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4\Desktop\OM-500\Homeworks\"/>
    </mc:Choice>
  </mc:AlternateContent>
  <xr:revisionPtr revIDLastSave="0" documentId="13_ncr:1_{53FAE27A-9BA1-4554-BBD4-6EEA821EF5C7}" xr6:coauthVersionLast="45" xr6:coauthVersionMax="45" xr10:uidLastSave="{00000000-0000-0000-0000-000000000000}"/>
  <bookViews>
    <workbookView xWindow="-108" yWindow="-108" windowWidth="23256" windowHeight="12576" firstSheet="1" activeTab="2" xr2:uid="{09EA6618-4B1B-4088-A884-64780CA87C58}"/>
  </bookViews>
  <sheets>
    <sheet name="Repositioning Supply Sens." sheetId="2" r:id="rId1"/>
    <sheet name="Repositioning Supply" sheetId="1" r:id="rId2"/>
    <sheet name="Selecting Investment Portfolio" sheetId="3" r:id="rId3"/>
    <sheet name="Portfolio Part B" sheetId="4" r:id="rId4"/>
    <sheet name="Portfolio B Sensitivity Report " sheetId="5" r:id="rId5"/>
  </sheets>
  <definedNames>
    <definedName name="solver_adj" localSheetId="3" hidden="1">'Portfolio Part B'!$C$13:$J$13</definedName>
    <definedName name="solver_adj" localSheetId="1" hidden="1">'Repositioning Supply'!$C$25:$J$32</definedName>
    <definedName name="solver_adj" localSheetId="2" hidden="1">'Selecting Investment Portfolio'!$C$14:$J$14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2</definedName>
    <definedName name="solver_drv" localSheetId="2" hidden="1">2</definedName>
    <definedName name="solver_eng" localSheetId="3" hidden="1">1</definedName>
    <definedName name="solver_eng" localSheetId="1" hidden="1">2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3" hidden="1">'Portfolio Part B'!$C$14:$J$14</definedName>
    <definedName name="solver_lhs1" localSheetId="1" hidden="1">'Repositioning Supply'!$C$37:$J$37</definedName>
    <definedName name="solver_lhs1" localSheetId="2" hidden="1">'Selecting Investment Portfolio'!$C$14:$J$14</definedName>
    <definedName name="solver_lhs2" localSheetId="3" hidden="1">'Portfolio Part B'!$C$21:$E$21</definedName>
    <definedName name="solver_lhs2" localSheetId="1" hidden="1">'Repositioning Supply'!$C$44</definedName>
    <definedName name="solver_lhs2" localSheetId="2" hidden="1">'Selecting Investment Portfolio'!$C$15:$J$15</definedName>
    <definedName name="solver_lhs3" localSheetId="3" hidden="1">'Portfolio Part B'!$C$26</definedName>
    <definedName name="solver_lhs3" localSheetId="2" hidden="1">'Selecting Investment Portfolio'!$C$22:$E$22</definedName>
    <definedName name="solver_lhs4" localSheetId="2" hidden="1">'Selecting Investment Portfolio'!$C$27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1" hidden="1">2</definedName>
    <definedName name="solver_num" localSheetId="2" hidden="1">4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'Portfolio Part B'!$C$18</definedName>
    <definedName name="solver_opt" localSheetId="1" hidden="1">'Repositioning Supply'!$O$2</definedName>
    <definedName name="solver_opt" localSheetId="2" hidden="1">'Selecting Investment Portfolio'!$C$19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1" hidden="1">2</definedName>
    <definedName name="solver_rbv" localSheetId="2" hidden="1">2</definedName>
    <definedName name="solver_rel1" localSheetId="3" hidden="1">3</definedName>
    <definedName name="solver_rel1" localSheetId="1" hidden="1">2</definedName>
    <definedName name="solver_rel1" localSheetId="2" hidden="1">4</definedName>
    <definedName name="solver_rel2" localSheetId="3" hidden="1">1</definedName>
    <definedName name="solver_rel2" localSheetId="1" hidden="1">2</definedName>
    <definedName name="solver_rel2" localSheetId="2" hidden="1">3</definedName>
    <definedName name="solver_rel3" localSheetId="3" hidden="1">1</definedName>
    <definedName name="solver_rel3" localSheetId="2" hidden="1">1</definedName>
    <definedName name="solver_rel4" localSheetId="2" hidden="1">1</definedName>
    <definedName name="solver_rhs1" localSheetId="3" hidden="1">100000</definedName>
    <definedName name="solver_rhs1" localSheetId="1" hidden="1">0</definedName>
    <definedName name="solver_rhs1" localSheetId="2" hidden="1">integer</definedName>
    <definedName name="solver_rhs2" localSheetId="3" hidden="1">0.4</definedName>
    <definedName name="solver_rhs2" localSheetId="1" hidden="1">100</definedName>
    <definedName name="solver_rhs2" localSheetId="2" hidden="1">100000</definedName>
    <definedName name="solver_rhs3" localSheetId="3" hidden="1">'Portfolio Part B'!$E$26</definedName>
    <definedName name="solver_rhs3" localSheetId="2" hidden="1">0.4</definedName>
    <definedName name="solver_rhs4" localSheetId="2" hidden="1">'Selecting Investment Portfolio'!$E$27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1" hidden="1">2</definedName>
    <definedName name="solver_typ" localSheetId="2" hidden="1">1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  <c r="C19" i="3"/>
  <c r="Z13" i="1" l="1"/>
  <c r="Y13" i="1"/>
  <c r="X13" i="1"/>
  <c r="W13" i="1"/>
  <c r="V13" i="1"/>
  <c r="U13" i="1"/>
  <c r="T13" i="1"/>
  <c r="Y12" i="1"/>
  <c r="X12" i="1"/>
  <c r="W12" i="1"/>
  <c r="V12" i="1"/>
  <c r="U12" i="1"/>
  <c r="T12" i="1"/>
  <c r="X11" i="1"/>
  <c r="W11" i="1"/>
  <c r="V11" i="1"/>
  <c r="U11" i="1"/>
  <c r="T11" i="1"/>
  <c r="W10" i="1"/>
  <c r="V10" i="1"/>
  <c r="U10" i="1"/>
  <c r="T10" i="1"/>
  <c r="V9" i="1"/>
  <c r="U9" i="1"/>
  <c r="T9" i="1"/>
  <c r="U8" i="1"/>
  <c r="T8" i="1"/>
  <c r="T7" i="1"/>
  <c r="C43" i="1" l="1"/>
  <c r="E26" i="4" l="1"/>
  <c r="J14" i="4"/>
  <c r="I14" i="4"/>
  <c r="H14" i="4"/>
  <c r="G14" i="4"/>
  <c r="F14" i="4"/>
  <c r="E14" i="4"/>
  <c r="D14" i="4"/>
  <c r="C14" i="4"/>
  <c r="K13" i="4"/>
  <c r="J12" i="4"/>
  <c r="I12" i="4"/>
  <c r="H12" i="4"/>
  <c r="G12" i="4"/>
  <c r="F12" i="4"/>
  <c r="E12" i="4"/>
  <c r="D12" i="4"/>
  <c r="C12" i="4"/>
  <c r="J7" i="4"/>
  <c r="J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C18" i="4" s="1"/>
  <c r="D15" i="3"/>
  <c r="E15" i="3"/>
  <c r="F15" i="3"/>
  <c r="G15" i="3"/>
  <c r="H15" i="3"/>
  <c r="I15" i="3"/>
  <c r="J15" i="3"/>
  <c r="C15" i="3"/>
  <c r="K14" i="3"/>
  <c r="E27" i="3"/>
  <c r="D8" i="3"/>
  <c r="D9" i="3" s="1"/>
  <c r="E8" i="3"/>
  <c r="E9" i="3" s="1"/>
  <c r="F8" i="3"/>
  <c r="F9" i="3" s="1"/>
  <c r="G8" i="3"/>
  <c r="G9" i="3" s="1"/>
  <c r="H8" i="3"/>
  <c r="H9" i="3" s="1"/>
  <c r="I8" i="3"/>
  <c r="I9" i="3" s="1"/>
  <c r="J8" i="3"/>
  <c r="J9" i="3" s="1"/>
  <c r="C8" i="3"/>
  <c r="C9" i="3" s="1"/>
  <c r="D13" i="3"/>
  <c r="E13" i="3"/>
  <c r="F13" i="3"/>
  <c r="G13" i="3"/>
  <c r="H13" i="3"/>
  <c r="I13" i="3"/>
  <c r="J13" i="3"/>
  <c r="C13" i="3"/>
  <c r="K14" i="4" l="1"/>
  <c r="E21" i="4" s="1"/>
  <c r="K15" i="3"/>
  <c r="C27" i="3" s="1"/>
  <c r="C21" i="4" l="1"/>
  <c r="C26" i="4"/>
  <c r="D21" i="4"/>
  <c r="E22" i="3"/>
  <c r="D22" i="3"/>
  <c r="C40" i="1"/>
  <c r="O2" i="1" s="1"/>
  <c r="D20" i="1"/>
  <c r="E20" i="1"/>
  <c r="F20" i="1"/>
  <c r="G20" i="1"/>
  <c r="H20" i="1"/>
  <c r="I20" i="1"/>
  <c r="J20" i="1"/>
  <c r="C20" i="1"/>
  <c r="K26" i="1"/>
  <c r="K27" i="1"/>
  <c r="K28" i="1"/>
  <c r="K29" i="1"/>
  <c r="K30" i="1"/>
  <c r="K31" i="1"/>
  <c r="K32" i="1"/>
  <c r="K25" i="1"/>
  <c r="D33" i="1"/>
  <c r="E33" i="1"/>
  <c r="F33" i="1"/>
  <c r="G33" i="1"/>
  <c r="H33" i="1"/>
  <c r="I33" i="1"/>
  <c r="J33" i="1"/>
  <c r="C33" i="1"/>
  <c r="D35" i="1"/>
  <c r="E35" i="1"/>
  <c r="F35" i="1"/>
  <c r="G35" i="1"/>
  <c r="H35" i="1"/>
  <c r="I35" i="1"/>
  <c r="J35" i="1"/>
  <c r="C35" i="1"/>
  <c r="D19" i="1"/>
  <c r="E19" i="1"/>
  <c r="F19" i="1"/>
  <c r="G19" i="1"/>
  <c r="H19" i="1"/>
  <c r="I19" i="1"/>
  <c r="J19" i="1"/>
  <c r="C19" i="1"/>
  <c r="J36" i="1" l="1"/>
  <c r="J37" i="1" s="1"/>
  <c r="E36" i="1"/>
  <c r="E37" i="1" s="1"/>
  <c r="C36" i="1"/>
  <c r="C37" i="1" s="1"/>
  <c r="F36" i="1"/>
  <c r="F37" i="1" s="1"/>
  <c r="D36" i="1"/>
  <c r="D37" i="1" s="1"/>
  <c r="I36" i="1"/>
  <c r="I37" i="1" s="1"/>
  <c r="G36" i="1"/>
  <c r="G37" i="1" s="1"/>
  <c r="H36" i="1"/>
  <c r="H37" i="1" s="1"/>
  <c r="K36" i="1" l="1"/>
  <c r="C44" i="1" s="1"/>
  <c r="I13" i="1"/>
  <c r="H13" i="1"/>
  <c r="H12" i="1"/>
  <c r="G13" i="1"/>
  <c r="G12" i="1"/>
  <c r="G11" i="1"/>
  <c r="F13" i="1"/>
  <c r="F12" i="1"/>
  <c r="F11" i="1"/>
  <c r="F10" i="1"/>
  <c r="E13" i="1"/>
  <c r="E12" i="1"/>
  <c r="E11" i="1"/>
  <c r="E10" i="1"/>
  <c r="E9" i="1"/>
  <c r="D13" i="1"/>
  <c r="D12" i="1"/>
  <c r="D11" i="1"/>
  <c r="D10" i="1"/>
  <c r="D9" i="1"/>
  <c r="D8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<sst xmlns="http://schemas.openxmlformats.org/spreadsheetml/2006/main" count="297" uniqueCount="198">
  <si>
    <t>Inputs:</t>
  </si>
  <si>
    <t>Outlet</t>
  </si>
  <si>
    <t>Percentage</t>
  </si>
  <si>
    <t>Distance</t>
  </si>
  <si>
    <t>Cars Availible</t>
  </si>
  <si>
    <t>Cars</t>
  </si>
  <si>
    <t>Decision Variables:</t>
  </si>
  <si>
    <t>Required Cars</t>
  </si>
  <si>
    <t>Cars (+/-)</t>
  </si>
  <si>
    <t>Objetive Function:</t>
  </si>
  <si>
    <t>Total Distance</t>
  </si>
  <si>
    <t>Send\Recieve Cars</t>
  </si>
  <si>
    <t>Total</t>
  </si>
  <si>
    <t>=</t>
  </si>
  <si>
    <t>Outputs:</t>
  </si>
  <si>
    <t>Constraints:</t>
  </si>
  <si>
    <t>LHS</t>
  </si>
  <si>
    <t>Symbol</t>
  </si>
  <si>
    <t>RHS</t>
  </si>
  <si>
    <t>Coverage Constraint</t>
  </si>
  <si>
    <t>Supply Constraint</t>
  </si>
  <si>
    <t>Microsoft Excel 16.0 Sensitivity Report</t>
  </si>
  <si>
    <t>Worksheet: [HW6.xlsx]Repositioning Supply</t>
  </si>
  <si>
    <t>Report Created: 10/28/2020 12:14:30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</si>
  <si>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</si>
  <si>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</si>
  <si>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</si>
  <si>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</si>
  <si>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</si>
  <si>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</si>
  <si>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</si>
  <si>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</si>
  <si>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</si>
  <si>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</si>
  <si>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</si>
  <si>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</si>
  <si>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</si>
  <si>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</si>
  <si>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</si>
  <si>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</si>
  <si>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</si>
  <si>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$C$25</t>
  </si>
  <si>
    <t>$D$25</t>
  </si>
  <si>
    <t>$E$25</t>
  </si>
  <si>
    <t>$F$25</t>
  </si>
  <si>
    <t>$G$25</t>
  </si>
  <si>
    <t>$H$25</t>
  </si>
  <si>
    <t>$I$25</t>
  </si>
  <si>
    <t>$J$25</t>
  </si>
  <si>
    <t>$C$26</t>
  </si>
  <si>
    <t>$D$26</t>
  </si>
  <si>
    <t>$E$26</t>
  </si>
  <si>
    <t>$F$26</t>
  </si>
  <si>
    <t>$G$26</t>
  </si>
  <si>
    <t>$H$26</t>
  </si>
  <si>
    <t>$I$26</t>
  </si>
  <si>
    <t>$J$26</t>
  </si>
  <si>
    <t>$C$27</t>
  </si>
  <si>
    <t>$D$27</t>
  </si>
  <si>
    <t>$E$27</t>
  </si>
  <si>
    <t>$F$27</t>
  </si>
  <si>
    <t>$G$27</t>
  </si>
  <si>
    <t>$H$27</t>
  </si>
  <si>
    <t>$I$27</t>
  </si>
  <si>
    <t>$J$27</t>
  </si>
  <si>
    <t>$C$28</t>
  </si>
  <si>
    <t>$D$28</t>
  </si>
  <si>
    <t>$E$28</t>
  </si>
  <si>
    <t>$F$28</t>
  </si>
  <si>
    <t>$G$28</t>
  </si>
  <si>
    <t>$H$28</t>
  </si>
  <si>
    <t>$I$28</t>
  </si>
  <si>
    <t>$J$28</t>
  </si>
  <si>
    <t>$C$29</t>
  </si>
  <si>
    <t>$D$29</t>
  </si>
  <si>
    <t>$E$29</t>
  </si>
  <si>
    <t>$F$29</t>
  </si>
  <si>
    <t>$G$29</t>
  </si>
  <si>
    <t>$H$29</t>
  </si>
  <si>
    <t>$I$29</t>
  </si>
  <si>
    <t>$J$29</t>
  </si>
  <si>
    <t>$C$30</t>
  </si>
  <si>
    <t>$D$30</t>
  </si>
  <si>
    <t>$E$30</t>
  </si>
  <si>
    <t>$F$30</t>
  </si>
  <si>
    <t>$G$30</t>
  </si>
  <si>
    <t>$H$30</t>
  </si>
  <si>
    <t>$I$30</t>
  </si>
  <si>
    <t>$J$30</t>
  </si>
  <si>
    <t>$C$31</t>
  </si>
  <si>
    <t>$D$31</t>
  </si>
  <si>
    <t>$E$31</t>
  </si>
  <si>
    <t>$F$31</t>
  </si>
  <si>
    <t>$G$31</t>
  </si>
  <si>
    <t>$H$31</t>
  </si>
  <si>
    <t>$I$31</t>
  </si>
  <si>
    <t>$J$31</t>
  </si>
  <si>
    <t>$C$32</t>
  </si>
  <si>
    <t>$D$32</t>
  </si>
  <si>
    <t>$E$32</t>
  </si>
  <si>
    <t>$F$32</t>
  </si>
  <si>
    <t>$G$32</t>
  </si>
  <si>
    <t>$H$32</t>
  </si>
  <si>
    <t>$I$32</t>
  </si>
  <si>
    <t>$J$32</t>
  </si>
  <si>
    <t>$C$37</t>
  </si>
  <si>
    <t>$D$37</t>
  </si>
  <si>
    <t>$E$37</t>
  </si>
  <si>
    <t>$F$37</t>
  </si>
  <si>
    <t>$G$37</t>
  </si>
  <si>
    <t>$H$37</t>
  </si>
  <si>
    <t>$I$37</t>
  </si>
  <si>
    <t>$J$37</t>
  </si>
  <si>
    <t>$C$44</t>
  </si>
  <si>
    <t>Supply Constraint See above</t>
  </si>
  <si>
    <t>Price/Share</t>
  </si>
  <si>
    <t>Growth Rate</t>
  </si>
  <si>
    <t>Dividend</t>
  </si>
  <si>
    <t>S1</t>
  </si>
  <si>
    <t>S2</t>
  </si>
  <si>
    <t>S3</t>
  </si>
  <si>
    <t>H1</t>
  </si>
  <si>
    <t>H2</t>
  </si>
  <si>
    <t>H3</t>
  </si>
  <si>
    <t>C1</t>
  </si>
  <si>
    <t>C2</t>
  </si>
  <si>
    <t>Software</t>
  </si>
  <si>
    <t>Hardware</t>
  </si>
  <si>
    <t>Consulting</t>
  </si>
  <si>
    <t>Stock</t>
  </si>
  <si>
    <t>Industry</t>
  </si>
  <si>
    <t>Principle</t>
  </si>
  <si>
    <t>Objective Function:</t>
  </si>
  <si>
    <t>Return</t>
  </si>
  <si>
    <t>Dividend Return</t>
  </si>
  <si>
    <t>Total Return</t>
  </si>
  <si>
    <t>***Integer Constraint here must be multiple of 1,000</t>
  </si>
  <si>
    <t>&lt;=</t>
  </si>
  <si>
    <t>Principle Availible</t>
  </si>
  <si>
    <t>Intermediate Calculations:</t>
  </si>
  <si>
    <t>Sector</t>
  </si>
  <si>
    <t xml:space="preserve">Proportion </t>
  </si>
  <si>
    <t>Coverage Constraint1 Here</t>
  </si>
  <si>
    <t>Coverage Constraint2 Here</t>
  </si>
  <si>
    <t>Coverage 1</t>
  </si>
  <si>
    <t>See Above</t>
  </si>
  <si>
    <t>Coverage 2</t>
  </si>
  <si>
    <t>Integer</t>
  </si>
  <si>
    <t>Thousands of Shares</t>
  </si>
  <si>
    <t>*Maximized Return using integer Programing</t>
  </si>
  <si>
    <t>Part A</t>
  </si>
  <si>
    <t>Worksheet: [HW6.xlsx]Sheet4</t>
  </si>
  <si>
    <t>Report Created: 10/28/2020 12:56:29 PM</t>
  </si>
  <si>
    <t>Gradient</t>
  </si>
  <si>
    <t>Lagrange</t>
  </si>
  <si>
    <t>Multiplier</t>
  </si>
  <si>
    <t>$C$13</t>
  </si>
  <si>
    <t>Thousands of Shares S1</t>
  </si>
  <si>
    <t>$D$13</t>
  </si>
  <si>
    <t>Thousands of Shares S2</t>
  </si>
  <si>
    <t>$E$13</t>
  </si>
  <si>
    <t>Thousands of Shares S3</t>
  </si>
  <si>
    <t>$F$13</t>
  </si>
  <si>
    <t>Thousands of Shares H1</t>
  </si>
  <si>
    <t>$G$13</t>
  </si>
  <si>
    <t>Thousands of Shares H2</t>
  </si>
  <si>
    <t>$H$13</t>
  </si>
  <si>
    <t>Thousands of Shares H3</t>
  </si>
  <si>
    <t>$I$13</t>
  </si>
  <si>
    <t>Thousands of Shares C1</t>
  </si>
  <si>
    <t>$J$13</t>
  </si>
  <si>
    <t>Thousands of Shares C2</t>
  </si>
  <si>
    <t>$C$14</t>
  </si>
  <si>
    <t>Principle S1</t>
  </si>
  <si>
    <t>$D$14</t>
  </si>
  <si>
    <t>Principle S2</t>
  </si>
  <si>
    <t>$E$14</t>
  </si>
  <si>
    <t>Principle S3</t>
  </si>
  <si>
    <t>$F$14</t>
  </si>
  <si>
    <t>Principle H1</t>
  </si>
  <si>
    <t>$G$14</t>
  </si>
  <si>
    <t>Principle H2</t>
  </si>
  <si>
    <t>$H$14</t>
  </si>
  <si>
    <t>Principle H3</t>
  </si>
  <si>
    <t>$I$14</t>
  </si>
  <si>
    <t>Principle C1</t>
  </si>
  <si>
    <t>$J$14</t>
  </si>
  <si>
    <t>Principle C2</t>
  </si>
  <si>
    <t>$C$21</t>
  </si>
  <si>
    <t>Proportion  Software</t>
  </si>
  <si>
    <t>$D$21</t>
  </si>
  <si>
    <t>Proportion  Hardware</t>
  </si>
  <si>
    <t>$E$21</t>
  </si>
  <si>
    <t>Proportion  Consulting</t>
  </si>
  <si>
    <t>Supply Constraint LHS</t>
  </si>
  <si>
    <t>*Maximized Return with no integer constraint</t>
  </si>
  <si>
    <t>As you can see above, Removing the integer constraint would allow me to increase my return by 1 percent</t>
  </si>
  <si>
    <t>*Coverage constraint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</si>
</sst>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2" borderId="2" xfId="0" applyFont="1" applyFill="1" applyBorder="1"/>
    <xf numFmtId="9" fontId="0" fillId="2" borderId="1" xfId="3" applyFont="1" applyFill="1" applyBorder="1"/>
    <xf numFmtId="9" fontId="0" fillId="0" borderId="0" xfId="0" applyNumberFormat="1"/>
    <xf numFmtId="0" fontId="0" fillId="2" borderId="1" xfId="3" applyNumberFormat="1" applyFont="1" applyFill="1" applyBorder="1"/>
    <xf numFmtId="0" fontId="2" fillId="0" borderId="3" xfId="0" applyFont="1" applyBorder="1"/>
    <xf numFmtId="0" fontId="2" fillId="2" borderId="3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2" fillId="0" borderId="4" xfId="0" applyFont="1" applyBorder="1"/>
    <xf numFmtId="0" fontId="2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2" fillId="0" borderId="6" xfId="0" applyFont="1" applyBorder="1" applyAlignment="1">
      <alignment horizontal="center"/>
    </xf>
    <xf numFmtId="0" fontId="0" fillId="2" borderId="1" xfId="3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Fill="1" applyBorder="1"/>
    <xf numFmtId="0" fontId="2" fillId="0" borderId="0" xfId="0" applyFont="1" applyAlignment="1">
      <alignment horizontal="right"/>
    </xf>
    <xf numFmtId="0" fontId="2" fillId="0" borderId="5" xfId="0" applyFont="1" applyBorder="1"/>
    <xf numFmtId="0" fontId="0" fillId="4" borderId="5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9" fontId="0" fillId="0" borderId="0" xfId="3" applyFont="1"/>
    <xf numFmtId="44" fontId="0" fillId="2" borderId="0" xfId="2" applyFont="1" applyFill="1"/>
    <xf numFmtId="44" fontId="0" fillId="0" borderId="0" xfId="0" applyNumberFormat="1"/>
    <xf numFmtId="44" fontId="0" fillId="5" borderId="0" xfId="0" applyNumberFormat="1" applyFill="1"/>
    <xf numFmtId="0" fontId="2" fillId="0" borderId="0" xfId="0" applyFont="1" applyBorder="1"/>
    <xf numFmtId="9" fontId="0" fillId="0" borderId="0" xfId="3" applyFont="1" applyFill="1"/>
    <xf numFmtId="9" fontId="0" fillId="4" borderId="5" xfId="3" applyFont="1" applyFill="1" applyBorder="1"/>
    <xf numFmtId="44" fontId="0" fillId="0" borderId="5" xfId="2" applyFont="1" applyFill="1" applyBorder="1"/>
    <xf numFmtId="9" fontId="0" fillId="5" borderId="0" xfId="3" applyFont="1" applyFill="1"/>
    <xf numFmtId="43" fontId="0" fillId="0" borderId="0" xfId="1" applyFont="1"/>
    <xf numFmtId="7" fontId="0" fillId="0" borderId="10" xfId="0" applyNumberFormat="1" applyFill="1" applyBorder="1" applyAlignment="1"/>
    <xf numFmtId="7" fontId="0" fillId="0" borderId="11" xfId="0" applyNumberFormat="1" applyFill="1" applyBorder="1" applyAlignment="1"/>
    <xf numFmtId="0" fontId="0" fillId="0" borderId="0" xfId="0" applyAlignment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BEBC-0D8B-4DC5-87C0-87D050F16038}">
  <dimension ref="A1:H85"/>
  <sheetViews>
    <sheetView showGridLines="0" workbookViewId="0">
      <selection activeCell="G12" sqref="G12"/>
    </sheetView>
  </sheetViews>
  <sheetFormatPr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6" bestFit="1" customWidth="1"/>
    <col min="5" max="5" width="8.44140625" bestFit="1" customWidth="1"/>
    <col min="6" max="6" width="10.5546875" bestFit="1" customWidth="1"/>
    <col min="7" max="8" width="9.6640625" bestFit="1" customWidth="1"/>
  </cols>
  <sheetData>
    <row r="1" spans="1:8" x14ac:dyDescent="0.3">
      <c r="A1" s="1" t="s">
        <v>21</v>
      </c>
    </row>
    <row r="2" spans="1:8" x14ac:dyDescent="0.3">
      <c r="A2" s="1" t="s">
        <v>22</v>
      </c>
    </row>
    <row r="3" spans="1:8" x14ac:dyDescent="0.3">
      <c r="A3" s="1" t="s">
        <v>23</v>
      </c>
    </row>
    <row r="6" spans="1:8" ht="15" thickBot="1" x14ac:dyDescent="0.35">
      <c r="A6" t="s">
        <v>24</v>
      </c>
    </row>
    <row r="7" spans="1:8" x14ac:dyDescent="0.3">
      <c r="B7" s="30"/>
      <c r="C7" s="30"/>
      <c r="D7" s="30" t="s">
        <v>27</v>
      </c>
      <c r="E7" s="30" t="s">
        <v>29</v>
      </c>
      <c r="F7" s="30" t="s">
        <v>31</v>
      </c>
      <c r="G7" s="30" t="s">
        <v>33</v>
      </c>
      <c r="H7" s="30" t="s">
        <v>33</v>
      </c>
    </row>
    <row r="8" spans="1:8" ht="15" thickBot="1" x14ac:dyDescent="0.35">
      <c r="B8" s="31" t="s">
        <v>25</v>
      </c>
      <c r="C8" s="31" t="s">
        <v>26</v>
      </c>
      <c r="D8" s="31" t="s">
        <v>28</v>
      </c>
      <c r="E8" s="31" t="s">
        <v>30</v>
      </c>
      <c r="F8" s="31" t="s">
        <v>32</v>
      </c>
      <c r="G8" s="31" t="s">
        <v>34</v>
      </c>
      <c r="H8" s="31" t="s">
        <v>35</v>
      </c>
    </row>
    <row r="9" spans="1:8" x14ac:dyDescent="0.3">
      <c r="B9" s="28" t="s">
        <v>41</v>
      </c>
      <c r="C9" s="28"/>
      <c r="D9" s="28">
        <v>0</v>
      </c>
      <c r="E9" s="28">
        <v>0</v>
      </c>
      <c r="F9" s="28">
        <v>0</v>
      </c>
      <c r="G9" s="28">
        <v>1E+30</v>
      </c>
      <c r="H9" s="28">
        <v>0</v>
      </c>
    </row>
    <row r="10" spans="1:8" x14ac:dyDescent="0.3">
      <c r="B10" s="28" t="s">
        <v>42</v>
      </c>
      <c r="C10" s="28"/>
      <c r="D10" s="28">
        <v>0</v>
      </c>
      <c r="E10" s="28">
        <v>13</v>
      </c>
      <c r="F10" s="28">
        <v>8</v>
      </c>
      <c r="G10" s="28">
        <v>1E+30</v>
      </c>
      <c r="H10" s="28">
        <v>13</v>
      </c>
    </row>
    <row r="11" spans="1:8" x14ac:dyDescent="0.3">
      <c r="B11" s="28" t="s">
        <v>43</v>
      </c>
      <c r="C11" s="28"/>
      <c r="D11" s="28">
        <v>0</v>
      </c>
      <c r="E11" s="28">
        <v>5</v>
      </c>
      <c r="F11" s="28">
        <v>6</v>
      </c>
      <c r="G11" s="28">
        <v>1E+30</v>
      </c>
      <c r="H11" s="28">
        <v>5</v>
      </c>
    </row>
    <row r="12" spans="1:8" x14ac:dyDescent="0.3">
      <c r="B12" s="28" t="s">
        <v>44</v>
      </c>
      <c r="C12" s="28"/>
      <c r="D12" s="28">
        <v>0</v>
      </c>
      <c r="E12" s="28">
        <v>13</v>
      </c>
      <c r="F12" s="28">
        <v>7</v>
      </c>
      <c r="G12" s="28">
        <v>1E+30</v>
      </c>
      <c r="H12" s="28">
        <v>13</v>
      </c>
    </row>
    <row r="13" spans="1:8" x14ac:dyDescent="0.3">
      <c r="B13" s="28" t="s">
        <v>45</v>
      </c>
      <c r="C13" s="28"/>
      <c r="D13" s="28">
        <v>0</v>
      </c>
      <c r="E13" s="28">
        <v>5</v>
      </c>
      <c r="F13" s="28">
        <v>3</v>
      </c>
      <c r="G13" s="28">
        <v>1E+30</v>
      </c>
      <c r="H13" s="28">
        <v>5</v>
      </c>
    </row>
    <row r="14" spans="1:8" x14ac:dyDescent="0.3">
      <c r="B14" s="28" t="s">
        <v>46</v>
      </c>
      <c r="C14" s="28"/>
      <c r="D14" s="28">
        <v>0</v>
      </c>
      <c r="E14" s="28">
        <v>6</v>
      </c>
      <c r="F14" s="28">
        <v>5</v>
      </c>
      <c r="G14" s="28">
        <v>1E+30</v>
      </c>
      <c r="H14" s="28">
        <v>6</v>
      </c>
    </row>
    <row r="15" spans="1:8" x14ac:dyDescent="0.3">
      <c r="B15" s="28" t="s">
        <v>47</v>
      </c>
      <c r="C15" s="28"/>
      <c r="D15" s="28">
        <v>0</v>
      </c>
      <c r="E15" s="28">
        <v>8</v>
      </c>
      <c r="F15" s="28">
        <v>4</v>
      </c>
      <c r="G15" s="28">
        <v>1E+30</v>
      </c>
      <c r="H15" s="28">
        <v>8</v>
      </c>
    </row>
    <row r="16" spans="1:8" x14ac:dyDescent="0.3">
      <c r="B16" s="28" t="s">
        <v>48</v>
      </c>
      <c r="C16" s="28"/>
      <c r="D16" s="28">
        <v>0</v>
      </c>
      <c r="E16" s="28">
        <v>4</v>
      </c>
      <c r="F16" s="28">
        <v>2</v>
      </c>
      <c r="G16" s="28">
        <v>1E+30</v>
      </c>
      <c r="H16" s="28">
        <v>4</v>
      </c>
    </row>
    <row r="17" spans="2:8" x14ac:dyDescent="0.3">
      <c r="B17" s="28" t="s">
        <v>49</v>
      </c>
      <c r="C17" s="28"/>
      <c r="D17" s="28">
        <v>0</v>
      </c>
      <c r="E17" s="28">
        <v>3</v>
      </c>
      <c r="F17" s="28">
        <v>8</v>
      </c>
      <c r="G17" s="28">
        <v>1E+30</v>
      </c>
      <c r="H17" s="28">
        <v>3</v>
      </c>
    </row>
    <row r="18" spans="2:8" x14ac:dyDescent="0.3">
      <c r="B18" s="28" t="s">
        <v>50</v>
      </c>
      <c r="C18" s="28"/>
      <c r="D18" s="28">
        <v>0</v>
      </c>
      <c r="E18" s="28">
        <v>0</v>
      </c>
      <c r="F18" s="28">
        <v>0</v>
      </c>
      <c r="G18" s="28">
        <v>1E+30</v>
      </c>
      <c r="H18" s="28">
        <v>0</v>
      </c>
    </row>
    <row r="19" spans="2:8" x14ac:dyDescent="0.3">
      <c r="B19" s="28" t="s">
        <v>51</v>
      </c>
      <c r="C19" s="28"/>
      <c r="D19" s="28">
        <v>3</v>
      </c>
      <c r="E19" s="28">
        <v>0</v>
      </c>
      <c r="F19" s="28">
        <v>6</v>
      </c>
      <c r="G19" s="28">
        <v>1</v>
      </c>
      <c r="H19" s="28">
        <v>1</v>
      </c>
    </row>
    <row r="20" spans="2:8" x14ac:dyDescent="0.3">
      <c r="B20" s="28" t="s">
        <v>52</v>
      </c>
      <c r="C20" s="28"/>
      <c r="D20" s="28">
        <v>0</v>
      </c>
      <c r="E20" s="28">
        <v>6</v>
      </c>
      <c r="F20" s="28">
        <v>5</v>
      </c>
      <c r="G20" s="28">
        <v>1E+30</v>
      </c>
      <c r="H20" s="28">
        <v>6</v>
      </c>
    </row>
    <row r="21" spans="2:8" x14ac:dyDescent="0.3">
      <c r="B21" s="28" t="s">
        <v>53</v>
      </c>
      <c r="C21" s="28"/>
      <c r="D21" s="28">
        <v>0</v>
      </c>
      <c r="E21" s="28">
        <v>5</v>
      </c>
      <c r="F21" s="28">
        <v>8</v>
      </c>
      <c r="G21" s="28">
        <v>1E+30</v>
      </c>
      <c r="H21" s="28">
        <v>5</v>
      </c>
    </row>
    <row r="22" spans="2:8" x14ac:dyDescent="0.3">
      <c r="B22" s="28" t="s">
        <v>54</v>
      </c>
      <c r="C22" s="28"/>
      <c r="D22" s="28">
        <v>1</v>
      </c>
      <c r="E22" s="28">
        <v>0</v>
      </c>
      <c r="F22" s="28">
        <v>4</v>
      </c>
      <c r="G22" s="28">
        <v>1</v>
      </c>
      <c r="H22" s="28">
        <v>1</v>
      </c>
    </row>
    <row r="23" spans="2:8" x14ac:dyDescent="0.3">
      <c r="B23" s="28" t="s">
        <v>55</v>
      </c>
      <c r="C23" s="28"/>
      <c r="D23" s="28">
        <v>0</v>
      </c>
      <c r="E23" s="28">
        <v>5</v>
      </c>
      <c r="F23" s="28">
        <v>6</v>
      </c>
      <c r="G23" s="28">
        <v>1E+30</v>
      </c>
      <c r="H23" s="28">
        <v>5</v>
      </c>
    </row>
    <row r="24" spans="2:8" x14ac:dyDescent="0.3">
      <c r="B24" s="28" t="s">
        <v>56</v>
      </c>
      <c r="C24" s="28"/>
      <c r="D24" s="28">
        <v>0</v>
      </c>
      <c r="E24" s="28">
        <v>4</v>
      </c>
      <c r="F24" s="28">
        <v>7</v>
      </c>
      <c r="G24" s="28">
        <v>1E+30</v>
      </c>
      <c r="H24" s="28">
        <v>4</v>
      </c>
    </row>
    <row r="25" spans="2:8" x14ac:dyDescent="0.3">
      <c r="B25" s="28" t="s">
        <v>57</v>
      </c>
      <c r="C25" s="28"/>
      <c r="D25" s="28">
        <v>0</v>
      </c>
      <c r="E25" s="28">
        <v>7</v>
      </c>
      <c r="F25" s="28">
        <v>6</v>
      </c>
      <c r="G25" s="28">
        <v>1E+30</v>
      </c>
      <c r="H25" s="28">
        <v>7</v>
      </c>
    </row>
    <row r="26" spans="2:8" x14ac:dyDescent="0.3">
      <c r="B26" s="28" t="s">
        <v>58</v>
      </c>
      <c r="C26" s="28"/>
      <c r="D26" s="28">
        <v>0</v>
      </c>
      <c r="E26" s="28">
        <v>12</v>
      </c>
      <c r="F26" s="28">
        <v>6</v>
      </c>
      <c r="G26" s="28">
        <v>1E+30</v>
      </c>
      <c r="H26" s="28">
        <v>12</v>
      </c>
    </row>
    <row r="27" spans="2:8" x14ac:dyDescent="0.3">
      <c r="B27" s="28" t="s">
        <v>59</v>
      </c>
      <c r="C27" s="28"/>
      <c r="D27" s="28">
        <v>0</v>
      </c>
      <c r="E27" s="28">
        <v>0</v>
      </c>
      <c r="F27" s="28">
        <v>0</v>
      </c>
      <c r="G27" s="28">
        <v>1E+30</v>
      </c>
      <c r="H27" s="28">
        <v>0</v>
      </c>
    </row>
    <row r="28" spans="2:8" x14ac:dyDescent="0.3">
      <c r="B28" s="28" t="s">
        <v>60</v>
      </c>
      <c r="C28" s="28"/>
      <c r="D28" s="28">
        <v>0</v>
      </c>
      <c r="E28" s="28">
        <v>15</v>
      </c>
      <c r="F28" s="28">
        <v>8</v>
      </c>
      <c r="G28" s="28">
        <v>1E+30</v>
      </c>
      <c r="H28" s="28">
        <v>15</v>
      </c>
    </row>
    <row r="29" spans="2:8" x14ac:dyDescent="0.3">
      <c r="B29" s="28" t="s">
        <v>61</v>
      </c>
      <c r="C29" s="28"/>
      <c r="D29" s="28">
        <v>0</v>
      </c>
      <c r="E29" s="28">
        <v>6</v>
      </c>
      <c r="F29" s="28">
        <v>3</v>
      </c>
      <c r="G29" s="28">
        <v>1E+30</v>
      </c>
      <c r="H29" s="28">
        <v>6</v>
      </c>
    </row>
    <row r="30" spans="2:8" x14ac:dyDescent="0.3">
      <c r="B30" s="28" t="s">
        <v>62</v>
      </c>
      <c r="C30" s="28"/>
      <c r="D30" s="28">
        <v>0</v>
      </c>
      <c r="E30" s="28">
        <v>6</v>
      </c>
      <c r="F30" s="28">
        <v>4</v>
      </c>
      <c r="G30" s="28">
        <v>1E+30</v>
      </c>
      <c r="H30" s="28">
        <v>6</v>
      </c>
    </row>
    <row r="31" spans="2:8" x14ac:dyDescent="0.3">
      <c r="B31" s="28" t="s">
        <v>63</v>
      </c>
      <c r="C31" s="28"/>
      <c r="D31" s="28">
        <v>0</v>
      </c>
      <c r="E31" s="28">
        <v>12</v>
      </c>
      <c r="F31" s="28">
        <v>7</v>
      </c>
      <c r="G31" s="28">
        <v>1E+30</v>
      </c>
      <c r="H31" s="28">
        <v>12</v>
      </c>
    </row>
    <row r="32" spans="2:8" x14ac:dyDescent="0.3">
      <c r="B32" s="28" t="s">
        <v>64</v>
      </c>
      <c r="C32" s="28"/>
      <c r="D32" s="28">
        <v>0</v>
      </c>
      <c r="E32" s="28">
        <v>7</v>
      </c>
      <c r="F32" s="28">
        <v>4</v>
      </c>
      <c r="G32" s="28">
        <v>1E+30</v>
      </c>
      <c r="H32" s="28">
        <v>7</v>
      </c>
    </row>
    <row r="33" spans="2:8" x14ac:dyDescent="0.3">
      <c r="B33" s="28" t="s">
        <v>65</v>
      </c>
      <c r="C33" s="28"/>
      <c r="D33" s="28">
        <v>0</v>
      </c>
      <c r="E33" s="28">
        <v>1</v>
      </c>
      <c r="F33" s="28">
        <v>7</v>
      </c>
      <c r="G33" s="28">
        <v>1E+30</v>
      </c>
      <c r="H33" s="28">
        <v>1</v>
      </c>
    </row>
    <row r="34" spans="2:8" x14ac:dyDescent="0.3">
      <c r="B34" s="28" t="s">
        <v>66</v>
      </c>
      <c r="C34" s="28"/>
      <c r="D34" s="28">
        <v>0</v>
      </c>
      <c r="E34" s="28">
        <v>4</v>
      </c>
      <c r="F34" s="28">
        <v>5</v>
      </c>
      <c r="G34" s="28">
        <v>1E+30</v>
      </c>
      <c r="H34" s="28">
        <v>4</v>
      </c>
    </row>
    <row r="35" spans="2:8" x14ac:dyDescent="0.3">
      <c r="B35" s="28" t="s">
        <v>67</v>
      </c>
      <c r="C35" s="28"/>
      <c r="D35" s="28">
        <v>0</v>
      </c>
      <c r="E35" s="28">
        <v>1</v>
      </c>
      <c r="F35" s="28">
        <v>8</v>
      </c>
      <c r="G35" s="28">
        <v>1E+30</v>
      </c>
      <c r="H35" s="28">
        <v>1</v>
      </c>
    </row>
    <row r="36" spans="2:8" x14ac:dyDescent="0.3">
      <c r="B36" s="28" t="s">
        <v>68</v>
      </c>
      <c r="C36" s="28"/>
      <c r="D36" s="28">
        <v>0</v>
      </c>
      <c r="E36" s="28">
        <v>0</v>
      </c>
      <c r="F36" s="28">
        <v>0</v>
      </c>
      <c r="G36" s="28">
        <v>1E+30</v>
      </c>
      <c r="H36" s="28">
        <v>0</v>
      </c>
    </row>
    <row r="37" spans="2:8" x14ac:dyDescent="0.3">
      <c r="B37" s="28" t="s">
        <v>69</v>
      </c>
      <c r="C37" s="28"/>
      <c r="D37" s="28">
        <v>0</v>
      </c>
      <c r="E37" s="28">
        <v>5</v>
      </c>
      <c r="F37" s="28">
        <v>9</v>
      </c>
      <c r="G37" s="28">
        <v>1E+30</v>
      </c>
      <c r="H37" s="28">
        <v>5</v>
      </c>
    </row>
    <row r="38" spans="2:8" x14ac:dyDescent="0.3">
      <c r="B38" s="28" t="s">
        <v>70</v>
      </c>
      <c r="C38" s="28"/>
      <c r="D38" s="28">
        <v>12</v>
      </c>
      <c r="E38" s="28">
        <v>0</v>
      </c>
      <c r="F38" s="28">
        <v>5</v>
      </c>
      <c r="G38" s="28">
        <v>1</v>
      </c>
      <c r="H38" s="28">
        <v>5</v>
      </c>
    </row>
    <row r="39" spans="2:8" x14ac:dyDescent="0.3">
      <c r="B39" s="28" t="s">
        <v>71</v>
      </c>
      <c r="C39" s="28"/>
      <c r="D39" s="28">
        <v>0</v>
      </c>
      <c r="E39" s="28">
        <v>1</v>
      </c>
      <c r="F39" s="28">
        <v>3</v>
      </c>
      <c r="G39" s="28">
        <v>1E+30</v>
      </c>
      <c r="H39" s="28">
        <v>1</v>
      </c>
    </row>
    <row r="40" spans="2:8" x14ac:dyDescent="0.3">
      <c r="B40" s="28" t="s">
        <v>72</v>
      </c>
      <c r="C40" s="28"/>
      <c r="D40" s="28">
        <v>0</v>
      </c>
      <c r="E40" s="28">
        <v>3</v>
      </c>
      <c r="F40" s="28">
        <v>7</v>
      </c>
      <c r="G40" s="28">
        <v>1E+30</v>
      </c>
      <c r="H40" s="28">
        <v>3</v>
      </c>
    </row>
    <row r="41" spans="2:8" x14ac:dyDescent="0.3">
      <c r="B41" s="28" t="s">
        <v>73</v>
      </c>
      <c r="C41" s="28"/>
      <c r="D41" s="28">
        <v>0</v>
      </c>
      <c r="E41" s="28">
        <v>1</v>
      </c>
      <c r="F41" s="28">
        <v>3</v>
      </c>
      <c r="G41" s="28">
        <v>1E+30</v>
      </c>
      <c r="H41" s="28">
        <v>1</v>
      </c>
    </row>
    <row r="42" spans="2:8" x14ac:dyDescent="0.3">
      <c r="B42" s="28" t="s">
        <v>74</v>
      </c>
      <c r="C42" s="28"/>
      <c r="D42" s="28">
        <v>0</v>
      </c>
      <c r="E42" s="28">
        <v>11</v>
      </c>
      <c r="F42" s="28">
        <v>8</v>
      </c>
      <c r="G42" s="28">
        <v>1E+30</v>
      </c>
      <c r="H42" s="28">
        <v>11</v>
      </c>
    </row>
    <row r="43" spans="2:8" x14ac:dyDescent="0.3">
      <c r="B43" s="28" t="s">
        <v>75</v>
      </c>
      <c r="C43" s="28"/>
      <c r="D43" s="28">
        <v>12</v>
      </c>
      <c r="E43" s="28">
        <v>0</v>
      </c>
      <c r="F43" s="28">
        <v>3</v>
      </c>
      <c r="G43" s="28">
        <v>1</v>
      </c>
      <c r="H43" s="28">
        <v>2</v>
      </c>
    </row>
    <row r="44" spans="2:8" x14ac:dyDescent="0.3">
      <c r="B44" s="28" t="s">
        <v>76</v>
      </c>
      <c r="C44" s="28"/>
      <c r="D44" s="28">
        <v>0</v>
      </c>
      <c r="E44" s="28">
        <v>13</v>
      </c>
      <c r="F44" s="28">
        <v>9</v>
      </c>
      <c r="G44" s="28">
        <v>1E+30</v>
      </c>
      <c r="H44" s="28">
        <v>13</v>
      </c>
    </row>
    <row r="45" spans="2:8" x14ac:dyDescent="0.3">
      <c r="B45" s="28" t="s">
        <v>77</v>
      </c>
      <c r="C45" s="28"/>
      <c r="D45" s="28">
        <v>0</v>
      </c>
      <c r="E45" s="28">
        <v>0</v>
      </c>
      <c r="F45" s="28">
        <v>0</v>
      </c>
      <c r="G45" s="28">
        <v>1E+30</v>
      </c>
      <c r="H45" s="28">
        <v>0</v>
      </c>
    </row>
    <row r="46" spans="2:8" x14ac:dyDescent="0.3">
      <c r="B46" s="28" t="s">
        <v>78</v>
      </c>
      <c r="C46" s="28"/>
      <c r="D46" s="28">
        <v>0</v>
      </c>
      <c r="E46" s="28">
        <v>4</v>
      </c>
      <c r="F46" s="28">
        <v>5</v>
      </c>
      <c r="G46" s="28">
        <v>1E+30</v>
      </c>
      <c r="H46" s="28">
        <v>4</v>
      </c>
    </row>
    <row r="47" spans="2:8" x14ac:dyDescent="0.3">
      <c r="B47" s="28" t="s">
        <v>79</v>
      </c>
      <c r="C47" s="28"/>
      <c r="D47" s="28">
        <v>0</v>
      </c>
      <c r="E47" s="28">
        <v>8</v>
      </c>
      <c r="F47" s="28">
        <v>6</v>
      </c>
      <c r="G47" s="28">
        <v>1E+30</v>
      </c>
      <c r="H47" s="28">
        <v>8</v>
      </c>
    </row>
    <row r="48" spans="2:8" x14ac:dyDescent="0.3">
      <c r="B48" s="28" t="s">
        <v>80</v>
      </c>
      <c r="C48" s="28"/>
      <c r="D48" s="28">
        <v>0</v>
      </c>
      <c r="E48" s="28">
        <v>2</v>
      </c>
      <c r="F48" s="28">
        <v>2</v>
      </c>
      <c r="G48" s="28">
        <v>1E+30</v>
      </c>
      <c r="H48" s="28">
        <v>2</v>
      </c>
    </row>
    <row r="49" spans="2:8" x14ac:dyDescent="0.3">
      <c r="B49" s="28" t="s">
        <v>81</v>
      </c>
      <c r="C49" s="28"/>
      <c r="D49" s="28">
        <v>0</v>
      </c>
      <c r="E49" s="28">
        <v>4</v>
      </c>
      <c r="F49" s="28">
        <v>5</v>
      </c>
      <c r="G49" s="28">
        <v>1E+30</v>
      </c>
      <c r="H49" s="28">
        <v>4</v>
      </c>
    </row>
    <row r="50" spans="2:8" x14ac:dyDescent="0.3">
      <c r="B50" s="28" t="s">
        <v>82</v>
      </c>
      <c r="C50" s="28"/>
      <c r="D50" s="28">
        <v>0</v>
      </c>
      <c r="E50" s="28">
        <v>8</v>
      </c>
      <c r="F50" s="28">
        <v>4</v>
      </c>
      <c r="G50" s="28">
        <v>1E+30</v>
      </c>
      <c r="H50" s="28">
        <v>8</v>
      </c>
    </row>
    <row r="51" spans="2:8" x14ac:dyDescent="0.3">
      <c r="B51" s="28" t="s">
        <v>83</v>
      </c>
      <c r="C51" s="28"/>
      <c r="D51" s="28">
        <v>0</v>
      </c>
      <c r="E51" s="28">
        <v>2</v>
      </c>
      <c r="F51" s="28">
        <v>4</v>
      </c>
      <c r="G51" s="28">
        <v>1E+30</v>
      </c>
      <c r="H51" s="28">
        <v>2</v>
      </c>
    </row>
    <row r="52" spans="2:8" x14ac:dyDescent="0.3">
      <c r="B52" s="28" t="s">
        <v>84</v>
      </c>
      <c r="C52" s="28"/>
      <c r="D52" s="28">
        <v>0</v>
      </c>
      <c r="E52" s="28">
        <v>10</v>
      </c>
      <c r="F52" s="28">
        <v>5</v>
      </c>
      <c r="G52" s="28">
        <v>1E+30</v>
      </c>
      <c r="H52" s="28">
        <v>10</v>
      </c>
    </row>
    <row r="53" spans="2:8" x14ac:dyDescent="0.3">
      <c r="B53" s="28" t="s">
        <v>85</v>
      </c>
      <c r="C53" s="28"/>
      <c r="D53" s="28">
        <v>0</v>
      </c>
      <c r="E53" s="28">
        <v>6</v>
      </c>
      <c r="F53" s="28">
        <v>5</v>
      </c>
      <c r="G53" s="28">
        <v>1E+30</v>
      </c>
      <c r="H53" s="28">
        <v>6</v>
      </c>
    </row>
    <row r="54" spans="2:8" x14ac:dyDescent="0.3">
      <c r="B54" s="28" t="s">
        <v>86</v>
      </c>
      <c r="C54" s="28"/>
      <c r="D54" s="28">
        <v>0</v>
      </c>
      <c r="E54" s="28">
        <v>0</v>
      </c>
      <c r="F54" s="28">
        <v>0</v>
      </c>
      <c r="G54" s="28">
        <v>1E+30</v>
      </c>
      <c r="H54" s="28">
        <v>0</v>
      </c>
    </row>
    <row r="55" spans="2:8" x14ac:dyDescent="0.3">
      <c r="B55" s="28" t="s">
        <v>87</v>
      </c>
      <c r="C55" s="28"/>
      <c r="D55" s="28">
        <v>0</v>
      </c>
      <c r="E55" s="28">
        <v>6</v>
      </c>
      <c r="F55" s="28">
        <v>3</v>
      </c>
      <c r="G55" s="28">
        <v>1E+30</v>
      </c>
      <c r="H55" s="28">
        <v>6</v>
      </c>
    </row>
    <row r="56" spans="2:8" x14ac:dyDescent="0.3">
      <c r="B56" s="28" t="s">
        <v>88</v>
      </c>
      <c r="C56" s="28"/>
      <c r="D56" s="28">
        <v>0</v>
      </c>
      <c r="E56" s="28">
        <v>4</v>
      </c>
      <c r="F56" s="28">
        <v>3</v>
      </c>
      <c r="G56" s="28">
        <v>1E+30</v>
      </c>
      <c r="H56" s="28">
        <v>4</v>
      </c>
    </row>
    <row r="57" spans="2:8" x14ac:dyDescent="0.3">
      <c r="B57" s="28" t="s">
        <v>89</v>
      </c>
      <c r="C57" s="28"/>
      <c r="D57" s="28">
        <v>5</v>
      </c>
      <c r="E57" s="28">
        <v>0</v>
      </c>
      <c r="F57" s="28">
        <v>4</v>
      </c>
      <c r="G57" s="28">
        <v>1</v>
      </c>
      <c r="H57" s="28">
        <v>1</v>
      </c>
    </row>
    <row r="58" spans="2:8" x14ac:dyDescent="0.3">
      <c r="B58" s="28" t="s">
        <v>90</v>
      </c>
      <c r="C58" s="28"/>
      <c r="D58" s="28">
        <v>0</v>
      </c>
      <c r="E58" s="28">
        <v>7</v>
      </c>
      <c r="F58" s="28">
        <v>6</v>
      </c>
      <c r="G58" s="28">
        <v>1E+30</v>
      </c>
      <c r="H58" s="28">
        <v>7</v>
      </c>
    </row>
    <row r="59" spans="2:8" x14ac:dyDescent="0.3">
      <c r="B59" s="28" t="s">
        <v>91</v>
      </c>
      <c r="C59" s="28"/>
      <c r="D59" s="28">
        <v>0</v>
      </c>
      <c r="E59" s="28">
        <v>2</v>
      </c>
      <c r="F59" s="28">
        <v>7</v>
      </c>
      <c r="G59" s="28">
        <v>1E+30</v>
      </c>
      <c r="H59" s="28">
        <v>2</v>
      </c>
    </row>
    <row r="60" spans="2:8" x14ac:dyDescent="0.3">
      <c r="B60" s="28" t="s">
        <v>92</v>
      </c>
      <c r="C60" s="28"/>
      <c r="D60" s="28">
        <v>0</v>
      </c>
      <c r="E60" s="28">
        <v>5</v>
      </c>
      <c r="F60" s="28">
        <v>3</v>
      </c>
      <c r="G60" s="28">
        <v>1E+30</v>
      </c>
      <c r="H60" s="28">
        <v>5</v>
      </c>
    </row>
    <row r="61" spans="2:8" x14ac:dyDescent="0.3">
      <c r="B61" s="28" t="s">
        <v>93</v>
      </c>
      <c r="C61" s="28"/>
      <c r="D61" s="28">
        <v>0</v>
      </c>
      <c r="E61" s="28">
        <v>4</v>
      </c>
      <c r="F61" s="28">
        <v>6</v>
      </c>
      <c r="G61" s="28">
        <v>1E+30</v>
      </c>
      <c r="H61" s="28">
        <v>4</v>
      </c>
    </row>
    <row r="62" spans="2:8" x14ac:dyDescent="0.3">
      <c r="B62" s="28" t="s">
        <v>94</v>
      </c>
      <c r="C62" s="28"/>
      <c r="D62" s="28">
        <v>0</v>
      </c>
      <c r="E62" s="28">
        <v>0</v>
      </c>
      <c r="F62" s="28">
        <v>3</v>
      </c>
      <c r="G62" s="28">
        <v>1</v>
      </c>
      <c r="H62" s="28">
        <v>1</v>
      </c>
    </row>
    <row r="63" spans="2:8" x14ac:dyDescent="0.3">
      <c r="B63" s="28" t="s">
        <v>95</v>
      </c>
      <c r="C63" s="28"/>
      <c r="D63" s="28">
        <v>0</v>
      </c>
      <c r="E63" s="28">
        <v>0</v>
      </c>
      <c r="F63" s="28">
        <v>0</v>
      </c>
      <c r="G63" s="28">
        <v>1E+30</v>
      </c>
      <c r="H63" s="28">
        <v>0</v>
      </c>
    </row>
    <row r="64" spans="2:8" x14ac:dyDescent="0.3">
      <c r="B64" s="28" t="s">
        <v>96</v>
      </c>
      <c r="C64" s="28"/>
      <c r="D64" s="28">
        <v>0</v>
      </c>
      <c r="E64" s="28">
        <v>2</v>
      </c>
      <c r="F64" s="28">
        <v>4</v>
      </c>
      <c r="G64" s="28">
        <v>1E+30</v>
      </c>
      <c r="H64" s="28">
        <v>2</v>
      </c>
    </row>
    <row r="65" spans="1:8" x14ac:dyDescent="0.3">
      <c r="B65" s="28" t="s">
        <v>97</v>
      </c>
      <c r="C65" s="28"/>
      <c r="D65" s="28">
        <v>11</v>
      </c>
      <c r="E65" s="28">
        <v>0</v>
      </c>
      <c r="F65" s="28">
        <v>2</v>
      </c>
      <c r="G65" s="28">
        <v>1</v>
      </c>
      <c r="H65" s="28">
        <v>2</v>
      </c>
    </row>
    <row r="66" spans="1:8" x14ac:dyDescent="0.3">
      <c r="B66" s="28" t="s">
        <v>98</v>
      </c>
      <c r="C66" s="28"/>
      <c r="D66" s="28">
        <v>0</v>
      </c>
      <c r="E66" s="28">
        <v>10</v>
      </c>
      <c r="F66" s="28">
        <v>7</v>
      </c>
      <c r="G66" s="28">
        <v>1E+30</v>
      </c>
      <c r="H66" s="28">
        <v>10</v>
      </c>
    </row>
    <row r="67" spans="1:8" x14ac:dyDescent="0.3">
      <c r="B67" s="28" t="s">
        <v>99</v>
      </c>
      <c r="C67" s="28"/>
      <c r="D67" s="28">
        <v>0</v>
      </c>
      <c r="E67" s="28">
        <v>1</v>
      </c>
      <c r="F67" s="28">
        <v>4</v>
      </c>
      <c r="G67" s="28">
        <v>1E+30</v>
      </c>
      <c r="H67" s="28">
        <v>1</v>
      </c>
    </row>
    <row r="68" spans="1:8" x14ac:dyDescent="0.3">
      <c r="B68" s="28" t="s">
        <v>100</v>
      </c>
      <c r="C68" s="28"/>
      <c r="D68" s="28">
        <v>0</v>
      </c>
      <c r="E68" s="28">
        <v>11</v>
      </c>
      <c r="F68" s="28">
        <v>7</v>
      </c>
      <c r="G68" s="28">
        <v>1E+30</v>
      </c>
      <c r="H68" s="28">
        <v>11</v>
      </c>
    </row>
    <row r="69" spans="1:8" x14ac:dyDescent="0.3">
      <c r="B69" s="28" t="s">
        <v>101</v>
      </c>
      <c r="C69" s="28"/>
      <c r="D69" s="28">
        <v>0</v>
      </c>
      <c r="E69" s="28">
        <v>2</v>
      </c>
      <c r="F69" s="28">
        <v>2</v>
      </c>
      <c r="G69" s="28">
        <v>1E+30</v>
      </c>
      <c r="H69" s="28">
        <v>2</v>
      </c>
    </row>
    <row r="70" spans="1:8" x14ac:dyDescent="0.3">
      <c r="B70" s="28" t="s">
        <v>102</v>
      </c>
      <c r="C70" s="28"/>
      <c r="D70" s="28">
        <v>0</v>
      </c>
      <c r="E70" s="28">
        <v>2</v>
      </c>
      <c r="F70" s="28">
        <v>3</v>
      </c>
      <c r="G70" s="28">
        <v>1E+30</v>
      </c>
      <c r="H70" s="28">
        <v>2</v>
      </c>
    </row>
    <row r="71" spans="1:8" x14ac:dyDescent="0.3">
      <c r="B71" s="28" t="s">
        <v>103</v>
      </c>
      <c r="C71" s="28"/>
      <c r="D71" s="28">
        <v>0</v>
      </c>
      <c r="E71" s="28">
        <v>6</v>
      </c>
      <c r="F71" s="28">
        <v>4</v>
      </c>
      <c r="G71" s="28">
        <v>1E+30</v>
      </c>
      <c r="H71" s="28">
        <v>6</v>
      </c>
    </row>
    <row r="72" spans="1:8" ht="15" thickBot="1" x14ac:dyDescent="0.35">
      <c r="B72" s="29" t="s">
        <v>104</v>
      </c>
      <c r="C72" s="29"/>
      <c r="D72" s="29">
        <v>0</v>
      </c>
      <c r="E72" s="29">
        <v>0</v>
      </c>
      <c r="F72" s="29">
        <v>0</v>
      </c>
      <c r="G72" s="29">
        <v>1E+30</v>
      </c>
      <c r="H72" s="29">
        <v>0</v>
      </c>
    </row>
    <row r="74" spans="1:8" ht="15" thickBot="1" x14ac:dyDescent="0.35">
      <c r="A74" t="s">
        <v>36</v>
      </c>
    </row>
    <row r="75" spans="1:8" x14ac:dyDescent="0.3">
      <c r="B75" s="30"/>
      <c r="C75" s="30"/>
      <c r="D75" s="30" t="s">
        <v>27</v>
      </c>
      <c r="E75" s="30" t="s">
        <v>37</v>
      </c>
      <c r="F75" s="30" t="s">
        <v>39</v>
      </c>
      <c r="G75" s="30" t="s">
        <v>33</v>
      </c>
      <c r="H75" s="30" t="s">
        <v>33</v>
      </c>
    </row>
    <row r="76" spans="1:8" ht="15" thickBot="1" x14ac:dyDescent="0.35">
      <c r="B76" s="31" t="s">
        <v>25</v>
      </c>
      <c r="C76" s="31" t="s">
        <v>26</v>
      </c>
      <c r="D76" s="31" t="s">
        <v>28</v>
      </c>
      <c r="E76" s="31" t="s">
        <v>38</v>
      </c>
      <c r="F76" s="31" t="s">
        <v>40</v>
      </c>
      <c r="G76" s="31" t="s">
        <v>34</v>
      </c>
      <c r="H76" s="31" t="s">
        <v>35</v>
      </c>
    </row>
    <row r="77" spans="1:8" x14ac:dyDescent="0.3">
      <c r="B77" s="28" t="s">
        <v>105</v>
      </c>
      <c r="C77" s="28" t="s">
        <v>8</v>
      </c>
      <c r="D77" s="28">
        <v>0</v>
      </c>
      <c r="E77" s="28">
        <v>4</v>
      </c>
      <c r="F77" s="28">
        <v>0</v>
      </c>
      <c r="G77" s="28">
        <v>0</v>
      </c>
      <c r="H77" s="28">
        <v>5</v>
      </c>
    </row>
    <row r="78" spans="1:8" x14ac:dyDescent="0.3">
      <c r="B78" s="28" t="s">
        <v>106</v>
      </c>
      <c r="C78" s="28" t="s">
        <v>8</v>
      </c>
      <c r="D78" s="28">
        <v>0</v>
      </c>
      <c r="E78" s="28">
        <v>-1</v>
      </c>
      <c r="F78" s="28">
        <v>0</v>
      </c>
      <c r="G78" s="28">
        <v>0</v>
      </c>
      <c r="H78" s="28">
        <v>0</v>
      </c>
    </row>
    <row r="79" spans="1:8" x14ac:dyDescent="0.3">
      <c r="B79" s="28" t="s">
        <v>107</v>
      </c>
      <c r="C79" s="28" t="s">
        <v>8</v>
      </c>
      <c r="D79" s="28">
        <v>0</v>
      </c>
      <c r="E79" s="28">
        <v>5</v>
      </c>
      <c r="F79" s="28">
        <v>0</v>
      </c>
      <c r="G79" s="28">
        <v>0</v>
      </c>
      <c r="H79" s="28">
        <v>0</v>
      </c>
    </row>
    <row r="80" spans="1:8" x14ac:dyDescent="0.3">
      <c r="B80" s="28" t="s">
        <v>108</v>
      </c>
      <c r="C80" s="28" t="s">
        <v>8</v>
      </c>
      <c r="D80" s="28">
        <v>0</v>
      </c>
      <c r="E80" s="28">
        <v>-2</v>
      </c>
      <c r="F80" s="28">
        <v>0</v>
      </c>
      <c r="G80" s="28">
        <v>0</v>
      </c>
      <c r="H80" s="28">
        <v>0</v>
      </c>
    </row>
    <row r="81" spans="2:8" x14ac:dyDescent="0.3">
      <c r="B81" s="28" t="s">
        <v>109</v>
      </c>
      <c r="C81" s="28" t="s">
        <v>8</v>
      </c>
      <c r="D81" s="28">
        <v>0</v>
      </c>
      <c r="E81" s="28">
        <v>2</v>
      </c>
      <c r="F81" s="28">
        <v>0</v>
      </c>
      <c r="G81" s="28">
        <v>0</v>
      </c>
      <c r="H81" s="28">
        <v>0</v>
      </c>
    </row>
    <row r="82" spans="2:8" x14ac:dyDescent="0.3">
      <c r="B82" s="28" t="s">
        <v>110</v>
      </c>
      <c r="C82" s="28" t="s">
        <v>8</v>
      </c>
      <c r="D82" s="28">
        <v>0</v>
      </c>
      <c r="E82" s="28">
        <v>3</v>
      </c>
      <c r="F82" s="28">
        <v>0</v>
      </c>
      <c r="G82" s="28">
        <v>0</v>
      </c>
      <c r="H82" s="28">
        <v>0</v>
      </c>
    </row>
    <row r="83" spans="2:8" x14ac:dyDescent="0.3">
      <c r="B83" s="28" t="s">
        <v>111</v>
      </c>
      <c r="C83" s="28" t="s">
        <v>8</v>
      </c>
      <c r="D83" s="28">
        <v>0</v>
      </c>
      <c r="E83" s="28">
        <v>0</v>
      </c>
      <c r="F83" s="28">
        <v>0</v>
      </c>
      <c r="G83" s="28">
        <v>1E+30</v>
      </c>
      <c r="H83" s="28">
        <v>0</v>
      </c>
    </row>
    <row r="84" spans="2:8" x14ac:dyDescent="0.3">
      <c r="B84" s="28" t="s">
        <v>112</v>
      </c>
      <c r="C84" s="28" t="s">
        <v>8</v>
      </c>
      <c r="D84" s="28">
        <v>0</v>
      </c>
      <c r="E84" s="28">
        <v>2</v>
      </c>
      <c r="F84" s="28">
        <v>0</v>
      </c>
      <c r="G84" s="28">
        <v>0</v>
      </c>
      <c r="H84" s="28">
        <v>5</v>
      </c>
    </row>
    <row r="85" spans="2:8" ht="15" thickBot="1" x14ac:dyDescent="0.35">
      <c r="B85" s="29" t="s">
        <v>113</v>
      </c>
      <c r="C85" s="29" t="s">
        <v>114</v>
      </c>
      <c r="D85" s="29">
        <v>100</v>
      </c>
      <c r="E85" s="29">
        <v>0</v>
      </c>
      <c r="F85" s="29">
        <v>100</v>
      </c>
      <c r="G85" s="29">
        <v>0</v>
      </c>
      <c r="H85" s="29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D3B-7154-48D5-A306-1AFE128940E0}">
  <dimension ref="A1:AA44"/>
  <sheetViews>
    <sheetView topLeftCell="A2" zoomScale="70" zoomScaleNormal="70" workbookViewId="0">
      <selection activeCell="R38" sqref="R38"/>
    </sheetView>
  </sheetViews>
  <sheetFormatPr defaultRowHeight="14.4" x14ac:dyDescent="0.3"/>
  <cols>
    <col min="1" max="1" width="17.6640625" bestFit="1" customWidth="1"/>
    <col min="2" max="2" width="18.5546875" bestFit="1" customWidth="1"/>
    <col min="14" max="14" width="13.21875" bestFit="1" customWidth="1"/>
    <col min="19" max="19" width="14.33203125" bestFit="1" customWidth="1"/>
  </cols>
  <sheetData>
    <row r="1" spans="1:27" x14ac:dyDescent="0.3">
      <c r="A1" s="2" t="s">
        <v>0</v>
      </c>
      <c r="M1" s="2" t="s">
        <v>14</v>
      </c>
      <c r="R1" s="2" t="s">
        <v>0</v>
      </c>
    </row>
    <row r="2" spans="1:27" x14ac:dyDescent="0.3"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N2" s="24" t="s">
        <v>10</v>
      </c>
      <c r="O2" s="25">
        <f>C40</f>
        <v>160</v>
      </c>
      <c r="S2" s="1" t="s">
        <v>1</v>
      </c>
      <c r="T2" s="3">
        <v>1</v>
      </c>
      <c r="U2" s="3">
        <v>2</v>
      </c>
      <c r="V2" s="3">
        <v>3</v>
      </c>
      <c r="W2" s="3">
        <v>4</v>
      </c>
      <c r="X2" s="3">
        <v>5</v>
      </c>
      <c r="Y2" s="3">
        <v>6</v>
      </c>
      <c r="Z2" s="3">
        <v>7</v>
      </c>
      <c r="AA2" s="3">
        <v>8</v>
      </c>
    </row>
    <row r="3" spans="1:27" x14ac:dyDescent="0.3">
      <c r="B3" s="5" t="s">
        <v>2</v>
      </c>
      <c r="C3" s="6">
        <v>0.2</v>
      </c>
      <c r="D3" s="6">
        <v>0.1</v>
      </c>
      <c r="E3" s="6">
        <v>0.2</v>
      </c>
      <c r="F3" s="6">
        <v>0.05</v>
      </c>
      <c r="G3" s="6">
        <v>0.1</v>
      </c>
      <c r="H3" s="6">
        <v>0.2</v>
      </c>
      <c r="I3" s="6">
        <v>0.05</v>
      </c>
      <c r="J3" s="6">
        <v>0.1</v>
      </c>
      <c r="K3" s="7"/>
      <c r="S3" s="5" t="s">
        <v>2</v>
      </c>
      <c r="T3" s="6">
        <v>0.2</v>
      </c>
      <c r="U3" s="6">
        <v>0.1</v>
      </c>
      <c r="V3" s="6">
        <v>0.2</v>
      </c>
      <c r="W3" s="6">
        <v>0.05</v>
      </c>
      <c r="X3" s="6">
        <v>0.1</v>
      </c>
      <c r="Y3" s="6">
        <v>0.2</v>
      </c>
      <c r="Z3" s="6">
        <v>0.05</v>
      </c>
      <c r="AA3" s="6">
        <v>0.1</v>
      </c>
    </row>
    <row r="4" spans="1:27" x14ac:dyDescent="0.3">
      <c r="B4" s="1"/>
      <c r="S4" s="1"/>
    </row>
    <row r="5" spans="1:27" x14ac:dyDescent="0.3">
      <c r="B5" s="1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S5" s="13" t="s">
        <v>3</v>
      </c>
      <c r="T5" s="3">
        <v>1</v>
      </c>
      <c r="U5" s="3">
        <v>2</v>
      </c>
      <c r="V5" s="3">
        <v>3</v>
      </c>
      <c r="W5" s="3">
        <v>4</v>
      </c>
      <c r="X5" s="3">
        <v>5</v>
      </c>
      <c r="Y5" s="3">
        <v>6</v>
      </c>
      <c r="Z5" s="3">
        <v>7</v>
      </c>
      <c r="AA5" s="3">
        <v>8</v>
      </c>
    </row>
    <row r="6" spans="1:27" x14ac:dyDescent="0.3">
      <c r="B6" s="5">
        <v>1</v>
      </c>
      <c r="C6" s="19">
        <v>0</v>
      </c>
      <c r="D6" s="19">
        <v>8</v>
      </c>
      <c r="E6" s="19">
        <v>6</v>
      </c>
      <c r="F6" s="19">
        <v>7</v>
      </c>
      <c r="G6" s="19">
        <v>3</v>
      </c>
      <c r="H6" s="19">
        <v>5</v>
      </c>
      <c r="I6" s="19">
        <v>4</v>
      </c>
      <c r="J6" s="19">
        <v>2</v>
      </c>
      <c r="S6" s="5">
        <v>1</v>
      </c>
      <c r="T6" s="19">
        <v>0</v>
      </c>
      <c r="U6" s="19">
        <v>8</v>
      </c>
      <c r="V6" s="19">
        <v>6</v>
      </c>
      <c r="W6" s="19">
        <v>7</v>
      </c>
      <c r="X6" s="19">
        <v>3</v>
      </c>
      <c r="Y6" s="19">
        <v>5</v>
      </c>
      <c r="Z6" s="19">
        <v>4</v>
      </c>
      <c r="AA6" s="19">
        <v>2</v>
      </c>
    </row>
    <row r="7" spans="1:27" x14ac:dyDescent="0.3">
      <c r="B7" s="9">
        <v>2</v>
      </c>
      <c r="C7" s="20">
        <f>D6</f>
        <v>8</v>
      </c>
      <c r="D7" s="20">
        <v>0</v>
      </c>
      <c r="E7" s="20">
        <v>6</v>
      </c>
      <c r="F7" s="20">
        <v>5</v>
      </c>
      <c r="G7" s="20">
        <v>8</v>
      </c>
      <c r="H7" s="20">
        <v>4</v>
      </c>
      <c r="I7" s="20">
        <v>6</v>
      </c>
      <c r="J7" s="20">
        <v>7</v>
      </c>
      <c r="S7" s="9">
        <v>2</v>
      </c>
      <c r="T7" s="20">
        <f>U6</f>
        <v>8</v>
      </c>
      <c r="U7" s="20">
        <v>0</v>
      </c>
      <c r="V7" s="20">
        <v>6</v>
      </c>
      <c r="W7" s="20">
        <v>5</v>
      </c>
      <c r="X7" s="20">
        <v>8</v>
      </c>
      <c r="Y7" s="20">
        <v>4</v>
      </c>
      <c r="Z7" s="20">
        <v>6</v>
      </c>
      <c r="AA7" s="20">
        <v>7</v>
      </c>
    </row>
    <row r="8" spans="1:27" x14ac:dyDescent="0.3">
      <c r="B8" s="10">
        <v>3</v>
      </c>
      <c r="C8" s="21">
        <f>E6</f>
        <v>6</v>
      </c>
      <c r="D8" s="21">
        <f>E7</f>
        <v>6</v>
      </c>
      <c r="E8" s="21">
        <v>0</v>
      </c>
      <c r="F8" s="21">
        <v>8</v>
      </c>
      <c r="G8" s="21">
        <v>3</v>
      </c>
      <c r="H8" s="21">
        <v>4</v>
      </c>
      <c r="I8" s="21">
        <v>7</v>
      </c>
      <c r="J8" s="21">
        <v>4</v>
      </c>
      <c r="S8" s="10">
        <v>3</v>
      </c>
      <c r="T8" s="21">
        <f>V6</f>
        <v>6</v>
      </c>
      <c r="U8" s="21">
        <f>V7</f>
        <v>6</v>
      </c>
      <c r="V8" s="21">
        <v>0</v>
      </c>
      <c r="W8" s="21">
        <v>8</v>
      </c>
      <c r="X8" s="21">
        <v>3</v>
      </c>
      <c r="Y8" s="21">
        <v>4</v>
      </c>
      <c r="Z8" s="21">
        <v>7</v>
      </c>
      <c r="AA8" s="21">
        <v>4</v>
      </c>
    </row>
    <row r="9" spans="1:27" x14ac:dyDescent="0.3">
      <c r="B9" s="9">
        <v>4</v>
      </c>
      <c r="C9" s="20">
        <f>F6</f>
        <v>7</v>
      </c>
      <c r="D9" s="20">
        <f>F7</f>
        <v>5</v>
      </c>
      <c r="E9" s="20">
        <f>F8</f>
        <v>8</v>
      </c>
      <c r="F9" s="20">
        <v>0</v>
      </c>
      <c r="G9" s="20">
        <v>9</v>
      </c>
      <c r="H9" s="20">
        <v>5</v>
      </c>
      <c r="I9" s="20">
        <v>3</v>
      </c>
      <c r="J9" s="20">
        <v>7</v>
      </c>
      <c r="S9" s="9">
        <v>4</v>
      </c>
      <c r="T9" s="20">
        <f>W6</f>
        <v>7</v>
      </c>
      <c r="U9" s="20">
        <f>W7</f>
        <v>5</v>
      </c>
      <c r="V9" s="20">
        <f>W8</f>
        <v>8</v>
      </c>
      <c r="W9" s="20">
        <v>0</v>
      </c>
      <c r="X9" s="20">
        <v>9</v>
      </c>
      <c r="Y9" s="20">
        <v>5</v>
      </c>
      <c r="Z9" s="20">
        <v>3</v>
      </c>
      <c r="AA9" s="20">
        <v>7</v>
      </c>
    </row>
    <row r="10" spans="1:27" x14ac:dyDescent="0.3">
      <c r="B10" s="10">
        <v>5</v>
      </c>
      <c r="C10" s="21">
        <f>G6</f>
        <v>3</v>
      </c>
      <c r="D10" s="21">
        <f>G7</f>
        <v>8</v>
      </c>
      <c r="E10" s="21">
        <f>G8</f>
        <v>3</v>
      </c>
      <c r="F10" s="21">
        <f>G9</f>
        <v>9</v>
      </c>
      <c r="G10" s="21">
        <v>0</v>
      </c>
      <c r="H10" s="21">
        <v>5</v>
      </c>
      <c r="I10" s="21">
        <v>6</v>
      </c>
      <c r="J10" s="21">
        <v>2</v>
      </c>
      <c r="S10" s="10">
        <v>5</v>
      </c>
      <c r="T10" s="21">
        <f>X6</f>
        <v>3</v>
      </c>
      <c r="U10" s="21">
        <f>X7</f>
        <v>8</v>
      </c>
      <c r="V10" s="21">
        <f>X8</f>
        <v>3</v>
      </c>
      <c r="W10" s="21">
        <f>X9</f>
        <v>9</v>
      </c>
      <c r="X10" s="21">
        <v>0</v>
      </c>
      <c r="Y10" s="21">
        <v>5</v>
      </c>
      <c r="Z10" s="21">
        <v>6</v>
      </c>
      <c r="AA10" s="21">
        <v>2</v>
      </c>
    </row>
    <row r="11" spans="1:27" x14ac:dyDescent="0.3">
      <c r="B11" s="9">
        <v>6</v>
      </c>
      <c r="C11" s="20">
        <f>H6</f>
        <v>5</v>
      </c>
      <c r="D11" s="20">
        <f>H7</f>
        <v>4</v>
      </c>
      <c r="E11" s="20">
        <f>H8</f>
        <v>4</v>
      </c>
      <c r="F11" s="20">
        <f>H9</f>
        <v>5</v>
      </c>
      <c r="G11" s="20">
        <f>H10</f>
        <v>5</v>
      </c>
      <c r="H11" s="20">
        <v>0</v>
      </c>
      <c r="I11" s="20">
        <v>3</v>
      </c>
      <c r="J11" s="20">
        <v>3</v>
      </c>
      <c r="S11" s="9">
        <v>6</v>
      </c>
      <c r="T11" s="20">
        <f>Y6</f>
        <v>5</v>
      </c>
      <c r="U11" s="20">
        <f>Y7</f>
        <v>4</v>
      </c>
      <c r="V11" s="20">
        <f>Y8</f>
        <v>4</v>
      </c>
      <c r="W11" s="20">
        <f>Y9</f>
        <v>5</v>
      </c>
      <c r="X11" s="20">
        <f>Y10</f>
        <v>5</v>
      </c>
      <c r="Y11" s="20">
        <v>0</v>
      </c>
      <c r="Z11" s="20">
        <v>3</v>
      </c>
      <c r="AA11" s="20">
        <v>3</v>
      </c>
    </row>
    <row r="12" spans="1:27" x14ac:dyDescent="0.3">
      <c r="B12" s="10">
        <v>7</v>
      </c>
      <c r="C12" s="21">
        <f>I6</f>
        <v>4</v>
      </c>
      <c r="D12" s="21">
        <f>I7</f>
        <v>6</v>
      </c>
      <c r="E12" s="21">
        <f>I8</f>
        <v>7</v>
      </c>
      <c r="F12" s="21">
        <f>I9</f>
        <v>3</v>
      </c>
      <c r="G12" s="21">
        <f>I10</f>
        <v>6</v>
      </c>
      <c r="H12" s="21">
        <f>I11</f>
        <v>3</v>
      </c>
      <c r="I12" s="21">
        <v>0</v>
      </c>
      <c r="J12" s="21">
        <v>4</v>
      </c>
      <c r="S12" s="10">
        <v>7</v>
      </c>
      <c r="T12" s="21">
        <f>Z6</f>
        <v>4</v>
      </c>
      <c r="U12" s="21">
        <f>Z7</f>
        <v>6</v>
      </c>
      <c r="V12" s="21">
        <f>Z8</f>
        <v>7</v>
      </c>
      <c r="W12" s="21">
        <f>Z9</f>
        <v>3</v>
      </c>
      <c r="X12" s="21">
        <f>Z10</f>
        <v>6</v>
      </c>
      <c r="Y12" s="21">
        <f>Z11</f>
        <v>3</v>
      </c>
      <c r="Z12" s="21">
        <v>0</v>
      </c>
      <c r="AA12" s="21">
        <v>4</v>
      </c>
    </row>
    <row r="13" spans="1:27" x14ac:dyDescent="0.3">
      <c r="B13" s="9">
        <v>8</v>
      </c>
      <c r="C13" s="20">
        <f>J6</f>
        <v>2</v>
      </c>
      <c r="D13" s="20">
        <f>J7</f>
        <v>7</v>
      </c>
      <c r="E13" s="20">
        <f>J8</f>
        <v>4</v>
      </c>
      <c r="F13" s="20">
        <f>J9</f>
        <v>7</v>
      </c>
      <c r="G13" s="20">
        <f>J10</f>
        <v>2</v>
      </c>
      <c r="H13" s="20">
        <f>J11</f>
        <v>3</v>
      </c>
      <c r="I13" s="20">
        <f>J12</f>
        <v>4</v>
      </c>
      <c r="J13" s="20">
        <v>0</v>
      </c>
      <c r="S13" s="9">
        <v>8</v>
      </c>
      <c r="T13" s="20">
        <f>AA6</f>
        <v>2</v>
      </c>
      <c r="U13" s="20">
        <f>AA7</f>
        <v>7</v>
      </c>
      <c r="V13" s="20">
        <f>AA8</f>
        <v>4</v>
      </c>
      <c r="W13" s="20">
        <f>AA9</f>
        <v>7</v>
      </c>
      <c r="X13" s="20">
        <f>AA10</f>
        <v>2</v>
      </c>
      <c r="Y13" s="20">
        <f>AA11</f>
        <v>3</v>
      </c>
      <c r="Z13" s="20">
        <f>AA12</f>
        <v>4</v>
      </c>
      <c r="AA13" s="20">
        <v>0</v>
      </c>
    </row>
    <row r="14" spans="1:27" x14ac:dyDescent="0.3">
      <c r="B14" s="1"/>
    </row>
    <row r="15" spans="1:27" x14ac:dyDescent="0.3">
      <c r="B15" s="24" t="s">
        <v>4</v>
      </c>
      <c r="C15" s="45">
        <v>100</v>
      </c>
    </row>
    <row r="16" spans="1:27" x14ac:dyDescent="0.3">
      <c r="B16" s="1"/>
    </row>
    <row r="17" spans="1:11" x14ac:dyDescent="0.3">
      <c r="B17" s="1" t="s">
        <v>1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</row>
    <row r="18" spans="1:11" x14ac:dyDescent="0.3">
      <c r="B18" s="5" t="s">
        <v>5</v>
      </c>
      <c r="C18" s="8">
        <v>4</v>
      </c>
      <c r="D18" s="8">
        <v>14</v>
      </c>
      <c r="E18" s="8">
        <v>5</v>
      </c>
      <c r="F18" s="8">
        <v>17</v>
      </c>
      <c r="G18" s="8">
        <v>22</v>
      </c>
      <c r="H18" s="8">
        <v>7</v>
      </c>
      <c r="I18" s="8">
        <v>10</v>
      </c>
      <c r="J18" s="8">
        <v>21</v>
      </c>
    </row>
    <row r="19" spans="1:11" x14ac:dyDescent="0.3">
      <c r="B19" s="1" t="s">
        <v>7</v>
      </c>
      <c r="C19">
        <f>$C$15*C3</f>
        <v>20</v>
      </c>
      <c r="D19">
        <f t="shared" ref="D19:J19" si="0">$C$15*D3</f>
        <v>10</v>
      </c>
      <c r="E19">
        <f t="shared" si="0"/>
        <v>20</v>
      </c>
      <c r="F19">
        <f t="shared" si="0"/>
        <v>5</v>
      </c>
      <c r="G19">
        <f t="shared" si="0"/>
        <v>10</v>
      </c>
      <c r="H19">
        <f t="shared" si="0"/>
        <v>20</v>
      </c>
      <c r="I19">
        <f t="shared" si="0"/>
        <v>5</v>
      </c>
      <c r="J19">
        <f t="shared" si="0"/>
        <v>10</v>
      </c>
    </row>
    <row r="20" spans="1:11" x14ac:dyDescent="0.3">
      <c r="B20" s="14" t="s">
        <v>8</v>
      </c>
      <c r="C20" s="11">
        <f>C18-C19</f>
        <v>-16</v>
      </c>
      <c r="D20" s="11">
        <f t="shared" ref="D20:J20" si="1">D18-D19</f>
        <v>4</v>
      </c>
      <c r="E20" s="11">
        <f t="shared" si="1"/>
        <v>-15</v>
      </c>
      <c r="F20" s="11">
        <f t="shared" si="1"/>
        <v>12</v>
      </c>
      <c r="G20" s="11">
        <f t="shared" si="1"/>
        <v>12</v>
      </c>
      <c r="H20" s="11">
        <f t="shared" si="1"/>
        <v>-13</v>
      </c>
      <c r="I20" s="11">
        <f t="shared" si="1"/>
        <v>5</v>
      </c>
      <c r="J20" s="11">
        <f t="shared" si="1"/>
        <v>11</v>
      </c>
    </row>
    <row r="21" spans="1:11" x14ac:dyDescent="0.3">
      <c r="B21" s="1"/>
    </row>
    <row r="22" spans="1:11" x14ac:dyDescent="0.3">
      <c r="B22" s="1"/>
    </row>
    <row r="23" spans="1:11" x14ac:dyDescent="0.3">
      <c r="A23" s="2" t="s">
        <v>6</v>
      </c>
      <c r="B23" s="1"/>
    </row>
    <row r="24" spans="1:11" x14ac:dyDescent="0.3">
      <c r="B24" s="13" t="s">
        <v>11</v>
      </c>
      <c r="C24" s="18">
        <v>1</v>
      </c>
      <c r="D24" s="18">
        <v>2</v>
      </c>
      <c r="E24" s="18">
        <v>3</v>
      </c>
      <c r="F24" s="18">
        <v>4</v>
      </c>
      <c r="G24" s="18">
        <v>5</v>
      </c>
      <c r="H24" s="18">
        <v>6</v>
      </c>
      <c r="I24" s="18">
        <v>7</v>
      </c>
      <c r="J24" s="18">
        <v>8</v>
      </c>
    </row>
    <row r="25" spans="1:11" x14ac:dyDescent="0.3">
      <c r="B25" s="1">
        <v>1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>
        <f>SUM(C25:J25)</f>
        <v>0</v>
      </c>
    </row>
    <row r="26" spans="1:11" x14ac:dyDescent="0.3">
      <c r="B26" s="1">
        <v>2</v>
      </c>
      <c r="C26" s="16">
        <v>0</v>
      </c>
      <c r="D26" s="16">
        <v>0</v>
      </c>
      <c r="E26" s="16">
        <v>3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>
        <f t="shared" ref="K26:K32" si="2">SUM(C26:J26)</f>
        <v>4</v>
      </c>
    </row>
    <row r="27" spans="1:11" x14ac:dyDescent="0.3">
      <c r="B27" s="1">
        <v>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>
        <f t="shared" si="2"/>
        <v>0</v>
      </c>
    </row>
    <row r="28" spans="1:11" x14ac:dyDescent="0.3">
      <c r="B28" s="1">
        <v>4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12</v>
      </c>
      <c r="I28" s="16">
        <v>0</v>
      </c>
      <c r="J28" s="16">
        <v>0</v>
      </c>
      <c r="K28">
        <f t="shared" si="2"/>
        <v>12</v>
      </c>
    </row>
    <row r="29" spans="1:11" x14ac:dyDescent="0.3">
      <c r="B29" s="1">
        <v>5</v>
      </c>
      <c r="C29" s="16">
        <v>0</v>
      </c>
      <c r="D29" s="16">
        <v>0</v>
      </c>
      <c r="E29" s="16">
        <v>12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>
        <f t="shared" si="2"/>
        <v>12</v>
      </c>
    </row>
    <row r="30" spans="1:11" x14ac:dyDescent="0.3">
      <c r="B30" s="1">
        <v>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>
        <f t="shared" si="2"/>
        <v>0</v>
      </c>
    </row>
    <row r="31" spans="1:11" x14ac:dyDescent="0.3">
      <c r="B31" s="1">
        <v>7</v>
      </c>
      <c r="C31" s="16">
        <v>5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>
        <f t="shared" si="2"/>
        <v>5</v>
      </c>
    </row>
    <row r="32" spans="1:11" x14ac:dyDescent="0.3">
      <c r="B32" s="1">
        <v>8</v>
      </c>
      <c r="C32" s="16">
        <v>11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>
        <f t="shared" si="2"/>
        <v>11</v>
      </c>
    </row>
    <row r="33" spans="1:11" x14ac:dyDescent="0.3">
      <c r="B33" s="23" t="s">
        <v>12</v>
      </c>
      <c r="C33" s="22">
        <f>SUM(C25:C32)</f>
        <v>16</v>
      </c>
      <c r="D33" s="22">
        <f t="shared" ref="D33:J33" si="3">SUM(D25:D32)</f>
        <v>0</v>
      </c>
      <c r="E33" s="22">
        <f t="shared" si="3"/>
        <v>15</v>
      </c>
      <c r="F33" s="22">
        <f t="shared" si="3"/>
        <v>0</v>
      </c>
      <c r="G33" s="22">
        <f t="shared" si="3"/>
        <v>0</v>
      </c>
      <c r="H33" s="22">
        <f t="shared" si="3"/>
        <v>13</v>
      </c>
      <c r="I33" s="22">
        <f t="shared" si="3"/>
        <v>0</v>
      </c>
      <c r="J33" s="22">
        <f t="shared" si="3"/>
        <v>0</v>
      </c>
    </row>
    <row r="34" spans="1:11" x14ac:dyDescent="0.3">
      <c r="B34" s="1"/>
    </row>
    <row r="35" spans="1:11" x14ac:dyDescent="0.3">
      <c r="B35" s="1" t="s">
        <v>1</v>
      </c>
      <c r="C35" s="3">
        <f>C17</f>
        <v>1</v>
      </c>
      <c r="D35" s="3">
        <f t="shared" ref="D35:J35" si="4">D17</f>
        <v>2</v>
      </c>
      <c r="E35" s="3">
        <f t="shared" si="4"/>
        <v>3</v>
      </c>
      <c r="F35" s="3">
        <f t="shared" si="4"/>
        <v>4</v>
      </c>
      <c r="G35" s="3">
        <f t="shared" si="4"/>
        <v>5</v>
      </c>
      <c r="H35" s="3">
        <f t="shared" si="4"/>
        <v>6</v>
      </c>
      <c r="I35" s="3">
        <f t="shared" si="4"/>
        <v>7</v>
      </c>
      <c r="J35" s="3">
        <f t="shared" si="4"/>
        <v>8</v>
      </c>
    </row>
    <row r="36" spans="1:11" x14ac:dyDescent="0.3">
      <c r="B36" s="5" t="s">
        <v>5</v>
      </c>
      <c r="C36" s="8">
        <f>C18+C33-K25</f>
        <v>20</v>
      </c>
      <c r="D36" s="8">
        <f>D18+D33-K26</f>
        <v>10</v>
      </c>
      <c r="E36" s="8">
        <f>E18+E33-K27</f>
        <v>20</v>
      </c>
      <c r="F36" s="8">
        <f>F18+F33-K28</f>
        <v>5</v>
      </c>
      <c r="G36" s="8">
        <f>G18+G33-K29</f>
        <v>10</v>
      </c>
      <c r="H36" s="8">
        <f>H18+H33-K30</f>
        <v>20</v>
      </c>
      <c r="I36" s="8">
        <f>I18+I33-K31</f>
        <v>5</v>
      </c>
      <c r="J36" s="8">
        <f>J18+J33-K32</f>
        <v>10</v>
      </c>
      <c r="K36">
        <f>SUM(C36:J36)</f>
        <v>100</v>
      </c>
    </row>
    <row r="37" spans="1:11" x14ac:dyDescent="0.3">
      <c r="B37" s="1" t="s">
        <v>8</v>
      </c>
      <c r="C37" s="26">
        <f>C36-C19</f>
        <v>0</v>
      </c>
      <c r="D37" s="26">
        <f t="shared" ref="D37:J37" si="5">D36-D19</f>
        <v>0</v>
      </c>
      <c r="E37" s="26">
        <f t="shared" si="5"/>
        <v>0</v>
      </c>
      <c r="F37" s="26">
        <f t="shared" si="5"/>
        <v>0</v>
      </c>
      <c r="G37" s="26">
        <f t="shared" si="5"/>
        <v>0</v>
      </c>
      <c r="H37" s="26">
        <f t="shared" si="5"/>
        <v>0</v>
      </c>
      <c r="I37" s="26">
        <f t="shared" si="5"/>
        <v>0</v>
      </c>
      <c r="J37" s="26">
        <f t="shared" si="5"/>
        <v>0</v>
      </c>
      <c r="K37" t="s">
        <v>197</v>
      </c>
    </row>
    <row r="39" spans="1:11" x14ac:dyDescent="0.3">
      <c r="A39" s="2" t="s">
        <v>9</v>
      </c>
      <c r="B39" s="1"/>
    </row>
    <row r="40" spans="1:11" x14ac:dyDescent="0.3">
      <c r="B40" s="24" t="s">
        <v>10</v>
      </c>
      <c r="C40" s="25">
        <f>SUMPRODUCT(C25:J32,C6:J13)</f>
        <v>160</v>
      </c>
    </row>
    <row r="41" spans="1:11" x14ac:dyDescent="0.3">
      <c r="B41" s="1"/>
    </row>
    <row r="42" spans="1:11" x14ac:dyDescent="0.3">
      <c r="A42" s="2" t="s">
        <v>15</v>
      </c>
      <c r="C42" s="1" t="s">
        <v>16</v>
      </c>
      <c r="D42" s="1" t="s">
        <v>17</v>
      </c>
      <c r="E42" s="1" t="s">
        <v>18</v>
      </c>
    </row>
    <row r="43" spans="1:11" x14ac:dyDescent="0.3">
      <c r="B43" s="1" t="s">
        <v>19</v>
      </c>
      <c r="C43" s="44">
        <f>SUM(C37:J37)</f>
        <v>0</v>
      </c>
      <c r="D43" s="27" t="s">
        <v>13</v>
      </c>
      <c r="E43" s="44">
        <v>0</v>
      </c>
    </row>
    <row r="44" spans="1:11" x14ac:dyDescent="0.3">
      <c r="B44" s="1" t="s">
        <v>20</v>
      </c>
      <c r="C44">
        <f>K36</f>
        <v>100</v>
      </c>
      <c r="D44" s="27" t="s">
        <v>13</v>
      </c>
      <c r="E44">
        <v>100</v>
      </c>
    </row>
  </sheetData>
  <pageMargins left="0.7" right="0.7" top="0.75" bottom="0.75" header="0.3" footer="0.3"/>
  <pageSetup orientation="portrait" horizontalDpi="0" verticalDpi="0" r:id="rId1"/>
  <ignoredErrors>
    <ignoredError sqref="C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CC0A-25EB-41F3-8BFE-8AB266C837D3}">
  <dimension ref="A1:L56"/>
  <sheetViews>
    <sheetView tabSelected="1" workbookViewId="0">
      <selection activeCell="F25" sqref="F25"/>
    </sheetView>
  </sheetViews>
  <sheetFormatPr defaultRowHeight="14.4" x14ac:dyDescent="0.3"/>
  <cols>
    <col min="1" max="1" width="24.109375" bestFit="1" customWidth="1"/>
    <col min="2" max="2" width="18.77734375" bestFit="1" customWidth="1"/>
    <col min="3" max="3" width="13.88671875" bestFit="1" customWidth="1"/>
    <col min="4" max="4" width="12.21875" bestFit="1" customWidth="1"/>
    <col min="5" max="5" width="13.88671875" bestFit="1" customWidth="1"/>
    <col min="6" max="6" width="13.88671875" customWidth="1"/>
    <col min="7" max="10" width="12.21875" bestFit="1" customWidth="1"/>
    <col min="11" max="11" width="13.88671875" bestFit="1" customWidth="1"/>
  </cols>
  <sheetData>
    <row r="1" spans="1:12" x14ac:dyDescent="0.3">
      <c r="A1" s="47" t="s">
        <v>150</v>
      </c>
      <c r="B1" s="47"/>
      <c r="C1" s="47"/>
      <c r="D1" s="47"/>
      <c r="E1" s="47"/>
      <c r="F1" s="47"/>
      <c r="G1" s="47"/>
      <c r="H1" s="47"/>
      <c r="I1" s="47"/>
      <c r="J1" s="47"/>
    </row>
    <row r="2" spans="1:12" x14ac:dyDescent="0.3">
      <c r="A2" s="2" t="s">
        <v>0</v>
      </c>
    </row>
    <row r="3" spans="1:12" x14ac:dyDescent="0.3">
      <c r="B3" s="13" t="s">
        <v>130</v>
      </c>
      <c r="C3" s="46" t="s">
        <v>126</v>
      </c>
      <c r="D3" s="46"/>
      <c r="E3" s="46"/>
      <c r="F3" s="46" t="s">
        <v>127</v>
      </c>
      <c r="G3" s="46"/>
      <c r="H3" s="46"/>
      <c r="I3" s="46" t="s">
        <v>128</v>
      </c>
      <c r="J3" s="46"/>
    </row>
    <row r="4" spans="1:12" x14ac:dyDescent="0.3">
      <c r="B4" s="13" t="s">
        <v>129</v>
      </c>
      <c r="C4" s="18" t="s">
        <v>118</v>
      </c>
      <c r="D4" s="18" t="s">
        <v>119</v>
      </c>
      <c r="E4" s="18" t="s">
        <v>120</v>
      </c>
      <c r="F4" s="18" t="s">
        <v>121</v>
      </c>
      <c r="G4" s="18" t="s">
        <v>122</v>
      </c>
      <c r="H4" s="18" t="s">
        <v>123</v>
      </c>
      <c r="I4" s="18" t="s">
        <v>124</v>
      </c>
      <c r="J4" s="18" t="s">
        <v>125</v>
      </c>
    </row>
    <row r="5" spans="1:12" x14ac:dyDescent="0.3">
      <c r="B5" s="9" t="s">
        <v>115</v>
      </c>
      <c r="C5" s="33">
        <v>40</v>
      </c>
      <c r="D5" s="33">
        <v>50</v>
      </c>
      <c r="E5" s="33">
        <v>80</v>
      </c>
      <c r="F5" s="33">
        <v>60</v>
      </c>
      <c r="G5" s="33">
        <v>45</v>
      </c>
      <c r="H5" s="33">
        <v>60</v>
      </c>
      <c r="I5" s="33">
        <v>30</v>
      </c>
      <c r="J5" s="33">
        <v>25</v>
      </c>
    </row>
    <row r="6" spans="1:12" x14ac:dyDescent="0.3">
      <c r="B6" s="9" t="s">
        <v>116</v>
      </c>
      <c r="C6" s="32">
        <v>0.05</v>
      </c>
      <c r="D6" s="32">
        <v>0.1</v>
      </c>
      <c r="E6" s="32">
        <v>0.03</v>
      </c>
      <c r="F6" s="32">
        <v>0.04</v>
      </c>
      <c r="G6" s="32">
        <v>7.0000000000000007E-2</v>
      </c>
      <c r="H6" s="32">
        <v>0.15</v>
      </c>
      <c r="I6" s="32">
        <v>0.22</v>
      </c>
      <c r="J6" s="32">
        <v>0.25</v>
      </c>
    </row>
    <row r="7" spans="1:12" x14ac:dyDescent="0.3">
      <c r="B7" s="9" t="s">
        <v>117</v>
      </c>
      <c r="C7" s="33">
        <v>2</v>
      </c>
      <c r="D7" s="33">
        <v>1.5</v>
      </c>
      <c r="E7" s="33">
        <v>3.5</v>
      </c>
      <c r="F7" s="33">
        <v>3</v>
      </c>
      <c r="G7" s="33">
        <v>2</v>
      </c>
      <c r="H7" s="33">
        <v>1</v>
      </c>
      <c r="I7" s="33">
        <v>1.8</v>
      </c>
      <c r="J7" s="33">
        <v>0</v>
      </c>
    </row>
    <row r="8" spans="1:12" x14ac:dyDescent="0.3">
      <c r="B8" s="9" t="s">
        <v>134</v>
      </c>
      <c r="C8" s="37">
        <f>C7/C5</f>
        <v>0.05</v>
      </c>
      <c r="D8" s="37">
        <f t="shared" ref="D8:J8" si="0">D7/D5</f>
        <v>0.03</v>
      </c>
      <c r="E8" s="37">
        <f t="shared" si="0"/>
        <v>4.3749999999999997E-2</v>
      </c>
      <c r="F8" s="37">
        <f t="shared" si="0"/>
        <v>0.05</v>
      </c>
      <c r="G8" s="37">
        <f t="shared" si="0"/>
        <v>4.4444444444444446E-2</v>
      </c>
      <c r="H8" s="37">
        <f t="shared" si="0"/>
        <v>1.6666666666666666E-2</v>
      </c>
      <c r="I8" s="37">
        <f t="shared" si="0"/>
        <v>6.0000000000000005E-2</v>
      </c>
      <c r="J8" s="37">
        <f t="shared" si="0"/>
        <v>0</v>
      </c>
    </row>
    <row r="9" spans="1:12" x14ac:dyDescent="0.3">
      <c r="B9" s="9" t="s">
        <v>135</v>
      </c>
      <c r="C9" s="37">
        <f>C6+C8</f>
        <v>0.1</v>
      </c>
      <c r="D9" s="37">
        <f t="shared" ref="D9:J9" si="1">D6+D8</f>
        <v>0.13</v>
      </c>
      <c r="E9" s="37">
        <f t="shared" si="1"/>
        <v>7.3749999999999996E-2</v>
      </c>
      <c r="F9" s="37">
        <f t="shared" si="1"/>
        <v>0.09</v>
      </c>
      <c r="G9" s="37">
        <f t="shared" si="1"/>
        <v>0.11444444444444446</v>
      </c>
      <c r="H9" s="37">
        <f t="shared" si="1"/>
        <v>0.16666666666666666</v>
      </c>
      <c r="I9" s="37">
        <f t="shared" si="1"/>
        <v>0.28000000000000003</v>
      </c>
      <c r="J9" s="37">
        <f t="shared" si="1"/>
        <v>0.25</v>
      </c>
    </row>
    <row r="10" spans="1:12" x14ac:dyDescent="0.3">
      <c r="B10" s="36"/>
      <c r="C10" s="37"/>
      <c r="D10" s="37"/>
      <c r="E10" s="37"/>
      <c r="F10" s="37"/>
      <c r="G10" s="37"/>
      <c r="H10" s="37"/>
      <c r="I10" s="37"/>
      <c r="J10" s="37"/>
    </row>
    <row r="11" spans="1:12" x14ac:dyDescent="0.3">
      <c r="B11" s="24" t="s">
        <v>138</v>
      </c>
      <c r="C11" s="39">
        <v>2500000</v>
      </c>
      <c r="D11" s="37"/>
      <c r="E11" s="37"/>
      <c r="F11" s="37"/>
      <c r="G11" s="37"/>
      <c r="H11" s="37"/>
      <c r="I11" s="37"/>
      <c r="J11" s="37"/>
    </row>
    <row r="12" spans="1:12" x14ac:dyDescent="0.3">
      <c r="B12" s="1"/>
    </row>
    <row r="13" spans="1:12" x14ac:dyDescent="0.3">
      <c r="A13" s="2" t="s">
        <v>6</v>
      </c>
      <c r="B13" s="13"/>
      <c r="C13" s="18" t="str">
        <f>C4</f>
        <v>S1</v>
      </c>
      <c r="D13" s="18" t="str">
        <f t="shared" ref="D13:J13" si="2">D4</f>
        <v>S2</v>
      </c>
      <c r="E13" s="18" t="str">
        <f t="shared" si="2"/>
        <v>S3</v>
      </c>
      <c r="F13" s="18" t="str">
        <f t="shared" si="2"/>
        <v>H1</v>
      </c>
      <c r="G13" s="18" t="str">
        <f t="shared" si="2"/>
        <v>H2</v>
      </c>
      <c r="H13" s="18" t="str">
        <f t="shared" si="2"/>
        <v>H3</v>
      </c>
      <c r="I13" s="18" t="str">
        <f t="shared" si="2"/>
        <v>C1</v>
      </c>
      <c r="J13" s="18" t="str">
        <f t="shared" si="2"/>
        <v>C2</v>
      </c>
      <c r="K13" t="s">
        <v>12</v>
      </c>
    </row>
    <row r="14" spans="1:12" x14ac:dyDescent="0.3">
      <c r="B14" s="4" t="s">
        <v>148</v>
      </c>
      <c r="C14" s="15">
        <v>3</v>
      </c>
      <c r="D14" s="15">
        <v>5</v>
      </c>
      <c r="E14" s="15">
        <v>2</v>
      </c>
      <c r="F14" s="15">
        <v>2</v>
      </c>
      <c r="G14" s="15">
        <v>3</v>
      </c>
      <c r="H14" s="15">
        <v>12</v>
      </c>
      <c r="I14" s="15">
        <v>29</v>
      </c>
      <c r="J14" s="15">
        <v>4</v>
      </c>
      <c r="K14" s="41">
        <f>SUM(C14:J14)*1000</f>
        <v>60000</v>
      </c>
      <c r="L14" t="s">
        <v>136</v>
      </c>
    </row>
    <row r="15" spans="1:12" x14ac:dyDescent="0.3">
      <c r="B15" s="9" t="s">
        <v>131</v>
      </c>
      <c r="C15" s="35">
        <f>C14*C5*1000</f>
        <v>120000</v>
      </c>
      <c r="D15" s="35">
        <f t="shared" ref="D15:J15" si="3">D14*D5*1000</f>
        <v>250000</v>
      </c>
      <c r="E15" s="35">
        <f t="shared" si="3"/>
        <v>160000</v>
      </c>
      <c r="F15" s="35">
        <f t="shared" si="3"/>
        <v>120000</v>
      </c>
      <c r="G15" s="35">
        <f t="shared" si="3"/>
        <v>135000</v>
      </c>
      <c r="H15" s="35">
        <f t="shared" si="3"/>
        <v>720000</v>
      </c>
      <c r="I15" s="35">
        <f t="shared" si="3"/>
        <v>870000</v>
      </c>
      <c r="J15" s="35">
        <f t="shared" si="3"/>
        <v>100000</v>
      </c>
      <c r="K15" s="34">
        <f>SUM(C15:J15)</f>
        <v>2475000</v>
      </c>
      <c r="L15" t="s">
        <v>143</v>
      </c>
    </row>
    <row r="16" spans="1:12" x14ac:dyDescent="0.3">
      <c r="B16" s="1"/>
    </row>
    <row r="17" spans="1:6" x14ac:dyDescent="0.3">
      <c r="B17" s="1"/>
    </row>
    <row r="18" spans="1:6" x14ac:dyDescent="0.3">
      <c r="A18" s="2" t="s">
        <v>132</v>
      </c>
      <c r="B18" s="1"/>
    </row>
    <row r="19" spans="1:6" x14ac:dyDescent="0.3">
      <c r="B19" s="24" t="s">
        <v>133</v>
      </c>
      <c r="C19" s="38">
        <f>SUMPRODUCT(C14:J14,C9:J9)*1000/K14</f>
        <v>0.21234722222222224</v>
      </c>
      <c r="D19" t="s">
        <v>149</v>
      </c>
    </row>
    <row r="20" spans="1:6" x14ac:dyDescent="0.3">
      <c r="B20" s="1"/>
    </row>
    <row r="21" spans="1:6" x14ac:dyDescent="0.3">
      <c r="A21" s="2" t="s">
        <v>139</v>
      </c>
      <c r="B21" s="1" t="s">
        <v>140</v>
      </c>
      <c r="C21" s="3" t="s">
        <v>126</v>
      </c>
      <c r="D21" s="3" t="s">
        <v>127</v>
      </c>
      <c r="E21" s="3" t="s">
        <v>128</v>
      </c>
    </row>
    <row r="22" spans="1:6" x14ac:dyDescent="0.3">
      <c r="B22" s="1" t="s">
        <v>141</v>
      </c>
      <c r="C22" s="40">
        <f>SUM(C15:E15)/K15</f>
        <v>0.21414141414141413</v>
      </c>
      <c r="D22" s="40">
        <f>SUM(F15:H15)/K15</f>
        <v>0.39393939393939392</v>
      </c>
      <c r="E22" s="40">
        <f>SUM(I15:J15)/K15</f>
        <v>0.39191919191919194</v>
      </c>
      <c r="F22" t="s">
        <v>142</v>
      </c>
    </row>
    <row r="23" spans="1:6" x14ac:dyDescent="0.3">
      <c r="B23" s="1"/>
      <c r="D23" s="12"/>
    </row>
    <row r="24" spans="1:6" x14ac:dyDescent="0.3">
      <c r="B24" s="1"/>
      <c r="D24" s="12"/>
    </row>
    <row r="25" spans="1:6" x14ac:dyDescent="0.3">
      <c r="B25" s="1"/>
      <c r="D25" s="12"/>
    </row>
    <row r="26" spans="1:6" x14ac:dyDescent="0.3">
      <c r="A26" s="2" t="s">
        <v>15</v>
      </c>
      <c r="B26" s="1"/>
      <c r="C26" s="3" t="s">
        <v>16</v>
      </c>
      <c r="D26" s="3" t="s">
        <v>17</v>
      </c>
      <c r="E26" s="3" t="s">
        <v>18</v>
      </c>
    </row>
    <row r="27" spans="1:6" x14ac:dyDescent="0.3">
      <c r="B27" s="1" t="s">
        <v>20</v>
      </c>
      <c r="C27" s="34">
        <f>K15</f>
        <v>2475000</v>
      </c>
      <c r="D27" s="12" t="s">
        <v>137</v>
      </c>
      <c r="E27" s="34">
        <f>C11</f>
        <v>2500000</v>
      </c>
    </row>
    <row r="28" spans="1:6" x14ac:dyDescent="0.3">
      <c r="B28" s="1" t="s">
        <v>144</v>
      </c>
      <c r="C28" t="s">
        <v>145</v>
      </c>
    </row>
    <row r="29" spans="1:6" x14ac:dyDescent="0.3">
      <c r="B29" s="1" t="s">
        <v>146</v>
      </c>
      <c r="C29" t="s">
        <v>145</v>
      </c>
    </row>
    <row r="30" spans="1:6" x14ac:dyDescent="0.3">
      <c r="B30" s="1" t="s">
        <v>147</v>
      </c>
      <c r="C30" t="s">
        <v>145</v>
      </c>
    </row>
    <row r="31" spans="1:6" x14ac:dyDescent="0.3">
      <c r="B31" s="1"/>
    </row>
    <row r="32" spans="1:6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</sheetData>
  <mergeCells count="4">
    <mergeCell ref="C3:E3"/>
    <mergeCell ref="F3:H3"/>
    <mergeCell ref="I3:J3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0676-DF97-4447-9C8B-765D5025DB45}">
  <dimension ref="A1:L31"/>
  <sheetViews>
    <sheetView workbookViewId="0">
      <selection activeCell="E16" sqref="E16"/>
    </sheetView>
  </sheetViews>
  <sheetFormatPr defaultRowHeight="14.4" x14ac:dyDescent="0.3"/>
  <cols>
    <col min="1" max="1" width="24.109375" bestFit="1" customWidth="1"/>
    <col min="2" max="2" width="18.44140625" customWidth="1"/>
    <col min="3" max="3" width="13.88671875" bestFit="1" customWidth="1"/>
    <col min="4" max="4" width="16" customWidth="1"/>
    <col min="5" max="5" width="13.88671875" bestFit="1" customWidth="1"/>
    <col min="6" max="6" width="14.44140625" customWidth="1"/>
    <col min="7" max="10" width="12.21875" bestFit="1" customWidth="1"/>
    <col min="11" max="11" width="13.88671875" bestFit="1" customWidth="1"/>
  </cols>
  <sheetData>
    <row r="1" spans="1:12" x14ac:dyDescent="0.3">
      <c r="A1" s="2" t="s">
        <v>0</v>
      </c>
    </row>
    <row r="2" spans="1:12" x14ac:dyDescent="0.3">
      <c r="B2" s="13" t="s">
        <v>130</v>
      </c>
      <c r="C2" s="46" t="s">
        <v>126</v>
      </c>
      <c r="D2" s="46"/>
      <c r="E2" s="46"/>
      <c r="F2" s="46" t="s">
        <v>127</v>
      </c>
      <c r="G2" s="46"/>
      <c r="H2" s="46"/>
      <c r="I2" s="46" t="s">
        <v>128</v>
      </c>
      <c r="J2" s="46"/>
    </row>
    <row r="3" spans="1:12" x14ac:dyDescent="0.3">
      <c r="B3" s="13" t="s">
        <v>129</v>
      </c>
      <c r="C3" s="18" t="s">
        <v>118</v>
      </c>
      <c r="D3" s="18" t="s">
        <v>119</v>
      </c>
      <c r="E3" s="18" t="s">
        <v>120</v>
      </c>
      <c r="F3" s="18" t="s">
        <v>121</v>
      </c>
      <c r="G3" s="18" t="s">
        <v>122</v>
      </c>
      <c r="H3" s="18" t="s">
        <v>123</v>
      </c>
      <c r="I3" s="18" t="s">
        <v>124</v>
      </c>
      <c r="J3" s="18" t="s">
        <v>125</v>
      </c>
    </row>
    <row r="4" spans="1:12" x14ac:dyDescent="0.3">
      <c r="B4" s="9" t="s">
        <v>115</v>
      </c>
      <c r="C4" s="33">
        <v>40</v>
      </c>
      <c r="D4" s="33">
        <v>50</v>
      </c>
      <c r="E4" s="33">
        <v>80</v>
      </c>
      <c r="F4" s="33">
        <v>60</v>
      </c>
      <c r="G4" s="33">
        <v>45</v>
      </c>
      <c r="H4" s="33">
        <v>60</v>
      </c>
      <c r="I4" s="33">
        <v>30</v>
      </c>
      <c r="J4" s="33">
        <v>25</v>
      </c>
    </row>
    <row r="5" spans="1:12" x14ac:dyDescent="0.3">
      <c r="B5" s="9" t="s">
        <v>116</v>
      </c>
      <c r="C5" s="32">
        <v>0.05</v>
      </c>
      <c r="D5" s="32">
        <v>0.1</v>
      </c>
      <c r="E5" s="32">
        <v>0.03</v>
      </c>
      <c r="F5" s="32">
        <v>0.04</v>
      </c>
      <c r="G5" s="32">
        <v>7.0000000000000007E-2</v>
      </c>
      <c r="H5" s="32">
        <v>0.15</v>
      </c>
      <c r="I5" s="32">
        <v>0.22</v>
      </c>
      <c r="J5" s="32">
        <v>0.25</v>
      </c>
    </row>
    <row r="6" spans="1:12" x14ac:dyDescent="0.3">
      <c r="B6" s="9" t="s">
        <v>117</v>
      </c>
      <c r="C6" s="33">
        <v>2</v>
      </c>
      <c r="D6" s="33">
        <v>1.5</v>
      </c>
      <c r="E6" s="33">
        <v>3.5</v>
      </c>
      <c r="F6" s="33">
        <v>3</v>
      </c>
      <c r="G6" s="33">
        <v>2</v>
      </c>
      <c r="H6" s="33">
        <v>1</v>
      </c>
      <c r="I6" s="33">
        <v>1.8</v>
      </c>
      <c r="J6" s="33">
        <v>0</v>
      </c>
    </row>
    <row r="7" spans="1:12" x14ac:dyDescent="0.3">
      <c r="B7" s="9" t="s">
        <v>134</v>
      </c>
      <c r="C7" s="37">
        <f>C6/C4</f>
        <v>0.05</v>
      </c>
      <c r="D7" s="37">
        <f t="shared" ref="D7:J7" si="0">D6/D4</f>
        <v>0.03</v>
      </c>
      <c r="E7" s="37">
        <f t="shared" si="0"/>
        <v>4.3749999999999997E-2</v>
      </c>
      <c r="F7" s="37">
        <f t="shared" si="0"/>
        <v>0.05</v>
      </c>
      <c r="G7" s="37">
        <f t="shared" si="0"/>
        <v>4.4444444444444446E-2</v>
      </c>
      <c r="H7" s="37">
        <f t="shared" si="0"/>
        <v>1.6666666666666666E-2</v>
      </c>
      <c r="I7" s="37">
        <f t="shared" si="0"/>
        <v>6.0000000000000005E-2</v>
      </c>
      <c r="J7" s="37">
        <f t="shared" si="0"/>
        <v>0</v>
      </c>
    </row>
    <row r="8" spans="1:12" x14ac:dyDescent="0.3">
      <c r="B8" s="9" t="s">
        <v>135</v>
      </c>
      <c r="C8" s="37">
        <f>C5+C7</f>
        <v>0.1</v>
      </c>
      <c r="D8" s="37">
        <f t="shared" ref="D8:J8" si="1">D5+D7</f>
        <v>0.13</v>
      </c>
      <c r="E8" s="37">
        <f t="shared" si="1"/>
        <v>7.3749999999999996E-2</v>
      </c>
      <c r="F8" s="37">
        <f t="shared" si="1"/>
        <v>0.09</v>
      </c>
      <c r="G8" s="37">
        <f t="shared" si="1"/>
        <v>0.11444444444444446</v>
      </c>
      <c r="H8" s="37">
        <f t="shared" si="1"/>
        <v>0.16666666666666666</v>
      </c>
      <c r="I8" s="37">
        <f t="shared" si="1"/>
        <v>0.28000000000000003</v>
      </c>
      <c r="J8" s="37">
        <f t="shared" si="1"/>
        <v>0.25</v>
      </c>
    </row>
    <row r="9" spans="1:12" x14ac:dyDescent="0.3">
      <c r="B9" s="36"/>
      <c r="C9" s="37"/>
      <c r="D9" s="37"/>
      <c r="E9" s="37"/>
      <c r="F9" s="37"/>
      <c r="G9" s="37"/>
      <c r="H9" s="37"/>
      <c r="I9" s="37"/>
      <c r="J9" s="37"/>
    </row>
    <row r="10" spans="1:12" x14ac:dyDescent="0.3">
      <c r="B10" s="24" t="s">
        <v>138</v>
      </c>
      <c r="C10" s="39">
        <v>2500000</v>
      </c>
      <c r="D10" s="37"/>
      <c r="E10" s="37"/>
      <c r="F10" s="37"/>
      <c r="G10" s="37"/>
      <c r="H10" s="37"/>
      <c r="I10" s="37"/>
      <c r="J10" s="37"/>
    </row>
    <row r="11" spans="1:12" x14ac:dyDescent="0.3">
      <c r="B11" s="1"/>
    </row>
    <row r="12" spans="1:12" x14ac:dyDescent="0.3">
      <c r="A12" s="2" t="s">
        <v>6</v>
      </c>
      <c r="B12" s="13"/>
      <c r="C12" s="18" t="str">
        <f>C3</f>
        <v>S1</v>
      </c>
      <c r="D12" s="18" t="str">
        <f t="shared" ref="D12:J12" si="2">D3</f>
        <v>S2</v>
      </c>
      <c r="E12" s="18" t="str">
        <f t="shared" si="2"/>
        <v>S3</v>
      </c>
      <c r="F12" s="18" t="str">
        <f t="shared" si="2"/>
        <v>H1</v>
      </c>
      <c r="G12" s="18" t="str">
        <f t="shared" si="2"/>
        <v>H2</v>
      </c>
      <c r="H12" s="18" t="str">
        <f t="shared" si="2"/>
        <v>H3</v>
      </c>
      <c r="I12" s="18" t="str">
        <f t="shared" si="2"/>
        <v>C1</v>
      </c>
      <c r="J12" s="18" t="str">
        <f t="shared" si="2"/>
        <v>C2</v>
      </c>
      <c r="K12" t="s">
        <v>12</v>
      </c>
    </row>
    <row r="13" spans="1:12" x14ac:dyDescent="0.3">
      <c r="B13" s="4" t="s">
        <v>148</v>
      </c>
      <c r="C13" s="15">
        <v>2.5</v>
      </c>
      <c r="D13" s="15">
        <v>5.9999998466576745</v>
      </c>
      <c r="E13" s="15">
        <v>1.25</v>
      </c>
      <c r="F13" s="15">
        <v>1.6666666666666667</v>
      </c>
      <c r="G13" s="15">
        <v>2.2222222222222223</v>
      </c>
      <c r="H13" s="15">
        <v>13.333333554504488</v>
      </c>
      <c r="I13" s="15">
        <v>29.999999982473454</v>
      </c>
      <c r="J13" s="15">
        <v>4</v>
      </c>
      <c r="K13" s="41">
        <f>SUM(C13:J13)*1000</f>
        <v>60972.222272524508</v>
      </c>
    </row>
    <row r="14" spans="1:12" x14ac:dyDescent="0.3">
      <c r="B14" s="9" t="s">
        <v>131</v>
      </c>
      <c r="C14" s="35">
        <f>C13*C4*1000</f>
        <v>100000</v>
      </c>
      <c r="D14" s="35">
        <f t="shared" ref="D14:J14" si="3">D13*D4*1000</f>
        <v>299999.9923328837</v>
      </c>
      <c r="E14" s="35">
        <f t="shared" si="3"/>
        <v>100000</v>
      </c>
      <c r="F14" s="35">
        <f t="shared" si="3"/>
        <v>100000</v>
      </c>
      <c r="G14" s="35">
        <f t="shared" si="3"/>
        <v>100000</v>
      </c>
      <c r="H14" s="35">
        <f t="shared" si="3"/>
        <v>800000.01327026926</v>
      </c>
      <c r="I14" s="35">
        <f t="shared" si="3"/>
        <v>899999.99947420356</v>
      </c>
      <c r="J14" s="35">
        <f t="shared" si="3"/>
        <v>100000</v>
      </c>
      <c r="K14" s="34">
        <f>SUM(C14:J14)</f>
        <v>2500000.0050773565</v>
      </c>
      <c r="L14" t="s">
        <v>143</v>
      </c>
    </row>
    <row r="15" spans="1:12" x14ac:dyDescent="0.3">
      <c r="B15" s="1"/>
    </row>
    <row r="16" spans="1:12" x14ac:dyDescent="0.3">
      <c r="B16" s="1"/>
    </row>
    <row r="17" spans="1:6" x14ac:dyDescent="0.3">
      <c r="A17" s="2" t="s">
        <v>132</v>
      </c>
      <c r="B17" s="1"/>
    </row>
    <row r="18" spans="1:6" x14ac:dyDescent="0.3">
      <c r="B18" s="24" t="s">
        <v>133</v>
      </c>
      <c r="C18" s="38">
        <f>SUMPRODUCT(C13:J13,C8:J8)*1000/K13</f>
        <v>0.21565116428143688</v>
      </c>
      <c r="D18" t="s">
        <v>195</v>
      </c>
    </row>
    <row r="19" spans="1:6" x14ac:dyDescent="0.3">
      <c r="B19" s="1"/>
    </row>
    <row r="20" spans="1:6" x14ac:dyDescent="0.3">
      <c r="A20" s="2" t="s">
        <v>139</v>
      </c>
      <c r="B20" s="1" t="s">
        <v>140</v>
      </c>
      <c r="C20" s="3" t="s">
        <v>126</v>
      </c>
      <c r="D20" s="3" t="s">
        <v>127</v>
      </c>
      <c r="E20" s="3" t="s">
        <v>128</v>
      </c>
    </row>
    <row r="21" spans="1:6" x14ac:dyDescent="0.3">
      <c r="B21" s="1" t="s">
        <v>141</v>
      </c>
      <c r="C21" s="40">
        <f>SUM(C14:E14)/K14</f>
        <v>0.19999999652696496</v>
      </c>
      <c r="D21" s="40">
        <f>SUM(F14:H14)/K14</f>
        <v>0.40000000449573064</v>
      </c>
      <c r="E21" s="40">
        <f>SUM(I14:J14)/K14</f>
        <v>0.39999999897730437</v>
      </c>
      <c r="F21" t="s">
        <v>142</v>
      </c>
    </row>
    <row r="22" spans="1:6" x14ac:dyDescent="0.3">
      <c r="B22" s="1"/>
      <c r="D22" s="12"/>
    </row>
    <row r="23" spans="1:6" x14ac:dyDescent="0.3">
      <c r="B23" s="1"/>
      <c r="D23" s="12"/>
    </row>
    <row r="24" spans="1:6" x14ac:dyDescent="0.3">
      <c r="B24" s="1"/>
      <c r="D24" s="12"/>
    </row>
    <row r="25" spans="1:6" x14ac:dyDescent="0.3">
      <c r="A25" s="2" t="s">
        <v>15</v>
      </c>
      <c r="B25" s="1"/>
      <c r="C25" s="3" t="s">
        <v>16</v>
      </c>
      <c r="D25" s="3" t="s">
        <v>17</v>
      </c>
      <c r="E25" s="3" t="s">
        <v>18</v>
      </c>
    </row>
    <row r="26" spans="1:6" x14ac:dyDescent="0.3">
      <c r="B26" s="1" t="s">
        <v>20</v>
      </c>
      <c r="C26" s="34">
        <f>K14</f>
        <v>2500000.0050773565</v>
      </c>
      <c r="D26" s="12" t="s">
        <v>137</v>
      </c>
      <c r="E26" s="34">
        <f>C10</f>
        <v>2500000</v>
      </c>
    </row>
    <row r="27" spans="1:6" x14ac:dyDescent="0.3">
      <c r="B27" s="1" t="s">
        <v>144</v>
      </c>
      <c r="C27" t="s">
        <v>145</v>
      </c>
    </row>
    <row r="28" spans="1:6" x14ac:dyDescent="0.3">
      <c r="B28" s="1" t="s">
        <v>146</v>
      </c>
      <c r="C28" t="s">
        <v>145</v>
      </c>
    </row>
    <row r="29" spans="1:6" x14ac:dyDescent="0.3">
      <c r="B29" s="1" t="s">
        <v>147</v>
      </c>
      <c r="C29" t="s">
        <v>145</v>
      </c>
    </row>
    <row r="31" spans="1:6" x14ac:dyDescent="0.3">
      <c r="B31" s="1" t="s">
        <v>196</v>
      </c>
    </row>
  </sheetData>
  <mergeCells count="3">
    <mergeCell ref="C2:E2"/>
    <mergeCell ref="F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9D5E-96A7-45C3-A140-CF8406AD2356}">
  <dimension ref="A1:E32"/>
  <sheetViews>
    <sheetView showGridLines="0" topLeftCell="A7" workbookViewId="0"/>
  </sheetViews>
  <sheetFormatPr defaultRowHeight="14.4" x14ac:dyDescent="0.3"/>
  <cols>
    <col min="1" max="1" width="2.33203125" customWidth="1"/>
    <col min="2" max="2" width="6.21875" bestFit="1" customWidth="1"/>
    <col min="3" max="3" width="21.5546875" bestFit="1" customWidth="1"/>
    <col min="4" max="4" width="13.21875" bestFit="1" customWidth="1"/>
    <col min="5" max="5" width="12.6640625" bestFit="1" customWidth="1"/>
  </cols>
  <sheetData>
    <row r="1" spans="1:5" x14ac:dyDescent="0.3">
      <c r="A1" s="1" t="s">
        <v>21</v>
      </c>
    </row>
    <row r="2" spans="1:5" x14ac:dyDescent="0.3">
      <c r="A2" s="1" t="s">
        <v>151</v>
      </c>
    </row>
    <row r="3" spans="1:5" x14ac:dyDescent="0.3">
      <c r="A3" s="1" t="s">
        <v>152</v>
      </c>
    </row>
    <row r="6" spans="1:5" ht="15" thickBot="1" x14ac:dyDescent="0.35">
      <c r="A6" t="s">
        <v>24</v>
      </c>
    </row>
    <row r="7" spans="1:5" x14ac:dyDescent="0.3">
      <c r="B7" s="30"/>
      <c r="C7" s="30"/>
      <c r="D7" s="30" t="s">
        <v>27</v>
      </c>
      <c r="E7" s="30" t="s">
        <v>29</v>
      </c>
    </row>
    <row r="8" spans="1:5" ht="15" thickBot="1" x14ac:dyDescent="0.35">
      <c r="B8" s="31" t="s">
        <v>25</v>
      </c>
      <c r="C8" s="31" t="s">
        <v>26</v>
      </c>
      <c r="D8" s="31" t="s">
        <v>28</v>
      </c>
      <c r="E8" s="31" t="s">
        <v>153</v>
      </c>
    </row>
    <row r="9" spans="1:5" x14ac:dyDescent="0.3">
      <c r="B9" s="28" t="s">
        <v>156</v>
      </c>
      <c r="C9" s="28" t="s">
        <v>157</v>
      </c>
      <c r="D9" s="28">
        <v>2.5</v>
      </c>
      <c r="E9" s="28">
        <v>0</v>
      </c>
    </row>
    <row r="10" spans="1:5" x14ac:dyDescent="0.3">
      <c r="B10" s="28" t="s">
        <v>158</v>
      </c>
      <c r="C10" s="28" t="s">
        <v>159</v>
      </c>
      <c r="D10" s="28">
        <v>5.9999998466576745</v>
      </c>
      <c r="E10" s="28">
        <v>0</v>
      </c>
    </row>
    <row r="11" spans="1:5" x14ac:dyDescent="0.3">
      <c r="B11" s="28" t="s">
        <v>160</v>
      </c>
      <c r="C11" s="28" t="s">
        <v>161</v>
      </c>
      <c r="D11" s="28">
        <v>1.25</v>
      </c>
      <c r="E11" s="28">
        <v>0</v>
      </c>
    </row>
    <row r="12" spans="1:5" x14ac:dyDescent="0.3">
      <c r="B12" s="28" t="s">
        <v>162</v>
      </c>
      <c r="C12" s="28" t="s">
        <v>163</v>
      </c>
      <c r="D12" s="28">
        <v>1.6666666666666667</v>
      </c>
      <c r="E12" s="28">
        <v>0</v>
      </c>
    </row>
    <row r="13" spans="1:5" x14ac:dyDescent="0.3">
      <c r="B13" s="28" t="s">
        <v>164</v>
      </c>
      <c r="C13" s="28" t="s">
        <v>165</v>
      </c>
      <c r="D13" s="28">
        <v>2.2222222222222223</v>
      </c>
      <c r="E13" s="28">
        <v>0</v>
      </c>
    </row>
    <row r="14" spans="1:5" x14ac:dyDescent="0.3">
      <c r="B14" s="28" t="s">
        <v>166</v>
      </c>
      <c r="C14" s="28" t="s">
        <v>167</v>
      </c>
      <c r="D14" s="28">
        <v>13.333333554504488</v>
      </c>
      <c r="E14" s="28">
        <v>0</v>
      </c>
    </row>
    <row r="15" spans="1:5" x14ac:dyDescent="0.3">
      <c r="B15" s="28" t="s">
        <v>168</v>
      </c>
      <c r="C15" s="28" t="s">
        <v>169</v>
      </c>
      <c r="D15" s="28">
        <v>29.999999982473454</v>
      </c>
      <c r="E15" s="28">
        <v>0</v>
      </c>
    </row>
    <row r="16" spans="1:5" ht="15" thickBot="1" x14ac:dyDescent="0.35">
      <c r="B16" s="29" t="s">
        <v>170</v>
      </c>
      <c r="C16" s="29" t="s">
        <v>171</v>
      </c>
      <c r="D16" s="29">
        <v>4</v>
      </c>
      <c r="E16" s="29">
        <v>0</v>
      </c>
    </row>
    <row r="18" spans="1:5" ht="15" thickBot="1" x14ac:dyDescent="0.35">
      <c r="A18" t="s">
        <v>36</v>
      </c>
    </row>
    <row r="19" spans="1:5" x14ac:dyDescent="0.3">
      <c r="B19" s="30"/>
      <c r="C19" s="30"/>
      <c r="D19" s="30" t="s">
        <v>27</v>
      </c>
      <c r="E19" s="30" t="s">
        <v>154</v>
      </c>
    </row>
    <row r="20" spans="1:5" ht="15" thickBot="1" x14ac:dyDescent="0.35">
      <c r="B20" s="31" t="s">
        <v>25</v>
      </c>
      <c r="C20" s="31" t="s">
        <v>26</v>
      </c>
      <c r="D20" s="31" t="s">
        <v>28</v>
      </c>
      <c r="E20" s="31" t="s">
        <v>155</v>
      </c>
    </row>
    <row r="21" spans="1:5" x14ac:dyDescent="0.3">
      <c r="B21" s="28" t="s">
        <v>172</v>
      </c>
      <c r="C21" s="28" t="s">
        <v>173</v>
      </c>
      <c r="D21" s="42">
        <v>100000</v>
      </c>
      <c r="E21" s="28">
        <v>-1.9324465512516794E-8</v>
      </c>
    </row>
    <row r="22" spans="1:5" x14ac:dyDescent="0.3">
      <c r="B22" s="28" t="s">
        <v>174</v>
      </c>
      <c r="C22" s="28" t="s">
        <v>175</v>
      </c>
      <c r="D22" s="42">
        <v>299999.99</v>
      </c>
      <c r="E22" s="28">
        <v>0</v>
      </c>
    </row>
    <row r="23" spans="1:5" x14ac:dyDescent="0.3">
      <c r="B23" s="28" t="s">
        <v>176</v>
      </c>
      <c r="C23" s="28" t="s">
        <v>177</v>
      </c>
      <c r="D23" s="42">
        <v>100000</v>
      </c>
      <c r="E23" s="28">
        <v>-9.962120275032349E-10</v>
      </c>
    </row>
    <row r="24" spans="1:5" x14ac:dyDescent="0.3">
      <c r="B24" s="28" t="s">
        <v>178</v>
      </c>
      <c r="C24" s="28" t="s">
        <v>179</v>
      </c>
      <c r="D24" s="42">
        <v>100000</v>
      </c>
      <c r="E24" s="28">
        <v>-2.0956714528853162E-8</v>
      </c>
    </row>
    <row r="25" spans="1:5" x14ac:dyDescent="0.3">
      <c r="B25" s="28" t="s">
        <v>180</v>
      </c>
      <c r="C25" s="28" t="s">
        <v>181</v>
      </c>
      <c r="D25" s="42">
        <v>100000</v>
      </c>
      <c r="E25" s="28">
        <v>-2.3496429437850152E-8</v>
      </c>
    </row>
    <row r="26" spans="1:5" x14ac:dyDescent="0.3">
      <c r="B26" s="28" t="s">
        <v>182</v>
      </c>
      <c r="C26" s="28" t="s">
        <v>183</v>
      </c>
      <c r="D26" s="42">
        <v>800000.01</v>
      </c>
      <c r="E26" s="28">
        <v>0</v>
      </c>
    </row>
    <row r="27" spans="1:5" x14ac:dyDescent="0.3">
      <c r="B27" s="28" t="s">
        <v>184</v>
      </c>
      <c r="C27" s="28" t="s">
        <v>185</v>
      </c>
      <c r="D27" s="42">
        <v>900000</v>
      </c>
      <c r="E27" s="28">
        <v>0</v>
      </c>
    </row>
    <row r="28" spans="1:5" x14ac:dyDescent="0.3">
      <c r="B28" s="28" t="s">
        <v>186</v>
      </c>
      <c r="C28" s="28" t="s">
        <v>187</v>
      </c>
      <c r="D28" s="42">
        <v>100000</v>
      </c>
      <c r="E28" s="28">
        <v>-1.2645216718907769E-8</v>
      </c>
    </row>
    <row r="29" spans="1:5" x14ac:dyDescent="0.3">
      <c r="B29" s="28" t="s">
        <v>188</v>
      </c>
      <c r="C29" s="28" t="s">
        <v>189</v>
      </c>
      <c r="D29" s="28">
        <v>0.19999999652696496</v>
      </c>
      <c r="E29" s="28">
        <v>0</v>
      </c>
    </row>
    <row r="30" spans="1:5" x14ac:dyDescent="0.3">
      <c r="B30" s="28" t="s">
        <v>190</v>
      </c>
      <c r="C30" s="28" t="s">
        <v>191</v>
      </c>
      <c r="D30" s="28">
        <v>0.40000000449573064</v>
      </c>
      <c r="E30" s="28">
        <v>3.6763247434207537E-2</v>
      </c>
    </row>
    <row r="31" spans="1:5" x14ac:dyDescent="0.3">
      <c r="B31" s="28" t="s">
        <v>192</v>
      </c>
      <c r="C31" s="28" t="s">
        <v>193</v>
      </c>
      <c r="D31" s="28">
        <v>0.39999999897730437</v>
      </c>
      <c r="E31" s="28">
        <v>0.15818612162592036</v>
      </c>
    </row>
    <row r="32" spans="1:5" ht="15" thickBot="1" x14ac:dyDescent="0.35">
      <c r="B32" s="29" t="s">
        <v>49</v>
      </c>
      <c r="C32" s="29" t="s">
        <v>194</v>
      </c>
      <c r="D32" s="43">
        <v>2500000.0099999998</v>
      </c>
      <c r="E32" s="29">
        <v>3.0967553729621427E-9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Repositioning Supply Sens.</vt:lpstr>
      <vt:lpstr>Repositioning Supply</vt:lpstr>
      <vt:lpstr>Selecting Investment Portfolio</vt:lpstr>
      <vt:lpstr>Portfolio Part B</vt:lpstr>
      <vt:lpstr>Portfolio B Sensitivity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16154</dc:creator>
  <cp:lastModifiedBy>16154</cp:lastModifiedBy>
  <dcterms:created xsi:type="dcterms:W3CDTF">2020-10-28T16:23:49Z</dcterms:created>
  <dcterms:modified xsi:type="dcterms:W3CDTF">2020-11-06T00:39:59Z</dcterms:modified>
</cp:coreProperties>
</file>