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autoCompressPictures="0"/>
  <bookViews>
    <workbookView xWindow="0" yWindow="-460" windowWidth="25600" windowHeight="16000" tabRatio="564"/>
  </bookViews>
  <sheets>
    <sheet name="omzetprognose" sheetId="1" r:id="rId1"/>
    <sheet name="berekening tijdspannes per jaar" sheetId="2" state="hidden" r:id="rId2"/>
  </sheets>
  <definedNames>
    <definedName name="_xlnm.Print_Area" localSheetId="0">omzetprognose!$A$1:$T$50</definedName>
    <definedName name="tijdspanne">'berekening tijdspannes per jaar'!$A$2:$A$5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D35" i="1"/>
  <c r="H35" i="1"/>
  <c r="I35" i="1"/>
  <c r="K35" i="1"/>
  <c r="L35" i="1"/>
  <c r="K44" i="1"/>
  <c r="K45" i="1"/>
  <c r="K46" i="1"/>
  <c r="K47" i="1"/>
  <c r="K48" i="1"/>
  <c r="K43" i="1"/>
  <c r="K36" i="1"/>
  <c r="K37" i="1"/>
  <c r="K38" i="1"/>
  <c r="K39" i="1"/>
  <c r="K40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5" i="1"/>
  <c r="I44" i="1"/>
  <c r="I45" i="1"/>
  <c r="I46" i="1"/>
  <c r="I47" i="1"/>
  <c r="I48" i="1"/>
  <c r="I43" i="1"/>
  <c r="I36" i="1"/>
  <c r="I37" i="1"/>
  <c r="I38" i="1"/>
  <c r="I39" i="1"/>
  <c r="I40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44" i="1"/>
  <c r="H45" i="1"/>
  <c r="H46" i="1"/>
  <c r="H47" i="1"/>
  <c r="H48" i="1"/>
  <c r="D43" i="1"/>
  <c r="H43" i="1"/>
  <c r="H36" i="1"/>
  <c r="H37" i="1"/>
  <c r="H38" i="1"/>
  <c r="H39" i="1"/>
  <c r="H40" i="1"/>
  <c r="I5" i="1"/>
  <c r="D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D5" i="1"/>
  <c r="H5" i="1"/>
  <c r="B2" i="2"/>
  <c r="B3" i="2"/>
  <c r="H50" i="1"/>
  <c r="I50" i="1"/>
  <c r="B51" i="1"/>
  <c r="N28" i="1"/>
  <c r="D44" i="1"/>
  <c r="D45" i="1"/>
  <c r="D46" i="1"/>
  <c r="D47" i="1"/>
  <c r="D48" i="1"/>
  <c r="D36" i="1"/>
  <c r="D37" i="1"/>
  <c r="D38" i="1"/>
  <c r="D39" i="1"/>
  <c r="D40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L30" i="1"/>
  <c r="L29" i="1"/>
  <c r="L28" i="1"/>
  <c r="L26" i="1"/>
  <c r="L25" i="1"/>
  <c r="L24" i="1"/>
  <c r="L22" i="1"/>
  <c r="L21" i="1"/>
  <c r="L20" i="1"/>
  <c r="L18" i="1"/>
  <c r="L17" i="1"/>
  <c r="L16" i="1"/>
  <c r="L14" i="1"/>
  <c r="L13" i="1"/>
  <c r="L12" i="1"/>
  <c r="L10" i="1"/>
  <c r="L9" i="1"/>
  <c r="L8" i="1"/>
  <c r="L6" i="1"/>
  <c r="L5" i="1"/>
  <c r="F50" i="1"/>
  <c r="L7" i="1"/>
  <c r="L11" i="1"/>
  <c r="L15" i="1"/>
  <c r="L19" i="1"/>
  <c r="L23" i="1"/>
  <c r="L27" i="1"/>
  <c r="L31" i="1"/>
  <c r="L43" i="1"/>
  <c r="L44" i="1"/>
  <c r="L45" i="1"/>
  <c r="L46" i="1"/>
  <c r="L47" i="1"/>
  <c r="L48" i="1"/>
  <c r="L36" i="1"/>
  <c r="L37" i="1"/>
  <c r="L38" i="1"/>
  <c r="L39" i="1"/>
  <c r="L40" i="1"/>
  <c r="N21" i="1"/>
  <c r="K50" i="1"/>
  <c r="L50" i="1"/>
  <c r="L32" i="1"/>
  <c r="N24" i="1"/>
</calcChain>
</file>

<file path=xl/comments1.xml><?xml version="1.0" encoding="utf-8"?>
<comments xmlns="http://schemas.openxmlformats.org/spreadsheetml/2006/main">
  <authors>
    <author>Eigenaar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Eigenaar: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<sst xmlns="http://schemas.openxmlformats.org/spreadsheetml/2006/main" count="44" uniqueCount="35">
  <si>
    <t>OMZETPROGNOSE</t>
  </si>
  <si>
    <t>Omschrijving</t>
  </si>
  <si>
    <t>omzet</t>
  </si>
  <si>
    <t>aantal uren</t>
  </si>
  <si>
    <t>Max totaal aantal uren per jaar:</t>
  </si>
  <si>
    <t>Gepresteerde uren per jaar:</t>
  </si>
  <si>
    <t>€/uur ex BTW</t>
  </si>
  <si>
    <t>Kernassortiment</t>
  </si>
  <si>
    <t>overige</t>
  </si>
  <si>
    <t>Verkoopprijs
 incl. BTW</t>
  </si>
  <si>
    <t>Verkoopprijs 
excl. BTW</t>
  </si>
  <si>
    <t>Totalen</t>
  </si>
  <si>
    <t>(zie Financieel Beleid, bouwsteen 6)</t>
  </si>
  <si>
    <t>kostprijs van de aankopen in % t.o.v. de omzet</t>
  </si>
  <si>
    <t xml:space="preserve">Aankoopprijs   excl. BTW </t>
  </si>
  <si>
    <t>Aankoopprijs excl. BTW</t>
  </si>
  <si>
    <t>Randassortiment</t>
  </si>
  <si>
    <t>btw tarief 2</t>
  </si>
  <si>
    <t>btw tarief 3</t>
  </si>
  <si>
    <t xml:space="preserve">btw tarief 1 </t>
  </si>
  <si>
    <t>Kies BTW-tarief</t>
  </si>
  <si>
    <t>tijd in min.</t>
  </si>
  <si>
    <t>Totaal aankopen</t>
  </si>
  <si>
    <t xml:space="preserve"> Aankopen in % t.o.v. de omzet</t>
  </si>
  <si>
    <t>aantal</t>
  </si>
  <si>
    <t>/dag</t>
  </si>
  <si>
    <t>/week</t>
  </si>
  <si>
    <t>/maand</t>
  </si>
  <si>
    <t>/jaar</t>
  </si>
  <si>
    <t>tijdspanne</t>
  </si>
  <si>
    <t>aantal tijdspannes/jaar</t>
  </si>
  <si>
    <t>Kies tijdspanne</t>
  </si>
  <si>
    <t>aantal prestatiedagen per week</t>
  </si>
  <si>
    <t>aantal prestatieweken per jaar</t>
  </si>
  <si>
    <t>aantal prestatieuren per 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</si>
</sst>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\ &quot;min&quot;"/>
    <numFmt numFmtId="165" formatCode="#,##0.00\ &quot;€&quot;"/>
    <numFmt numFmtId="166" formatCode="0.00\ &quot;u&quot;"/>
    <numFmt numFmtId="167" formatCode="0.0"/>
    <numFmt numFmtId="168" formatCode="&quot;€&quot;#,##0.00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24"/>
      <name val="Arial Rounded MT Bold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5D9F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0" fillId="6" borderId="0" applyNumberFormat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Fill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5" fillId="0" borderId="0" xfId="0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  <xf numFmtId="165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65" fontId="0" fillId="3" borderId="1" xfId="0" applyNumberFormat="1" applyFill="1" applyBorder="1" applyAlignment="1" applyProtection="1">
      <alignment horizontal="center"/>
      <protection locked="0"/>
    </xf>
    <xf numFmtId="165" fontId="1" fillId="3" borderId="1" xfId="0" applyNumberFormat="1" applyFon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164" fontId="0" fillId="3" borderId="1" xfId="0" applyNumberForma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 wrapText="1"/>
    </xf>
    <xf numFmtId="0" fontId="0" fillId="0" borderId="0" xfId="0" applyProtection="1"/>
    <xf numFmtId="0" fontId="2" fillId="0" borderId="0" xfId="0" applyFont="1" applyAlignment="1" applyProtection="1">
      <alignment horizontal="right"/>
    </xf>
    <xf numFmtId="9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165" fontId="0" fillId="0" borderId="1" xfId="0" applyNumberFormat="1" applyBorder="1"/>
    <xf numFmtId="9" fontId="0" fillId="3" borderId="1" xfId="0" applyNumberFormat="1" applyFill="1" applyBorder="1" applyAlignment="1" applyProtection="1">
      <alignment horizontal="center"/>
      <protection locked="0"/>
    </xf>
    <xf numFmtId="166" fontId="0" fillId="3" borderId="1" xfId="0" applyNumberFormat="1" applyFill="1" applyBorder="1" applyAlignment="1" applyProtection="1">
      <alignment horizontal="center"/>
      <protection locked="0"/>
    </xf>
    <xf numFmtId="0" fontId="6" fillId="0" borderId="0" xfId="0" applyFont="1"/>
    <xf numFmtId="0" fontId="7" fillId="0" borderId="0" xfId="0" applyFont="1" applyAlignment="1">
      <alignment horizontal="right"/>
    </xf>
    <xf numFmtId="10" fontId="0" fillId="0" borderId="1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7" borderId="1" xfId="0" applyNumberFormat="1" applyFill="1" applyBorder="1" applyAlignment="1">
      <alignment horizontal="center"/>
    </xf>
    <xf numFmtId="10" fontId="0" fillId="8" borderId="1" xfId="0" applyNumberFormat="1" applyFill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7" borderId="1" xfId="0" applyNumberFormat="1" applyFill="1" applyBorder="1" applyAlignment="1" applyProtection="1">
      <alignment horizontal="center"/>
      <protection locked="0"/>
    </xf>
    <xf numFmtId="0" fontId="0" fillId="0" borderId="0" xfId="0" applyFont="1"/>
    <xf numFmtId="10" fontId="4" fillId="0" borderId="1" xfId="2" applyNumberFormat="1" applyFont="1" applyBorder="1" applyAlignment="1">
      <alignment horizontal="center"/>
    </xf>
    <xf numFmtId="165" fontId="0" fillId="0" borderId="7" xfId="0" applyNumberFormat="1" applyBorder="1"/>
    <xf numFmtId="168" fontId="0" fillId="3" borderId="1" xfId="0" applyNumberFormat="1" applyFill="1" applyBorder="1" applyAlignment="1" applyProtection="1">
      <alignment horizontal="center"/>
      <protection locked="0"/>
    </xf>
    <xf numFmtId="0" fontId="4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0" fillId="6" borderId="2" xfId="1" applyBorder="1"/>
    <xf numFmtId="0" fontId="10" fillId="6" borderId="4" xfId="1" applyBorder="1"/>
    <xf numFmtId="0" fontId="5" fillId="0" borderId="0" xfId="0" applyFont="1" applyFill="1" applyBorder="1" applyAlignment="1"/>
    <xf numFmtId="0" fontId="0" fillId="0" borderId="5" xfId="0" applyBorder="1"/>
    <xf numFmtId="0" fontId="0" fillId="0" borderId="6" xfId="0" applyBorder="1"/>
    <xf numFmtId="0" fontId="2" fillId="0" borderId="0" xfId="0" applyFont="1" applyBorder="1" applyAlignment="1">
      <alignment horizontal="right"/>
    </xf>
    <xf numFmtId="167" fontId="0" fillId="0" borderId="9" xfId="0" applyNumberFormat="1" applyBorder="1"/>
    <xf numFmtId="0" fontId="0" fillId="9" borderId="1" xfId="0" applyFill="1" applyBorder="1" applyAlignment="1" applyProtection="1">
      <alignment horizontal="center"/>
      <protection locked="0"/>
    </xf>
    <xf numFmtId="9" fontId="0" fillId="10" borderId="1" xfId="0" applyNumberFormat="1" applyFill="1" applyBorder="1" applyAlignment="1" applyProtection="1">
      <alignment horizontal="center"/>
      <protection locked="0"/>
    </xf>
    <xf numFmtId="167" fontId="0" fillId="10" borderId="1" xfId="0" applyNumberFormat="1" applyFill="1" applyBorder="1" applyAlignment="1">
      <alignment horizontal="center"/>
    </xf>
    <xf numFmtId="0" fontId="0" fillId="9" borderId="1" xfId="0" applyFill="1" applyBorder="1" applyProtection="1">
      <protection locked="0"/>
    </xf>
    <xf numFmtId="1" fontId="4" fillId="0" borderId="7" xfId="0" applyNumberFormat="1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</cellXfs>
  <cellStyles count="3">
    <cellStyle name="Neutraal" xfId="1" builtinId="28"/>
    <cellStyle name="Normaal" xfId="0" builtinId="0"/>
    <cellStyle name="Procent" xfId="2" builtinId="5"/>
  </cellStyles>
  <dxfs count="2"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5D9F1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2"/>
  <sheetViews>
    <sheetView tabSelected="1" workbookViewId="0">
      <selection activeCell="A3" sqref="A3"/>
    </sheetView>
  </sheetViews>
  <sheetFormatPr baseColWidth="10" defaultColWidth="8.6640625" defaultRowHeight="12" x14ac:dyDescent="0"/>
  <cols>
    <col min="1" max="1" width="41" bestFit="1" customWidth="1"/>
    <col min="2" max="2" width="14.5" bestFit="1" customWidth="1"/>
    <col min="3" max="3" width="14.5" customWidth="1"/>
    <col min="4" max="4" width="14.5" bestFit="1" customWidth="1"/>
    <col min="5" max="5" width="16" customWidth="1"/>
    <col min="6" max="7" width="11.5" customWidth="1"/>
    <col min="8" max="9" width="15" customWidth="1"/>
    <col min="10" max="11" width="9.5" customWidth="1"/>
    <col min="12" max="12" width="10.33203125" bestFit="1" customWidth="1"/>
    <col min="13" max="13" width="24.1640625" style="11" customWidth="1"/>
    <col min="15" max="20" width="9.1640625" hidden="1" customWidth="1"/>
    <col min="22" max="23" width="0" hidden="1" customWidth="1"/>
  </cols>
  <sheetData>
    <row r="1" spans="1:23" ht="30" thickBot="1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9"/>
    </row>
    <row r="3" spans="1:23" ht="36.75" customHeight="1">
      <c r="A3" s="4" t="s">
        <v>1</v>
      </c>
      <c r="B3" s="5" t="s">
        <v>9</v>
      </c>
      <c r="C3" s="5" t="s">
        <v>20</v>
      </c>
      <c r="D3" s="5" t="s">
        <v>10</v>
      </c>
      <c r="E3" s="5" t="s">
        <v>14</v>
      </c>
      <c r="F3" s="5" t="s">
        <v>24</v>
      </c>
      <c r="G3" s="5" t="s">
        <v>31</v>
      </c>
      <c r="H3" s="4" t="s">
        <v>2</v>
      </c>
      <c r="I3" s="5" t="s">
        <v>22</v>
      </c>
      <c r="J3" s="4" t="s">
        <v>21</v>
      </c>
      <c r="K3" s="5" t="s">
        <v>3</v>
      </c>
      <c r="L3" s="5" t="s">
        <v>6</v>
      </c>
      <c r="V3" s="11"/>
      <c r="W3" s="34">
        <v>0</v>
      </c>
    </row>
    <row r="4" spans="1:23" ht="17">
      <c r="A4" s="60" t="s">
        <v>7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V4" s="11" t="s">
        <v>19</v>
      </c>
      <c r="W4" s="26">
        <v>0.06</v>
      </c>
    </row>
    <row r="5" spans="1:23">
      <c r="A5" s="55"/>
      <c r="B5" s="15"/>
      <c r="C5" s="35">
        <v>0</v>
      </c>
      <c r="D5" s="2">
        <f>B5/(1+C5)</f>
        <v>0</v>
      </c>
      <c r="E5" s="39"/>
      <c r="F5" s="17"/>
      <c r="G5" s="54"/>
      <c r="H5" s="2" t="str">
        <f>IF(F5="","",F5*VLOOKUP(G5,'berekening tijdspannes per jaar'!A$2:B$5,2,FALSE)*D5)</f>
        <v/>
      </c>
      <c r="I5" s="2" t="str">
        <f>IF(F5="","",F5*VLOOKUP(G5,'berekening tijdspannes per jaar'!A$2:B$5,2,FALSE)*E5)</f>
        <v/>
      </c>
      <c r="J5" s="18"/>
      <c r="K5" s="3" t="str">
        <f>IF(F5="","",F5*VLOOKUP(G5,'berekening tijdspannes per jaar'!A$2:B$5,2,FALSE)*J5/60)</f>
        <v/>
      </c>
      <c r="L5" s="25" t="str">
        <f t="shared" ref="L5:L32" si="0">IF(SUM(K5)&lt;&gt;0,(H5-I5)/K5,"")</f>
        <v/>
      </c>
      <c r="V5" s="11" t="s">
        <v>17</v>
      </c>
      <c r="W5" s="32">
        <v>0.12</v>
      </c>
    </row>
    <row r="6" spans="1:23">
      <c r="A6" s="55"/>
      <c r="B6" s="15"/>
      <c r="C6" s="35">
        <v>0</v>
      </c>
      <c r="D6" s="2">
        <f t="shared" ref="D6:D32" si="1">B6/(1+C6)</f>
        <v>0</v>
      </c>
      <c r="E6" s="39"/>
      <c r="F6" s="17"/>
      <c r="G6" s="54"/>
      <c r="H6" s="2" t="str">
        <f>IF(F6="","",F6*VLOOKUP(G6,'berekening tijdspannes per jaar'!A$2:B$5,2,FALSE)*D6)</f>
        <v/>
      </c>
      <c r="I6" s="2" t="str">
        <f>IF(F6="","",F6*VLOOKUP(G6,'berekening tijdspannes per jaar'!A$2:B$5,2,FALSE)*E6)</f>
        <v/>
      </c>
      <c r="J6" s="18"/>
      <c r="K6" s="3" t="str">
        <f>IF(F6="","",F6*VLOOKUP(G6,'berekening tijdspannes per jaar'!A$2:B$5,2,FALSE)*J6/60)</f>
        <v/>
      </c>
      <c r="L6" s="25" t="str">
        <f t="shared" si="0"/>
        <v/>
      </c>
      <c r="V6" s="12" t="s">
        <v>18</v>
      </c>
      <c r="W6" s="33">
        <v>0.21</v>
      </c>
    </row>
    <row r="7" spans="1:23">
      <c r="A7" s="55"/>
      <c r="B7" s="16"/>
      <c r="C7" s="53">
        <v>0</v>
      </c>
      <c r="D7" s="2">
        <f t="shared" si="1"/>
        <v>0</v>
      </c>
      <c r="E7" s="39"/>
      <c r="F7" s="17"/>
      <c r="G7" s="54"/>
      <c r="H7" s="2" t="str">
        <f>IF(F7="","",F7*VLOOKUP(G7,'berekening tijdspannes per jaar'!A$2:B$5,2,FALSE)*D7)</f>
        <v/>
      </c>
      <c r="I7" s="2" t="str">
        <f>IF(F7="","",F7*VLOOKUP(G7,'berekening tijdspannes per jaar'!A$2:B$5,2,FALSE)*E7)</f>
        <v/>
      </c>
      <c r="J7" s="18"/>
      <c r="K7" s="3" t="str">
        <f>IF(F7="","",F7*VLOOKUP(G7,'berekening tijdspannes per jaar'!A$2:B$5,2,FALSE)*J7/60)</f>
        <v/>
      </c>
      <c r="L7" s="25" t="str">
        <f t="shared" si="0"/>
        <v/>
      </c>
      <c r="V7" s="11"/>
    </row>
    <row r="8" spans="1:23">
      <c r="A8" s="55"/>
      <c r="B8" s="16"/>
      <c r="C8" s="35">
        <v>0</v>
      </c>
      <c r="D8" s="2">
        <f t="shared" si="1"/>
        <v>0</v>
      </c>
      <c r="E8" s="39"/>
      <c r="F8" s="17"/>
      <c r="G8" s="54"/>
      <c r="H8" s="2" t="str">
        <f>IF(F8="","",F8*VLOOKUP(G8,'berekening tijdspannes per jaar'!A$2:B$5,2,FALSE)*D8)</f>
        <v/>
      </c>
      <c r="I8" s="2" t="str">
        <f>IF(F8="","",F8*VLOOKUP(G8,'berekening tijdspannes per jaar'!A$2:B$5,2,FALSE)*E8)</f>
        <v/>
      </c>
      <c r="J8" s="18"/>
      <c r="K8" s="3" t="str">
        <f>IF(F8="","",F8*VLOOKUP(G8,'berekening tijdspannes per jaar'!A$2:B$5,2,FALSE)*J8/60)</f>
        <v/>
      </c>
      <c r="L8" s="25" t="str">
        <f t="shared" si="0"/>
        <v/>
      </c>
    </row>
    <row r="9" spans="1:23" s="1" customFormat="1">
      <c r="A9" s="55"/>
      <c r="B9" s="16"/>
      <c r="C9" s="35">
        <v>0</v>
      </c>
      <c r="D9" s="2">
        <f t="shared" si="1"/>
        <v>0</v>
      </c>
      <c r="E9" s="39"/>
      <c r="F9" s="17"/>
      <c r="G9" s="54"/>
      <c r="H9" s="2" t="str">
        <f>IF(F9="","",F9*VLOOKUP(G9,'berekening tijdspannes per jaar'!A$2:B$5,2,FALSE)*D9)</f>
        <v/>
      </c>
      <c r="I9" s="2" t="str">
        <f>IF(F9="","",F9*VLOOKUP(G9,'berekening tijdspannes per jaar'!A$2:B$5,2,FALSE)*E9)</f>
        <v/>
      </c>
      <c r="J9" s="18"/>
      <c r="K9" s="3" t="str">
        <f>IF(F9="","",F9*VLOOKUP(G9,'berekening tijdspannes per jaar'!A$2:B$5,2,FALSE)*J9/60)</f>
        <v/>
      </c>
      <c r="L9" s="25" t="str">
        <f t="shared" si="0"/>
        <v/>
      </c>
    </row>
    <row r="10" spans="1:23">
      <c r="A10" s="55"/>
      <c r="B10" s="16"/>
      <c r="C10" s="35">
        <v>0</v>
      </c>
      <c r="D10" s="2">
        <f t="shared" si="1"/>
        <v>0</v>
      </c>
      <c r="E10" s="39"/>
      <c r="F10" s="17"/>
      <c r="G10" s="54"/>
      <c r="H10" s="2" t="str">
        <f>IF(F10="","",F10*VLOOKUP(G10,'berekening tijdspannes per jaar'!A$2:B$5,2,FALSE)*D10)</f>
        <v/>
      </c>
      <c r="I10" s="2" t="str">
        <f>IF(F10="","",F10*VLOOKUP(G10,'berekening tijdspannes per jaar'!A$2:B$5,2,FALSE)*E10)</f>
        <v/>
      </c>
      <c r="J10" s="18"/>
      <c r="K10" s="3" t="str">
        <f>IF(F10="","",F10*VLOOKUP(G10,'berekening tijdspannes per jaar'!A$2:B$5,2,FALSE)*J10/60)</f>
        <v/>
      </c>
      <c r="L10" s="25" t="str">
        <f t="shared" si="0"/>
        <v/>
      </c>
      <c r="M10" s="11" t="s">
        <v>32</v>
      </c>
      <c r="N10" s="17">
        <v>5</v>
      </c>
    </row>
    <row r="11" spans="1:23">
      <c r="A11" s="55"/>
      <c r="B11" s="16"/>
      <c r="C11" s="35">
        <v>0</v>
      </c>
      <c r="D11" s="2">
        <f t="shared" si="1"/>
        <v>0</v>
      </c>
      <c r="E11" s="39"/>
      <c r="F11" s="52"/>
      <c r="G11" s="54"/>
      <c r="H11" s="2" t="str">
        <f>IF(F11="","",F11*VLOOKUP(G11,'berekening tijdspannes per jaar'!A$2:B$5,2,FALSE)*D11)</f>
        <v/>
      </c>
      <c r="I11" s="2" t="str">
        <f>IF(F11="","",F11*VLOOKUP(G11,'berekening tijdspannes per jaar'!A$2:B$5,2,FALSE)*E11)</f>
        <v/>
      </c>
      <c r="J11" s="18"/>
      <c r="K11" s="3" t="str">
        <f>IF(F11="","",F11*VLOOKUP(G11,'berekening tijdspannes per jaar'!A$2:B$5,2,FALSE)*J11/60)</f>
        <v/>
      </c>
      <c r="L11" s="25" t="str">
        <f t="shared" si="0"/>
        <v/>
      </c>
      <c r="N11" s="24"/>
    </row>
    <row r="12" spans="1:23">
      <c r="A12" s="55"/>
      <c r="B12" s="16"/>
      <c r="C12" s="35">
        <v>0</v>
      </c>
      <c r="D12" s="2">
        <f t="shared" si="1"/>
        <v>0</v>
      </c>
      <c r="E12" s="39"/>
      <c r="F12" s="17"/>
      <c r="G12" s="54"/>
      <c r="H12" s="2" t="str">
        <f>IF(F12="","",F12*VLOOKUP(G12,'berekening tijdspannes per jaar'!A$2:B$5,2,FALSE)*D12)</f>
        <v/>
      </c>
      <c r="I12" s="2" t="str">
        <f>IF(F12="","",F12*VLOOKUP(G12,'berekening tijdspannes per jaar'!A$2:B$5,2,FALSE)*E12)</f>
        <v/>
      </c>
      <c r="J12" s="18"/>
      <c r="K12" s="3" t="str">
        <f>IF(F12="","",F12*VLOOKUP(G12,'berekening tijdspannes per jaar'!A$2:B$5,2,FALSE)*J12/60)</f>
        <v/>
      </c>
      <c r="L12" s="25" t="str">
        <f t="shared" si="0"/>
        <v/>
      </c>
      <c r="M12" s="11" t="s">
        <v>33</v>
      </c>
      <c r="N12" s="17">
        <v>48</v>
      </c>
    </row>
    <row r="13" spans="1:23" s="1" customFormat="1">
      <c r="A13" s="55"/>
      <c r="B13" s="16"/>
      <c r="C13" s="35">
        <v>0</v>
      </c>
      <c r="D13" s="2">
        <f t="shared" si="1"/>
        <v>0</v>
      </c>
      <c r="E13" s="39"/>
      <c r="F13" s="17"/>
      <c r="G13" s="54"/>
      <c r="H13" s="2" t="str">
        <f>IF(F13="","",F13*VLOOKUP(G13,'berekening tijdspannes per jaar'!A$2:B$5,2,FALSE)*D13)</f>
        <v/>
      </c>
      <c r="I13" s="2" t="str">
        <f>IF(F13="","",F13*VLOOKUP(G13,'berekening tijdspannes per jaar'!A$2:B$5,2,FALSE)*E13)</f>
        <v/>
      </c>
      <c r="J13" s="18"/>
      <c r="K13" s="3" t="str">
        <f>IF(F13="","",F13*VLOOKUP(G13,'berekening tijdspannes per jaar'!A$2:B$5,2,FALSE)*J13/60)</f>
        <v/>
      </c>
      <c r="L13" s="25" t="str">
        <f t="shared" si="0"/>
        <v/>
      </c>
      <c r="M13" s="11"/>
      <c r="N13" s="24"/>
    </row>
    <row r="14" spans="1:23" s="1" customFormat="1">
      <c r="A14" s="55"/>
      <c r="B14" s="16"/>
      <c r="C14" s="35">
        <v>0</v>
      </c>
      <c r="D14" s="2">
        <f t="shared" si="1"/>
        <v>0</v>
      </c>
      <c r="E14" s="39"/>
      <c r="F14" s="17"/>
      <c r="G14" s="54"/>
      <c r="H14" s="2" t="str">
        <f>IF(F14="","",F14*VLOOKUP(G14,'berekening tijdspannes per jaar'!A$2:B$5,2,FALSE)*D14)</f>
        <v/>
      </c>
      <c r="I14" s="2" t="str">
        <f>IF(F14="","",F14*VLOOKUP(G14,'berekening tijdspannes per jaar'!A$2:B$5,2,FALSE)*E14)</f>
        <v/>
      </c>
      <c r="J14" s="18"/>
      <c r="K14" s="3" t="str">
        <f>IF(F14="","",F14*VLOOKUP(G14,'berekening tijdspannes per jaar'!A$2:B$5,2,FALSE)*J14/60)</f>
        <v/>
      </c>
      <c r="L14" s="25" t="str">
        <f t="shared" si="0"/>
        <v/>
      </c>
      <c r="M14" s="12" t="s">
        <v>34</v>
      </c>
      <c r="N14" s="27">
        <v>8</v>
      </c>
    </row>
    <row r="15" spans="1:23">
      <c r="A15" s="55"/>
      <c r="B15" s="16"/>
      <c r="C15" s="35">
        <v>0</v>
      </c>
      <c r="D15" s="2">
        <f t="shared" si="1"/>
        <v>0</v>
      </c>
      <c r="E15" s="39"/>
      <c r="F15" s="17"/>
      <c r="G15" s="54"/>
      <c r="H15" s="2" t="str">
        <f>IF(F15="","",F15*VLOOKUP(G15,'berekening tijdspannes per jaar'!A$2:B$5,2,FALSE)*D15)</f>
        <v/>
      </c>
      <c r="I15" s="2" t="str">
        <f>IF(F15="","",F15*VLOOKUP(G15,'berekening tijdspannes per jaar'!A$2:B$5,2,FALSE)*E15)</f>
        <v/>
      </c>
      <c r="J15" s="18"/>
      <c r="K15" s="3" t="str">
        <f>IF(F15="","",F15*VLOOKUP(G15,'berekening tijdspannes per jaar'!A$2:B$5,2,FALSE)*J15/60)</f>
        <v/>
      </c>
      <c r="L15" s="25" t="str">
        <f t="shared" si="0"/>
        <v/>
      </c>
    </row>
    <row r="16" spans="1:23">
      <c r="A16" s="55"/>
      <c r="B16" s="15"/>
      <c r="C16" s="35">
        <v>0</v>
      </c>
      <c r="D16" s="2">
        <f t="shared" si="1"/>
        <v>0</v>
      </c>
      <c r="E16" s="39"/>
      <c r="F16" s="17"/>
      <c r="G16" s="54"/>
      <c r="H16" s="2" t="str">
        <f>IF(F16="","",F16*VLOOKUP(G16,'berekening tijdspannes per jaar'!A$2:B$5,2,FALSE)*D16)</f>
        <v/>
      </c>
      <c r="I16" s="2" t="str">
        <f>IF(F16="","",F16*VLOOKUP(G16,'berekening tijdspannes per jaar'!A$2:B$5,2,FALSE)*E16)</f>
        <v/>
      </c>
      <c r="J16" s="18"/>
      <c r="K16" s="3" t="str">
        <f>IF(F16="","",F16*VLOOKUP(G16,'berekening tijdspannes per jaar'!A$2:B$5,2,FALSE)*J16/60)</f>
        <v/>
      </c>
      <c r="L16" s="25" t="str">
        <f t="shared" si="0"/>
        <v/>
      </c>
    </row>
    <row r="17" spans="1:14">
      <c r="A17" s="55"/>
      <c r="B17" s="15"/>
      <c r="C17" s="35">
        <v>0</v>
      </c>
      <c r="D17" s="2">
        <f t="shared" si="1"/>
        <v>0</v>
      </c>
      <c r="E17" s="39"/>
      <c r="F17" s="17"/>
      <c r="G17" s="54"/>
      <c r="H17" s="2" t="str">
        <f>IF(F17="","",F17*VLOOKUP(G17,'berekening tijdspannes per jaar'!A$2:B$5,2,FALSE)*D17)</f>
        <v/>
      </c>
      <c r="I17" s="2" t="str">
        <f>IF(F17="","",F17*VLOOKUP(G17,'berekening tijdspannes per jaar'!A$2:B$5,2,FALSE)*E17)</f>
        <v/>
      </c>
      <c r="J17" s="18"/>
      <c r="K17" s="3" t="str">
        <f>IF(F17="","",F17*VLOOKUP(G17,'berekening tijdspannes per jaar'!A$2:B$5,2,FALSE)*J17/60)</f>
        <v/>
      </c>
      <c r="L17" s="25" t="str">
        <f t="shared" si="0"/>
        <v/>
      </c>
    </row>
    <row r="18" spans="1:14" s="1" customFormat="1">
      <c r="A18" s="55"/>
      <c r="B18" s="15"/>
      <c r="C18" s="35">
        <v>0</v>
      </c>
      <c r="D18" s="2">
        <f t="shared" si="1"/>
        <v>0</v>
      </c>
      <c r="E18" s="39"/>
      <c r="F18" s="17"/>
      <c r="G18" s="54"/>
      <c r="H18" s="2" t="str">
        <f>IF(F18="","",F18*VLOOKUP(G18,'berekening tijdspannes per jaar'!A$2:B$5,2,FALSE)*D18)</f>
        <v/>
      </c>
      <c r="I18" s="2" t="str">
        <f>IF(F18="","",F18*VLOOKUP(G18,'berekening tijdspannes per jaar'!A$2:B$5,2,FALSE)*E18)</f>
        <v/>
      </c>
      <c r="J18" s="18"/>
      <c r="K18" s="3" t="str">
        <f>IF(F18="","",F18*VLOOKUP(G18,'berekening tijdspannes per jaar'!A$2:B$5,2,FALSE)*J18/60)</f>
        <v/>
      </c>
      <c r="L18" s="25" t="str">
        <f t="shared" si="0"/>
        <v/>
      </c>
    </row>
    <row r="19" spans="1:14" s="1" customFormat="1">
      <c r="A19" s="55"/>
      <c r="B19" s="15"/>
      <c r="C19" s="35">
        <v>0</v>
      </c>
      <c r="D19" s="2">
        <f t="shared" si="1"/>
        <v>0</v>
      </c>
      <c r="E19" s="39"/>
      <c r="F19" s="17"/>
      <c r="G19" s="54"/>
      <c r="H19" s="2" t="str">
        <f>IF(F19="","",F19*VLOOKUP(G19,'berekening tijdspannes per jaar'!A$2:B$5,2,FALSE)*D19)</f>
        <v/>
      </c>
      <c r="I19" s="2" t="str">
        <f>IF(F19="","",F19*VLOOKUP(G19,'berekening tijdspannes per jaar'!A$2:B$5,2,FALSE)*E19)</f>
        <v/>
      </c>
      <c r="J19" s="18"/>
      <c r="K19" s="3" t="str">
        <f>IF(F19="","",F19*VLOOKUP(G19,'berekening tijdspannes per jaar'!A$2:B$5,2,FALSE)*J19/60)</f>
        <v/>
      </c>
      <c r="L19" s="25" t="str">
        <f t="shared" si="0"/>
        <v/>
      </c>
    </row>
    <row r="20" spans="1:14">
      <c r="A20" s="55"/>
      <c r="B20" s="15"/>
      <c r="C20" s="35">
        <v>0</v>
      </c>
      <c r="D20" s="2">
        <f t="shared" si="1"/>
        <v>0</v>
      </c>
      <c r="E20" s="39"/>
      <c r="F20" s="17"/>
      <c r="G20" s="54"/>
      <c r="H20" s="2" t="str">
        <f>IF(F20="","",F20*VLOOKUP(G20,'berekening tijdspannes per jaar'!A$2:B$5,2,FALSE)*D20)</f>
        <v/>
      </c>
      <c r="I20" s="2" t="str">
        <f>IF(F20="","",F20*VLOOKUP(G20,'berekening tijdspannes per jaar'!A$2:B$5,2,FALSE)*E20)</f>
        <v/>
      </c>
      <c r="J20" s="18"/>
      <c r="K20" s="3" t="str">
        <f>IF(F20="","",F20*VLOOKUP(G20,'berekening tijdspannes per jaar'!A$2:B$5,2,FALSE)*J20/60)</f>
        <v/>
      </c>
      <c r="L20" s="25" t="str">
        <f t="shared" si="0"/>
        <v/>
      </c>
    </row>
    <row r="21" spans="1:14" ht="12.75" customHeight="1">
      <c r="A21" s="55"/>
      <c r="B21" s="15"/>
      <c r="C21" s="35">
        <v>0</v>
      </c>
      <c r="D21" s="2">
        <f t="shared" si="1"/>
        <v>0</v>
      </c>
      <c r="E21" s="39"/>
      <c r="F21" s="17"/>
      <c r="G21" s="54"/>
      <c r="H21" s="2" t="str">
        <f>IF(F21="","",F21*VLOOKUP(G21,'berekening tijdspannes per jaar'!A$2:B$5,2,FALSE)*D21)</f>
        <v/>
      </c>
      <c r="I21" s="2" t="str">
        <f>IF(F21="","",F21*VLOOKUP(G21,'berekening tijdspannes per jaar'!A$2:B$5,2,FALSE)*E21)</f>
        <v/>
      </c>
      <c r="J21" s="18"/>
      <c r="K21" s="3" t="str">
        <f>IF(F21="","",F21*VLOOKUP(G21,'berekening tijdspannes per jaar'!A$2:B$5,2,FALSE)*J21/60)</f>
        <v/>
      </c>
      <c r="L21" s="25" t="str">
        <f t="shared" si="0"/>
        <v/>
      </c>
      <c r="M21" s="11" t="s">
        <v>4</v>
      </c>
      <c r="N21" s="14">
        <f>$N$14*$N$12*$N$10</f>
        <v>1920</v>
      </c>
    </row>
    <row r="22" spans="1:14" ht="12.75" customHeight="1">
      <c r="A22" s="55"/>
      <c r="B22" s="15"/>
      <c r="C22" s="35">
        <v>0</v>
      </c>
      <c r="D22" s="2">
        <f t="shared" si="1"/>
        <v>0</v>
      </c>
      <c r="E22" s="39"/>
      <c r="F22" s="17"/>
      <c r="G22" s="54"/>
      <c r="H22" s="2" t="str">
        <f>IF(F22="","",F22*VLOOKUP(G22,'berekening tijdspannes per jaar'!A$2:B$5,2,FALSE)*D22)</f>
        <v/>
      </c>
      <c r="I22" s="2" t="str">
        <f>IF(F22="","",F22*VLOOKUP(G22,'berekening tijdspannes per jaar'!A$2:B$5,2,FALSE)*E22)</f>
        <v/>
      </c>
      <c r="J22" s="18"/>
      <c r="K22" s="3" t="str">
        <f>IF(F22="","",F22*VLOOKUP(G22,'berekening tijdspannes per jaar'!A$2:B$5,2,FALSE)*J22/60)</f>
        <v/>
      </c>
      <c r="L22" s="25" t="str">
        <f t="shared" si="0"/>
        <v/>
      </c>
      <c r="N22" s="8"/>
    </row>
    <row r="23" spans="1:14" s="1" customFormat="1" ht="13" thickBot="1">
      <c r="A23" s="55"/>
      <c r="B23" s="15"/>
      <c r="C23" s="35">
        <v>0</v>
      </c>
      <c r="D23" s="2">
        <f t="shared" si="1"/>
        <v>0</v>
      </c>
      <c r="E23" s="39"/>
      <c r="F23" s="17"/>
      <c r="G23" s="54"/>
      <c r="H23" s="2" t="str">
        <f>IF(F23="","",F23*VLOOKUP(G23,'berekening tijdspannes per jaar'!A$2:B$5,2,FALSE)*D23)</f>
        <v/>
      </c>
      <c r="I23" s="2" t="str">
        <f>IF(F23="","",F23*VLOOKUP(G23,'berekening tijdspannes per jaar'!A$2:B$5,2,FALSE)*E23)</f>
        <v/>
      </c>
      <c r="J23" s="18"/>
      <c r="K23" s="3" t="str">
        <f>IF(F23="","",F23*VLOOKUP(G23,'berekening tijdspannes per jaar'!A$2:B$5,2,FALSE)*J23/60)</f>
        <v/>
      </c>
      <c r="L23" s="25" t="str">
        <f t="shared" si="0"/>
        <v/>
      </c>
      <c r="M23" s="11"/>
      <c r="N23"/>
    </row>
    <row r="24" spans="1:14" ht="14" thickTop="1" thickBot="1">
      <c r="A24" s="55"/>
      <c r="B24" s="15"/>
      <c r="C24" s="35">
        <v>0</v>
      </c>
      <c r="D24" s="2">
        <f t="shared" si="1"/>
        <v>0</v>
      </c>
      <c r="E24" s="39"/>
      <c r="F24" s="17"/>
      <c r="G24" s="54"/>
      <c r="H24" s="2" t="str">
        <f>IF(F24="","",F24*VLOOKUP(G24,'berekening tijdspannes per jaar'!A$2:B$5,2,FALSE)*D24)</f>
        <v/>
      </c>
      <c r="I24" s="2" t="str">
        <f>IF(F24="","",F24*VLOOKUP(G24,'berekening tijdspannes per jaar'!A$2:B$5,2,FALSE)*E24)</f>
        <v/>
      </c>
      <c r="J24" s="18"/>
      <c r="K24" s="3" t="str">
        <f>IF(F24="","",F24*VLOOKUP(G24,'berekening tijdspannes per jaar'!A$2:B$5,2,FALSE)*J24/60)</f>
        <v/>
      </c>
      <c r="L24" s="25" t="str">
        <f t="shared" si="0"/>
        <v/>
      </c>
      <c r="M24" s="11" t="s">
        <v>5</v>
      </c>
      <c r="N24" s="56" t="str">
        <f>IF(SUM(K5:K32)+SUM(K35:K40)+SUM(K43:K48)=0,"",SUM(K5:K32)+SUM(K35:K40)+SUM(K43:K48))</f>
        <v/>
      </c>
    </row>
    <row r="25" spans="1:14" ht="13" thickTop="1">
      <c r="A25" s="55"/>
      <c r="B25" s="15"/>
      <c r="C25" s="35">
        <v>0</v>
      </c>
      <c r="D25" s="2">
        <f t="shared" si="1"/>
        <v>0</v>
      </c>
      <c r="E25" s="39"/>
      <c r="F25" s="17"/>
      <c r="G25" s="54"/>
      <c r="H25" s="2" t="str">
        <f>IF(F25="","",F25*VLOOKUP(G25,'berekening tijdspannes per jaar'!A$2:B$5,2,FALSE)*D25)</f>
        <v/>
      </c>
      <c r="I25" s="2" t="str">
        <f>IF(F25="","",F25*VLOOKUP(G25,'berekening tijdspannes per jaar'!A$2:B$5,2,FALSE)*E25)</f>
        <v/>
      </c>
      <c r="J25" s="18"/>
      <c r="K25" s="3" t="str">
        <f>IF(F25="","",F25*VLOOKUP(G25,'berekening tijdspannes per jaar'!A$2:B$5,2,FALSE)*J25/60)</f>
        <v/>
      </c>
      <c r="L25" s="25" t="str">
        <f t="shared" si="0"/>
        <v/>
      </c>
      <c r="N25" s="9"/>
    </row>
    <row r="26" spans="1:14">
      <c r="A26" s="55"/>
      <c r="B26" s="15"/>
      <c r="C26" s="35">
        <v>0</v>
      </c>
      <c r="D26" s="2">
        <f t="shared" si="1"/>
        <v>0</v>
      </c>
      <c r="E26" s="39"/>
      <c r="F26" s="17"/>
      <c r="G26" s="54"/>
      <c r="H26" s="2" t="str">
        <f>IF(F26="","",F26*VLOOKUP(G26,'berekening tijdspannes per jaar'!A$2:B$5,2,FALSE)*D26)</f>
        <v/>
      </c>
      <c r="I26" s="2" t="str">
        <f>IF(F26="","",F26*VLOOKUP(G26,'berekening tijdspannes per jaar'!A$2:B$5,2,FALSE)*E26)</f>
        <v/>
      </c>
      <c r="J26" s="18"/>
      <c r="K26" s="3" t="str">
        <f>IF(F26="","",F26*VLOOKUP(G26,'berekening tijdspannes per jaar'!A$2:B$5,2,FALSE)*J26/60)</f>
        <v/>
      </c>
      <c r="L26" s="25" t="str">
        <f t="shared" si="0"/>
        <v/>
      </c>
    </row>
    <row r="27" spans="1:14" s="1" customFormat="1">
      <c r="A27" s="55"/>
      <c r="B27" s="15"/>
      <c r="C27" s="35">
        <v>0</v>
      </c>
      <c r="D27" s="2">
        <f t="shared" si="1"/>
        <v>0</v>
      </c>
      <c r="E27" s="39"/>
      <c r="F27" s="17"/>
      <c r="G27" s="54"/>
      <c r="H27" s="2" t="str">
        <f>IF(F27="","",F27*VLOOKUP(G27,'berekening tijdspannes per jaar'!A$2:B$5,2,FALSE)*D27)</f>
        <v/>
      </c>
      <c r="I27" s="2" t="str">
        <f>IF(F27="","",F27*VLOOKUP(G27,'berekening tijdspannes per jaar'!A$2:B$5,2,FALSE)*E27)</f>
        <v/>
      </c>
      <c r="J27" s="18"/>
      <c r="K27" s="3" t="str">
        <f>IF(F27="","",F27*VLOOKUP(G27,'berekening tijdspannes per jaar'!A$2:B$5,2,FALSE)*J27/60)</f>
        <v/>
      </c>
      <c r="L27" s="25" t="str">
        <f t="shared" si="0"/>
        <v/>
      </c>
      <c r="M27" s="12"/>
    </row>
    <row r="28" spans="1:14">
      <c r="A28" s="55"/>
      <c r="B28" s="15"/>
      <c r="C28" s="35">
        <v>0</v>
      </c>
      <c r="D28" s="2">
        <f t="shared" si="1"/>
        <v>0</v>
      </c>
      <c r="E28" s="39"/>
      <c r="F28" s="17"/>
      <c r="G28" s="54"/>
      <c r="H28" s="2" t="str">
        <f>IF(F28="","",F28*VLOOKUP(G28,'berekening tijdspannes per jaar'!A$2:B$5,2,FALSE)*D28)</f>
        <v/>
      </c>
      <c r="I28" s="2" t="str">
        <f>IF(F28="","",F28*VLOOKUP(G28,'berekening tijdspannes per jaar'!A$2:B$5,2,FALSE)*E28)</f>
        <v/>
      </c>
      <c r="J28" s="18"/>
      <c r="K28" s="3" t="str">
        <f>IF(F28="","",F28*VLOOKUP(G28,'berekening tijdspannes per jaar'!A$2:B$5,2,FALSE)*J28/60)</f>
        <v/>
      </c>
      <c r="L28" s="25" t="str">
        <f t="shared" si="0"/>
        <v/>
      </c>
      <c r="M28" s="11" t="s">
        <v>23</v>
      </c>
      <c r="N28" s="37" t="str">
        <f>B51</f>
        <v/>
      </c>
    </row>
    <row r="29" spans="1:14">
      <c r="A29" s="55"/>
      <c r="B29" s="15"/>
      <c r="C29" s="35">
        <v>0</v>
      </c>
      <c r="D29" s="2">
        <f t="shared" si="1"/>
        <v>0</v>
      </c>
      <c r="E29" s="39"/>
      <c r="F29" s="17"/>
      <c r="G29" s="54"/>
      <c r="H29" s="2" t="str">
        <f>IF(F29="","",F29*VLOOKUP(G29,'berekening tijdspannes per jaar'!A$2:B$5,2,FALSE)*D29)</f>
        <v/>
      </c>
      <c r="I29" s="2" t="str">
        <f>IF(F29="","",F29*VLOOKUP(G29,'berekening tijdspannes per jaar'!A$2:B$5,2,FALSE)*E29)</f>
        <v/>
      </c>
      <c r="J29" s="18"/>
      <c r="K29" s="3" t="str">
        <f>IF(F29="","",F29*VLOOKUP(G29,'berekening tijdspannes per jaar'!A$2:B$5,2,FALSE)*J29/60)</f>
        <v/>
      </c>
      <c r="L29" s="25" t="str">
        <f t="shared" si="0"/>
        <v/>
      </c>
    </row>
    <row r="30" spans="1:14">
      <c r="A30" s="55"/>
      <c r="B30" s="15"/>
      <c r="C30" s="35">
        <v>0</v>
      </c>
      <c r="D30" s="2">
        <f t="shared" si="1"/>
        <v>0</v>
      </c>
      <c r="E30" s="39"/>
      <c r="F30" s="17"/>
      <c r="G30" s="54"/>
      <c r="H30" s="2" t="str">
        <f>IF(F30="","",F30*VLOOKUP(G30,'berekening tijdspannes per jaar'!A$2:B$5,2,FALSE)*D30)</f>
        <v/>
      </c>
      <c r="I30" s="2" t="str">
        <f>IF(F30="","",F30*VLOOKUP(G30,'berekening tijdspannes per jaar'!A$2:B$5,2,FALSE)*E30)</f>
        <v/>
      </c>
      <c r="J30" s="18"/>
      <c r="K30" s="3" t="str">
        <f>IF(F30="","",F30*VLOOKUP(G30,'berekening tijdspannes per jaar'!A$2:B$5,2,FALSE)*J30/60)</f>
        <v/>
      </c>
      <c r="L30" s="25" t="str">
        <f t="shared" si="0"/>
        <v/>
      </c>
    </row>
    <row r="31" spans="1:14">
      <c r="A31" s="55"/>
      <c r="B31" s="15"/>
      <c r="C31" s="35">
        <v>0</v>
      </c>
      <c r="D31" s="2">
        <f t="shared" si="1"/>
        <v>0</v>
      </c>
      <c r="E31" s="39"/>
      <c r="F31" s="17"/>
      <c r="G31" s="54"/>
      <c r="H31" s="2" t="str">
        <f>IF(F31="","",F31*VLOOKUP(G31,'berekening tijdspannes per jaar'!A$2:B$5,2,FALSE)*D31)</f>
        <v/>
      </c>
      <c r="I31" s="2" t="str">
        <f>IF(F31="","",F31*VLOOKUP(G31,'berekening tijdspannes per jaar'!A$2:B$5,2,FALSE)*E31)</f>
        <v/>
      </c>
      <c r="J31" s="18"/>
      <c r="K31" s="3" t="str">
        <f>IF(F31="","",F31*VLOOKUP(G31,'berekening tijdspannes per jaar'!A$2:B$5,2,FALSE)*J31/60)</f>
        <v/>
      </c>
      <c r="L31" s="25" t="str">
        <f t="shared" si="0"/>
        <v/>
      </c>
    </row>
    <row r="32" spans="1:14" s="1" customFormat="1">
      <c r="A32" s="55"/>
      <c r="B32" s="15"/>
      <c r="C32" s="35">
        <v>0</v>
      </c>
      <c r="D32" s="2">
        <f t="shared" si="1"/>
        <v>0</v>
      </c>
      <c r="E32" s="39"/>
      <c r="F32" s="17"/>
      <c r="G32" s="54"/>
      <c r="H32" s="2" t="str">
        <f>IF(F32="","",F32*VLOOKUP(G32,'berekening tijdspannes per jaar'!A$2:B$5,2,FALSE)*D32)</f>
        <v/>
      </c>
      <c r="I32" s="2" t="str">
        <f>IF(F32="","",F32*VLOOKUP(G32,'berekening tijdspannes per jaar'!A$2:B$5,2,FALSE)*E32)</f>
        <v/>
      </c>
      <c r="J32" s="18"/>
      <c r="K32" s="3" t="str">
        <f>IF(F32="","",F32*VLOOKUP(G32,'berekening tijdspannes per jaar'!A$2:B$5,2,FALSE)*J32/60)</f>
        <v/>
      </c>
      <c r="L32" s="25" t="str">
        <f t="shared" si="0"/>
        <v/>
      </c>
      <c r="M32" s="12"/>
    </row>
    <row r="33" spans="1:20" s="21" customFormat="1" ht="36.75" customHeight="1">
      <c r="A33" s="19" t="s">
        <v>1</v>
      </c>
      <c r="B33" s="20" t="s">
        <v>9</v>
      </c>
      <c r="C33" s="20"/>
      <c r="D33" s="20" t="s">
        <v>10</v>
      </c>
      <c r="E33" s="20" t="s">
        <v>15</v>
      </c>
      <c r="F33" s="20" t="s">
        <v>24</v>
      </c>
      <c r="G33" s="20" t="s">
        <v>29</v>
      </c>
      <c r="H33" s="19" t="s">
        <v>2</v>
      </c>
      <c r="I33" s="20" t="s">
        <v>22</v>
      </c>
      <c r="J33" s="19" t="s">
        <v>21</v>
      </c>
      <c r="K33" s="20" t="s">
        <v>3</v>
      </c>
      <c r="L33" s="20"/>
      <c r="M33" s="22"/>
      <c r="N33" s="23"/>
    </row>
    <row r="34" spans="1:20" s="6" customFormat="1" ht="17">
      <c r="A34" s="60" t="s">
        <v>16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47"/>
      <c r="N34" s="47"/>
      <c r="O34" s="47"/>
      <c r="P34" s="47"/>
      <c r="Q34" s="47"/>
      <c r="R34" s="47"/>
      <c r="S34" s="47"/>
      <c r="T34" s="47"/>
    </row>
    <row r="35" spans="1:20">
      <c r="A35" s="55"/>
      <c r="B35" s="15"/>
      <c r="C35" s="35">
        <v>0</v>
      </c>
      <c r="D35" s="2">
        <f t="shared" ref="D35:D40" si="2">B35/(1+C35)</f>
        <v>0</v>
      </c>
      <c r="E35" s="39"/>
      <c r="F35" s="17"/>
      <c r="G35" s="54"/>
      <c r="H35" s="2" t="str">
        <f>IF(F35="","",F35*VLOOKUP(G35,'berekening tijdspannes per jaar'!A$2:B$5,2,FALSE)*D35)</f>
        <v/>
      </c>
      <c r="I35" s="2" t="str">
        <f>IF(F35="","",F35*VLOOKUP(G35,'berekening tijdspannes per jaar'!A$2:B$5,2,FALSE)*E35)</f>
        <v/>
      </c>
      <c r="J35" s="18"/>
      <c r="K35" s="3" t="str">
        <f>IF(F35="","",F35*VLOOKUP(G35,'berekening tijdspannes per jaar'!A$2:B$5,2,FALSE)*J35/60)</f>
        <v/>
      </c>
      <c r="L35" s="25" t="str">
        <f t="shared" ref="L35:L40" si="3">IF(SUM(K35)&lt;&gt;0,(H35-I35)/K35,"")</f>
        <v/>
      </c>
    </row>
    <row r="36" spans="1:20">
      <c r="A36" s="55"/>
      <c r="B36" s="15"/>
      <c r="C36" s="35">
        <v>0</v>
      </c>
      <c r="D36" s="2">
        <f t="shared" si="2"/>
        <v>0</v>
      </c>
      <c r="E36" s="39"/>
      <c r="F36" s="17"/>
      <c r="G36" s="54"/>
      <c r="H36" s="2" t="str">
        <f>IF(F36="","",F36*VLOOKUP(G36,'berekening tijdspannes per jaar'!A$2:B$5,2,FALSE)*D36)</f>
        <v/>
      </c>
      <c r="I36" s="2" t="str">
        <f>IF(F36="","",F36*VLOOKUP(G36,'berekening tijdspannes per jaar'!A$2:B$5,2,FALSE)*E36)</f>
        <v/>
      </c>
      <c r="J36" s="18"/>
      <c r="K36" s="3" t="str">
        <f>IF(F36="","",F36*VLOOKUP(G36,'berekening tijdspannes per jaar'!A$2:B$5,2,FALSE)*J36/60)</f>
        <v/>
      </c>
      <c r="L36" s="25" t="str">
        <f t="shared" si="3"/>
        <v/>
      </c>
    </row>
    <row r="37" spans="1:20">
      <c r="A37" s="55"/>
      <c r="B37" s="15"/>
      <c r="C37" s="35">
        <v>0</v>
      </c>
      <c r="D37" s="2">
        <f t="shared" si="2"/>
        <v>0</v>
      </c>
      <c r="E37" s="39"/>
      <c r="F37" s="17"/>
      <c r="G37" s="54"/>
      <c r="H37" s="2" t="str">
        <f>IF(F37="","",F37*VLOOKUP(G37,'berekening tijdspannes per jaar'!A$2:B$5,2,FALSE)*D37)</f>
        <v/>
      </c>
      <c r="I37" s="2" t="str">
        <f>IF(F37="","",F37*VLOOKUP(G37,'berekening tijdspannes per jaar'!A$2:B$5,2,FALSE)*E37)</f>
        <v/>
      </c>
      <c r="J37" s="18"/>
      <c r="K37" s="3" t="str">
        <f>IF(F37="","",F37*VLOOKUP(G37,'berekening tijdspannes per jaar'!A$2:B$5,2,FALSE)*J37/60)</f>
        <v/>
      </c>
      <c r="L37" s="25" t="str">
        <f t="shared" si="3"/>
        <v/>
      </c>
    </row>
    <row r="38" spans="1:20">
      <c r="A38" s="55"/>
      <c r="B38" s="15"/>
      <c r="C38" s="35">
        <v>0</v>
      </c>
      <c r="D38" s="2">
        <f t="shared" si="2"/>
        <v>0</v>
      </c>
      <c r="E38" s="39"/>
      <c r="F38" s="17"/>
      <c r="G38" s="54"/>
      <c r="H38" s="2" t="str">
        <f>IF(F38="","",F38*VLOOKUP(G38,'berekening tijdspannes per jaar'!A$2:B$5,2,FALSE)*D38)</f>
        <v/>
      </c>
      <c r="I38" s="2" t="str">
        <f>IF(F38="","",F38*VLOOKUP(G38,'berekening tijdspannes per jaar'!A$2:B$5,2,FALSE)*E38)</f>
        <v/>
      </c>
      <c r="J38" s="18"/>
      <c r="K38" s="3" t="str">
        <f>IF(F38="","",F38*VLOOKUP(G38,'berekening tijdspannes per jaar'!A$2:B$5,2,FALSE)*J38/60)</f>
        <v/>
      </c>
      <c r="L38" s="25" t="str">
        <f t="shared" si="3"/>
        <v/>
      </c>
    </row>
    <row r="39" spans="1:20">
      <c r="A39" s="55"/>
      <c r="B39" s="15"/>
      <c r="C39" s="35">
        <v>0</v>
      </c>
      <c r="D39" s="2">
        <f t="shared" si="2"/>
        <v>0</v>
      </c>
      <c r="E39" s="39"/>
      <c r="F39" s="17"/>
      <c r="G39" s="54"/>
      <c r="H39" s="2" t="str">
        <f>IF(F39="","",F39*VLOOKUP(G39,'berekening tijdspannes per jaar'!A$2:B$5,2,FALSE)*D39)</f>
        <v/>
      </c>
      <c r="I39" s="2" t="str">
        <f>IF(F39="","",F39*VLOOKUP(G39,'berekening tijdspannes per jaar'!A$2:B$5,2,FALSE)*E39)</f>
        <v/>
      </c>
      <c r="J39" s="18"/>
      <c r="K39" s="3" t="str">
        <f>IF(F39="","",F39*VLOOKUP(G39,'berekening tijdspannes per jaar'!A$2:B$5,2,FALSE)*J39/60)</f>
        <v/>
      </c>
      <c r="L39" s="25" t="str">
        <f t="shared" si="3"/>
        <v/>
      </c>
    </row>
    <row r="40" spans="1:20">
      <c r="A40" s="55"/>
      <c r="B40" s="15"/>
      <c r="C40" s="35">
        <v>0</v>
      </c>
      <c r="D40" s="2">
        <f t="shared" si="2"/>
        <v>0</v>
      </c>
      <c r="E40" s="39"/>
      <c r="F40" s="17"/>
      <c r="G40" s="54"/>
      <c r="H40" s="2" t="str">
        <f>IF(F40="","",F40*VLOOKUP(G40,'berekening tijdspannes per jaar'!A$2:B$5,2,FALSE)*D40)</f>
        <v/>
      </c>
      <c r="I40" s="2" t="str">
        <f>IF(F40="","",F40*VLOOKUP(G40,'berekening tijdspannes per jaar'!A$2:B$5,2,FALSE)*E40)</f>
        <v/>
      </c>
      <c r="J40" s="18"/>
      <c r="K40" s="3" t="str">
        <f>IF(F40="","",F40*VLOOKUP(G40,'berekening tijdspannes per jaar'!A$2:B$5,2,FALSE)*J40/60)</f>
        <v/>
      </c>
      <c r="L40" s="25" t="str">
        <f t="shared" si="3"/>
        <v/>
      </c>
    </row>
    <row r="41" spans="1:20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50"/>
    </row>
    <row r="42" spans="1:20" s="6" customFormat="1" ht="17">
      <c r="A42" s="60" t="s">
        <v>8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47"/>
      <c r="N42" s="47"/>
      <c r="O42" s="47"/>
      <c r="P42" s="47"/>
      <c r="Q42" s="47"/>
      <c r="R42" s="47"/>
      <c r="S42" s="47"/>
      <c r="T42" s="47"/>
    </row>
    <row r="43" spans="1:20">
      <c r="A43" s="55"/>
      <c r="B43" s="15"/>
      <c r="C43" s="35">
        <v>0</v>
      </c>
      <c r="D43" s="2">
        <f t="shared" ref="D43:D48" si="4">B43/(1+C43)</f>
        <v>0</v>
      </c>
      <c r="E43" s="39"/>
      <c r="F43" s="17"/>
      <c r="G43" s="54"/>
      <c r="H43" s="2" t="str">
        <f>IF(F43="","",F43*VLOOKUP(G43,'berekening tijdspannes per jaar'!A$2:B$5,2,FALSE)*D43)</f>
        <v/>
      </c>
      <c r="I43" s="2" t="str">
        <f>IF(F43="","",F43*VLOOKUP(G43,'berekening tijdspannes per jaar'!A$2:B$5,2,FALSE)*E43)</f>
        <v/>
      </c>
      <c r="J43" s="18"/>
      <c r="K43" s="3" t="str">
        <f>IF(F43="","",F43*VLOOKUP(G43,'berekening tijdspannes per jaar'!A$2:B$5,2,FALSE)*J43/60)</f>
        <v/>
      </c>
      <c r="L43" s="25" t="str">
        <f t="shared" ref="L43:L48" si="5">IF(SUM(K43)&lt;&gt;0,(H43-I43)/K43,"")</f>
        <v/>
      </c>
    </row>
    <row r="44" spans="1:20">
      <c r="A44" s="55"/>
      <c r="B44" s="15"/>
      <c r="C44" s="35">
        <v>0</v>
      </c>
      <c r="D44" s="2">
        <f t="shared" si="4"/>
        <v>0</v>
      </c>
      <c r="E44" s="39"/>
      <c r="F44" s="17"/>
      <c r="G44" s="54"/>
      <c r="H44" s="2" t="str">
        <f>IF(F44="","",F44*VLOOKUP(G44,'berekening tijdspannes per jaar'!A$2:B$5,2,FALSE)*D44)</f>
        <v/>
      </c>
      <c r="I44" s="2" t="str">
        <f>IF(F44="","",F44*VLOOKUP(G44,'berekening tijdspannes per jaar'!A$2:B$5,2,FALSE)*E44)</f>
        <v/>
      </c>
      <c r="J44" s="18"/>
      <c r="K44" s="3" t="str">
        <f>IF(F44="","",F44*VLOOKUP(G44,'berekening tijdspannes per jaar'!A$2:B$5,2,FALSE)*J44/60)</f>
        <v/>
      </c>
      <c r="L44" s="25" t="str">
        <f t="shared" si="5"/>
        <v/>
      </c>
    </row>
    <row r="45" spans="1:20">
      <c r="A45" s="55"/>
      <c r="B45" s="15"/>
      <c r="C45" s="35">
        <v>0</v>
      </c>
      <c r="D45" s="2">
        <f t="shared" si="4"/>
        <v>0</v>
      </c>
      <c r="E45" s="39"/>
      <c r="F45" s="17"/>
      <c r="G45" s="54"/>
      <c r="H45" s="2" t="str">
        <f>IF(F45="","",F45*VLOOKUP(G45,'berekening tijdspannes per jaar'!A$2:B$5,2,FALSE)*D45)</f>
        <v/>
      </c>
      <c r="I45" s="2" t="str">
        <f>IF(F45="","",F45*VLOOKUP(G45,'berekening tijdspannes per jaar'!A$2:B$5,2,FALSE)*E45)</f>
        <v/>
      </c>
      <c r="J45" s="18"/>
      <c r="K45" s="3" t="str">
        <f>IF(F45="","",F45*VLOOKUP(G45,'berekening tijdspannes per jaar'!A$2:B$5,2,FALSE)*J45/60)</f>
        <v/>
      </c>
      <c r="L45" s="25" t="str">
        <f t="shared" si="5"/>
        <v/>
      </c>
    </row>
    <row r="46" spans="1:20">
      <c r="A46" s="55"/>
      <c r="B46" s="15"/>
      <c r="C46" s="35">
        <v>0</v>
      </c>
      <c r="D46" s="2">
        <f t="shared" si="4"/>
        <v>0</v>
      </c>
      <c r="E46" s="39"/>
      <c r="F46" s="17"/>
      <c r="G46" s="54"/>
      <c r="H46" s="2" t="str">
        <f>IF(F46="","",F46*VLOOKUP(G46,'berekening tijdspannes per jaar'!A$2:B$5,2,FALSE)*D46)</f>
        <v/>
      </c>
      <c r="I46" s="2" t="str">
        <f>IF(F46="","",F46*VLOOKUP(G46,'berekening tijdspannes per jaar'!A$2:B$5,2,FALSE)*E46)</f>
        <v/>
      </c>
      <c r="J46" s="18"/>
      <c r="K46" s="3" t="str">
        <f>IF(F46="","",F46*VLOOKUP(G46,'berekening tijdspannes per jaar'!A$2:B$5,2,FALSE)*J46/60)</f>
        <v/>
      </c>
      <c r="L46" s="25" t="str">
        <f t="shared" si="5"/>
        <v/>
      </c>
    </row>
    <row r="47" spans="1:20">
      <c r="A47" s="55"/>
      <c r="B47" s="15"/>
      <c r="C47" s="35">
        <v>0</v>
      </c>
      <c r="D47" s="2">
        <f t="shared" si="4"/>
        <v>0</v>
      </c>
      <c r="E47" s="39"/>
      <c r="F47" s="17"/>
      <c r="G47" s="54"/>
      <c r="H47" s="2" t="str">
        <f>IF(F47="","",F47*VLOOKUP(G47,'berekening tijdspannes per jaar'!A$2:B$5,2,FALSE)*D47)</f>
        <v/>
      </c>
      <c r="I47" s="2" t="str">
        <f>IF(F47="","",F47*VLOOKUP(G47,'berekening tijdspannes per jaar'!A$2:B$5,2,FALSE)*E47)</f>
        <v/>
      </c>
      <c r="J47" s="18"/>
      <c r="K47" s="3" t="str">
        <f>IF(F47="","",F47*VLOOKUP(G47,'berekening tijdspannes per jaar'!A$2:B$5,2,FALSE)*J47/60)</f>
        <v/>
      </c>
      <c r="L47" s="25" t="str">
        <f t="shared" si="5"/>
        <v/>
      </c>
    </row>
    <row r="48" spans="1:20">
      <c r="A48" s="55"/>
      <c r="B48" s="15"/>
      <c r="C48" s="35">
        <v>0</v>
      </c>
      <c r="D48" s="2">
        <f t="shared" si="4"/>
        <v>0</v>
      </c>
      <c r="E48" s="39"/>
      <c r="F48" s="17"/>
      <c r="G48" s="54"/>
      <c r="H48" s="2" t="str">
        <f>IF(F48="","",F48*VLOOKUP(G48,'berekening tijdspannes per jaar'!A$2:B$5,2,FALSE)*D48)</f>
        <v/>
      </c>
      <c r="I48" s="2" t="str">
        <f>IF(F48="","",F48*VLOOKUP(G48,'berekening tijdspannes per jaar'!A$2:B$5,2,FALSE)*E48)</f>
        <v/>
      </c>
      <c r="J48" s="18"/>
      <c r="K48" s="3" t="str">
        <f>IF(F48="","",F48*VLOOKUP(G48,'berekening tijdspannes per jaar'!A$2:B$5,2,FALSE)*J48/60)</f>
        <v/>
      </c>
      <c r="L48" s="25" t="str">
        <f t="shared" si="5"/>
        <v/>
      </c>
    </row>
    <row r="49" spans="1:13" ht="13" thickBot="1">
      <c r="L49" s="10"/>
    </row>
    <row r="50" spans="1:13" ht="15" thickTop="1" thickBot="1">
      <c r="A50" s="29" t="s">
        <v>11</v>
      </c>
      <c r="F50" s="7">
        <f>SUM(F43:F48)+SUM(F35:F40)+SUM(F5:F32)</f>
        <v>0</v>
      </c>
      <c r="H50" s="38">
        <f>SUM(H43:H48)+SUM(H35:H40)+SUM(H5:H32)</f>
        <v>0</v>
      </c>
      <c r="I50" s="38">
        <f>SUM(I43:I48)+SUM(I35:I40)+SUM(I5:I32)</f>
        <v>0</v>
      </c>
      <c r="K50" s="3">
        <f>SUM(K43:K48)+SUM(K35:K40)+SUM(K5:K32)</f>
        <v>0</v>
      </c>
      <c r="L50" s="25" t="str">
        <f>IF(SUM(K50)&lt;&gt;0,(H50-I50)/K50,"")</f>
        <v/>
      </c>
      <c r="M50" s="13"/>
    </row>
    <row r="51" spans="1:13" ht="13" thickTop="1">
      <c r="A51" s="36" t="s">
        <v>13</v>
      </c>
      <c r="B51" s="30" t="str">
        <f>IF(H50=0,"",(I50/H50))</f>
        <v/>
      </c>
      <c r="C51" s="31"/>
      <c r="D51" s="28" t="s">
        <v>12</v>
      </c>
      <c r="H51" s="10"/>
      <c r="I51" s="10"/>
    </row>
    <row r="52" spans="1:13">
      <c r="H52" s="10"/>
      <c r="I52" s="10"/>
    </row>
  </sheetData>
  <sheetProtection formatCells="0" formatColumns="0" insertRows="0" deleteRows="0"/>
  <mergeCells count="4">
    <mergeCell ref="A1:L1"/>
    <mergeCell ref="A4:L4"/>
    <mergeCell ref="A34:L34"/>
    <mergeCell ref="A42:L42"/>
  </mergeCells>
  <phoneticPr fontId="2" type="noConversion"/>
  <conditionalFormatting sqref="N24:N25">
    <cfRule type="cellIs" dxfId="1" priority="1" stopIfTrue="1" operator="greaterThan">
      <formula>$N$21</formula>
    </cfRule>
    <cfRule type="cellIs" dxfId="0" priority="2" stopIfTrue="1" operator="lessThanOrEqual">
      <formula>$N$21</formula>
    </cfRule>
  </conditionalFormatting>
  <dataValidations count="2">
    <dataValidation type="list" allowBlank="1" showInputMessage="1" showErrorMessage="1" sqref="C5:C32 C35:C40 C43:C48">
      <formula1>$W$3:$W$6</formula1>
    </dataValidation>
    <dataValidation type="list" showInputMessage="1" showErrorMessage="1" errorTitle="Selecteer tijdspanne van lijst!" error="Selecteer een tijdspanne van de drop-down-lijst, je hoeft niet zelf te typen." promptTitle="selecteer tijdspanne" prompt="selecteer de tijdspanne waarvoor 'aantal' geldt." sqref="G5:G32 G35:G40 G43:G48">
      <formula1>tijdspanne</formula1>
    </dataValidation>
  </dataValidations>
  <pageMargins left="0.74803149606299213" right="0.74803149606299213" top="0.39370078740157483" bottom="0.19685039370078741" header="0" footer="0"/>
  <pageSetup paperSize="9" scale="73" orientation="landscape" horizontalDpi="300" verticalDpi="300"/>
  <headerFooter alignWithMargins="0"/>
  <rowBreaks count="1" manualBreakCount="1">
    <brk id="32" max="16383" man="1"/>
  </rowBreaks>
  <colBreaks count="1" manualBreakCount="1">
    <brk id="11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15" sqref="C15"/>
    </sheetView>
  </sheetViews>
  <sheetFormatPr baseColWidth="10" defaultColWidth="8.83203125" defaultRowHeight="12" x14ac:dyDescent="0"/>
  <cols>
    <col min="1" max="1" width="10.5" bestFit="1" customWidth="1"/>
    <col min="2" max="2" width="22.1640625" bestFit="1" customWidth="1"/>
  </cols>
  <sheetData>
    <row r="1" spans="1:2" s="40" customFormat="1" ht="15" thickBot="1">
      <c r="A1" s="45" t="s">
        <v>29</v>
      </c>
      <c r="B1" s="46" t="s">
        <v>30</v>
      </c>
    </row>
    <row r="2" spans="1:2">
      <c r="A2" s="41" t="s">
        <v>25</v>
      </c>
      <c r="B2" s="42">
        <f>omzetprognose!N10*omzetprognose!N12</f>
        <v>240</v>
      </c>
    </row>
    <row r="3" spans="1:2">
      <c r="A3" s="41" t="s">
        <v>26</v>
      </c>
      <c r="B3" s="42">
        <f>omzetprognose!N12</f>
        <v>48</v>
      </c>
    </row>
    <row r="4" spans="1:2">
      <c r="A4" s="41" t="s">
        <v>27</v>
      </c>
      <c r="B4" s="51">
        <f>12*omzetprognose!N12/52</f>
        <v>11.076923076923077</v>
      </c>
    </row>
    <row r="5" spans="1:2" ht="13" thickBot="1">
      <c r="A5" s="43" t="s">
        <v>28</v>
      </c>
      <c r="B5" s="44">
        <v>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omzetprognose</vt:lpstr>
      <vt:lpstr>berekening tijdspannes per jaar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Glen Lauwers</cp:lastModifiedBy>
  <cp:lastPrinted>2011-11-26T10:08:27Z</cp:lastPrinted>
  <dcterms:created xsi:type="dcterms:W3CDTF">2010-11-29T08:01:09Z</dcterms:created>
  <dcterms:modified xsi:type="dcterms:W3CDTF">2015-03-23T10:11:07Z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