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e-Paule\Documents\johny claes\"/>
    </mc:Choice>
  </mc:AlternateContent>
  <bookViews>
    <workbookView xWindow="0" yWindow="0" windowWidth="28800" windowHeight="11835"/>
  </bookViews>
  <sheets>
    <sheet name="verkoopprijs" sheetId="1" r:id="rId1"/>
    <sheet name="tijdspanne" sheetId="2" state="hidden" r:id="rId2"/>
  </sheets>
  <definedNames>
    <definedName name="tijdspanne">tijdspanne!$A$2:$A$5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I7" i="1"/>
  <c r="I8" i="1"/>
  <c r="G5" i="1"/>
  <c r="G6" i="1"/>
  <c r="G7" i="1"/>
  <c r="G8" i="1"/>
  <c r="G9" i="1"/>
  <c r="G10" i="1"/>
  <c r="G11" i="1"/>
  <c r="G12" i="1"/>
  <c r="N21" i="1" l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I6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J4" i="1"/>
  <c r="I5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J3" i="1"/>
  <c r="B4" i="2"/>
  <c r="B3" i="2"/>
  <c r="B2" i="2"/>
  <c r="L33" i="1" l="1"/>
  <c r="I4" i="1"/>
  <c r="I3" i="1"/>
  <c r="K33" i="1"/>
  <c r="J5" i="1"/>
  <c r="J33" i="1" s="1"/>
  <c r="N24" i="1"/>
  <c r="N33" i="1" l="1"/>
  <c r="C33" i="1"/>
</calcChain>
</file>

<file path=xl/sharedStrings.xml><?xml version="1.0" encoding="utf-8"?>
<sst xmlns="http://schemas.openxmlformats.org/spreadsheetml/2006/main" count="39" uniqueCount="39">
  <si>
    <t>Verkoopprijs in functie van gewenst uurloon</t>
  </si>
  <si>
    <t>Omschrijving</t>
  </si>
  <si>
    <t>Totaal aankopen</t>
  </si>
  <si>
    <t xml:space="preserve">Aankoopprijs   exclusief
 BTW </t>
  </si>
  <si>
    <t>Gewenst
€/uur
 exclusief BTW</t>
  </si>
  <si>
    <t>Tijd in 
min.</t>
  </si>
  <si>
    <t>Aantal</t>
  </si>
  <si>
    <t>Voorgestelde
Verkoopprijs 
exclusief BTW</t>
  </si>
  <si>
    <t>Tijdspanne
(dropbox-dag,
week,maand,
jaar)</t>
  </si>
  <si>
    <t>omzet
exclusief
BTW</t>
  </si>
  <si>
    <t>Totaal
gebruikte
 uren</t>
  </si>
  <si>
    <t>BTW-tarief
(dropbox:
0,6,12,21%)</t>
  </si>
  <si>
    <t>Voorgestelde 
Verkoopprijs
 inclusief
 BTW</t>
  </si>
  <si>
    <t>tijdspanne</t>
  </si>
  <si>
    <t>aantal tijdspannes/jaar</t>
  </si>
  <si>
    <t>dag</t>
  </si>
  <si>
    <t>week</t>
  </si>
  <si>
    <t>maand</t>
  </si>
  <si>
    <t>jaar</t>
  </si>
  <si>
    <t>aantal prestatiedagen per week</t>
  </si>
  <si>
    <t>aantal prestatieweken per jaar</t>
  </si>
  <si>
    <t>aantal prestatieuren per dag</t>
  </si>
  <si>
    <t>Max totaal aantal uren per jaar:</t>
  </si>
  <si>
    <t>Gepresteerde uren per jaar:</t>
  </si>
  <si>
    <t>Gemiddeld uurloon</t>
  </si>
  <si>
    <t>Invullen</t>
  </si>
  <si>
    <t>Keuze maken via dropbox</t>
  </si>
  <si>
    <t>wordt automatisch ingevuld</t>
  </si>
  <si>
    <t>Gebruiksaanwijzing</t>
  </si>
  <si>
    <t>Stap 2</t>
  </si>
  <si>
    <t>Vul kolom A t.e.m H in</t>
  </si>
  <si>
    <t>Stap 3</t>
  </si>
  <si>
    <t>Stap 4</t>
  </si>
  <si>
    <t>Stuur je ingegeven informatie bij.</t>
  </si>
  <si>
    <r>
      <t xml:space="preserve">Stap 1: </t>
    </r>
    <r>
      <rPr>
        <sz val="9"/>
        <color theme="1"/>
        <rFont val="Arial"/>
        <family val="2"/>
      </rPr>
      <t>tijdsbesteding aanpassen</t>
    </r>
  </si>
  <si>
    <r>
      <rPr>
        <sz val="11"/>
        <color theme="1"/>
        <rFont val="Symbol"/>
        <family val="1"/>
        <charset val="2"/>
      </rPr>
      <t>ã</t>
    </r>
    <r>
      <rPr>
        <sz val="11"/>
        <color theme="1"/>
        <rFont val="Calibri"/>
        <family val="2"/>
      </rPr>
      <t xml:space="preserve"> </t>
    </r>
    <r>
      <rPr>
        <i/>
        <sz val="8"/>
        <color theme="1"/>
        <rFont val="Arial"/>
        <family val="2"/>
      </rPr>
      <t>samenstelling: Johnny Claes</t>
    </r>
  </si>
  <si>
    <r>
      <rPr>
        <sz val="11"/>
        <color theme="1"/>
        <rFont val="Symbol"/>
        <family val="1"/>
        <charset val="2"/>
      </rPr>
      <t>ã</t>
    </r>
    <r>
      <rPr>
        <sz val="11"/>
        <color theme="1"/>
        <rFont val="Calibri"/>
        <family val="2"/>
      </rPr>
      <t xml:space="preserve"> </t>
    </r>
    <r>
      <rPr>
        <i/>
        <sz val="8"/>
        <color theme="1"/>
        <rFont val="Arial"/>
        <family val="2"/>
      </rPr>
      <t>opmaak: Marie-Paule Van Oudenhove</t>
    </r>
  </si>
  <si>
    <r>
      <t xml:space="preserve"> </t>
    </r>
    <r>
      <rPr>
        <sz val="9"/>
        <color theme="1"/>
        <rFont val="Arial"/>
        <family val="2"/>
      </rPr>
      <t>Aankopen in % t.o.v. de omzet</t>
    </r>
  </si>
  <si>
    <t>Evalueer of de gele vlakken realistisch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</si>
</sst>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€&quot;#,##0.00"/>
    <numFmt numFmtId="165" formatCode="#,##0.00\ &quot;€&quot;"/>
    <numFmt numFmtId="166" formatCode="0\ &quot;min&quot;"/>
    <numFmt numFmtId="167" formatCode="0.0"/>
    <numFmt numFmtId="168" formatCode="[h]:mm"/>
    <numFmt numFmtId="169" formatCode="&quot;€&quot;\ #,##0.00"/>
    <numFmt numFmtId="170" formatCode="&quot;€&quot;\ #,##0"/>
  </numFmts>
  <fonts count="1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i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4" fillId="0" borderId="0" applyFont="0" applyFill="0" applyBorder="0" applyAlignment="0" applyProtection="0"/>
  </cellStyleXfs>
  <cellXfs count="61">
    <xf numFmtId="0" fontId="0" fillId="0" borderId="0" xfId="0"/>
    <xf numFmtId="0" fontId="1" fillId="2" borderId="2" xfId="1" applyBorder="1"/>
    <xf numFmtId="0" fontId="1" fillId="2" borderId="3" xfId="1" applyBorder="1"/>
    <xf numFmtId="0" fontId="0" fillId="0" borderId="4" xfId="0" applyBorder="1"/>
    <xf numFmtId="0" fontId="0" fillId="0" borderId="5" xfId="0" applyBorder="1"/>
    <xf numFmtId="167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4" borderId="1" xfId="0" applyNumberFormat="1" applyFill="1" applyBorder="1" applyAlignment="1" applyProtection="1">
      <alignment horizontal="center"/>
      <protection locked="0"/>
    </xf>
    <xf numFmtId="166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17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168" fontId="0" fillId="4" borderId="18" xfId="0" applyNumberForma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3" borderId="1" xfId="0" applyFont="1" applyFill="1" applyBorder="1" applyAlignment="1" applyProtection="1">
      <alignment horizontal="center" vertical="top"/>
      <protection locked="0"/>
    </xf>
    <xf numFmtId="0" fontId="3" fillId="3" borderId="1" xfId="0" applyFont="1" applyFill="1" applyBorder="1" applyAlignment="1" applyProtection="1">
      <alignment horizontal="center" vertical="top" wrapText="1"/>
      <protection locked="0"/>
    </xf>
    <xf numFmtId="0" fontId="3" fillId="3" borderId="9" xfId="0" applyFont="1" applyFill="1" applyBorder="1" applyAlignment="1" applyProtection="1">
      <alignment horizontal="center" vertical="top" wrapText="1"/>
      <protection locked="0"/>
    </xf>
    <xf numFmtId="169" fontId="0" fillId="4" borderId="1" xfId="0" applyNumberFormat="1" applyFill="1" applyBorder="1" applyAlignment="1" applyProtection="1">
      <alignment horizontal="center"/>
      <protection locked="0"/>
    </xf>
    <xf numFmtId="165" fontId="0" fillId="6" borderId="1" xfId="0" applyNumberFormat="1" applyFill="1" applyBorder="1" applyAlignment="1" applyProtection="1">
      <alignment horizontal="center"/>
      <protection locked="0"/>
    </xf>
    <xf numFmtId="9" fontId="0" fillId="6" borderId="1" xfId="2" applyFont="1" applyFill="1" applyBorder="1" applyAlignment="1" applyProtection="1">
      <alignment horizontal="center"/>
      <protection locked="0"/>
    </xf>
    <xf numFmtId="0" fontId="7" fillId="4" borderId="12" xfId="0" applyFont="1" applyFill="1" applyBorder="1" applyProtection="1">
      <protection locked="0"/>
    </xf>
    <xf numFmtId="0" fontId="7" fillId="6" borderId="13" xfId="0" applyFont="1" applyFill="1" applyBorder="1" applyProtection="1">
      <protection locked="0"/>
    </xf>
    <xf numFmtId="0" fontId="7" fillId="0" borderId="14" xfId="0" applyFont="1" applyBorder="1" applyProtection="1">
      <protection locked="0"/>
    </xf>
    <xf numFmtId="0" fontId="5" fillId="0" borderId="0" xfId="0" applyFont="1" applyAlignment="1" applyProtection="1">
      <alignment horizontal="right"/>
      <protection locked="0"/>
    </xf>
    <xf numFmtId="0" fontId="9" fillId="0" borderId="15" xfId="0" applyFont="1" applyFill="1" applyBorder="1" applyProtection="1">
      <protection locked="0"/>
    </xf>
    <xf numFmtId="0" fontId="0" fillId="0" borderId="16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5" fillId="0" borderId="4" xfId="0" applyFont="1" applyBorder="1" applyAlignment="1" applyProtection="1">
      <alignment horizontal="right"/>
      <protection locked="0"/>
    </xf>
    <xf numFmtId="0" fontId="5" fillId="0" borderId="6" xfId="0" applyFont="1" applyFill="1" applyBorder="1" applyAlignment="1" applyProtection="1">
      <alignment horizontal="righ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5" fillId="0" borderId="13" xfId="0" applyFont="1" applyBorder="1" applyAlignment="1" applyProtection="1">
      <alignment horizontal="left"/>
      <protection locked="0"/>
    </xf>
    <xf numFmtId="0" fontId="0" fillId="0" borderId="13" xfId="0" applyFill="1" applyBorder="1" applyProtection="1">
      <protection locked="0"/>
    </xf>
    <xf numFmtId="0" fontId="0" fillId="0" borderId="0" xfId="0" applyFill="1" applyProtection="1">
      <protection locked="0"/>
    </xf>
    <xf numFmtId="0" fontId="0" fillId="0" borderId="14" xfId="0" applyFill="1" applyBorder="1" applyProtection="1">
      <protection locked="0"/>
    </xf>
    <xf numFmtId="168" fontId="3" fillId="7" borderId="10" xfId="0" applyNumberFormat="1" applyFont="1" applyFill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168" fontId="3" fillId="7" borderId="8" xfId="0" applyNumberFormat="1" applyFont="1" applyFill="1" applyBorder="1" applyAlignment="1" applyProtection="1">
      <alignment horizontal="center"/>
      <protection locked="0"/>
    </xf>
    <xf numFmtId="1" fontId="3" fillId="0" borderId="0" xfId="0" applyNumberFormat="1" applyFont="1" applyBorder="1" applyAlignment="1" applyProtection="1">
      <alignment horizontal="center"/>
      <protection locked="0"/>
    </xf>
    <xf numFmtId="0" fontId="8" fillId="0" borderId="15" xfId="0" applyFont="1" applyBorder="1" applyAlignment="1" applyProtection="1">
      <alignment horizontal="left"/>
      <protection locked="0"/>
    </xf>
    <xf numFmtId="0" fontId="0" fillId="0" borderId="16" xfId="0" applyBorder="1" applyProtection="1">
      <protection locked="0"/>
    </xf>
    <xf numFmtId="0" fontId="5" fillId="5" borderId="6" xfId="0" applyFont="1" applyFill="1" applyBorder="1" applyAlignment="1" applyProtection="1">
      <alignment horizontal="left"/>
      <protection locked="0"/>
    </xf>
    <xf numFmtId="0" fontId="0" fillId="0" borderId="7" xfId="0" applyFill="1" applyBorder="1" applyProtection="1">
      <protection locked="0"/>
    </xf>
    <xf numFmtId="0" fontId="9" fillId="0" borderId="15" xfId="0" applyFont="1" applyBorder="1" applyProtection="1">
      <protection locked="0"/>
    </xf>
    <xf numFmtId="0" fontId="7" fillId="0" borderId="4" xfId="0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11" fillId="0" borderId="0" xfId="0" applyFont="1" applyProtection="1">
      <protection locked="0"/>
    </xf>
    <xf numFmtId="170" fontId="0" fillId="0" borderId="0" xfId="0" applyNumberFormat="1" applyProtection="1">
      <protection locked="0"/>
    </xf>
    <xf numFmtId="169" fontId="0" fillId="5" borderId="1" xfId="0" applyNumberFormat="1" applyFill="1" applyBorder="1" applyAlignment="1" applyProtection="1">
      <alignment horizontal="center"/>
    </xf>
    <xf numFmtId="170" fontId="0" fillId="5" borderId="1" xfId="0" applyNumberFormat="1" applyFill="1" applyBorder="1" applyAlignment="1" applyProtection="1">
      <alignment horizontal="center"/>
    </xf>
    <xf numFmtId="168" fontId="0" fillId="5" borderId="11" xfId="0" applyNumberFormat="1" applyFill="1" applyBorder="1" applyProtection="1"/>
    <xf numFmtId="168" fontId="0" fillId="5" borderId="1" xfId="0" applyNumberFormat="1" applyFill="1" applyBorder="1" applyProtection="1"/>
    <xf numFmtId="0" fontId="0" fillId="0" borderId="0" xfId="0" applyProtection="1"/>
    <xf numFmtId="170" fontId="0" fillId="7" borderId="0" xfId="0" applyNumberFormat="1" applyFill="1" applyProtection="1"/>
    <xf numFmtId="168" fontId="0" fillId="7" borderId="0" xfId="0" applyNumberFormat="1" applyFill="1" applyProtection="1"/>
    <xf numFmtId="169" fontId="0" fillId="7" borderId="0" xfId="0" applyNumberFormat="1" applyFill="1" applyProtection="1"/>
    <xf numFmtId="9" fontId="0" fillId="7" borderId="10" xfId="2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</cellXfs>
  <cellStyles count="3">
    <cellStyle name="Neutraal" xfId="1" builtinId="28"/>
    <cellStyle name="Procent" xfId="2" builtinId="5"/>
    <cellStyle name="Standaard" xfId="0" builtinId="0"/>
  </cellStyles>
  <dxfs count="2"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CC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502920</xdr:colOff>
      <xdr:row>5</xdr:row>
      <xdr:rowOff>22860</xdr:rowOff>
    </xdr:from>
    <xdr:to>
      <xdr:col>12</xdr:col>
      <xdr:colOff>987552</xdr:colOff>
      <xdr:row>6</xdr:row>
      <xdr:rowOff>175260</xdr:rowOff>
    </xdr:to>
    <xdr:sp macro="" textlink="">
      <xdr:nvSpPr>
        <xdr:cNvPr id="3" name="PIJL-OMLAAG 2"/>
        <xdr:cNvSpPr/>
      </xdr:nvSpPr>
      <xdr:spPr>
        <a:xfrm>
          <a:off x="13075920" y="149352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83820</xdr:colOff>
      <xdr:row>16</xdr:row>
      <xdr:rowOff>175260</xdr:rowOff>
    </xdr:from>
    <xdr:to>
      <xdr:col>12</xdr:col>
      <xdr:colOff>1021080</xdr:colOff>
      <xdr:row>18</xdr:row>
      <xdr:rowOff>167640</xdr:rowOff>
    </xdr:to>
    <xdr:sp macro="" textlink="">
      <xdr:nvSpPr>
        <xdr:cNvPr id="4" name="PIJL-LINKS 3"/>
        <xdr:cNvSpPr/>
      </xdr:nvSpPr>
      <xdr:spPr>
        <a:xfrm>
          <a:off x="12656820" y="3680460"/>
          <a:ext cx="937260" cy="3581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13</xdr:col>
      <xdr:colOff>312420</xdr:colOff>
      <xdr:row>21</xdr:row>
      <xdr:rowOff>0</xdr:rowOff>
    </xdr:from>
    <xdr:to>
      <xdr:col>13</xdr:col>
      <xdr:colOff>617220</xdr:colOff>
      <xdr:row>22</xdr:row>
      <xdr:rowOff>190500</xdr:rowOff>
    </xdr:to>
    <xdr:sp macro="" textlink="">
      <xdr:nvSpPr>
        <xdr:cNvPr id="6" name="PIJL-OMHOOG en -OMLAAG 5"/>
        <xdr:cNvSpPr/>
      </xdr:nvSpPr>
      <xdr:spPr>
        <a:xfrm>
          <a:off x="14470380" y="4442460"/>
          <a:ext cx="304800" cy="411480"/>
        </a:xfrm>
        <a:prstGeom prst="upDownArrow">
          <a:avLst>
            <a:gd name="adj1" fmla="val 21698"/>
            <a:gd name="adj2" fmla="val 432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workbookViewId="0">
      <selection activeCell="N24" sqref="N24"/>
    </sheetView>
  </sheetViews>
  <sheetFormatPr defaultRowHeight="15" x14ac:dyDescent="0.25"/>
  <cols>
    <col min="1" max="1" width="29.85546875" style="14" customWidth="1"/>
    <col min="2" max="2" width="15.140625" style="14" customWidth="1"/>
    <col min="3" max="3" width="20.5703125" style="14" customWidth="1"/>
    <col min="4" max="5" width="9.140625" style="14"/>
    <col min="6" max="6" width="18.7109375" style="14" customWidth="1"/>
    <col min="7" max="7" width="13.5703125" style="14" customWidth="1"/>
    <col min="8" max="8" width="17.28515625" style="14" customWidth="1"/>
    <col min="9" max="9" width="14.85546875" style="14" customWidth="1"/>
    <col min="10" max="10" width="11.140625" style="14" customWidth="1"/>
    <col min="11" max="11" width="12.140625" style="14" customWidth="1"/>
    <col min="12" max="12" width="12.28515625" style="14" customWidth="1"/>
    <col min="13" max="13" width="23.140625" style="14" customWidth="1"/>
    <col min="14" max="14" width="12.7109375" style="14" customWidth="1"/>
    <col min="15" max="16384" width="9.140625" style="14"/>
  </cols>
  <sheetData>
    <row r="1" spans="1:14" ht="18.75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4" ht="51.75" thickBot="1" x14ac:dyDescent="0.3">
      <c r="A2" s="15" t="s">
        <v>1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8</v>
      </c>
      <c r="G2" s="16" t="s">
        <v>7</v>
      </c>
      <c r="H2" s="16" t="s">
        <v>11</v>
      </c>
      <c r="I2" s="16" t="s">
        <v>12</v>
      </c>
      <c r="J2" s="16" t="s">
        <v>9</v>
      </c>
      <c r="K2" s="16" t="s">
        <v>2</v>
      </c>
      <c r="L2" s="16" t="s">
        <v>10</v>
      </c>
      <c r="M2" s="17" t="s">
        <v>28</v>
      </c>
    </row>
    <row r="3" spans="1:14" x14ac:dyDescent="0.25">
      <c r="A3" s="8"/>
      <c r="B3" s="8"/>
      <c r="C3" s="18"/>
      <c r="D3" s="9"/>
      <c r="E3" s="10"/>
      <c r="F3" s="19"/>
      <c r="G3" s="51" t="str">
        <f t="shared" ref="G3:G12" si="0">IF(E3="","",C3/60*D3+B3)</f>
        <v/>
      </c>
      <c r="H3" s="20"/>
      <c r="I3" s="51" t="str">
        <f>IF(E3="","",G3*(1+H3))</f>
        <v/>
      </c>
      <c r="J3" s="52" t="str">
        <f>IF(E3="","",G3*E3*VLOOKUP(F3,tijdspanne!$A$1:$B$5,2,0))</f>
        <v/>
      </c>
      <c r="K3" s="52" t="str">
        <f>IF(E3="","",B3*E3*VLOOKUP(F3,tijdspanne!$A$1:$B$5,2,0))</f>
        <v/>
      </c>
      <c r="L3" s="53" t="str">
        <f>IF(E3="","",D3*E3*VLOOKUP(F3,tijdspanne!$A$1:$B$5,2,0)/60/24)</f>
        <v/>
      </c>
      <c r="M3" s="21" t="s">
        <v>25</v>
      </c>
    </row>
    <row r="4" spans="1:14" x14ac:dyDescent="0.25">
      <c r="A4" s="8"/>
      <c r="B4" s="8"/>
      <c r="C4" s="18"/>
      <c r="D4" s="9"/>
      <c r="E4" s="10"/>
      <c r="F4" s="19"/>
      <c r="G4" s="51" t="str">
        <f t="shared" si="0"/>
        <v/>
      </c>
      <c r="H4" s="20"/>
      <c r="I4" s="51" t="str">
        <f t="shared" ref="I4:I32" si="1">IF(E4="","",G4*(1+H4))</f>
        <v/>
      </c>
      <c r="J4" s="52" t="str">
        <f>IF(E4="","",G4*E4*VLOOKUP(F4,tijdspanne!$A$1:$B$5,2,0))</f>
        <v/>
      </c>
      <c r="K4" s="52" t="str">
        <f>IF(E4="","",B4*E4*VLOOKUP(F4,tijdspanne!$A$1:$B$5,2,0))</f>
        <v/>
      </c>
      <c r="L4" s="53" t="str">
        <f>IF(E4="","",D4*E4*VLOOKUP(F4,tijdspanne!$A$1:$B$5,2,0)/60/24)</f>
        <v/>
      </c>
      <c r="M4" s="22" t="s">
        <v>26</v>
      </c>
    </row>
    <row r="5" spans="1:14" ht="15.75" thickBot="1" x14ac:dyDescent="0.3">
      <c r="A5" s="8"/>
      <c r="B5" s="8"/>
      <c r="C5" s="18"/>
      <c r="D5" s="9"/>
      <c r="E5" s="10"/>
      <c r="F5" s="19"/>
      <c r="G5" s="51" t="str">
        <f t="shared" si="0"/>
        <v/>
      </c>
      <c r="H5" s="20"/>
      <c r="I5" s="51" t="str">
        <f t="shared" si="1"/>
        <v/>
      </c>
      <c r="J5" s="52" t="str">
        <f>IF(E5="","",G5*E5*VLOOKUP(F5,tijdspanne!$A$1:$B$5,2,0))</f>
        <v/>
      </c>
      <c r="K5" s="52" t="str">
        <f>IF(E5="","",B5*E5*VLOOKUP(F5,tijdspanne!$A$1:$B$5,2,0))</f>
        <v/>
      </c>
      <c r="L5" s="53" t="str">
        <f>IF(E5="","",D5*E5*VLOOKUP(F5,tijdspanne!$A$1:$B$5,2,0)/60/24)</f>
        <v/>
      </c>
      <c r="M5" s="23" t="s">
        <v>27</v>
      </c>
    </row>
    <row r="6" spans="1:14" x14ac:dyDescent="0.25">
      <c r="A6" s="8"/>
      <c r="B6" s="8"/>
      <c r="C6" s="18"/>
      <c r="D6" s="9"/>
      <c r="E6" s="10"/>
      <c r="F6" s="19"/>
      <c r="G6" s="51" t="str">
        <f t="shared" si="0"/>
        <v/>
      </c>
      <c r="H6" s="20"/>
      <c r="I6" s="51" t="str">
        <f t="shared" si="1"/>
        <v/>
      </c>
      <c r="J6" s="52" t="str">
        <f>IF(E6="","",G6*E6*VLOOKUP(F6,tijdspanne!$A$1:$B$5,2,0))</f>
        <v/>
      </c>
      <c r="K6" s="52" t="str">
        <f>IF(E6="","",B6*E6*VLOOKUP(F6,tijdspanne!$A$1:$B$5,2,0))</f>
        <v/>
      </c>
      <c r="L6" s="54" t="str">
        <f>IF(E6="","",D6*E6*VLOOKUP(F6,tijdspanne!$A$1:$B$5,2,0)/60/24)</f>
        <v/>
      </c>
    </row>
    <row r="7" spans="1:14" ht="15.75" thickBot="1" x14ac:dyDescent="0.3">
      <c r="A7" s="8"/>
      <c r="B7" s="8"/>
      <c r="C7" s="18"/>
      <c r="D7" s="9"/>
      <c r="E7" s="10"/>
      <c r="F7" s="19"/>
      <c r="G7" s="51" t="str">
        <f t="shared" si="0"/>
        <v/>
      </c>
      <c r="H7" s="20"/>
      <c r="I7" s="51" t="str">
        <f t="shared" si="1"/>
        <v/>
      </c>
      <c r="J7" s="52" t="str">
        <f>IF(E7="","",G7*E7*VLOOKUP(F7,tijdspanne!$A$1:$B$5,2,0))</f>
        <v/>
      </c>
      <c r="K7" s="52" t="str">
        <f>IF(E7="","",B7*E7*VLOOKUP(F7,tijdspanne!$A$1:$B$5,2,0))</f>
        <v/>
      </c>
      <c r="L7" s="54" t="str">
        <f>IF(E7="","",D7*E7*VLOOKUP(F7,tijdspanne!$A$1:$B$5,2,0)/60/24)</f>
        <v/>
      </c>
      <c r="M7" s="24"/>
    </row>
    <row r="8" spans="1:14" x14ac:dyDescent="0.25">
      <c r="A8" s="8"/>
      <c r="B8" s="8"/>
      <c r="C8" s="18"/>
      <c r="D8" s="9"/>
      <c r="E8" s="10"/>
      <c r="F8" s="19"/>
      <c r="G8" s="51" t="str">
        <f t="shared" si="0"/>
        <v/>
      </c>
      <c r="H8" s="20"/>
      <c r="I8" s="51" t="str">
        <f t="shared" si="1"/>
        <v/>
      </c>
      <c r="J8" s="52" t="str">
        <f>IF(E8="","",G8*E8*VLOOKUP(F8,tijdspanne!$A$1:$B$5,2,0))</f>
        <v/>
      </c>
      <c r="K8" s="52" t="str">
        <f>IF(E8="","",B8*E8*VLOOKUP(F8,tijdspanne!$A$1:$B$5,2,0))</f>
        <v/>
      </c>
      <c r="L8" s="53" t="str">
        <f>IF(E8="","",D8*E8*VLOOKUP(F8,tijdspanne!$A$1:$B$5,2,0)/60/24)</f>
        <v/>
      </c>
      <c r="M8" s="25" t="s">
        <v>34</v>
      </c>
      <c r="N8" s="26"/>
    </row>
    <row r="9" spans="1:14" x14ac:dyDescent="0.25">
      <c r="A9" s="8"/>
      <c r="B9" s="8"/>
      <c r="C9" s="18"/>
      <c r="D9" s="9"/>
      <c r="E9" s="10"/>
      <c r="F9" s="19"/>
      <c r="G9" s="51" t="str">
        <f t="shared" si="0"/>
        <v/>
      </c>
      <c r="H9" s="20"/>
      <c r="I9" s="51" t="str">
        <f t="shared" si="1"/>
        <v/>
      </c>
      <c r="J9" s="52" t="str">
        <f>IF(E9="","",G9*E9*VLOOKUP(F9,tijdspanne!$A$1:$B$5,2,0))</f>
        <v/>
      </c>
      <c r="K9" s="52" t="str">
        <f>IF(E9="","",B9*E9*VLOOKUP(F9,tijdspanne!$A$1:$B$5,2,0))</f>
        <v/>
      </c>
      <c r="L9" s="53" t="str">
        <f>IF(E9="","",D9*E9*VLOOKUP(F9,tijdspanne!$A$1:$B$5,2,0)/60/24)</f>
        <v/>
      </c>
      <c r="M9" s="27"/>
      <c r="N9" s="28"/>
    </row>
    <row r="10" spans="1:14" x14ac:dyDescent="0.25">
      <c r="A10" s="8"/>
      <c r="B10" s="8"/>
      <c r="C10" s="18"/>
      <c r="D10" s="9"/>
      <c r="E10" s="10"/>
      <c r="F10" s="19"/>
      <c r="G10" s="51" t="str">
        <f t="shared" si="0"/>
        <v/>
      </c>
      <c r="H10" s="20"/>
      <c r="I10" s="51" t="str">
        <f t="shared" si="1"/>
        <v/>
      </c>
      <c r="J10" s="52" t="str">
        <f>IF(E10="","",G10*E10*VLOOKUP(F10,tijdspanne!$A$1:$B$5,2,0))</f>
        <v/>
      </c>
      <c r="K10" s="52" t="str">
        <f>IF(E10="","",B10*E10*VLOOKUP(F10,tijdspanne!$A$1:$B$5,2,0))</f>
        <v/>
      </c>
      <c r="L10" s="53" t="str">
        <f>IF(E10="","",D10*E10*VLOOKUP(F10,tijdspanne!$A$1:$B$5,2,0)/60/24)</f>
        <v/>
      </c>
      <c r="M10" s="29" t="s">
        <v>19</v>
      </c>
      <c r="N10" s="11">
        <v>5</v>
      </c>
    </row>
    <row r="11" spans="1:14" x14ac:dyDescent="0.25">
      <c r="A11" s="8"/>
      <c r="B11" s="8"/>
      <c r="C11" s="18"/>
      <c r="D11" s="9"/>
      <c r="E11" s="10"/>
      <c r="F11" s="19"/>
      <c r="G11" s="51" t="str">
        <f t="shared" si="0"/>
        <v/>
      </c>
      <c r="H11" s="20"/>
      <c r="I11" s="51" t="str">
        <f t="shared" si="1"/>
        <v/>
      </c>
      <c r="J11" s="52" t="str">
        <f>IF(E11="","",G11*E11*VLOOKUP(F11,tijdspanne!$A$1:$B$5,2,0))</f>
        <v/>
      </c>
      <c r="K11" s="52" t="str">
        <f>IF(E11="","",B11*E11*VLOOKUP(F11,tijdspanne!$A$1:$B$5,2,0))</f>
        <v/>
      </c>
      <c r="L11" s="53" t="str">
        <f>IF(E11="","",D11*E11*VLOOKUP(F11,tijdspanne!$A$1:$B$5,2,0)/60/24)</f>
        <v/>
      </c>
      <c r="M11" s="29"/>
      <c r="N11" s="12"/>
    </row>
    <row r="12" spans="1:14" x14ac:dyDescent="0.25">
      <c r="A12" s="8"/>
      <c r="B12" s="8"/>
      <c r="C12" s="18"/>
      <c r="D12" s="9"/>
      <c r="E12" s="10"/>
      <c r="F12" s="19"/>
      <c r="G12" s="51" t="str">
        <f t="shared" si="0"/>
        <v/>
      </c>
      <c r="H12" s="20"/>
      <c r="I12" s="51" t="str">
        <f t="shared" si="1"/>
        <v/>
      </c>
      <c r="J12" s="52" t="str">
        <f>IF(E12="","",G12*E12*VLOOKUP(F12,tijdspanne!$A$1:$B$5,2,0))</f>
        <v/>
      </c>
      <c r="K12" s="52" t="str">
        <f>IF(E12="","",B12*E12*VLOOKUP(F12,tijdspanne!$A$1:$B$5,2,0))</f>
        <v/>
      </c>
      <c r="L12" s="53" t="str">
        <f>IF(E12="","",D12*E12*VLOOKUP(F12,tijdspanne!$A$1:$B$5,2,0)/60/24)</f>
        <v/>
      </c>
      <c r="M12" s="29" t="s">
        <v>20</v>
      </c>
      <c r="N12" s="11">
        <v>48</v>
      </c>
    </row>
    <row r="13" spans="1:14" x14ac:dyDescent="0.25">
      <c r="A13" s="8"/>
      <c r="B13" s="8"/>
      <c r="C13" s="18"/>
      <c r="D13" s="9"/>
      <c r="E13" s="10"/>
      <c r="F13" s="19"/>
      <c r="G13" s="51" t="str">
        <f t="shared" ref="G13:G32" si="2">IF(E13="","",C13/60*D13+B13)</f>
        <v/>
      </c>
      <c r="H13" s="20"/>
      <c r="I13" s="51" t="str">
        <f t="shared" si="1"/>
        <v/>
      </c>
      <c r="J13" s="52" t="str">
        <f>IF(E13="","",G13*E13*VLOOKUP(F13,tijdspanne!$A$1:$B$5,2,0))</f>
        <v/>
      </c>
      <c r="K13" s="52" t="str">
        <f>IF(E13="","",B13*E13*VLOOKUP(F13,tijdspanne!$A$1:$B$5,2,0))</f>
        <v/>
      </c>
      <c r="L13" s="53" t="str">
        <f>IF(E13="","",D13*E13*VLOOKUP(F13,tijdspanne!$A$1:$B$5,2,0)/60/24)</f>
        <v/>
      </c>
      <c r="M13" s="29"/>
      <c r="N13" s="12"/>
    </row>
    <row r="14" spans="1:14" ht="15.75" thickBot="1" x14ac:dyDescent="0.3">
      <c r="A14" s="8"/>
      <c r="B14" s="8"/>
      <c r="C14" s="18"/>
      <c r="D14" s="9"/>
      <c r="E14" s="10"/>
      <c r="F14" s="19"/>
      <c r="G14" s="51" t="str">
        <f t="shared" si="2"/>
        <v/>
      </c>
      <c r="H14" s="20"/>
      <c r="I14" s="51" t="str">
        <f t="shared" si="1"/>
        <v/>
      </c>
      <c r="J14" s="52" t="str">
        <f>IF(E14="","",G14*E14*VLOOKUP(F14,tijdspanne!$A$1:$B$5,2,0))</f>
        <v/>
      </c>
      <c r="K14" s="52" t="str">
        <f>IF(E14="","",B14*E14*VLOOKUP(F14,tijdspanne!$A$1:$B$5,2,0))</f>
        <v/>
      </c>
      <c r="L14" s="53" t="str">
        <f>IF(E14="","",D14*E14*VLOOKUP(F14,tijdspanne!$A$1:$B$5,2,0)/60/24)</f>
        <v/>
      </c>
      <c r="M14" s="30" t="s">
        <v>21</v>
      </c>
      <c r="N14" s="13">
        <v>0.33333333333333331</v>
      </c>
    </row>
    <row r="15" spans="1:14" ht="15.75" thickBot="1" x14ac:dyDescent="0.3">
      <c r="A15" s="8"/>
      <c r="B15" s="8"/>
      <c r="C15" s="18"/>
      <c r="D15" s="9"/>
      <c r="E15" s="10"/>
      <c r="F15" s="19"/>
      <c r="G15" s="51" t="str">
        <f t="shared" si="2"/>
        <v/>
      </c>
      <c r="H15" s="20"/>
      <c r="I15" s="51" t="str">
        <f t="shared" si="1"/>
        <v/>
      </c>
      <c r="J15" s="52" t="str">
        <f>IF(E15="","",G15*E15*VLOOKUP(F15,tijdspanne!$A$1:$B$5,2,0))</f>
        <v/>
      </c>
      <c r="K15" s="52" t="str">
        <f>IF(E15="","",B15*E15*VLOOKUP(F15,tijdspanne!$A$1:$B$5,2,0))</f>
        <v/>
      </c>
      <c r="L15" s="54" t="str">
        <f>IF(E15="","",D15*E15*VLOOKUP(F15,tijdspanne!$A$1:$B$5,2,0)/60/24)</f>
        <v/>
      </c>
      <c r="M15" s="24"/>
    </row>
    <row r="16" spans="1:14" x14ac:dyDescent="0.25">
      <c r="A16" s="8"/>
      <c r="B16" s="8"/>
      <c r="C16" s="18"/>
      <c r="D16" s="9"/>
      <c r="E16" s="10"/>
      <c r="F16" s="19"/>
      <c r="G16" s="51" t="str">
        <f t="shared" si="2"/>
        <v/>
      </c>
      <c r="H16" s="20"/>
      <c r="I16" s="51" t="str">
        <f t="shared" si="1"/>
        <v/>
      </c>
      <c r="J16" s="52" t="str">
        <f>IF(E16="","",G16*E16*VLOOKUP(F16,tijdspanne!$A$1:$B$5,2,0))</f>
        <v/>
      </c>
      <c r="K16" s="52" t="str">
        <f>IF(E16="","",B16*E16*VLOOKUP(F16,tijdspanne!$A$1:$B$5,2,0))</f>
        <v/>
      </c>
      <c r="L16" s="53" t="str">
        <f>IF(E16="","",D16*E16*VLOOKUP(F16,tijdspanne!$A$1:$B$5,2,0)/60/24)</f>
        <v/>
      </c>
      <c r="M16" s="31" t="s">
        <v>29</v>
      </c>
    </row>
    <row r="17" spans="1:14" x14ac:dyDescent="0.25">
      <c r="A17" s="8"/>
      <c r="B17" s="8"/>
      <c r="C17" s="18"/>
      <c r="D17" s="9"/>
      <c r="E17" s="10"/>
      <c r="F17" s="19"/>
      <c r="G17" s="51" t="str">
        <f t="shared" si="2"/>
        <v/>
      </c>
      <c r="H17" s="20"/>
      <c r="I17" s="51" t="str">
        <f t="shared" si="1"/>
        <v/>
      </c>
      <c r="J17" s="52" t="str">
        <f>IF(E17="","",G17*E17*VLOOKUP(F17,tijdspanne!$A$1:$B$5,2,0))</f>
        <v/>
      </c>
      <c r="K17" s="52" t="str">
        <f>IF(E17="","",B17*E17*VLOOKUP(F17,tijdspanne!$A$1:$B$5,2,0))</f>
        <v/>
      </c>
      <c r="L17" s="53" t="str">
        <f>IF(E17="","",D17*E17*VLOOKUP(F17,tijdspanne!$A$1:$B$5,2,0)/60/24)</f>
        <v/>
      </c>
      <c r="M17" s="32" t="s">
        <v>30</v>
      </c>
    </row>
    <row r="18" spans="1:14" x14ac:dyDescent="0.25">
      <c r="A18" s="8"/>
      <c r="B18" s="8"/>
      <c r="C18" s="18"/>
      <c r="D18" s="9"/>
      <c r="E18" s="10"/>
      <c r="F18" s="19"/>
      <c r="G18" s="51" t="str">
        <f t="shared" si="2"/>
        <v/>
      </c>
      <c r="H18" s="20"/>
      <c r="I18" s="51" t="str">
        <f t="shared" si="1"/>
        <v/>
      </c>
      <c r="J18" s="52" t="str">
        <f>IF(E18="","",G18*E18*VLOOKUP(F18,tijdspanne!$A$1:$B$5,2,0))</f>
        <v/>
      </c>
      <c r="K18" s="52" t="str">
        <f>IF(E18="","",B18*E18*VLOOKUP(F18,tijdspanne!$A$1:$B$5,2,0))</f>
        <v/>
      </c>
      <c r="L18" s="53" t="str">
        <f>IF(E18="","",D18*E18*VLOOKUP(F18,tijdspanne!$A$1:$B$5,2,0)/60/24)</f>
        <v/>
      </c>
      <c r="M18" s="33"/>
      <c r="N18" s="34"/>
    </row>
    <row r="19" spans="1:14" ht="15.75" thickBot="1" x14ac:dyDescent="0.3">
      <c r="A19" s="8"/>
      <c r="B19" s="8"/>
      <c r="C19" s="18"/>
      <c r="D19" s="9"/>
      <c r="E19" s="10"/>
      <c r="F19" s="19"/>
      <c r="G19" s="51" t="str">
        <f t="shared" si="2"/>
        <v/>
      </c>
      <c r="H19" s="20"/>
      <c r="I19" s="51" t="str">
        <f t="shared" si="1"/>
        <v/>
      </c>
      <c r="J19" s="52" t="str">
        <f>IF(E19="","",G19*E19*VLOOKUP(F19,tijdspanne!$A$1:$B$5,2,0))</f>
        <v/>
      </c>
      <c r="K19" s="52" t="str">
        <f>IF(E19="","",B19*E19*VLOOKUP(F19,tijdspanne!$A$1:$B$5,2,0))</f>
        <v/>
      </c>
      <c r="L19" s="53" t="str">
        <f>IF(E19="","",D19*E19*VLOOKUP(F19,tijdspanne!$A$1:$B$5,2,0)/60/24)</f>
        <v/>
      </c>
      <c r="M19" s="35"/>
      <c r="N19" s="34"/>
    </row>
    <row r="20" spans="1:14" ht="15.75" thickBot="1" x14ac:dyDescent="0.3">
      <c r="A20" s="8"/>
      <c r="B20" s="8"/>
      <c r="C20" s="18"/>
      <c r="D20" s="9"/>
      <c r="E20" s="10"/>
      <c r="F20" s="19"/>
      <c r="G20" s="51" t="str">
        <f t="shared" si="2"/>
        <v/>
      </c>
      <c r="H20" s="20"/>
      <c r="I20" s="51" t="str">
        <f t="shared" si="1"/>
        <v/>
      </c>
      <c r="J20" s="52" t="str">
        <f>IF(E20="","",G20*E20*VLOOKUP(F20,tijdspanne!$A$1:$B$5,2,0))</f>
        <v/>
      </c>
      <c r="K20" s="52" t="str">
        <f>IF(E20="","",B20*E20*VLOOKUP(F20,tijdspanne!$A$1:$B$5,2,0))</f>
        <v/>
      </c>
      <c r="L20" s="54" t="str">
        <f>IF(E20="","",D20*E20*VLOOKUP(F20,tijdspanne!$A$1:$B$5,2,0)/60/24)</f>
        <v/>
      </c>
      <c r="M20" s="24"/>
    </row>
    <row r="21" spans="1:14" ht="15.75" thickBot="1" x14ac:dyDescent="0.3">
      <c r="A21" s="8"/>
      <c r="B21" s="8"/>
      <c r="C21" s="18"/>
      <c r="D21" s="9"/>
      <c r="E21" s="10"/>
      <c r="F21" s="19"/>
      <c r="G21" s="51" t="str">
        <f t="shared" si="2"/>
        <v/>
      </c>
      <c r="H21" s="20"/>
      <c r="I21" s="51" t="str">
        <f t="shared" si="1"/>
        <v/>
      </c>
      <c r="J21" s="52" t="str">
        <f>IF(E21="","",G21*E21*VLOOKUP(F21,tijdspanne!$A$1:$B$5,2,0))</f>
        <v/>
      </c>
      <c r="K21" s="52" t="str">
        <f>IF(E21="","",B21*E21*VLOOKUP(F21,tijdspanne!$A$1:$B$5,2,0))</f>
        <v/>
      </c>
      <c r="L21" s="54" t="str">
        <f>IF(E21="","",D21*E21*VLOOKUP(F21,tijdspanne!$A$1:$B$5,2,0)/60/24)</f>
        <v/>
      </c>
      <c r="M21" s="24" t="s">
        <v>22</v>
      </c>
      <c r="N21" s="36">
        <f>$N$10*$N$12*$N$14</f>
        <v>80</v>
      </c>
    </row>
    <row r="22" spans="1:14" ht="18" x14ac:dyDescent="0.25">
      <c r="A22" s="8"/>
      <c r="B22" s="8"/>
      <c r="C22" s="18"/>
      <c r="D22" s="9"/>
      <c r="E22" s="10"/>
      <c r="F22" s="19"/>
      <c r="G22" s="51" t="str">
        <f t="shared" si="2"/>
        <v/>
      </c>
      <c r="H22" s="20"/>
      <c r="I22" s="51" t="str">
        <f t="shared" si="1"/>
        <v/>
      </c>
      <c r="J22" s="52" t="str">
        <f>IF(E22="","",G22*E22*VLOOKUP(F22,tijdspanne!$A$1:$B$5,2,0))</f>
        <v/>
      </c>
      <c r="K22" s="52" t="str">
        <f>IF(E22="","",B22*E22*VLOOKUP(F22,tijdspanne!$A$1:$B$5,2,0))</f>
        <v/>
      </c>
      <c r="L22" s="54" t="str">
        <f>IF(E22="","",D22*E22*VLOOKUP(F22,tijdspanne!$A$1:$B$5,2,0)/60/24)</f>
        <v/>
      </c>
      <c r="M22" s="24"/>
      <c r="N22" s="37"/>
    </row>
    <row r="23" spans="1:14" ht="15.75" thickBot="1" x14ac:dyDescent="0.3">
      <c r="A23" s="8"/>
      <c r="B23" s="8"/>
      <c r="C23" s="18"/>
      <c r="D23" s="9"/>
      <c r="E23" s="10"/>
      <c r="F23" s="19"/>
      <c r="G23" s="51" t="str">
        <f t="shared" si="2"/>
        <v/>
      </c>
      <c r="H23" s="20"/>
      <c r="I23" s="51" t="str">
        <f t="shared" si="1"/>
        <v/>
      </c>
      <c r="J23" s="52" t="str">
        <f>IF(E23="","",G23*E23*VLOOKUP(F23,tijdspanne!$A$1:$B$5,2,0))</f>
        <v/>
      </c>
      <c r="K23" s="52" t="str">
        <f>IF(E23="","",B23*E23*VLOOKUP(F23,tijdspanne!$A$1:$B$5,2,0))</f>
        <v/>
      </c>
      <c r="L23" s="54" t="str">
        <f>IF(E23="","",D23*E23*VLOOKUP(F23,tijdspanne!$A$1:$B$5,2,0)/60/24)</f>
        <v/>
      </c>
      <c r="M23" s="24"/>
    </row>
    <row r="24" spans="1:14" ht="16.5" thickTop="1" thickBot="1" x14ac:dyDescent="0.3">
      <c r="A24" s="8"/>
      <c r="B24" s="8"/>
      <c r="C24" s="18"/>
      <c r="D24" s="9"/>
      <c r="E24" s="10"/>
      <c r="F24" s="19"/>
      <c r="G24" s="51" t="str">
        <f t="shared" si="2"/>
        <v/>
      </c>
      <c r="H24" s="20"/>
      <c r="I24" s="51" t="str">
        <f t="shared" si="1"/>
        <v/>
      </c>
      <c r="J24" s="52" t="str">
        <f>IF(E24="","",G24*E24*VLOOKUP(F24,tijdspanne!$A$1:$B$5,2,0))</f>
        <v/>
      </c>
      <c r="K24" s="52" t="str">
        <f>IF(E24="","",B24*E24*VLOOKUP(F24,tijdspanne!$A$1:$B$5,2,0))</f>
        <v/>
      </c>
      <c r="L24" s="54" t="str">
        <f>IF(E24="","",D24*E24*VLOOKUP(F24,tijdspanne!$A$1:$B$5,2,0)/60/24)</f>
        <v/>
      </c>
      <c r="M24" s="24" t="s">
        <v>23</v>
      </c>
      <c r="N24" s="38" t="str">
        <f>IF(SUM(L3:L32)=0,"",SUM(L3:L32))</f>
        <v/>
      </c>
    </row>
    <row r="25" spans="1:14" ht="16.5" thickTop="1" thickBot="1" x14ac:dyDescent="0.3">
      <c r="A25" s="8"/>
      <c r="B25" s="8"/>
      <c r="C25" s="18"/>
      <c r="D25" s="9"/>
      <c r="E25" s="10"/>
      <c r="F25" s="19"/>
      <c r="G25" s="51" t="str">
        <f t="shared" si="2"/>
        <v/>
      </c>
      <c r="H25" s="20"/>
      <c r="I25" s="51" t="str">
        <f t="shared" si="1"/>
        <v/>
      </c>
      <c r="J25" s="52" t="str">
        <f>IF(E25="","",G25*E25*VLOOKUP(F25,tijdspanne!$A$1:$B$5,2,0))</f>
        <v/>
      </c>
      <c r="K25" s="52" t="str">
        <f>IF(E25="","",B25*E25*VLOOKUP(F25,tijdspanne!$A$1:$B$5,2,0))</f>
        <v/>
      </c>
      <c r="L25" s="54" t="str">
        <f>IF(E25="","",D25*E25*VLOOKUP(F25,tijdspanne!$A$1:$B$5,2,0)/60/24)</f>
        <v/>
      </c>
      <c r="M25" s="24"/>
      <c r="N25" s="39"/>
    </row>
    <row r="26" spans="1:14" x14ac:dyDescent="0.25">
      <c r="A26" s="8"/>
      <c r="B26" s="8"/>
      <c r="C26" s="18"/>
      <c r="D26" s="9"/>
      <c r="E26" s="10"/>
      <c r="F26" s="19"/>
      <c r="G26" s="51" t="str">
        <f t="shared" si="2"/>
        <v/>
      </c>
      <c r="H26" s="20"/>
      <c r="I26" s="51" t="str">
        <f t="shared" si="1"/>
        <v/>
      </c>
      <c r="J26" s="52" t="str">
        <f>IF(E26="","",G26*E26*VLOOKUP(F26,tijdspanne!$A$1:$B$5,2,0))</f>
        <v/>
      </c>
      <c r="K26" s="52" t="str">
        <f>IF(E26="","",B26*E26*VLOOKUP(F26,tijdspanne!$A$1:$B$5,2,0))</f>
        <v/>
      </c>
      <c r="L26" s="53" t="str">
        <f>IF(E26="","",D26*E26*VLOOKUP(F26,tijdspanne!$A$1:$B$5,2,0)/60/24)</f>
        <v/>
      </c>
      <c r="M26" s="40" t="s">
        <v>31</v>
      </c>
      <c r="N26" s="41"/>
    </row>
    <row r="27" spans="1:14" ht="15.75" thickBot="1" x14ac:dyDescent="0.3">
      <c r="A27" s="8"/>
      <c r="B27" s="8"/>
      <c r="C27" s="18"/>
      <c r="D27" s="9"/>
      <c r="E27" s="10"/>
      <c r="F27" s="19"/>
      <c r="G27" s="51" t="str">
        <f t="shared" si="2"/>
        <v/>
      </c>
      <c r="H27" s="20"/>
      <c r="I27" s="51" t="str">
        <f t="shared" si="1"/>
        <v/>
      </c>
      <c r="J27" s="52" t="str">
        <f>IF(E27="","",G27*E27*VLOOKUP(F27,tijdspanne!$A$1:$B$5,2,0))</f>
        <v/>
      </c>
      <c r="K27" s="52" t="str">
        <f>IF(E27="","",B27*E27*VLOOKUP(F27,tijdspanne!$A$1:$B$5,2,0))</f>
        <v/>
      </c>
      <c r="L27" s="53" t="str">
        <f>IF(E27="","",D27*E27*VLOOKUP(F27,tijdspanne!$A$1:$B$5,2,0)/60/24)</f>
        <v/>
      </c>
      <c r="M27" s="42" t="s">
        <v>38</v>
      </c>
      <c r="N27" s="43"/>
    </row>
    <row r="28" spans="1:14" ht="15.75" thickBot="1" x14ac:dyDescent="0.3">
      <c r="A28" s="8"/>
      <c r="B28" s="8"/>
      <c r="C28" s="18"/>
      <c r="D28" s="9"/>
      <c r="E28" s="10"/>
      <c r="F28" s="19"/>
      <c r="G28" s="51" t="str">
        <f t="shared" si="2"/>
        <v/>
      </c>
      <c r="H28" s="20"/>
      <c r="I28" s="51" t="str">
        <f t="shared" si="1"/>
        <v/>
      </c>
      <c r="J28" s="52" t="str">
        <f>IF(E28="","",G28*E28*VLOOKUP(F28,tijdspanne!$A$1:$B$5,2,0))</f>
        <v/>
      </c>
      <c r="K28" s="52" t="str">
        <f>IF(E28="","",B28*E28*VLOOKUP(F28,tijdspanne!$A$1:$B$5,2,0))</f>
        <v/>
      </c>
      <c r="L28" s="54" t="str">
        <f>IF(E28="","",D28*E28*VLOOKUP(F28,tijdspanne!$A$1:$B$5,2,0)/60/24)</f>
        <v/>
      </c>
      <c r="M28" s="24"/>
    </row>
    <row r="29" spans="1:14" x14ac:dyDescent="0.25">
      <c r="A29" s="8"/>
      <c r="B29" s="8"/>
      <c r="C29" s="18"/>
      <c r="D29" s="9"/>
      <c r="E29" s="10"/>
      <c r="F29" s="19"/>
      <c r="G29" s="51" t="str">
        <f t="shared" si="2"/>
        <v/>
      </c>
      <c r="H29" s="20"/>
      <c r="I29" s="51" t="str">
        <f t="shared" si="1"/>
        <v/>
      </c>
      <c r="J29" s="52" t="str">
        <f>IF(E29="","",G29*E29*VLOOKUP(F29,tijdspanne!$A$1:$B$5,2,0))</f>
        <v/>
      </c>
      <c r="K29" s="52" t="str">
        <f>IF(E29="","",B29*E29*VLOOKUP(F29,tijdspanne!$A$1:$B$5,2,0))</f>
        <v/>
      </c>
      <c r="L29" s="53" t="str">
        <f>IF(E29="","",D29*E29*VLOOKUP(F29,tijdspanne!$A$1:$B$5,2,0)/60/24)</f>
        <v/>
      </c>
      <c r="M29" s="44" t="s">
        <v>32</v>
      </c>
      <c r="N29" s="41"/>
    </row>
    <row r="30" spans="1:14" x14ac:dyDescent="0.25">
      <c r="A30" s="8"/>
      <c r="B30" s="8"/>
      <c r="C30" s="18"/>
      <c r="D30" s="9"/>
      <c r="E30" s="10"/>
      <c r="F30" s="19"/>
      <c r="G30" s="51" t="str">
        <f t="shared" si="2"/>
        <v/>
      </c>
      <c r="H30" s="20"/>
      <c r="I30" s="51" t="str">
        <f t="shared" si="1"/>
        <v/>
      </c>
      <c r="J30" s="52" t="str">
        <f>IF(E30="","",G30*E30*VLOOKUP(F30,tijdspanne!$A$1:$B$5,2,0))</f>
        <v/>
      </c>
      <c r="K30" s="52" t="str">
        <f>IF(E30="","",B30*E30*VLOOKUP(F30,tijdspanne!$A$1:$B$5,2,0))</f>
        <v/>
      </c>
      <c r="L30" s="53" t="str">
        <f>IF(E30="","",D30*E30*VLOOKUP(F30,tijdspanne!$A$1:$B$5,2,0)/60/24)</f>
        <v/>
      </c>
      <c r="M30" s="45" t="s">
        <v>33</v>
      </c>
      <c r="N30" s="28"/>
    </row>
    <row r="31" spans="1:14" ht="15.75" thickBot="1" x14ac:dyDescent="0.3">
      <c r="A31" s="8"/>
      <c r="B31" s="8"/>
      <c r="C31" s="18"/>
      <c r="D31" s="9"/>
      <c r="E31" s="10"/>
      <c r="F31" s="19"/>
      <c r="G31" s="51" t="str">
        <f t="shared" si="2"/>
        <v/>
      </c>
      <c r="H31" s="20"/>
      <c r="I31" s="51" t="str">
        <f t="shared" si="1"/>
        <v/>
      </c>
      <c r="J31" s="52" t="str">
        <f>IF(E31="","",G31*E31*VLOOKUP(F31,tijdspanne!$A$1:$B$5,2,0))</f>
        <v/>
      </c>
      <c r="K31" s="52" t="str">
        <f>IF(E31="","",B31*E31*VLOOKUP(F31,tijdspanne!$A$1:$B$5,2,0))</f>
        <v/>
      </c>
      <c r="L31" s="53" t="str">
        <f>IF(E31="","",D31*E31*VLOOKUP(F31,tijdspanne!$A$1:$B$5,2,0)/60/24)</f>
        <v/>
      </c>
      <c r="M31" s="46"/>
      <c r="N31" s="47"/>
    </row>
    <row r="32" spans="1:14" ht="15.75" thickBot="1" x14ac:dyDescent="0.3">
      <c r="A32" s="8"/>
      <c r="B32" s="8"/>
      <c r="C32" s="18"/>
      <c r="D32" s="9"/>
      <c r="E32" s="10"/>
      <c r="F32" s="19"/>
      <c r="G32" s="51" t="str">
        <f t="shared" si="2"/>
        <v/>
      </c>
      <c r="H32" s="20"/>
      <c r="I32" s="51" t="str">
        <f t="shared" si="1"/>
        <v/>
      </c>
      <c r="J32" s="52" t="str">
        <f>IF(E32="","",G32*E32*VLOOKUP(F32,tijdspanne!$A$1:$B$5,2,0))</f>
        <v/>
      </c>
      <c r="K32" s="52" t="str">
        <f>IF(E32="","",B32*E32*VLOOKUP(F32,tijdspanne!$A$1:$B$5,2,0))</f>
        <v/>
      </c>
      <c r="L32" s="54" t="str">
        <f>IF(E32="","",D32*E32*VLOOKUP(F32,tijdspanne!$A$1:$B$5,2,0)/60/24)</f>
        <v/>
      </c>
    </row>
    <row r="33" spans="1:14" ht="15.75" thickBot="1" x14ac:dyDescent="0.3">
      <c r="B33" s="48" t="s">
        <v>24</v>
      </c>
      <c r="C33" s="58" t="e">
        <f>(J33-K33)/L33/24</f>
        <v>#DIV/0!</v>
      </c>
      <c r="I33" s="55"/>
      <c r="J33" s="56">
        <f>SUM(J3:J32)</f>
        <v>0</v>
      </c>
      <c r="K33" s="56">
        <f>SUM(K3:K32)</f>
        <v>0</v>
      </c>
      <c r="L33" s="57">
        <f>SUM(L3:L32)</f>
        <v>0</v>
      </c>
      <c r="M33" s="48" t="s">
        <v>37</v>
      </c>
      <c r="N33" s="59" t="e">
        <f>SUM(K3:K32)/SUM(J3:J32)</f>
        <v>#DIV/0!</v>
      </c>
    </row>
    <row r="34" spans="1:14" x14ac:dyDescent="0.25">
      <c r="A34" s="49" t="s">
        <v>35</v>
      </c>
      <c r="N34" s="50"/>
    </row>
    <row r="35" spans="1:14" x14ac:dyDescent="0.25">
      <c r="A35" s="49" t="s">
        <v>36</v>
      </c>
    </row>
  </sheetData>
  <sheetProtection sheet="1" objects="1" scenarios="1"/>
  <mergeCells count="1">
    <mergeCell ref="A1:L1"/>
  </mergeCells>
  <conditionalFormatting sqref="N24:N25">
    <cfRule type="cellIs" dxfId="1" priority="1" stopIfTrue="1" operator="greaterThan">
      <formula>$N$21</formula>
    </cfRule>
    <cfRule type="cellIs" dxfId="0" priority="2" stopIfTrue="1" operator="lessThanOrEqual">
      <formula>$N$21</formula>
    </cfRule>
  </conditionalFormatting>
  <dataValidations count="2">
    <dataValidation type="list" allowBlank="1" showInputMessage="1" showErrorMessage="1" promptTitle="selecteer tijdsspanne" prompt="tijdspanne dag maand of jaar" sqref="F3:F32">
      <formula1>tijdspanne</formula1>
    </dataValidation>
    <dataValidation type="list" allowBlank="1" showInputMessage="1" showErrorMessage="1" sqref="H3:H32">
      <formula1>"0%,6%,12%,21%"</formula1>
    </dataValidation>
  </dataValidations>
  <pageMargins left="0.7" right="0.7" top="0.75" bottom="0.75" header="0.3" footer="0.3"/>
  <pageSetup paperSize="9" scale="59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0" sqref="A10"/>
    </sheetView>
  </sheetViews>
  <sheetFormatPr defaultRowHeight="15" x14ac:dyDescent="0.25"/>
  <cols>
    <col min="1" max="1" width="10.42578125" bestFit="1" customWidth="1"/>
  </cols>
  <sheetData>
    <row r="1" spans="1:2" ht="15.75" thickBot="1" x14ac:dyDescent="0.3">
      <c r="A1" s="1" t="s">
        <v>13</v>
      </c>
      <c r="B1" s="2" t="s">
        <v>14</v>
      </c>
    </row>
    <row r="2" spans="1:2" x14ac:dyDescent="0.25">
      <c r="A2" s="3" t="s">
        <v>15</v>
      </c>
      <c r="B2" s="4">
        <f>verkoopprijs!N10*verkoopprijs!N12</f>
        <v>240</v>
      </c>
    </row>
    <row r="3" spans="1:2" x14ac:dyDescent="0.25">
      <c r="A3" s="3" t="s">
        <v>16</v>
      </c>
      <c r="B3" s="4">
        <f>verkoopprijs!N12</f>
        <v>48</v>
      </c>
    </row>
    <row r="4" spans="1:2" x14ac:dyDescent="0.25">
      <c r="A4" s="3" t="s">
        <v>17</v>
      </c>
      <c r="B4" s="5">
        <f>12*verkoopprijs!N12/52</f>
        <v>11.076923076923077</v>
      </c>
    </row>
    <row r="5" spans="1:2" ht="15.75" thickBot="1" x14ac:dyDescent="0.3">
      <c r="A5" s="6" t="s">
        <v>18</v>
      </c>
      <c r="B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verkoopprijs</vt:lpstr>
      <vt:lpstr>tijdspanne</vt:lpstr>
      <vt:lpstr>tijdspanne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Marie-Paule Van Oudenhove</dc:creator>
  <cp:lastModifiedBy>Marie-Paule Van Oudenhove</cp:lastModifiedBy>
  <cp:lastPrinted>2015-05-22T09:59:32Z</cp:lastPrinted>
  <dcterms:created xsi:type="dcterms:W3CDTF">2015-05-19T12:19:12Z</dcterms:created>
  <dcterms:modified xsi:type="dcterms:W3CDTF">2015-05-22T09:59:48Z</dcterms:modified>
</cp:coreProperties>
</file>