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120" yWindow="105" windowWidth="15120" windowHeight="8010"/>
  </bookViews>
  <sheets>
    <sheet name="Лист1" sheetId="1" r:id="rId1"/>
    <sheet name="Лист2" sheetId="2" r:id="rId2"/>
    <sheet name="Лист3" sheetId="3" r:id="rId3"/>
  </sheets>
  <definedNames>
    <definedName name="_xlnm.Print_Area" localSheetId="0">Лист1!$A$1:$H$105</definedName>
  </definedNames>
  <calcPr calcId="162913"/>
</workbook>
</file>

<file path=xl/calcChain.xml><?xml version="1.0" encoding="utf-8"?>
<calcChain xmlns="http://schemas.openxmlformats.org/spreadsheetml/2006/main">
  <c r="E33" i="1" l="1"/>
  <c r="E97" i="1" l="1"/>
  <c r="E96" i="1"/>
  <c r="E95" i="1"/>
  <c r="F47" i="1"/>
  <c r="F53" i="1"/>
  <c r="F80" i="1"/>
  <c r="F79" i="1"/>
  <c r="E87" i="1"/>
  <c r="E86" i="1"/>
  <c r="E89" i="1"/>
  <c r="E88" i="1"/>
  <c r="F71" i="1"/>
  <c r="F72" i="1"/>
  <c r="E66" i="1"/>
  <c r="E65" i="1"/>
  <c r="E64" i="1"/>
  <c r="E63" i="1"/>
  <c r="F58" i="1" l="1"/>
  <c r="F57" i="1"/>
  <c r="F56" i="1"/>
  <c r="F55" i="1"/>
  <c r="F54" i="1"/>
  <c r="F52" i="1"/>
  <c r="F51" i="1"/>
  <c r="F50" i="1"/>
  <c r="F49" i="1"/>
  <c r="F48" i="1"/>
  <c r="E41" i="1"/>
  <c r="E39" i="1"/>
  <c r="E37" i="1"/>
  <c r="E35" i="1"/>
</calcChain>
</file>

<file path=xl/sharedStrings.xml><?xml version="1.0" encoding="utf-8"?>
<sst xmlns="http://schemas.openxmlformats.org/spreadsheetml/2006/main" count="171" uniqueCount="149">
  <si>
    <t>АО "Гос МКБ "Вымпел" им. И.И. Торопова"</t>
  </si>
  <si>
    <t>СГМетр, лаборатория средств электрорадиотехнических измерений</t>
  </si>
  <si>
    <t>125424, г.Москва, Волоколамское шоссе, дом 90, стр. 23</t>
  </si>
  <si>
    <t>Аттестат аккредитации № РОСС СОБ 3.00231.2014</t>
  </si>
  <si>
    <t>Тел.+7 (495) 491-05-31, 22-68, e-mail: ogmetr@vympelmkb.com</t>
  </si>
  <si>
    <t>Условия проведения калибровки:</t>
  </si>
  <si>
    <t>Предел измерений, В</t>
  </si>
  <si>
    <t>Поверяемая точка, В</t>
  </si>
  <si>
    <t>Показание прибора, В</t>
  </si>
  <si>
    <t>δ, %</t>
  </si>
  <si>
    <t>Частота</t>
  </si>
  <si>
    <t>3.1 Определение  погрешности измерения напряжения постоянного тока</t>
  </si>
  <si>
    <t>3.2 Определение  погрешности измерения напряжения переменного тока</t>
  </si>
  <si>
    <t>3.3 Определение  погрешности измерения силы постоянного тока</t>
  </si>
  <si>
    <t>Предел измерений, А</t>
  </si>
  <si>
    <t>Поверяемая точка, А</t>
  </si>
  <si>
    <t>Показание прибора, А</t>
  </si>
  <si>
    <t>3.4 Определение  погрешности измерения силы переменного тока</t>
  </si>
  <si>
    <t>3.5 Определение  погрешности измерения частоты переменного тока</t>
  </si>
  <si>
    <t>Показание прибора, Гц</t>
  </si>
  <si>
    <t>Частота, Гц</t>
  </si>
  <si>
    <t>Значение напряжений на калибраторе, В</t>
  </si>
  <si>
    <t>Поверяемая точка, Ом</t>
  </si>
  <si>
    <t>Показание прибора, Ом</t>
  </si>
  <si>
    <t xml:space="preserve"> Допуск, ±%</t>
  </si>
  <si>
    <t>Поверяемая точка, МОм</t>
  </si>
  <si>
    <t>Показание прибора, МОм</t>
  </si>
  <si>
    <t>Предел, Ом</t>
  </si>
  <si>
    <t>Предел, МОм</t>
  </si>
  <si>
    <t>Дата:</t>
  </si>
  <si>
    <t>(</t>
  </si>
  <si>
    <t>)</t>
  </si>
  <si>
    <t>1 кГц</t>
  </si>
  <si>
    <t>10 Гц</t>
  </si>
  <si>
    <t>50 кГц</t>
  </si>
  <si>
    <t>3 Определение метрологических характеристик</t>
  </si>
  <si>
    <t>Параметр</t>
  </si>
  <si>
    <t>Температура окружающего воздуха</t>
  </si>
  <si>
    <t>Относительная влажность</t>
  </si>
  <si>
    <t>Действительные значения</t>
  </si>
  <si>
    <t>Допускаемые значения</t>
  </si>
  <si>
    <t>Атмосферное давление</t>
  </si>
  <si>
    <t>Напряжение питания переменного тока</t>
  </si>
  <si>
    <r>
      <t xml:space="preserve">(23 </t>
    </r>
    <r>
      <rPr>
        <sz val="10"/>
        <rFont val="Calibri"/>
        <family val="2"/>
        <charset val="204"/>
      </rPr>
      <t>±</t>
    </r>
    <r>
      <rPr>
        <sz val="10"/>
        <rFont val="Times New Roman"/>
        <family val="1"/>
        <charset val="204"/>
      </rPr>
      <t xml:space="preserve"> 5)°С</t>
    </r>
  </si>
  <si>
    <t>от 30 до 80 %</t>
  </si>
  <si>
    <t>от 84 до 106 кПа</t>
  </si>
  <si>
    <t>(220 ± 2,2) В</t>
  </si>
  <si>
    <t>(50,0 ± 0,5) Гц</t>
  </si>
  <si>
    <r>
      <t xml:space="preserve">1 Внешний осмотр: </t>
    </r>
    <r>
      <rPr>
        <b/>
        <i/>
        <u/>
        <sz val="10"/>
        <rFont val="Times New Roman"/>
        <family val="1"/>
        <charset val="204"/>
      </rPr>
      <t>соответствует</t>
    </r>
  </si>
  <si>
    <r>
      <t xml:space="preserve">2 Опробование: </t>
    </r>
    <r>
      <rPr>
        <b/>
        <i/>
        <u/>
        <sz val="10"/>
        <rFont val="Times New Roman"/>
        <family val="1"/>
        <charset val="204"/>
      </rPr>
      <t>соответствует</t>
    </r>
  </si>
  <si>
    <r>
      <t>Эталоны:</t>
    </r>
    <r>
      <rPr>
        <i/>
        <sz val="9"/>
        <rFont val="Times New Roman"/>
        <family val="1"/>
        <charset val="204"/>
      </rPr>
      <t xml:space="preserve"> </t>
    </r>
    <r>
      <rPr>
        <b/>
        <i/>
        <u/>
        <sz val="9"/>
        <rFont val="Times New Roman"/>
        <family val="1"/>
        <charset val="204"/>
      </rPr>
      <t>Fluke 5522A № 2581902, 33210А № MY48016270</t>
    </r>
  </si>
  <si>
    <t>_type</t>
  </si>
  <si>
    <t>_numb</t>
  </si>
  <si>
    <t>_temp</t>
  </si>
  <si>
    <t>_hum</t>
  </si>
  <si>
    <t>_pres</t>
  </si>
  <si>
    <t>_pov</t>
  </si>
  <si>
    <t>_date</t>
  </si>
  <si>
    <t>Поверку провёл:</t>
  </si>
  <si>
    <t>dcv_1</t>
  </si>
  <si>
    <t>dcv_2</t>
  </si>
  <si>
    <t>dcv_3</t>
  </si>
  <si>
    <t>dcv_4</t>
  </si>
  <si>
    <t>dcv_5</t>
  </si>
  <si>
    <t>dcv_6</t>
  </si>
  <si>
    <t>dcv_7</t>
  </si>
  <si>
    <t>dcv_8</t>
  </si>
  <si>
    <t>dcv_9</t>
  </si>
  <si>
    <t>dcv_10</t>
  </si>
  <si>
    <t>gdcv_1</t>
  </si>
  <si>
    <t>gdcv_2</t>
  </si>
  <si>
    <t>gdcv_3</t>
  </si>
  <si>
    <t>gdcv_4</t>
  </si>
  <si>
    <t>gdcv_5</t>
  </si>
  <si>
    <t>gdcv_6</t>
  </si>
  <si>
    <t>gdcv_7</t>
  </si>
  <si>
    <t>gdcv_8</t>
  </si>
  <si>
    <t>gdcv_9</t>
  </si>
  <si>
    <t>gdcv_10</t>
  </si>
  <si>
    <t>acv_1</t>
  </si>
  <si>
    <t>gacv_1</t>
  </si>
  <si>
    <t>acv_2</t>
  </si>
  <si>
    <t>gacv_2</t>
  </si>
  <si>
    <t>acv_3</t>
  </si>
  <si>
    <t>gacv_3</t>
  </si>
  <si>
    <t>acv_4</t>
  </si>
  <si>
    <t>gacv_4</t>
  </si>
  <si>
    <t>acv_5</t>
  </si>
  <si>
    <t>gacv_5</t>
  </si>
  <si>
    <t>acv_6</t>
  </si>
  <si>
    <t>gacv_6</t>
  </si>
  <si>
    <t>acv_7</t>
  </si>
  <si>
    <t>gacv_7</t>
  </si>
  <si>
    <t>acv_8</t>
  </si>
  <si>
    <t>gacv_8</t>
  </si>
  <si>
    <t>acv_9</t>
  </si>
  <si>
    <t>gacv_9</t>
  </si>
  <si>
    <t>acv_10</t>
  </si>
  <si>
    <t>gacv_10</t>
  </si>
  <si>
    <t>acv_11</t>
  </si>
  <si>
    <t>gacv_11</t>
  </si>
  <si>
    <t>acv_12</t>
  </si>
  <si>
    <t>gacv_12</t>
  </si>
  <si>
    <t>dci_1</t>
  </si>
  <si>
    <t>gdci_1</t>
  </si>
  <si>
    <t>dci_2</t>
  </si>
  <si>
    <t>gdci_2</t>
  </si>
  <si>
    <t>dci_3</t>
  </si>
  <si>
    <t>gdci_3</t>
  </si>
  <si>
    <t>dci_4</t>
  </si>
  <si>
    <t>gdci_4</t>
  </si>
  <si>
    <t>aci_1</t>
  </si>
  <si>
    <t>gaci_1</t>
  </si>
  <si>
    <t>aci_2</t>
  </si>
  <si>
    <t>gaci_2</t>
  </si>
  <si>
    <t>f_1</t>
  </si>
  <si>
    <t>gf_1</t>
  </si>
  <si>
    <t>f_2</t>
  </si>
  <si>
    <t>gf_2</t>
  </si>
  <si>
    <t>r4_1</t>
  </si>
  <si>
    <t>gr4_1</t>
  </si>
  <si>
    <t>r4_2</t>
  </si>
  <si>
    <t>gr4_2</t>
  </si>
  <si>
    <t>r4_3</t>
  </si>
  <si>
    <t>gr4_3</t>
  </si>
  <si>
    <t>r4_4</t>
  </si>
  <si>
    <t>gr4_4</t>
  </si>
  <si>
    <t>r2_1</t>
  </si>
  <si>
    <t>gr2_1</t>
  </si>
  <si>
    <t>r2_2</t>
  </si>
  <si>
    <t>gr2_2</t>
  </si>
  <si>
    <t>r2_3</t>
  </si>
  <si>
    <t>gr2_3</t>
  </si>
  <si>
    <t>Протокол поверки № ______</t>
  </si>
  <si>
    <t xml:space="preserve">Наименование и тип СИ: </t>
  </si>
  <si>
    <t>Мультиметр цифровой</t>
  </si>
  <si>
    <t>Заводской номер:</t>
  </si>
  <si>
    <t xml:space="preserve">Год выпуска: </t>
  </si>
  <si>
    <t>Номер в реестре:</t>
  </si>
  <si>
    <t>Заказчик:</t>
  </si>
  <si>
    <t xml:space="preserve">Методика поверки: </t>
  </si>
  <si>
    <t xml:space="preserve">Вид поверки (калибровки): </t>
  </si>
  <si>
    <t>периодическая</t>
  </si>
  <si>
    <t>"Мультиметры цифровые 34401А, 34460А,34461А. Методика поверки"</t>
  </si>
  <si>
    <t>3.6 Определение погрешности измерения электрического сопротивления</t>
  </si>
  <si>
    <t>3.6.1 по 4-проводной схеме</t>
  </si>
  <si>
    <t>3.6.2 по 2-проводной схеме</t>
  </si>
  <si>
    <t>16500-97</t>
  </si>
  <si>
    <t>_customer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</si>
</sst>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-* #,##0.00\ &quot;₽&quot;_-;\-* #,##0.00\ &quot;₽&quot;_-;_-* &quot;-&quot;??\ &quot;₽&quot;_-;_-@_-"/>
    <numFmt numFmtId="164" formatCode="0.000"/>
    <numFmt numFmtId="165" formatCode="0.000000"/>
    <numFmt numFmtId="166" formatCode="0.0000"/>
    <numFmt numFmtId="167" formatCode="0.0000000"/>
    <numFmt numFmtId="168" formatCode="0.0"/>
    <numFmt numFmtId="169" formatCode="#,##0.0"/>
  </numFmts>
  <fonts count="1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name val="Times New Roman"/>
      <family val="1"/>
      <charset val="204"/>
    </font>
    <font>
      <b/>
      <sz val="10"/>
      <name val="Times New Roman"/>
      <family val="1"/>
      <charset val="204"/>
    </font>
    <font>
      <sz val="9"/>
      <name val="Times New Roman"/>
      <family val="1"/>
      <charset val="204"/>
    </font>
    <font>
      <sz val="9"/>
      <color theme="1"/>
      <name val="Times New Roman"/>
      <family val="1"/>
      <charset val="204"/>
    </font>
    <font>
      <sz val="8"/>
      <name val="Times New Roman"/>
      <family val="1"/>
      <charset val="204"/>
    </font>
    <font>
      <sz val="10"/>
      <color rgb="FFFF0000"/>
      <name val="Times New Roman"/>
      <family val="1"/>
      <charset val="204"/>
    </font>
    <font>
      <u/>
      <sz val="10"/>
      <name val="Times New Roman"/>
      <family val="1"/>
      <charset val="204"/>
    </font>
    <font>
      <b/>
      <i/>
      <u/>
      <sz val="10"/>
      <name val="Times New Roman"/>
      <family val="1"/>
      <charset val="204"/>
    </font>
    <font>
      <b/>
      <i/>
      <sz val="10"/>
      <name val="Times New Roman"/>
      <family val="1"/>
      <charset val="204"/>
    </font>
    <font>
      <i/>
      <sz val="9"/>
      <name val="Times New Roman"/>
      <family val="1"/>
      <charset val="204"/>
    </font>
    <font>
      <b/>
      <i/>
      <u/>
      <sz val="9"/>
      <name val="Times New Roman"/>
      <family val="1"/>
      <charset val="204"/>
    </font>
    <font>
      <sz val="10"/>
      <name val="Calibri"/>
      <family val="2"/>
      <charset val="204"/>
    </font>
    <font>
      <b/>
      <i/>
      <sz val="10"/>
      <color rgb="FF0070C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5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/>
    <xf numFmtId="0" fontId="2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horizontal="center"/>
    </xf>
    <xf numFmtId="0" fontId="4" fillId="0" borderId="0" xfId="0" applyFont="1"/>
    <xf numFmtId="0" fontId="6" fillId="0" borderId="0" xfId="0" applyFont="1"/>
    <xf numFmtId="0" fontId="7" fillId="0" borderId="0" xfId="0" applyFont="1"/>
    <xf numFmtId="0" fontId="4" fillId="0" borderId="0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wrapText="1"/>
    </xf>
    <xf numFmtId="0" fontId="4" fillId="0" borderId="0" xfId="0" applyFont="1" applyBorder="1" applyAlignment="1">
      <alignment vertical="center" wrapText="1"/>
    </xf>
    <xf numFmtId="0" fontId="4" fillId="0" borderId="0" xfId="0" applyFont="1" applyBorder="1"/>
    <xf numFmtId="168" fontId="4" fillId="0" borderId="1" xfId="0" applyNumberFormat="1" applyFont="1" applyBorder="1" applyAlignment="1">
      <alignment horizontal="center" vertical="center"/>
    </xf>
    <xf numFmtId="166" fontId="4" fillId="0" borderId="0" xfId="0" applyNumberFormat="1" applyFont="1" applyBorder="1" applyAlignment="1"/>
    <xf numFmtId="166" fontId="9" fillId="0" borderId="0" xfId="0" applyNumberFormat="1" applyFont="1" applyBorder="1" applyAlignment="1"/>
    <xf numFmtId="0" fontId="9" fillId="0" borderId="0" xfId="0" applyFont="1" applyBorder="1" applyAlignment="1">
      <alignment vertical="center"/>
    </xf>
    <xf numFmtId="168" fontId="4" fillId="0" borderId="1" xfId="0" applyNumberFormat="1" applyFont="1" applyBorder="1" applyAlignment="1">
      <alignment horizontal="center" vertical="center" wrapText="1"/>
    </xf>
    <xf numFmtId="164" fontId="4" fillId="0" borderId="1" xfId="0" applyNumberFormat="1" applyFont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/>
    </xf>
    <xf numFmtId="168" fontId="4" fillId="0" borderId="1" xfId="1" applyNumberFormat="1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2" fontId="4" fillId="0" borderId="0" xfId="1" applyNumberFormat="1" applyFont="1" applyBorder="1" applyAlignment="1">
      <alignment horizontal="center" vertical="center" wrapText="1"/>
    </xf>
    <xf numFmtId="2" fontId="4" fillId="0" borderId="0" xfId="0" applyNumberFormat="1" applyFont="1" applyBorder="1" applyAlignment="1">
      <alignment horizontal="center" vertical="center"/>
    </xf>
    <xf numFmtId="165" fontId="4" fillId="0" borderId="0" xfId="0" applyNumberFormat="1" applyFont="1" applyBorder="1" applyAlignment="1">
      <alignment horizontal="center" vertical="center"/>
    </xf>
    <xf numFmtId="166" fontId="4" fillId="0" borderId="0" xfId="0" applyNumberFormat="1" applyFont="1" applyBorder="1" applyAlignment="1">
      <alignment horizontal="center" vertical="center"/>
    </xf>
    <xf numFmtId="164" fontId="4" fillId="0" borderId="0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left" vertical="center"/>
    </xf>
    <xf numFmtId="169" fontId="4" fillId="0" borderId="1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2" fontId="6" fillId="0" borderId="0" xfId="0" applyNumberFormat="1" applyFont="1" applyBorder="1" applyAlignment="1">
      <alignment horizontal="center" vertical="center"/>
    </xf>
    <xf numFmtId="165" fontId="6" fillId="0" borderId="0" xfId="0" applyNumberFormat="1" applyFont="1" applyBorder="1" applyAlignment="1">
      <alignment horizontal="center" vertical="center"/>
    </xf>
    <xf numFmtId="164" fontId="6" fillId="0" borderId="0" xfId="0" applyNumberFormat="1" applyFont="1" applyBorder="1" applyAlignment="1">
      <alignment horizontal="center" vertical="center"/>
    </xf>
    <xf numFmtId="3" fontId="4" fillId="0" borderId="1" xfId="0" applyNumberFormat="1" applyFont="1" applyBorder="1" applyAlignment="1">
      <alignment horizontal="center" vertical="center"/>
    </xf>
    <xf numFmtId="3" fontId="4" fillId="0" borderId="3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2" fontId="4" fillId="0" borderId="3" xfId="0" applyNumberFormat="1" applyFont="1" applyBorder="1" applyAlignment="1">
      <alignment horizontal="center" vertical="center"/>
    </xf>
    <xf numFmtId="164" fontId="4" fillId="0" borderId="3" xfId="0" applyNumberFormat="1" applyFont="1" applyBorder="1" applyAlignment="1">
      <alignment horizontal="center" vertical="center"/>
    </xf>
    <xf numFmtId="3" fontId="4" fillId="0" borderId="0" xfId="0" applyNumberFormat="1" applyFont="1" applyBorder="1" applyAlignment="1">
      <alignment horizontal="center" vertical="center"/>
    </xf>
    <xf numFmtId="3" fontId="6" fillId="0" borderId="0" xfId="0" applyNumberFormat="1" applyFont="1" applyBorder="1" applyAlignment="1">
      <alignment horizontal="left" vertical="center"/>
    </xf>
    <xf numFmtId="0" fontId="4" fillId="0" borderId="0" xfId="0" applyFont="1" applyBorder="1" applyAlignment="1">
      <alignment horizontal="center"/>
    </xf>
    <xf numFmtId="0" fontId="4" fillId="0" borderId="2" xfId="0" applyFont="1" applyBorder="1"/>
    <xf numFmtId="0" fontId="4" fillId="0" borderId="2" xfId="0" applyFont="1" applyBorder="1" applyAlignment="1">
      <alignment horizontal="right"/>
    </xf>
    <xf numFmtId="0" fontId="10" fillId="0" borderId="0" xfId="0" applyFont="1" applyBorder="1"/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167" fontId="16" fillId="0" borderId="1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4" fillId="0" borderId="4" xfId="0" applyFont="1" applyBorder="1" applyAlignment="1" applyProtection="1">
      <alignment vertical="center"/>
      <protection locked="0"/>
    </xf>
    <xf numFmtId="0" fontId="4" fillId="0" borderId="5" xfId="0" applyFont="1" applyBorder="1" applyAlignment="1" applyProtection="1">
      <alignment vertical="center"/>
      <protection locked="0"/>
    </xf>
    <xf numFmtId="0" fontId="16" fillId="0" borderId="3" xfId="0" applyFont="1" applyBorder="1" applyAlignment="1">
      <alignment horizontal="left"/>
    </xf>
    <xf numFmtId="0" fontId="4" fillId="0" borderId="6" xfId="0" applyFont="1" applyBorder="1" applyAlignment="1" applyProtection="1">
      <alignment vertical="center"/>
      <protection locked="0"/>
    </xf>
    <xf numFmtId="0" fontId="16" fillId="0" borderId="7" xfId="0" applyFont="1" applyBorder="1" applyAlignment="1">
      <alignment horizontal="left"/>
    </xf>
    <xf numFmtId="0" fontId="4" fillId="0" borderId="4" xfId="0" applyFont="1" applyBorder="1" applyAlignment="1" applyProtection="1">
      <alignment horizontal="left" vertical="center"/>
      <protection locked="0"/>
    </xf>
    <xf numFmtId="0" fontId="6" fillId="0" borderId="4" xfId="0" applyFont="1" applyBorder="1" applyAlignment="1" applyProtection="1">
      <alignment horizontal="left" vertical="center"/>
      <protection locked="0"/>
    </xf>
    <xf numFmtId="0" fontId="4" fillId="0" borderId="0" xfId="0" applyFont="1" applyAlignment="1">
      <alignment horizontal="center"/>
    </xf>
    <xf numFmtId="0" fontId="4" fillId="0" borderId="1" xfId="0" applyFont="1" applyBorder="1" applyAlignment="1" applyProtection="1">
      <alignment horizontal="left" vertical="center"/>
      <protection locked="0"/>
    </xf>
    <xf numFmtId="0" fontId="12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6" fillId="0" borderId="2" xfId="0" applyFont="1" applyBorder="1" applyAlignment="1">
      <alignment horizontal="left"/>
    </xf>
    <xf numFmtId="0" fontId="8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right"/>
    </xf>
    <xf numFmtId="0" fontId="16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16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166" fontId="4" fillId="0" borderId="1" xfId="0" applyNumberFormat="1" applyFont="1" applyBorder="1" applyAlignment="1">
      <alignment horizontal="center" vertical="center"/>
    </xf>
    <xf numFmtId="1" fontId="4" fillId="0" borderId="1" xfId="1" applyNumberFormat="1" applyFont="1" applyBorder="1" applyAlignment="1">
      <alignment horizontal="center" vertical="center" wrapText="1"/>
    </xf>
    <xf numFmtId="168" fontId="4" fillId="0" borderId="1" xfId="0" applyNumberFormat="1" applyFont="1" applyBorder="1" applyAlignment="1">
      <alignment horizontal="center" vertical="center" wrapText="1"/>
    </xf>
  </cellXfs>
  <cellStyles count="2">
    <cellStyle name="Денежный" xfId="1" builtinId="4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3"/>
  <sheetViews>
    <sheetView tabSelected="1" view="pageBreakPreview" zoomScale="115" zoomScaleNormal="100" zoomScaleSheetLayoutView="115" workbookViewId="0">
      <selection activeCell="C95" sqref="C95"/>
    </sheetView>
  </sheetViews>
  <sheetFormatPr defaultRowHeight="15" x14ac:dyDescent="0.25"/>
  <cols>
    <col min="1" max="1" width="10.7109375" style="6" customWidth="1"/>
    <col min="2" max="3" width="11.7109375" style="6" customWidth="1"/>
    <col min="4" max="8" width="10.7109375" style="6" customWidth="1"/>
    <col min="9" max="9" width="9.42578125" style="6" customWidth="1"/>
    <col min="10" max="16384" width="9.140625" style="2"/>
  </cols>
  <sheetData>
    <row r="1" spans="1:9" x14ac:dyDescent="0.25">
      <c r="A1" s="67" t="s">
        <v>0</v>
      </c>
      <c r="B1" s="67"/>
      <c r="C1" s="67"/>
      <c r="D1" s="67"/>
      <c r="E1" s="67"/>
      <c r="F1" s="67"/>
      <c r="G1" s="67"/>
      <c r="H1" s="67"/>
      <c r="I1" s="1"/>
    </row>
    <row r="2" spans="1:9" x14ac:dyDescent="0.25">
      <c r="A2" s="67" t="s">
        <v>1</v>
      </c>
      <c r="B2" s="67"/>
      <c r="C2" s="67"/>
      <c r="D2" s="67"/>
      <c r="E2" s="67"/>
      <c r="F2" s="67"/>
      <c r="G2" s="67"/>
      <c r="H2" s="67"/>
      <c r="I2" s="1"/>
    </row>
    <row r="3" spans="1:9" x14ac:dyDescent="0.25">
      <c r="A3" s="67" t="s">
        <v>2</v>
      </c>
      <c r="B3" s="67"/>
      <c r="C3" s="67"/>
      <c r="D3" s="67"/>
      <c r="E3" s="67"/>
      <c r="F3" s="67"/>
      <c r="G3" s="67"/>
      <c r="H3" s="67"/>
      <c r="I3" s="1"/>
    </row>
    <row r="4" spans="1:9" x14ac:dyDescent="0.25">
      <c r="A4" s="71" t="s">
        <v>3</v>
      </c>
      <c r="B4" s="71"/>
      <c r="C4" s="71"/>
      <c r="D4" s="71"/>
      <c r="E4" s="71"/>
      <c r="F4" s="71"/>
      <c r="G4" s="71"/>
      <c r="H4" s="71"/>
      <c r="I4" s="3"/>
    </row>
    <row r="5" spans="1:9" x14ac:dyDescent="0.25">
      <c r="A5" s="71" t="s">
        <v>4</v>
      </c>
      <c r="B5" s="71"/>
      <c r="C5" s="71"/>
      <c r="D5" s="71"/>
      <c r="E5" s="71"/>
      <c r="F5" s="71"/>
      <c r="G5" s="71"/>
      <c r="H5" s="71"/>
      <c r="I5" s="3"/>
    </row>
    <row r="7" spans="1:9" x14ac:dyDescent="0.25">
      <c r="A7" s="57" t="s">
        <v>133</v>
      </c>
      <c r="B7" s="57"/>
      <c r="C7" s="57"/>
      <c r="D7" s="57"/>
      <c r="E7" s="57"/>
      <c r="F7" s="57"/>
      <c r="G7" s="57"/>
      <c r="H7" s="57"/>
      <c r="I7" s="4"/>
    </row>
    <row r="8" spans="1:9" x14ac:dyDescent="0.25">
      <c r="A8" s="5"/>
      <c r="B8" s="5"/>
      <c r="C8" s="5"/>
      <c r="D8" s="5"/>
      <c r="E8" s="5"/>
      <c r="F8" s="5"/>
      <c r="G8" s="5"/>
      <c r="H8" s="5"/>
      <c r="I8" s="4"/>
    </row>
    <row r="9" spans="1:9" x14ac:dyDescent="0.25">
      <c r="A9" s="58" t="s">
        <v>134</v>
      </c>
      <c r="B9" s="58"/>
      <c r="C9" s="58"/>
      <c r="D9" s="50" t="s">
        <v>135</v>
      </c>
      <c r="E9" s="51"/>
      <c r="F9" s="52" t="s">
        <v>51</v>
      </c>
      <c r="G9" s="52"/>
      <c r="H9" s="53"/>
    </row>
    <row r="10" spans="1:9" x14ac:dyDescent="0.25">
      <c r="A10" s="58" t="s">
        <v>136</v>
      </c>
      <c r="B10" s="58"/>
      <c r="C10" s="58"/>
      <c r="D10" s="54" t="s">
        <v>52</v>
      </c>
      <c r="E10" s="51"/>
      <c r="F10" s="51"/>
      <c r="G10" s="51"/>
      <c r="H10" s="53"/>
    </row>
    <row r="11" spans="1:9" x14ac:dyDescent="0.25">
      <c r="A11" s="58" t="s">
        <v>137</v>
      </c>
      <c r="B11" s="58"/>
      <c r="C11" s="58"/>
      <c r="D11" s="50"/>
      <c r="E11" s="51"/>
      <c r="F11" s="51"/>
      <c r="G11" s="51"/>
      <c r="H11" s="53"/>
    </row>
    <row r="12" spans="1:9" x14ac:dyDescent="0.25">
      <c r="A12" s="58" t="s">
        <v>138</v>
      </c>
      <c r="B12" s="58"/>
      <c r="C12" s="58"/>
      <c r="D12" s="55" t="s">
        <v>147</v>
      </c>
      <c r="E12" s="51"/>
      <c r="F12" s="51"/>
      <c r="G12" s="51"/>
      <c r="H12" s="53"/>
    </row>
    <row r="13" spans="1:9" x14ac:dyDescent="0.25">
      <c r="A13" s="58" t="s">
        <v>139</v>
      </c>
      <c r="B13" s="58"/>
      <c r="C13" s="58"/>
      <c r="D13" s="54" t="s">
        <v>148</v>
      </c>
      <c r="E13" s="51"/>
      <c r="F13" s="51"/>
      <c r="G13" s="51"/>
      <c r="H13" s="53"/>
    </row>
    <row r="14" spans="1:9" x14ac:dyDescent="0.25">
      <c r="A14" s="58" t="s">
        <v>140</v>
      </c>
      <c r="B14" s="58"/>
      <c r="C14" s="58"/>
      <c r="D14" s="56" t="s">
        <v>143</v>
      </c>
      <c r="E14" s="51"/>
      <c r="F14" s="51"/>
      <c r="G14" s="51"/>
      <c r="H14" s="53"/>
    </row>
    <row r="15" spans="1:9" x14ac:dyDescent="0.25">
      <c r="A15" s="58" t="s">
        <v>141</v>
      </c>
      <c r="B15" s="58"/>
      <c r="C15" s="58"/>
      <c r="D15" s="50" t="s">
        <v>142</v>
      </c>
      <c r="E15" s="51"/>
      <c r="F15" s="51"/>
      <c r="G15" s="51"/>
      <c r="H15" s="53"/>
    </row>
    <row r="16" spans="1:9" s="8" customFormat="1" ht="12" x14ac:dyDescent="0.2">
      <c r="B16" s="7"/>
      <c r="C16" s="7"/>
      <c r="D16" s="7"/>
      <c r="E16" s="7"/>
      <c r="F16" s="7"/>
      <c r="G16" s="7"/>
      <c r="H16" s="7"/>
      <c r="I16" s="7"/>
    </row>
    <row r="17" spans="1:9" x14ac:dyDescent="0.25">
      <c r="A17" s="6" t="s">
        <v>5</v>
      </c>
    </row>
    <row r="18" spans="1:9" ht="15" customHeight="1" x14ac:dyDescent="0.25">
      <c r="A18" s="60" t="s">
        <v>36</v>
      </c>
      <c r="B18" s="60"/>
      <c r="C18" s="60"/>
      <c r="D18" s="60" t="s">
        <v>39</v>
      </c>
      <c r="E18" s="60"/>
      <c r="F18" s="60" t="s">
        <v>40</v>
      </c>
      <c r="G18" s="60"/>
      <c r="H18" s="12"/>
    </row>
    <row r="19" spans="1:9" x14ac:dyDescent="0.25">
      <c r="A19" s="69" t="s">
        <v>37</v>
      </c>
      <c r="B19" s="69"/>
      <c r="C19" s="69"/>
      <c r="D19" s="68" t="s">
        <v>53</v>
      </c>
      <c r="E19" s="68"/>
      <c r="F19" s="60" t="s">
        <v>43</v>
      </c>
      <c r="G19" s="60"/>
      <c r="H19" s="9"/>
    </row>
    <row r="20" spans="1:9" x14ac:dyDescent="0.25">
      <c r="A20" s="69" t="s">
        <v>38</v>
      </c>
      <c r="B20" s="69"/>
      <c r="C20" s="69"/>
      <c r="D20" s="68" t="s">
        <v>54</v>
      </c>
      <c r="E20" s="68"/>
      <c r="F20" s="60" t="s">
        <v>44</v>
      </c>
      <c r="G20" s="60"/>
      <c r="H20" s="9"/>
    </row>
    <row r="21" spans="1:9" x14ac:dyDescent="0.25">
      <c r="A21" s="69" t="s">
        <v>41</v>
      </c>
      <c r="B21" s="69"/>
      <c r="C21" s="69"/>
      <c r="D21" s="68" t="s">
        <v>55</v>
      </c>
      <c r="E21" s="68"/>
      <c r="F21" s="60" t="s">
        <v>45</v>
      </c>
      <c r="G21" s="60"/>
      <c r="H21" s="9"/>
    </row>
    <row r="22" spans="1:9" x14ac:dyDescent="0.25">
      <c r="A22" s="69" t="s">
        <v>42</v>
      </c>
      <c r="B22" s="69"/>
      <c r="C22" s="69"/>
      <c r="D22" s="59"/>
      <c r="E22" s="59"/>
      <c r="F22" s="60" t="s">
        <v>46</v>
      </c>
      <c r="G22" s="60"/>
      <c r="H22" s="9"/>
    </row>
    <row r="23" spans="1:9" x14ac:dyDescent="0.25">
      <c r="A23" s="69" t="s">
        <v>10</v>
      </c>
      <c r="B23" s="69"/>
      <c r="C23" s="69"/>
      <c r="D23" s="59"/>
      <c r="E23" s="59"/>
      <c r="F23" s="60" t="s">
        <v>47</v>
      </c>
      <c r="G23" s="60"/>
      <c r="H23" s="9"/>
    </row>
    <row r="24" spans="1:9" x14ac:dyDescent="0.25">
      <c r="A24" s="48"/>
      <c r="B24" s="48"/>
      <c r="C24" s="48"/>
      <c r="D24" s="49"/>
      <c r="E24" s="49"/>
      <c r="F24" s="41"/>
      <c r="G24" s="41"/>
      <c r="H24" s="9"/>
    </row>
    <row r="25" spans="1:9" x14ac:dyDescent="0.25">
      <c r="A25" s="7" t="s">
        <v>50</v>
      </c>
      <c r="B25" s="48"/>
      <c r="C25" s="48"/>
      <c r="D25" s="49"/>
      <c r="E25" s="49"/>
      <c r="F25" s="41"/>
      <c r="G25" s="41"/>
      <c r="H25" s="9"/>
    </row>
    <row r="26" spans="1:9" x14ac:dyDescent="0.25">
      <c r="A26" s="48"/>
      <c r="B26" s="48"/>
      <c r="C26" s="48"/>
      <c r="D26" s="49"/>
      <c r="E26" s="49"/>
      <c r="F26" s="41"/>
      <c r="G26" s="41"/>
      <c r="H26" s="9"/>
    </row>
    <row r="27" spans="1:9" x14ac:dyDescent="0.25">
      <c r="A27" s="6" t="s">
        <v>48</v>
      </c>
    </row>
    <row r="28" spans="1:9" x14ac:dyDescent="0.25">
      <c r="A28" s="6" t="s">
        <v>49</v>
      </c>
    </row>
    <row r="29" spans="1:9" x14ac:dyDescent="0.25">
      <c r="A29" s="10" t="s">
        <v>35</v>
      </c>
      <c r="B29" s="10"/>
      <c r="C29" s="10"/>
      <c r="D29" s="10"/>
      <c r="E29" s="10"/>
      <c r="F29" s="10"/>
      <c r="G29" s="10"/>
      <c r="H29" s="10"/>
      <c r="I29" s="10"/>
    </row>
    <row r="30" spans="1:9" x14ac:dyDescent="0.25">
      <c r="A30" s="4" t="s">
        <v>11</v>
      </c>
      <c r="B30" s="11"/>
      <c r="C30" s="11"/>
      <c r="D30" s="11"/>
      <c r="E30" s="11"/>
      <c r="F30" s="11"/>
      <c r="G30" s="11"/>
      <c r="H30" s="11"/>
      <c r="I30" s="11"/>
    </row>
    <row r="31" spans="1:9" ht="15" customHeight="1" x14ac:dyDescent="0.25">
      <c r="A31" s="62" t="s">
        <v>6</v>
      </c>
      <c r="B31" s="62" t="s">
        <v>7</v>
      </c>
      <c r="C31" s="62" t="s">
        <v>8</v>
      </c>
      <c r="D31" s="62" t="s">
        <v>9</v>
      </c>
      <c r="E31" s="62" t="s">
        <v>24</v>
      </c>
      <c r="I31" s="12"/>
    </row>
    <row r="32" spans="1:9" x14ac:dyDescent="0.25">
      <c r="A32" s="62"/>
      <c r="B32" s="62"/>
      <c r="C32" s="62"/>
      <c r="D32" s="62"/>
      <c r="E32" s="62"/>
      <c r="F32" s="13"/>
      <c r="I32" s="12"/>
    </row>
    <row r="33" spans="1:9" x14ac:dyDescent="0.25">
      <c r="A33" s="70">
        <v>0.1</v>
      </c>
      <c r="B33" s="14">
        <v>0.1</v>
      </c>
      <c r="C33" s="47" t="s">
        <v>59</v>
      </c>
      <c r="D33" s="47" t="s">
        <v>69</v>
      </c>
      <c r="E33" s="72">
        <f>(0.0000085*100)/B33</f>
        <v>8.4999999999999989E-3</v>
      </c>
      <c r="F33" s="15"/>
      <c r="I33" s="9"/>
    </row>
    <row r="34" spans="1:9" x14ac:dyDescent="0.25">
      <c r="A34" s="70"/>
      <c r="B34" s="14">
        <v>-0.1</v>
      </c>
      <c r="C34" s="47" t="s">
        <v>60</v>
      </c>
      <c r="D34" s="47" t="s">
        <v>70</v>
      </c>
      <c r="E34" s="72"/>
      <c r="F34" s="15"/>
      <c r="I34" s="9"/>
    </row>
    <row r="35" spans="1:9" x14ac:dyDescent="0.25">
      <c r="A35" s="70">
        <v>1</v>
      </c>
      <c r="B35" s="14">
        <v>1</v>
      </c>
      <c r="C35" s="47" t="s">
        <v>61</v>
      </c>
      <c r="D35" s="47" t="s">
        <v>71</v>
      </c>
      <c r="E35" s="72">
        <f>(0.000047*100)/B35</f>
        <v>4.6999999999999993E-3</v>
      </c>
      <c r="F35" s="15"/>
      <c r="I35" s="9"/>
    </row>
    <row r="36" spans="1:9" x14ac:dyDescent="0.25">
      <c r="A36" s="70"/>
      <c r="B36" s="14">
        <v>-1</v>
      </c>
      <c r="C36" s="47" t="s">
        <v>62</v>
      </c>
      <c r="D36" s="47" t="s">
        <v>72</v>
      </c>
      <c r="E36" s="72"/>
      <c r="F36" s="15"/>
      <c r="I36" s="9"/>
    </row>
    <row r="37" spans="1:9" x14ac:dyDescent="0.25">
      <c r="A37" s="70">
        <v>10</v>
      </c>
      <c r="B37" s="14">
        <v>10</v>
      </c>
      <c r="C37" s="47" t="s">
        <v>63</v>
      </c>
      <c r="D37" s="47" t="s">
        <v>73</v>
      </c>
      <c r="E37" s="72">
        <f>(0.0004*100)/B37</f>
        <v>4.0000000000000001E-3</v>
      </c>
      <c r="F37" s="16"/>
      <c r="I37" s="17"/>
    </row>
    <row r="38" spans="1:9" x14ac:dyDescent="0.25">
      <c r="A38" s="70"/>
      <c r="B38" s="14">
        <v>-10</v>
      </c>
      <c r="C38" s="47" t="s">
        <v>64</v>
      </c>
      <c r="D38" s="47" t="s">
        <v>74</v>
      </c>
      <c r="E38" s="72"/>
      <c r="F38" s="16"/>
      <c r="I38" s="17"/>
    </row>
    <row r="39" spans="1:9" x14ac:dyDescent="0.25">
      <c r="A39" s="70">
        <v>100</v>
      </c>
      <c r="B39" s="14">
        <v>100</v>
      </c>
      <c r="C39" s="47" t="s">
        <v>65</v>
      </c>
      <c r="D39" s="47" t="s">
        <v>75</v>
      </c>
      <c r="E39" s="72">
        <f>(0.0051*100)/B39</f>
        <v>5.1000000000000004E-3</v>
      </c>
      <c r="F39" s="16"/>
      <c r="I39" s="17"/>
    </row>
    <row r="40" spans="1:9" x14ac:dyDescent="0.25">
      <c r="A40" s="70"/>
      <c r="B40" s="14">
        <v>-100</v>
      </c>
      <c r="C40" s="47" t="s">
        <v>66</v>
      </c>
      <c r="D40" s="47" t="s">
        <v>76</v>
      </c>
      <c r="E40" s="72"/>
      <c r="F40" s="16"/>
      <c r="I40" s="17"/>
    </row>
    <row r="41" spans="1:9" x14ac:dyDescent="0.25">
      <c r="A41" s="73">
        <v>1000</v>
      </c>
      <c r="B41" s="14">
        <v>1000</v>
      </c>
      <c r="C41" s="47" t="s">
        <v>67</v>
      </c>
      <c r="D41" s="47" t="s">
        <v>77</v>
      </c>
      <c r="E41" s="72">
        <f>(0.055*100)/B41</f>
        <v>5.4999999999999997E-3</v>
      </c>
      <c r="F41" s="16"/>
      <c r="I41" s="17"/>
    </row>
    <row r="42" spans="1:9" x14ac:dyDescent="0.25">
      <c r="A42" s="73"/>
      <c r="B42" s="14">
        <v>-1000</v>
      </c>
      <c r="C42" s="47" t="s">
        <v>68</v>
      </c>
      <c r="D42" s="47" t="s">
        <v>78</v>
      </c>
      <c r="E42" s="72"/>
      <c r="F42" s="16"/>
      <c r="I42" s="17"/>
    </row>
    <row r="44" spans="1:9" ht="15" customHeight="1" x14ac:dyDescent="0.25">
      <c r="A44" s="4" t="s">
        <v>12</v>
      </c>
      <c r="B44" s="11"/>
      <c r="C44" s="11"/>
      <c r="D44" s="11"/>
      <c r="E44" s="11"/>
      <c r="F44" s="11"/>
      <c r="G44" s="11"/>
      <c r="H44" s="11"/>
    </row>
    <row r="45" spans="1:9" x14ac:dyDescent="0.25">
      <c r="A45" s="62" t="s">
        <v>10</v>
      </c>
      <c r="B45" s="62" t="s">
        <v>6</v>
      </c>
      <c r="C45" s="62" t="s">
        <v>7</v>
      </c>
      <c r="D45" s="62" t="s">
        <v>8</v>
      </c>
      <c r="E45" s="62" t="s">
        <v>9</v>
      </c>
      <c r="F45" s="62" t="s">
        <v>24</v>
      </c>
    </row>
    <row r="46" spans="1:9" x14ac:dyDescent="0.25">
      <c r="A46" s="62"/>
      <c r="B46" s="62"/>
      <c r="C46" s="62"/>
      <c r="D46" s="62"/>
      <c r="E46" s="62"/>
      <c r="F46" s="62"/>
    </row>
    <row r="47" spans="1:9" x14ac:dyDescent="0.25">
      <c r="A47" s="45" t="s">
        <v>33</v>
      </c>
      <c r="B47" s="18">
        <v>10</v>
      </c>
      <c r="C47" s="14">
        <v>10</v>
      </c>
      <c r="D47" s="47" t="s">
        <v>79</v>
      </c>
      <c r="E47" s="47" t="s">
        <v>80</v>
      </c>
      <c r="F47" s="19">
        <f>(0.009*100)/C47</f>
        <v>0.09</v>
      </c>
    </row>
    <row r="48" spans="1:9" x14ac:dyDescent="0.25">
      <c r="A48" s="63" t="s">
        <v>32</v>
      </c>
      <c r="B48" s="74">
        <v>0.1</v>
      </c>
      <c r="C48" s="20">
        <v>0.01</v>
      </c>
      <c r="D48" s="47" t="s">
        <v>81</v>
      </c>
      <c r="E48" s="47" t="s">
        <v>82</v>
      </c>
      <c r="F48" s="19">
        <f>(0.000046*100)/C48</f>
        <v>0.45999999999999996</v>
      </c>
    </row>
    <row r="49" spans="1:6" x14ac:dyDescent="0.25">
      <c r="A49" s="63"/>
      <c r="B49" s="74"/>
      <c r="C49" s="14">
        <v>0.1</v>
      </c>
      <c r="D49" s="47" t="s">
        <v>83</v>
      </c>
      <c r="E49" s="47" t="s">
        <v>84</v>
      </c>
      <c r="F49" s="19">
        <f>(0.0001*100)/C49</f>
        <v>9.9999999999999992E-2</v>
      </c>
    </row>
    <row r="50" spans="1:6" x14ac:dyDescent="0.25">
      <c r="A50" s="63"/>
      <c r="B50" s="18">
        <v>1</v>
      </c>
      <c r="C50" s="14">
        <v>1</v>
      </c>
      <c r="D50" s="47" t="s">
        <v>85</v>
      </c>
      <c r="E50" s="47" t="s">
        <v>86</v>
      </c>
      <c r="F50" s="19">
        <f>(0.0009*100)/C50</f>
        <v>0.09</v>
      </c>
    </row>
    <row r="51" spans="1:6" x14ac:dyDescent="0.25">
      <c r="A51" s="63"/>
      <c r="B51" s="18">
        <v>10</v>
      </c>
      <c r="C51" s="14">
        <v>10</v>
      </c>
      <c r="D51" s="47" t="s">
        <v>87</v>
      </c>
      <c r="E51" s="47" t="s">
        <v>88</v>
      </c>
      <c r="F51" s="19">
        <f>(0.009*100)/C51</f>
        <v>0.09</v>
      </c>
    </row>
    <row r="52" spans="1:6" x14ac:dyDescent="0.25">
      <c r="A52" s="63"/>
      <c r="B52" s="18">
        <v>100</v>
      </c>
      <c r="C52" s="14">
        <v>100</v>
      </c>
      <c r="D52" s="47" t="s">
        <v>89</v>
      </c>
      <c r="E52" s="47" t="s">
        <v>90</v>
      </c>
      <c r="F52" s="19">
        <f>(0.09*100)/C52</f>
        <v>0.09</v>
      </c>
    </row>
    <row r="53" spans="1:6" x14ac:dyDescent="0.25">
      <c r="A53" s="63"/>
      <c r="B53" s="21">
        <v>750</v>
      </c>
      <c r="C53" s="14">
        <v>750</v>
      </c>
      <c r="D53" s="47" t="s">
        <v>91</v>
      </c>
      <c r="E53" s="47" t="s">
        <v>92</v>
      </c>
      <c r="F53" s="19">
        <f>(0.625*100)/C53</f>
        <v>8.3333333333333329E-2</v>
      </c>
    </row>
    <row r="54" spans="1:6" x14ac:dyDescent="0.25">
      <c r="A54" s="63" t="s">
        <v>34</v>
      </c>
      <c r="B54" s="18">
        <v>0.1</v>
      </c>
      <c r="C54" s="14">
        <v>0.1</v>
      </c>
      <c r="D54" s="47" t="s">
        <v>93</v>
      </c>
      <c r="E54" s="47" t="s">
        <v>94</v>
      </c>
      <c r="F54" s="19">
        <f>(0.00017*100)/C54</f>
        <v>0.17</v>
      </c>
    </row>
    <row r="55" spans="1:6" x14ac:dyDescent="0.25">
      <c r="A55" s="63"/>
      <c r="B55" s="18">
        <v>1</v>
      </c>
      <c r="C55" s="14">
        <v>1</v>
      </c>
      <c r="D55" s="47" t="s">
        <v>95</v>
      </c>
      <c r="E55" s="47" t="s">
        <v>96</v>
      </c>
      <c r="F55" s="19">
        <f>(0.0017*100)/C55</f>
        <v>0.16999999999999998</v>
      </c>
    </row>
    <row r="56" spans="1:6" x14ac:dyDescent="0.25">
      <c r="A56" s="63"/>
      <c r="B56" s="18">
        <v>10</v>
      </c>
      <c r="C56" s="14">
        <v>10</v>
      </c>
      <c r="D56" s="47" t="s">
        <v>97</v>
      </c>
      <c r="E56" s="47" t="s">
        <v>98</v>
      </c>
      <c r="F56" s="19">
        <f>(0.017*100)/C56</f>
        <v>0.17</v>
      </c>
    </row>
    <row r="57" spans="1:6" x14ac:dyDescent="0.25">
      <c r="A57" s="63"/>
      <c r="B57" s="18">
        <v>100</v>
      </c>
      <c r="C57" s="14">
        <v>100</v>
      </c>
      <c r="D57" s="47" t="s">
        <v>99</v>
      </c>
      <c r="E57" s="47" t="s">
        <v>100</v>
      </c>
      <c r="F57" s="19">
        <f>(0.17*100)/C57</f>
        <v>0.17</v>
      </c>
    </row>
    <row r="58" spans="1:6" x14ac:dyDescent="0.25">
      <c r="A58" s="63"/>
      <c r="B58" s="21">
        <v>750</v>
      </c>
      <c r="C58" s="14">
        <v>750</v>
      </c>
      <c r="D58" s="47" t="s">
        <v>101</v>
      </c>
      <c r="E58" s="47" t="s">
        <v>102</v>
      </c>
      <c r="F58" s="19">
        <f>(1.275*100)/C58</f>
        <v>0.16999999999999998</v>
      </c>
    </row>
    <row r="59" spans="1:6" x14ac:dyDescent="0.25">
      <c r="A59" s="22"/>
      <c r="B59" s="23"/>
      <c r="C59" s="24"/>
      <c r="D59" s="25"/>
      <c r="E59" s="26"/>
      <c r="F59" s="27"/>
    </row>
    <row r="60" spans="1:6" x14ac:dyDescent="0.25">
      <c r="A60" s="28" t="s">
        <v>13</v>
      </c>
      <c r="B60" s="23"/>
      <c r="C60" s="24"/>
      <c r="D60" s="25"/>
      <c r="E60" s="26"/>
      <c r="F60" s="27"/>
    </row>
    <row r="61" spans="1:6" x14ac:dyDescent="0.25">
      <c r="A61" s="62" t="s">
        <v>14</v>
      </c>
      <c r="B61" s="62" t="s">
        <v>15</v>
      </c>
      <c r="C61" s="62" t="s">
        <v>16</v>
      </c>
      <c r="D61" s="62" t="s">
        <v>9</v>
      </c>
      <c r="E61" s="62" t="s">
        <v>24</v>
      </c>
      <c r="F61" s="27"/>
    </row>
    <row r="62" spans="1:6" x14ac:dyDescent="0.25">
      <c r="A62" s="62"/>
      <c r="B62" s="62"/>
      <c r="C62" s="62"/>
      <c r="D62" s="62"/>
      <c r="E62" s="62"/>
      <c r="F62" s="27"/>
    </row>
    <row r="63" spans="1:6" x14ac:dyDescent="0.25">
      <c r="A63" s="45">
        <v>0.01</v>
      </c>
      <c r="B63" s="45">
        <v>0.01</v>
      </c>
      <c r="C63" s="47" t="s">
        <v>103</v>
      </c>
      <c r="D63" s="47" t="s">
        <v>104</v>
      </c>
      <c r="E63" s="19">
        <f>(0.000007*100)/B63</f>
        <v>6.9999999999999993E-2</v>
      </c>
      <c r="F63" s="27"/>
    </row>
    <row r="64" spans="1:6" x14ac:dyDescent="0.25">
      <c r="A64" s="45">
        <v>0.1</v>
      </c>
      <c r="B64" s="45">
        <v>0.1</v>
      </c>
      <c r="C64" s="47" t="s">
        <v>105</v>
      </c>
      <c r="D64" s="47" t="s">
        <v>106</v>
      </c>
      <c r="E64" s="19">
        <f>(0.000055*100)/B64</f>
        <v>5.5E-2</v>
      </c>
      <c r="F64" s="27"/>
    </row>
    <row r="65" spans="1:6" x14ac:dyDescent="0.25">
      <c r="A65" s="45">
        <v>1</v>
      </c>
      <c r="B65" s="45">
        <v>1</v>
      </c>
      <c r="C65" s="47" t="s">
        <v>107</v>
      </c>
      <c r="D65" s="47" t="s">
        <v>108</v>
      </c>
      <c r="E65" s="19">
        <f>(0.0011*100)/B65</f>
        <v>0.11</v>
      </c>
      <c r="F65" s="27"/>
    </row>
    <row r="66" spans="1:6" x14ac:dyDescent="0.25">
      <c r="A66" s="45">
        <v>3</v>
      </c>
      <c r="B66" s="45">
        <v>2</v>
      </c>
      <c r="C66" s="47" t="s">
        <v>109</v>
      </c>
      <c r="D66" s="47" t="s">
        <v>110</v>
      </c>
      <c r="E66" s="19">
        <f>(0.003*100)/B66</f>
        <v>0.15</v>
      </c>
      <c r="F66" s="27"/>
    </row>
    <row r="67" spans="1:6" x14ac:dyDescent="0.25">
      <c r="A67" s="22"/>
      <c r="B67" s="22"/>
      <c r="C67" s="24"/>
      <c r="D67" s="25"/>
      <c r="E67" s="26"/>
      <c r="F67" s="27"/>
    </row>
    <row r="68" spans="1:6" x14ac:dyDescent="0.25">
      <c r="A68" s="28" t="s">
        <v>17</v>
      </c>
      <c r="B68" s="22"/>
      <c r="C68" s="24"/>
      <c r="D68" s="25"/>
      <c r="E68" s="26"/>
      <c r="F68" s="27"/>
    </row>
    <row r="69" spans="1:6" x14ac:dyDescent="0.25">
      <c r="A69" s="62" t="s">
        <v>10</v>
      </c>
      <c r="B69" s="62" t="s">
        <v>14</v>
      </c>
      <c r="C69" s="62" t="s">
        <v>15</v>
      </c>
      <c r="D69" s="62" t="s">
        <v>16</v>
      </c>
      <c r="E69" s="62" t="s">
        <v>9</v>
      </c>
      <c r="F69" s="62" t="s">
        <v>24</v>
      </c>
    </row>
    <row r="70" spans="1:6" x14ac:dyDescent="0.25">
      <c r="A70" s="62"/>
      <c r="B70" s="62"/>
      <c r="C70" s="62"/>
      <c r="D70" s="62"/>
      <c r="E70" s="62"/>
      <c r="F70" s="62"/>
    </row>
    <row r="71" spans="1:6" x14ac:dyDescent="0.25">
      <c r="A71" s="63" t="s">
        <v>32</v>
      </c>
      <c r="B71" s="45">
        <v>1</v>
      </c>
      <c r="C71" s="45">
        <v>1</v>
      </c>
      <c r="D71" s="47" t="s">
        <v>111</v>
      </c>
      <c r="E71" s="47" t="s">
        <v>112</v>
      </c>
      <c r="F71" s="19">
        <f>(0.0014*100)/C71</f>
        <v>0.13999999999999999</v>
      </c>
    </row>
    <row r="72" spans="1:6" x14ac:dyDescent="0.25">
      <c r="A72" s="63"/>
      <c r="B72" s="45">
        <v>3</v>
      </c>
      <c r="C72" s="45">
        <v>2</v>
      </c>
      <c r="D72" s="47" t="s">
        <v>113</v>
      </c>
      <c r="E72" s="47" t="s">
        <v>114</v>
      </c>
      <c r="F72" s="19">
        <f>(0.0048*100)/C72</f>
        <v>0.24</v>
      </c>
    </row>
    <row r="73" spans="1:6" x14ac:dyDescent="0.25">
      <c r="A73" s="22"/>
      <c r="B73" s="22"/>
      <c r="C73" s="22"/>
      <c r="D73" s="24"/>
      <c r="E73" s="24"/>
      <c r="F73" s="27"/>
    </row>
    <row r="74" spans="1:6" x14ac:dyDescent="0.25">
      <c r="A74" s="28" t="s">
        <v>18</v>
      </c>
      <c r="B74" s="22"/>
      <c r="C74" s="22"/>
      <c r="D74" s="24"/>
      <c r="E74" s="25"/>
      <c r="F74" s="27"/>
    </row>
    <row r="75" spans="1:6" ht="15" customHeight="1" x14ac:dyDescent="0.25">
      <c r="A75" s="62" t="s">
        <v>20</v>
      </c>
      <c r="B75" s="62" t="s">
        <v>6</v>
      </c>
      <c r="C75" s="62" t="s">
        <v>21</v>
      </c>
      <c r="D75" s="62" t="s">
        <v>19</v>
      </c>
      <c r="E75" s="62" t="s">
        <v>9</v>
      </c>
      <c r="F75" s="62" t="s">
        <v>24</v>
      </c>
    </row>
    <row r="76" spans="1:6" x14ac:dyDescent="0.25">
      <c r="A76" s="62"/>
      <c r="B76" s="62"/>
      <c r="C76" s="62"/>
      <c r="D76" s="62"/>
      <c r="E76" s="62"/>
      <c r="F76" s="62"/>
    </row>
    <row r="77" spans="1:6" x14ac:dyDescent="0.25">
      <c r="A77" s="62"/>
      <c r="B77" s="62"/>
      <c r="C77" s="62"/>
      <c r="D77" s="62"/>
      <c r="E77" s="62"/>
      <c r="F77" s="62"/>
    </row>
    <row r="78" spans="1:6" x14ac:dyDescent="0.25">
      <c r="A78" s="62"/>
      <c r="B78" s="62"/>
      <c r="C78" s="62"/>
      <c r="D78" s="62"/>
      <c r="E78" s="62"/>
      <c r="F78" s="62"/>
    </row>
    <row r="79" spans="1:6" x14ac:dyDescent="0.25">
      <c r="A79" s="29">
        <v>100</v>
      </c>
      <c r="B79" s="46">
        <v>0.1</v>
      </c>
      <c r="C79" s="46">
        <v>0.01</v>
      </c>
      <c r="D79" s="47" t="s">
        <v>115</v>
      </c>
      <c r="E79" s="47" t="s">
        <v>116</v>
      </c>
      <c r="F79" s="46">
        <f>(0.1*100)/A79</f>
        <v>0.1</v>
      </c>
    </row>
    <row r="80" spans="1:6" x14ac:dyDescent="0.25">
      <c r="A80" s="29">
        <v>100000</v>
      </c>
      <c r="B80" s="46">
        <v>1</v>
      </c>
      <c r="C80" s="46">
        <v>1</v>
      </c>
      <c r="D80" s="47" t="s">
        <v>117</v>
      </c>
      <c r="E80" s="47" t="s">
        <v>118</v>
      </c>
      <c r="F80" s="46">
        <f>(10*100)/A80</f>
        <v>0.01</v>
      </c>
    </row>
    <row r="81" spans="1:9" x14ac:dyDescent="0.25">
      <c r="A81" s="22"/>
      <c r="B81" s="22"/>
      <c r="C81" s="22"/>
      <c r="D81" s="24"/>
      <c r="E81" s="25"/>
      <c r="F81" s="27"/>
    </row>
    <row r="82" spans="1:9" s="8" customFormat="1" ht="12" x14ac:dyDescent="0.2">
      <c r="A82" s="7" t="s">
        <v>144</v>
      </c>
      <c r="B82" s="30"/>
      <c r="C82" s="30"/>
      <c r="D82" s="31"/>
      <c r="E82" s="32"/>
      <c r="F82" s="33"/>
      <c r="G82" s="7"/>
      <c r="H82" s="7"/>
      <c r="I82" s="7"/>
    </row>
    <row r="83" spans="1:9" s="8" customFormat="1" ht="12" x14ac:dyDescent="0.2">
      <c r="A83" s="7" t="s">
        <v>145</v>
      </c>
      <c r="B83" s="30"/>
      <c r="C83" s="30"/>
      <c r="D83" s="31"/>
      <c r="E83" s="32"/>
      <c r="F83" s="33"/>
      <c r="G83" s="7"/>
      <c r="H83" s="7"/>
      <c r="I83" s="7"/>
    </row>
    <row r="84" spans="1:9" x14ac:dyDescent="0.25">
      <c r="A84" s="62" t="s">
        <v>27</v>
      </c>
      <c r="B84" s="62" t="s">
        <v>22</v>
      </c>
      <c r="C84" s="62" t="s">
        <v>23</v>
      </c>
      <c r="D84" s="62" t="s">
        <v>9</v>
      </c>
      <c r="E84" s="62" t="s">
        <v>24</v>
      </c>
      <c r="F84" s="27"/>
    </row>
    <row r="85" spans="1:9" x14ac:dyDescent="0.25">
      <c r="A85" s="62"/>
      <c r="B85" s="62"/>
      <c r="C85" s="62"/>
      <c r="D85" s="62"/>
      <c r="E85" s="62"/>
      <c r="F85" s="27"/>
    </row>
    <row r="86" spans="1:9" x14ac:dyDescent="0.25">
      <c r="A86" s="34">
        <v>100</v>
      </c>
      <c r="B86" s="34">
        <v>100</v>
      </c>
      <c r="C86" s="47" t="s">
        <v>119</v>
      </c>
      <c r="D86" s="47" t="s">
        <v>120</v>
      </c>
      <c r="E86" s="19">
        <f>(0.014*100)/B86</f>
        <v>1.4000000000000002E-2</v>
      </c>
      <c r="F86" s="27"/>
    </row>
    <row r="87" spans="1:9" x14ac:dyDescent="0.25">
      <c r="A87" s="34">
        <v>1000</v>
      </c>
      <c r="B87" s="34">
        <v>1000</v>
      </c>
      <c r="C87" s="47" t="s">
        <v>121</v>
      </c>
      <c r="D87" s="47" t="s">
        <v>122</v>
      </c>
      <c r="E87" s="19">
        <f>(0.11*100)/B87</f>
        <v>1.0999999999999999E-2</v>
      </c>
      <c r="F87" s="27"/>
    </row>
    <row r="88" spans="1:9" x14ac:dyDescent="0.25">
      <c r="A88" s="34">
        <v>10000</v>
      </c>
      <c r="B88" s="34">
        <v>10000</v>
      </c>
      <c r="C88" s="47" t="s">
        <v>123</v>
      </c>
      <c r="D88" s="47" t="s">
        <v>124</v>
      </c>
      <c r="E88" s="19">
        <f>(1.1*100)/B88</f>
        <v>1.1000000000000001E-2</v>
      </c>
      <c r="F88" s="27"/>
    </row>
    <row r="89" spans="1:9" x14ac:dyDescent="0.25">
      <c r="A89" s="34">
        <v>100000</v>
      </c>
      <c r="B89" s="34">
        <v>100000</v>
      </c>
      <c r="C89" s="47" t="s">
        <v>125</v>
      </c>
      <c r="D89" s="47" t="s">
        <v>126</v>
      </c>
      <c r="E89" s="19">
        <f>(11*100)/B89</f>
        <v>1.0999999999999999E-2</v>
      </c>
      <c r="F89" s="27"/>
    </row>
    <row r="90" spans="1:9" x14ac:dyDescent="0.25">
      <c r="A90" s="35"/>
      <c r="B90" s="35"/>
      <c r="C90" s="36"/>
      <c r="D90" s="37"/>
      <c r="E90" s="38"/>
      <c r="F90" s="27"/>
    </row>
    <row r="91" spans="1:9" s="8" customFormat="1" ht="12" x14ac:dyDescent="0.2">
      <c r="A91" s="40" t="s">
        <v>146</v>
      </c>
      <c r="B91" s="30"/>
      <c r="C91" s="30"/>
      <c r="D91" s="31"/>
      <c r="E91" s="32"/>
      <c r="F91" s="33"/>
      <c r="G91" s="7"/>
      <c r="H91" s="7"/>
      <c r="I91" s="7"/>
    </row>
    <row r="92" spans="1:9" ht="15" customHeight="1" x14ac:dyDescent="0.25">
      <c r="A92" s="62" t="s">
        <v>28</v>
      </c>
      <c r="B92" s="62" t="s">
        <v>25</v>
      </c>
      <c r="C92" s="62" t="s">
        <v>26</v>
      </c>
      <c r="D92" s="62" t="s">
        <v>9</v>
      </c>
      <c r="E92" s="62" t="s">
        <v>24</v>
      </c>
      <c r="F92" s="27"/>
    </row>
    <row r="93" spans="1:9" x14ac:dyDescent="0.25">
      <c r="A93" s="62"/>
      <c r="B93" s="62"/>
      <c r="C93" s="62"/>
      <c r="D93" s="62"/>
      <c r="E93" s="62"/>
      <c r="F93" s="27"/>
    </row>
    <row r="94" spans="1:9" x14ac:dyDescent="0.25">
      <c r="A94" s="62"/>
      <c r="B94" s="62"/>
      <c r="C94" s="62"/>
      <c r="D94" s="62"/>
      <c r="E94" s="62"/>
      <c r="F94" s="27"/>
    </row>
    <row r="95" spans="1:9" x14ac:dyDescent="0.25">
      <c r="A95" s="34">
        <v>1</v>
      </c>
      <c r="B95" s="34">
        <v>1</v>
      </c>
      <c r="C95" s="47" t="s">
        <v>127</v>
      </c>
      <c r="D95" s="47" t="s">
        <v>128</v>
      </c>
      <c r="E95" s="19">
        <f>(110*100)/1000000</f>
        <v>1.0999999999999999E-2</v>
      </c>
      <c r="F95" s="27"/>
    </row>
    <row r="96" spans="1:9" x14ac:dyDescent="0.25">
      <c r="A96" s="34">
        <v>10</v>
      </c>
      <c r="B96" s="34">
        <v>10</v>
      </c>
      <c r="C96" s="47" t="s">
        <v>129</v>
      </c>
      <c r="D96" s="47" t="s">
        <v>130</v>
      </c>
      <c r="E96" s="19">
        <f>(4100*100)/10000000</f>
        <v>4.1000000000000002E-2</v>
      </c>
      <c r="F96" s="27"/>
    </row>
    <row r="97" spans="1:8" x14ac:dyDescent="0.25">
      <c r="A97" s="34">
        <v>100</v>
      </c>
      <c r="B97" s="34">
        <v>100</v>
      </c>
      <c r="C97" s="47" t="s">
        <v>131</v>
      </c>
      <c r="D97" s="47" t="s">
        <v>132</v>
      </c>
      <c r="E97" s="19">
        <f>(810000*100)/100000000</f>
        <v>0.81</v>
      </c>
      <c r="F97" s="27"/>
    </row>
    <row r="98" spans="1:8" x14ac:dyDescent="0.25">
      <c r="A98" s="39"/>
      <c r="B98" s="41"/>
      <c r="C98" s="13"/>
      <c r="D98" s="13"/>
      <c r="E98" s="13"/>
      <c r="F98" s="27"/>
    </row>
    <row r="101" spans="1:8" x14ac:dyDescent="0.25">
      <c r="A101" s="64" t="s">
        <v>58</v>
      </c>
      <c r="B101" s="64"/>
      <c r="C101" s="42"/>
      <c r="D101" s="43" t="s">
        <v>30</v>
      </c>
      <c r="E101" s="65" t="s">
        <v>56</v>
      </c>
      <c r="F101" s="66"/>
      <c r="G101" s="13" t="s">
        <v>31</v>
      </c>
      <c r="H101" s="44"/>
    </row>
    <row r="103" spans="1:8" x14ac:dyDescent="0.25">
      <c r="A103" s="64" t="s">
        <v>29</v>
      </c>
      <c r="B103" s="64"/>
      <c r="C103" s="61" t="s">
        <v>57</v>
      </c>
      <c r="D103" s="61"/>
    </row>
  </sheetData>
  <mergeCells count="87">
    <mergeCell ref="F45:F46"/>
    <mergeCell ref="A45:A46"/>
    <mergeCell ref="A103:B103"/>
    <mergeCell ref="E75:E78"/>
    <mergeCell ref="D75:D78"/>
    <mergeCell ref="C75:C78"/>
    <mergeCell ref="B75:B78"/>
    <mergeCell ref="A75:A78"/>
    <mergeCell ref="D84:D85"/>
    <mergeCell ref="E84:E85"/>
    <mergeCell ref="A48:A53"/>
    <mergeCell ref="B48:B49"/>
    <mergeCell ref="A54:A58"/>
    <mergeCell ref="D61:D62"/>
    <mergeCell ref="E61:E62"/>
    <mergeCell ref="A84:A85"/>
    <mergeCell ref="A41:A42"/>
    <mergeCell ref="B45:B46"/>
    <mergeCell ref="C45:C46"/>
    <mergeCell ref="D45:D46"/>
    <mergeCell ref="E45:E46"/>
    <mergeCell ref="E41:E42"/>
    <mergeCell ref="A35:A36"/>
    <mergeCell ref="A37:A38"/>
    <mergeCell ref="A5:H5"/>
    <mergeCell ref="A4:H4"/>
    <mergeCell ref="A39:A40"/>
    <mergeCell ref="A33:A34"/>
    <mergeCell ref="B31:B32"/>
    <mergeCell ref="C31:C32"/>
    <mergeCell ref="D31:D32"/>
    <mergeCell ref="E31:E32"/>
    <mergeCell ref="E33:E34"/>
    <mergeCell ref="E35:E36"/>
    <mergeCell ref="E37:E38"/>
    <mergeCell ref="E39:E40"/>
    <mergeCell ref="A21:C21"/>
    <mergeCell ref="D21:E21"/>
    <mergeCell ref="A3:H3"/>
    <mergeCell ref="A2:H2"/>
    <mergeCell ref="A1:H1"/>
    <mergeCell ref="A31:A32"/>
    <mergeCell ref="D18:E18"/>
    <mergeCell ref="D19:E19"/>
    <mergeCell ref="D20:E20"/>
    <mergeCell ref="A20:C20"/>
    <mergeCell ref="A19:C19"/>
    <mergeCell ref="A18:C18"/>
    <mergeCell ref="F18:G18"/>
    <mergeCell ref="F21:G21"/>
    <mergeCell ref="F20:G20"/>
    <mergeCell ref="F19:G19"/>
    <mergeCell ref="A23:C23"/>
    <mergeCell ref="A22:C22"/>
    <mergeCell ref="C61:C62"/>
    <mergeCell ref="D69:D70"/>
    <mergeCell ref="E69:E70"/>
    <mergeCell ref="A61:A62"/>
    <mergeCell ref="B61:B62"/>
    <mergeCell ref="C103:D103"/>
    <mergeCell ref="F69:F70"/>
    <mergeCell ref="A71:A72"/>
    <mergeCell ref="C69:C70"/>
    <mergeCell ref="A69:A70"/>
    <mergeCell ref="B69:B70"/>
    <mergeCell ref="F75:F78"/>
    <mergeCell ref="A101:B101"/>
    <mergeCell ref="E92:E94"/>
    <mergeCell ref="D92:D94"/>
    <mergeCell ref="C92:C94"/>
    <mergeCell ref="B92:B94"/>
    <mergeCell ref="A92:A94"/>
    <mergeCell ref="B84:B85"/>
    <mergeCell ref="C84:C85"/>
    <mergeCell ref="E101:F101"/>
    <mergeCell ref="D23:E23"/>
    <mergeCell ref="D22:E22"/>
    <mergeCell ref="F22:G22"/>
    <mergeCell ref="F23:G23"/>
    <mergeCell ref="A13:C13"/>
    <mergeCell ref="A14:C14"/>
    <mergeCell ref="A15:C15"/>
    <mergeCell ref="A7:H7"/>
    <mergeCell ref="A9:C9"/>
    <mergeCell ref="A10:C10"/>
    <mergeCell ref="A11:C11"/>
    <mergeCell ref="A12:C12"/>
  </mergeCells>
  <pageMargins left="0.78740157480314965" right="0.39370078740157483" top="0.39370078740157483" bottom="0.39370078740157483" header="0.39370078740157483" footer="0.39370078740157483"/>
  <pageSetup paperSize="9" orientation="portrait" horizontalDpi="180" verticalDpi="180" r:id="rId1"/>
  <headerFooter>
    <oddFooter>&amp;R&amp;"Times New Roman,обычный"&amp;P страница из &amp;N</oddFooter>
  </headerFooter>
  <rowBreaks count="1" manualBreakCount="1">
    <brk id="53" max="7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Лист2</vt:lpstr>
      <vt:lpstr>Лист3</vt:lpstr>
      <vt:lpstr>Лист1!Область_печати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2021-07-08T06:02:50Z</dcterms:modified>
</cp:coreProperties>
</file>