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Лист1!$A$1:$H$293</definedName>
  </definedNames>
  <calcPr calcId="162913"/>
</workbook>
</file>

<file path=xl/calcChain.xml><?xml version="1.0" encoding="utf-8"?>
<calcChain xmlns="http://schemas.openxmlformats.org/spreadsheetml/2006/main">
  <c r="E289" i="1" l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54" i="1"/>
  <c r="E253" i="1"/>
  <c r="E252" i="1"/>
  <c r="E251" i="1"/>
  <c r="E250" i="1"/>
  <c r="E249" i="1"/>
  <c r="E246" i="1"/>
  <c r="E247" i="1"/>
  <c r="E248" i="1"/>
  <c r="E245" i="1"/>
  <c r="E244" i="1"/>
  <c r="E243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188" i="1"/>
  <c r="F187" i="1"/>
  <c r="F186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70" i="1"/>
  <c r="F169" i="1"/>
  <c r="F168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F141" i="1"/>
  <c r="F52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14" i="1"/>
  <c r="F113" i="1"/>
  <c r="F112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9" i="1"/>
  <c r="F98" i="1"/>
  <c r="F97" i="1"/>
  <c r="F85" i="1"/>
  <c r="F86" i="1"/>
  <c r="F87" i="1"/>
  <c r="F88" i="1"/>
  <c r="F89" i="1"/>
  <c r="F90" i="1"/>
  <c r="F91" i="1"/>
  <c r="F92" i="1"/>
  <c r="F93" i="1"/>
  <c r="F94" i="1"/>
  <c r="F95" i="1"/>
  <c r="F96" i="1"/>
  <c r="F84" i="1"/>
  <c r="F83" i="1"/>
  <c r="F82" i="1"/>
  <c r="F70" i="1"/>
  <c r="F71" i="1"/>
  <c r="F72" i="1"/>
  <c r="F73" i="1"/>
  <c r="F74" i="1"/>
  <c r="F75" i="1"/>
  <c r="F76" i="1"/>
  <c r="F77" i="1"/>
  <c r="F78" i="1"/>
  <c r="F79" i="1"/>
  <c r="F80" i="1"/>
  <c r="F81" i="1"/>
  <c r="F69" i="1"/>
  <c r="F68" i="1"/>
  <c r="F67" i="1"/>
  <c r="F55" i="1"/>
  <c r="F56" i="1"/>
  <c r="F57" i="1"/>
  <c r="F58" i="1"/>
  <c r="F59" i="1"/>
  <c r="F60" i="1"/>
  <c r="F61" i="1"/>
  <c r="F62" i="1"/>
  <c r="F63" i="1"/>
  <c r="F64" i="1"/>
  <c r="F65" i="1"/>
  <c r="F66" i="1"/>
  <c r="F54" i="1"/>
  <c r="F53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</calcChain>
</file>

<file path=xl/sharedStrings.xml><?xml version="1.0" encoding="utf-8"?>
<sst xmlns="http://schemas.openxmlformats.org/spreadsheetml/2006/main" count="561" uniqueCount="489">
  <si>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</si>
  <si>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</si>
  <si>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</si>
  <si>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</si>
  <si>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</si>
  <si>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</si>
  <si>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3. Определение метрологических характеристик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</si>
  <si>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</si>
  <si>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</si>
  <si>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</si>
  <si>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</si>
  <si>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</si>
  <si>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50 кГц</t>
  </si>
  <si>
    <t>300 кГц</t>
  </si>
  <si>
    <t>10 Гц</t>
  </si>
  <si>
    <t>20 кГц</t>
  </si>
  <si>
    <t>100 кГц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</si>
  <si>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</si>
  <si>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</si>
  <si>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</si>
  <si>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</si>
  <si>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-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</si>
  <si>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</si>
  <si>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</si>
  <si>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</si>
  <si>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</si>
  <si>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</si>
  <si>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</si>
  <si>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</si>
  <si>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</si>
  <si>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</si>
  <si>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</si>
  <si>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</si>
  <si>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</si>
  <si>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</si>
  <si>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</si>
  <si>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</si>
  <si>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</si>
  <si>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</si>
  <si>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</si>
  <si>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</si>
  <si>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</si>
  <si>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</si>
  <si>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</si>
  <si>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</si>
  <si>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Дата:</t>
  </si>
  <si>
    <t>(</t>
  </si>
  <si>
    <t>)</t>
  </si>
  <si>
    <r>
      <t>1.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</si>
  <si>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2.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</si>
  <si>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</si>
  <si>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</si>
  <si>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</si>
  <si>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</si>
  <si>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</si>
  <si>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</si>
  <si>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</si>
  <si>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</si>
  <si>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</si>
  <si>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</si>
  <si>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</si>
  <si>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</si>
  <si>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</si>
  <si>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</si>
  <si>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</si>
  <si>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</si>
  <si>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</si>
  <si>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</si>
  <si>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</si>
  <si>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</si>
  <si>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</si>
  <si>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</si>
  <si>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</si>
  <si>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</si>
  <si>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</si>
  <si>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</si>
  <si>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</si>
  <si>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</si>
  <si>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</si>
  <si>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</si>
  <si>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</si>
  <si>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</si>
  <si>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</si>
  <si>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</si>
  <si>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</si>
  <si>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gdcv_1</t>
  </si>
  <si>
    <t>gdcv_2</t>
  </si>
  <si>
    <t>gdcv_3</t>
  </si>
  <si>
    <t>gdcv_4</t>
  </si>
  <si>
    <t>gdcv_5</t>
  </si>
  <si>
    <t>gdcv_6</t>
  </si>
  <si>
    <t>gdcv_7</t>
  </si>
  <si>
    <t>gdcv_8</t>
  </si>
  <si>
    <t>gdcv_9</t>
  </si>
  <si>
    <t>gdcv_10</t>
  </si>
  <si>
    <t>gdcv_11</t>
  </si>
  <si>
    <t>gdcv_12</t>
  </si>
  <si>
    <t>gdcv_13</t>
  </si>
  <si>
    <t>gdcv_14</t>
  </si>
  <si>
    <t>gdcv_15</t>
  </si>
  <si>
    <t>acv_1</t>
  </si>
  <si>
    <t>gacv_1</t>
  </si>
  <si>
    <t>acv_2</t>
  </si>
  <si>
    <t>gacv_2</t>
  </si>
  <si>
    <t>acv_3</t>
  </si>
  <si>
    <t>gacv_3</t>
  </si>
  <si>
    <t>acv_4</t>
  </si>
  <si>
    <t>gacv_4</t>
  </si>
  <si>
    <t>acv_5</t>
  </si>
  <si>
    <t>gacv_5</t>
  </si>
  <si>
    <t>acv_6</t>
  </si>
  <si>
    <t>gacv_6</t>
  </si>
  <si>
    <t>acv_7</t>
  </si>
  <si>
    <t>gacv_7</t>
  </si>
  <si>
    <t>acv_8</t>
  </si>
  <si>
    <t>gacv_8</t>
  </si>
  <si>
    <t>acv_9</t>
  </si>
  <si>
    <t>gacv_9</t>
  </si>
  <si>
    <t>acv_10</t>
  </si>
  <si>
    <t>gacv_10</t>
  </si>
  <si>
    <t>acv_11</t>
  </si>
  <si>
    <t>gacv_11</t>
  </si>
  <si>
    <t>acv_12</t>
  </si>
  <si>
    <t>gacv_12</t>
  </si>
  <si>
    <t>acv_13</t>
  </si>
  <si>
    <t>gacv_13</t>
  </si>
  <si>
    <t>acv_14</t>
  </si>
  <si>
    <t>gacv_14</t>
  </si>
  <si>
    <t>acv_15</t>
  </si>
  <si>
    <t>gacv_15</t>
  </si>
  <si>
    <t>acv_16</t>
  </si>
  <si>
    <t>gacv_16</t>
  </si>
  <si>
    <t>acv_17</t>
  </si>
  <si>
    <t>gacv_17</t>
  </si>
  <si>
    <t>acv_18</t>
  </si>
  <si>
    <t>gacv_18</t>
  </si>
  <si>
    <t>acv_19</t>
  </si>
  <si>
    <t>gacv_19</t>
  </si>
  <si>
    <t>acv_20</t>
  </si>
  <si>
    <t>gacv_20</t>
  </si>
  <si>
    <t>acv_21</t>
  </si>
  <si>
    <t>gacv_21</t>
  </si>
  <si>
    <t>acv_22</t>
  </si>
  <si>
    <t>gacv_22</t>
  </si>
  <si>
    <t>acv_23</t>
  </si>
  <si>
    <t>gacv_23</t>
  </si>
  <si>
    <t>acv_24</t>
  </si>
  <si>
    <t>gacv_24</t>
  </si>
  <si>
    <t>acv_25</t>
  </si>
  <si>
    <t>gacv_25</t>
  </si>
  <si>
    <t>acv_26</t>
  </si>
  <si>
    <t>gacv_26</t>
  </si>
  <si>
    <t>acv_27</t>
  </si>
  <si>
    <t>gacv_27</t>
  </si>
  <si>
    <t>acv_28</t>
  </si>
  <si>
    <t>gacv_28</t>
  </si>
  <si>
    <t>acv_29</t>
  </si>
  <si>
    <t>gacv_29</t>
  </si>
  <si>
    <t>acv_30</t>
  </si>
  <si>
    <t>gacv_30</t>
  </si>
  <si>
    <t>acv_31</t>
  </si>
  <si>
    <t>gacv_31</t>
  </si>
  <si>
    <t>acv_32</t>
  </si>
  <si>
    <t>gacv_32</t>
  </si>
  <si>
    <t>acv_33</t>
  </si>
  <si>
    <t>gacv_33</t>
  </si>
  <si>
    <t>acv_34</t>
  </si>
  <si>
    <t>gacv_34</t>
  </si>
  <si>
    <t>acv_35</t>
  </si>
  <si>
    <t>gacv_35</t>
  </si>
  <si>
    <t>acv_36</t>
  </si>
  <si>
    <t>gacv_36</t>
  </si>
  <si>
    <t>acv_37</t>
  </si>
  <si>
    <t>gacv_37</t>
  </si>
  <si>
    <t>acv_38</t>
  </si>
  <si>
    <t>gacv_38</t>
  </si>
  <si>
    <t>acv_39</t>
  </si>
  <si>
    <t>gacv_39</t>
  </si>
  <si>
    <t>acv_40</t>
  </si>
  <si>
    <t>gacv_40</t>
  </si>
  <si>
    <t>acv_41</t>
  </si>
  <si>
    <t>gacv_41</t>
  </si>
  <si>
    <t>acv_42</t>
  </si>
  <si>
    <t>gacv_42</t>
  </si>
  <si>
    <t>acv_43</t>
  </si>
  <si>
    <t>gacv_43</t>
  </si>
  <si>
    <t>acv_44</t>
  </si>
  <si>
    <t>gacv_44</t>
  </si>
  <si>
    <t>acv_45</t>
  </si>
  <si>
    <t>gacv_45</t>
  </si>
  <si>
    <t>acv_46</t>
  </si>
  <si>
    <t>gacv_46</t>
  </si>
  <si>
    <t>acv_47</t>
  </si>
  <si>
    <t>gacv_47</t>
  </si>
  <si>
    <t>acv_48</t>
  </si>
  <si>
    <t>gacv_48</t>
  </si>
  <si>
    <t>acv_49</t>
  </si>
  <si>
    <t>gacv_49</t>
  </si>
  <si>
    <t>acv_50</t>
  </si>
  <si>
    <t>gacv_50</t>
  </si>
  <si>
    <t>acv_51</t>
  </si>
  <si>
    <t>gacv_51</t>
  </si>
  <si>
    <t>acv_52</t>
  </si>
  <si>
    <t>gacv_52</t>
  </si>
  <si>
    <t>acv_53</t>
  </si>
  <si>
    <t>gacv_53</t>
  </si>
  <si>
    <t>acv_54</t>
  </si>
  <si>
    <t>gacv_54</t>
  </si>
  <si>
    <t>acv_55</t>
  </si>
  <si>
    <t>gacv_55</t>
  </si>
  <si>
    <t>acv_56</t>
  </si>
  <si>
    <t>gacv_56</t>
  </si>
  <si>
    <t>acv_57</t>
  </si>
  <si>
    <t>gacv_57</t>
  </si>
  <si>
    <t>acv_58</t>
  </si>
  <si>
    <t>gacv_58</t>
  </si>
  <si>
    <t>acv_59</t>
  </si>
  <si>
    <t>gacv_59</t>
  </si>
  <si>
    <t>acv_60</t>
  </si>
  <si>
    <t>gacv_60</t>
  </si>
  <si>
    <t>acv_61</t>
  </si>
  <si>
    <t>gacv_61</t>
  </si>
  <si>
    <t>acv_62</t>
  </si>
  <si>
    <t>gacv_62</t>
  </si>
  <si>
    <t>acv_63</t>
  </si>
  <si>
    <t>gacv_63</t>
  </si>
  <si>
    <t>acv_64</t>
  </si>
  <si>
    <t>gacv_64</t>
  </si>
  <si>
    <t>acv_65</t>
  </si>
  <si>
    <t>gacv_65</t>
  </si>
  <si>
    <t>dci_1</t>
  </si>
  <si>
    <t>gdci_1</t>
  </si>
  <si>
    <t>dci_2</t>
  </si>
  <si>
    <t>gdci_2</t>
  </si>
  <si>
    <t>dci_3</t>
  </si>
  <si>
    <t>gdci_3</t>
  </si>
  <si>
    <t>dci_4</t>
  </si>
  <si>
    <t>gdci_4</t>
  </si>
  <si>
    <t>dci_5</t>
  </si>
  <si>
    <t>gdci_5</t>
  </si>
  <si>
    <t>dci_6</t>
  </si>
  <si>
    <t>gdci_6</t>
  </si>
  <si>
    <t>dci_7</t>
  </si>
  <si>
    <t>gdci_7</t>
  </si>
  <si>
    <t>dci_8</t>
  </si>
  <si>
    <t>gdci_8</t>
  </si>
  <si>
    <t>dci_9</t>
  </si>
  <si>
    <t>gdci_9</t>
  </si>
  <si>
    <t>dci_10</t>
  </si>
  <si>
    <t>gdci_10</t>
  </si>
  <si>
    <t>dci_11</t>
  </si>
  <si>
    <t>gdci_11</t>
  </si>
  <si>
    <t>dci_12</t>
  </si>
  <si>
    <t>gdci_12</t>
  </si>
  <si>
    <t>dci_13</t>
  </si>
  <si>
    <t>gdci_13</t>
  </si>
  <si>
    <t>dci_14</t>
  </si>
  <si>
    <t>gdci_14</t>
  </si>
  <si>
    <t>dci_15</t>
  </si>
  <si>
    <t>gdci_15</t>
  </si>
  <si>
    <t>dci_16</t>
  </si>
  <si>
    <t>gdci_16</t>
  </si>
  <si>
    <t>dci_17</t>
  </si>
  <si>
    <t>gdci_17</t>
  </si>
  <si>
    <t>dci_18</t>
  </si>
  <si>
    <t>gdci_18</t>
  </si>
  <si>
    <t>aci_1</t>
  </si>
  <si>
    <t>gaci_1</t>
  </si>
  <si>
    <t>aci_2</t>
  </si>
  <si>
    <t>gaci_2</t>
  </si>
  <si>
    <t>aci_3</t>
  </si>
  <si>
    <t>gaci_3</t>
  </si>
  <si>
    <t>aci_4</t>
  </si>
  <si>
    <t>gaci_4</t>
  </si>
  <si>
    <t>aci_5</t>
  </si>
  <si>
    <t>gaci_5</t>
  </si>
  <si>
    <t>aci_6</t>
  </si>
  <si>
    <t>gaci_6</t>
  </si>
  <si>
    <t>aci_7</t>
  </si>
  <si>
    <t>gaci_7</t>
  </si>
  <si>
    <t>aci_8</t>
  </si>
  <si>
    <t>gaci_8</t>
  </si>
  <si>
    <t>aci_9</t>
  </si>
  <si>
    <t>gaci_9</t>
  </si>
  <si>
    <t>aci_10</t>
  </si>
  <si>
    <t>gaci_10</t>
  </si>
  <si>
    <t>aci_11</t>
  </si>
  <si>
    <t>gaci_11</t>
  </si>
  <si>
    <t>aci_12</t>
  </si>
  <si>
    <t>gaci_12</t>
  </si>
  <si>
    <t>aci_13</t>
  </si>
  <si>
    <t>gaci_13</t>
  </si>
  <si>
    <t>aci_14</t>
  </si>
  <si>
    <t>gaci_14</t>
  </si>
  <si>
    <t>aci_15</t>
  </si>
  <si>
    <t>gaci_15</t>
  </si>
  <si>
    <t>aci_16</t>
  </si>
  <si>
    <t>gaci_16</t>
  </si>
  <si>
    <t>aci_17</t>
  </si>
  <si>
    <t>gaci_17</t>
  </si>
  <si>
    <t>aci_18</t>
  </si>
  <si>
    <t>gaci_18</t>
  </si>
  <si>
    <t>aci_19</t>
  </si>
  <si>
    <t>gaci_19</t>
  </si>
  <si>
    <t>aci_20</t>
  </si>
  <si>
    <t>gaci_20</t>
  </si>
  <si>
    <t>aci_21</t>
  </si>
  <si>
    <t>gaci_21</t>
  </si>
  <si>
    <t>aci_22</t>
  </si>
  <si>
    <t>gaci_22</t>
  </si>
  <si>
    <t>aci_23</t>
  </si>
  <si>
    <t>gaci_23</t>
  </si>
  <si>
    <t>aci_24</t>
  </si>
  <si>
    <t>gaci_24</t>
  </si>
  <si>
    <t>aci_25</t>
  </si>
  <si>
    <t>gaci_25</t>
  </si>
  <si>
    <t>aci_26</t>
  </si>
  <si>
    <t>gaci_26</t>
  </si>
  <si>
    <t>aci_27</t>
  </si>
  <si>
    <t>gaci_27</t>
  </si>
  <si>
    <t>aci_28</t>
  </si>
  <si>
    <t>gaci_28</t>
  </si>
  <si>
    <t>aci_29</t>
  </si>
  <si>
    <t>gaci_29</t>
  </si>
  <si>
    <t>aci_30</t>
  </si>
  <si>
    <t>gaci_30</t>
  </si>
  <si>
    <t>aci_31</t>
  </si>
  <si>
    <t>gaci_31</t>
  </si>
  <si>
    <t>aci_32</t>
  </si>
  <si>
    <t>gaci_32</t>
  </si>
  <si>
    <t>aci_33</t>
  </si>
  <si>
    <t>gaci_33</t>
  </si>
  <si>
    <t>aci_34</t>
  </si>
  <si>
    <t>gaci_34</t>
  </si>
  <si>
    <t>aci_35</t>
  </si>
  <si>
    <t>gaci_35</t>
  </si>
  <si>
    <t>aci_36</t>
  </si>
  <si>
    <t>gaci_36</t>
  </si>
  <si>
    <t>aci_37</t>
  </si>
  <si>
    <t>gaci_37</t>
  </si>
  <si>
    <t>aci_38</t>
  </si>
  <si>
    <t>gaci_38</t>
  </si>
  <si>
    <t>aci_39</t>
  </si>
  <si>
    <t>gaci_39</t>
  </si>
  <si>
    <t>aci_40</t>
  </si>
  <si>
    <t>gaci_40</t>
  </si>
  <si>
    <t>aci_41</t>
  </si>
  <si>
    <t>gaci_41</t>
  </si>
  <si>
    <t>aci_42</t>
  </si>
  <si>
    <t>gaci_42</t>
  </si>
  <si>
    <t>aci_43</t>
  </si>
  <si>
    <t>gaci_43</t>
  </si>
  <si>
    <t>aci_44</t>
  </si>
  <si>
    <t>gaci_44</t>
  </si>
  <si>
    <t>aci_45</t>
  </si>
  <si>
    <t>gaci_45</t>
  </si>
  <si>
    <t>aci_46</t>
  </si>
  <si>
    <t>gaci_46</t>
  </si>
  <si>
    <t>aci_47</t>
  </si>
  <si>
    <t>gaci_47</t>
  </si>
  <si>
    <t>aci_48</t>
  </si>
  <si>
    <t>gaci_48</t>
  </si>
  <si>
    <t>aci_49</t>
  </si>
  <si>
    <t>gaci_49</t>
  </si>
  <si>
    <t>aci_50</t>
  </si>
  <si>
    <t>gaci_50</t>
  </si>
  <si>
    <t>aci_51</t>
  </si>
  <si>
    <t>gaci_51</t>
  </si>
  <si>
    <t>aci_52</t>
  </si>
  <si>
    <t>gaci_52</t>
  </si>
  <si>
    <t>aci_53</t>
  </si>
  <si>
    <t>gaci_53</t>
  </si>
  <si>
    <t>aci_54</t>
  </si>
  <si>
    <t>gaci_54</t>
  </si>
  <si>
    <t>f_1</t>
  </si>
  <si>
    <t>gf_1</t>
  </si>
  <si>
    <t>f_2</t>
  </si>
  <si>
    <t>gf_2</t>
  </si>
  <si>
    <t>f_3</t>
  </si>
  <si>
    <t>gf_3</t>
  </si>
  <si>
    <t>f_4</t>
  </si>
  <si>
    <t>gf_4</t>
  </si>
  <si>
    <t>f_5</t>
  </si>
  <si>
    <t>gf_5</t>
  </si>
  <si>
    <t>f_6</t>
  </si>
  <si>
    <t>gf_6</t>
  </si>
  <si>
    <t>f_7</t>
  </si>
  <si>
    <t>gf_7</t>
  </si>
  <si>
    <t>f_8</t>
  </si>
  <si>
    <t>gf_8</t>
  </si>
  <si>
    <t>f_9</t>
  </si>
  <si>
    <t>gf_9</t>
  </si>
  <si>
    <t>f_10</t>
  </si>
  <si>
    <t>gf_10</t>
  </si>
  <si>
    <t>f_11</t>
  </si>
  <si>
    <t>gf_11</t>
  </si>
  <si>
    <t>f_12</t>
  </si>
  <si>
    <t>gf_12</t>
  </si>
  <si>
    <t>r4_1</t>
  </si>
  <si>
    <t>gr4_1</t>
  </si>
  <si>
    <t>r4_2</t>
  </si>
  <si>
    <t>gr4_2</t>
  </si>
  <si>
    <t>r4_3</t>
  </si>
  <si>
    <t>gr4_3</t>
  </si>
  <si>
    <t>r4_4</t>
  </si>
  <si>
    <t>gr4_4</t>
  </si>
  <si>
    <t>r4_5</t>
  </si>
  <si>
    <t>gr4_5</t>
  </si>
  <si>
    <t>r4_6</t>
  </si>
  <si>
    <t>gr4_6</t>
  </si>
  <si>
    <t>r4_7</t>
  </si>
  <si>
    <t>gr4_7</t>
  </si>
  <si>
    <t>r4_8</t>
  </si>
  <si>
    <t>gr4_8</t>
  </si>
  <si>
    <t>r4_9</t>
  </si>
  <si>
    <t>gr4_9</t>
  </si>
  <si>
    <t>r4_10</t>
  </si>
  <si>
    <t>gr4_10</t>
  </si>
  <si>
    <t>r4_11</t>
  </si>
  <si>
    <t>gr4_11</t>
  </si>
  <si>
    <t>r4_12</t>
  </si>
  <si>
    <t>gr4_12</t>
  </si>
  <si>
    <t>r2_1</t>
  </si>
  <si>
    <t>gr2_1</t>
  </si>
  <si>
    <t>r2_2</t>
  </si>
  <si>
    <t>gr2_2</t>
  </si>
  <si>
    <t>r2_3</t>
  </si>
  <si>
    <t>gr2_3</t>
  </si>
  <si>
    <t>r2_4</t>
  </si>
  <si>
    <t>gr2_4</t>
  </si>
  <si>
    <t>r2_5</t>
  </si>
  <si>
    <t>gr2_5</t>
  </si>
  <si>
    <t>r2_6</t>
  </si>
  <si>
    <t>gr2_6</t>
  </si>
  <si>
    <t>r2_7</t>
  </si>
  <si>
    <t>gr2_7</t>
  </si>
  <si>
    <t>r2_8</t>
  </si>
  <si>
    <t>gr2_8</t>
  </si>
  <si>
    <t>r2_9</t>
  </si>
  <si>
    <t>gr2_9</t>
  </si>
  <si>
    <t>r2_10</t>
  </si>
  <si>
    <t>gr2_10</t>
  </si>
  <si>
    <t>r2_11</t>
  </si>
  <si>
    <t>gr2_11</t>
  </si>
  <si>
    <t>r2_12</t>
  </si>
  <si>
    <t>gr2_12</t>
  </si>
  <si>
    <t>c_1</t>
  </si>
  <si>
    <t>gc_1</t>
  </si>
  <si>
    <t>c_2</t>
  </si>
  <si>
    <t>gc_2</t>
  </si>
  <si>
    <t>c_3</t>
  </si>
  <si>
    <t>gc_3</t>
  </si>
  <si>
    <t>c_4</t>
  </si>
  <si>
    <t>gc_4</t>
  </si>
  <si>
    <t>c_5</t>
  </si>
  <si>
    <t>gc_5</t>
  </si>
  <si>
    <t>c_6</t>
  </si>
  <si>
    <t>gc_6</t>
  </si>
  <si>
    <t>c_7</t>
  </si>
  <si>
    <t>gc_7</t>
  </si>
  <si>
    <t>c_8</t>
  </si>
  <si>
    <t>gc_8</t>
  </si>
  <si>
    <t>c_9</t>
  </si>
  <si>
    <t>gc_9</t>
  </si>
  <si>
    <t>c_10</t>
  </si>
  <si>
    <t>gc_10</t>
  </si>
  <si>
    <t>c_11</t>
  </si>
  <si>
    <t>gc_11</t>
  </si>
  <si>
    <t>c_12</t>
  </si>
  <si>
    <t>gc_12</t>
  </si>
  <si>
    <t>c_13</t>
  </si>
  <si>
    <t>gc_13</t>
  </si>
  <si>
    <t>c_14</t>
  </si>
  <si>
    <t>gc_14</t>
  </si>
  <si>
    <t>c_15</t>
  </si>
  <si>
    <t>gc_15</t>
  </si>
  <si>
    <t>Протокол поверки № ______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</si>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</sst>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/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1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15" fillId="0" borderId="9" xfId="0" applyFont="1" applyBorder="1" applyAlignment="1">
      <alignment horizontal="left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6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8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view="pageBreakPreview" zoomScale="115" zoomScaleNormal="100" zoomScaleSheetLayoutView="115" workbookViewId="0">
      <selection activeCell="F13" sqref="F13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64" t="s">
        <v>0</v>
      </c>
      <c r="B1" s="64"/>
      <c r="C1" s="64"/>
      <c r="D1" s="64"/>
      <c r="E1" s="64"/>
      <c r="F1" s="64"/>
      <c r="G1" s="64"/>
      <c r="H1" s="64"/>
      <c r="I1" s="1"/>
    </row>
    <row r="2" spans="1:9" x14ac:dyDescent="0.25">
      <c r="A2" s="64" t="s">
        <v>1</v>
      </c>
      <c r="B2" s="64"/>
      <c r="C2" s="64"/>
      <c r="D2" s="64"/>
      <c r="E2" s="64"/>
      <c r="F2" s="64"/>
      <c r="G2" s="64"/>
      <c r="H2" s="64"/>
      <c r="I2" s="1"/>
    </row>
    <row r="3" spans="1:9" x14ac:dyDescent="0.25">
      <c r="A3" s="64" t="s">
        <v>2</v>
      </c>
      <c r="B3" s="64"/>
      <c r="C3" s="64"/>
      <c r="D3" s="64"/>
      <c r="E3" s="64"/>
      <c r="F3" s="64"/>
      <c r="G3" s="64"/>
      <c r="H3" s="64"/>
      <c r="I3" s="1"/>
    </row>
    <row r="4" spans="1:9" x14ac:dyDescent="0.25">
      <c r="A4" s="81" t="s">
        <v>3</v>
      </c>
      <c r="B4" s="81"/>
      <c r="C4" s="81"/>
      <c r="D4" s="81"/>
      <c r="E4" s="81"/>
      <c r="F4" s="81"/>
      <c r="G4" s="81"/>
      <c r="H4" s="81"/>
      <c r="I4" s="3"/>
    </row>
    <row r="5" spans="1:9" x14ac:dyDescent="0.25">
      <c r="A5" s="81" t="s">
        <v>4</v>
      </c>
      <c r="B5" s="81"/>
      <c r="C5" s="81"/>
      <c r="D5" s="81"/>
      <c r="E5" s="81"/>
      <c r="F5" s="81"/>
      <c r="G5" s="81"/>
      <c r="H5" s="81"/>
      <c r="I5" s="3"/>
    </row>
    <row r="6" spans="1:9" x14ac:dyDescent="0.25">
      <c r="A6" s="44"/>
      <c r="B6" s="44"/>
      <c r="C6" s="44"/>
      <c r="D6" s="44"/>
      <c r="E6" s="44"/>
      <c r="F6" s="44"/>
      <c r="G6" s="44"/>
      <c r="H6" s="44"/>
      <c r="I6" s="3"/>
    </row>
    <row r="7" spans="1:9" x14ac:dyDescent="0.25">
      <c r="A7" s="87" t="s">
        <v>476</v>
      </c>
      <c r="B7" s="87"/>
      <c r="C7" s="87"/>
      <c r="D7" s="87"/>
      <c r="E7" s="87"/>
      <c r="F7" s="87"/>
      <c r="G7" s="87"/>
      <c r="H7" s="87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88" t="s">
        <v>477</v>
      </c>
      <c r="B9" s="88"/>
      <c r="C9" s="88"/>
      <c r="D9" s="49" t="s">
        <v>478</v>
      </c>
      <c r="E9" s="50"/>
      <c r="F9" s="51" t="s">
        <v>63</v>
      </c>
      <c r="G9" s="51"/>
      <c r="H9" s="52"/>
      <c r="I9" s="3"/>
    </row>
    <row r="10" spans="1:9" x14ac:dyDescent="0.25">
      <c r="A10" s="88" t="s">
        <v>479</v>
      </c>
      <c r="B10" s="88"/>
      <c r="C10" s="88"/>
      <c r="D10" s="53" t="s">
        <v>64</v>
      </c>
      <c r="E10" s="50"/>
      <c r="F10" s="50"/>
      <c r="G10" s="50"/>
      <c r="H10" s="52"/>
      <c r="I10" s="3"/>
    </row>
    <row r="11" spans="1:9" x14ac:dyDescent="0.25">
      <c r="A11" s="88" t="s">
        <v>480</v>
      </c>
      <c r="B11" s="88"/>
      <c r="C11" s="88"/>
      <c r="D11" s="49"/>
      <c r="E11" s="50"/>
      <c r="F11" s="50"/>
      <c r="G11" s="50"/>
      <c r="H11" s="52"/>
      <c r="I11" s="3"/>
    </row>
    <row r="12" spans="1:9" x14ac:dyDescent="0.25">
      <c r="A12" s="88" t="s">
        <v>481</v>
      </c>
      <c r="B12" s="88"/>
      <c r="C12" s="88"/>
      <c r="D12" s="54"/>
      <c r="E12" s="50"/>
      <c r="F12" s="50"/>
      <c r="G12" s="50"/>
      <c r="H12" s="52"/>
    </row>
    <row r="13" spans="1:9" x14ac:dyDescent="0.25">
      <c r="A13" s="88" t="s">
        <v>482</v>
      </c>
      <c r="B13" s="88"/>
      <c r="C13" s="88"/>
      <c r="D13" s="53" t="s">
        <v>488</v>
      </c>
      <c r="E13" s="50"/>
      <c r="F13" s="50"/>
      <c r="G13" s="50"/>
      <c r="H13" s="52"/>
      <c r="I13" s="4"/>
    </row>
    <row r="14" spans="1:9" x14ac:dyDescent="0.25">
      <c r="A14" s="88" t="s">
        <v>483</v>
      </c>
      <c r="B14" s="88"/>
      <c r="C14" s="88"/>
      <c r="D14" s="54" t="s">
        <v>487</v>
      </c>
      <c r="E14" s="50"/>
      <c r="F14" s="50"/>
      <c r="G14" s="50"/>
      <c r="H14" s="52"/>
      <c r="I14" s="4"/>
    </row>
    <row r="15" spans="1:9" x14ac:dyDescent="0.25">
      <c r="A15" s="88" t="s">
        <v>484</v>
      </c>
      <c r="B15" s="88"/>
      <c r="C15" s="88"/>
      <c r="D15" s="49" t="s">
        <v>485</v>
      </c>
      <c r="E15" s="50"/>
      <c r="F15" s="50"/>
      <c r="G15" s="50"/>
      <c r="H15" s="52"/>
    </row>
    <row r="16" spans="1:9" x14ac:dyDescent="0.25">
      <c r="B16" s="45"/>
      <c r="H16" s="7"/>
    </row>
    <row r="17" spans="1:9" x14ac:dyDescent="0.25">
      <c r="A17" s="6" t="s">
        <v>5</v>
      </c>
    </row>
    <row r="18" spans="1:9" ht="15" customHeight="1" x14ac:dyDescent="0.25">
      <c r="A18" s="67" t="s">
        <v>50</v>
      </c>
      <c r="B18" s="68"/>
      <c r="C18" s="69"/>
      <c r="D18" s="65" t="s">
        <v>51</v>
      </c>
      <c r="E18" s="65"/>
      <c r="F18" s="65" t="s">
        <v>52</v>
      </c>
      <c r="G18" s="65"/>
      <c r="H18" s="13"/>
    </row>
    <row r="19" spans="1:9" x14ac:dyDescent="0.25">
      <c r="A19" s="70" t="s">
        <v>53</v>
      </c>
      <c r="B19" s="71"/>
      <c r="C19" s="72"/>
      <c r="D19" s="66" t="s">
        <v>65</v>
      </c>
      <c r="E19" s="66"/>
      <c r="F19" s="67" t="s">
        <v>54</v>
      </c>
      <c r="G19" s="69"/>
      <c r="H19" s="10"/>
    </row>
    <row r="20" spans="1:9" x14ac:dyDescent="0.25">
      <c r="A20" s="73" t="s">
        <v>55</v>
      </c>
      <c r="B20" s="73"/>
      <c r="C20" s="73"/>
      <c r="D20" s="66" t="s">
        <v>66</v>
      </c>
      <c r="E20" s="66"/>
      <c r="F20" s="67" t="s">
        <v>56</v>
      </c>
      <c r="G20" s="69"/>
      <c r="H20" s="10"/>
    </row>
    <row r="21" spans="1:9" x14ac:dyDescent="0.25">
      <c r="A21" s="70" t="s">
        <v>57</v>
      </c>
      <c r="B21" s="71"/>
      <c r="C21" s="72"/>
      <c r="D21" s="74" t="s">
        <v>67</v>
      </c>
      <c r="E21" s="75"/>
      <c r="F21" s="67" t="s">
        <v>58</v>
      </c>
      <c r="G21" s="69"/>
      <c r="H21" s="10"/>
    </row>
    <row r="22" spans="1:9" x14ac:dyDescent="0.25">
      <c r="A22" s="70" t="s">
        <v>59</v>
      </c>
      <c r="B22" s="71"/>
      <c r="C22" s="72"/>
      <c r="D22" s="76"/>
      <c r="E22" s="77"/>
      <c r="F22" s="67" t="s">
        <v>60</v>
      </c>
      <c r="G22" s="69"/>
      <c r="H22" s="10"/>
    </row>
    <row r="23" spans="1:9" x14ac:dyDescent="0.25">
      <c r="A23" s="70" t="s">
        <v>11</v>
      </c>
      <c r="B23" s="71"/>
      <c r="C23" s="72"/>
      <c r="D23" s="76"/>
      <c r="E23" s="77"/>
      <c r="F23" s="67" t="s">
        <v>61</v>
      </c>
      <c r="G23" s="69"/>
      <c r="H23" s="10"/>
    </row>
    <row r="24" spans="1:9" x14ac:dyDescent="0.25">
      <c r="A24" s="47"/>
      <c r="B24" s="47"/>
      <c r="C24" s="47"/>
      <c r="D24" s="48"/>
      <c r="E24" s="48"/>
      <c r="F24" s="38"/>
      <c r="G24" s="38"/>
      <c r="H24" s="10"/>
    </row>
    <row r="25" spans="1:9" x14ac:dyDescent="0.25">
      <c r="A25" s="8" t="s">
        <v>62</v>
      </c>
      <c r="B25" s="47"/>
      <c r="C25" s="47"/>
      <c r="D25" s="48"/>
      <c r="E25" s="48"/>
      <c r="F25" s="38"/>
      <c r="G25" s="38"/>
      <c r="H25" s="10"/>
    </row>
    <row r="26" spans="1:9" x14ac:dyDescent="0.25">
      <c r="A26" s="47"/>
      <c r="B26" s="47"/>
      <c r="C26" s="47"/>
      <c r="D26" s="48"/>
      <c r="E26" s="48"/>
      <c r="F26" s="38"/>
      <c r="G26" s="38"/>
      <c r="H26" s="10"/>
    </row>
    <row r="27" spans="1:9" x14ac:dyDescent="0.25">
      <c r="A27" s="6" t="s">
        <v>48</v>
      </c>
    </row>
    <row r="28" spans="1:9" x14ac:dyDescent="0.25">
      <c r="A28" s="6" t="s">
        <v>49</v>
      </c>
    </row>
    <row r="29" spans="1:9" x14ac:dyDescent="0.25">
      <c r="A29" s="11" t="s">
        <v>6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18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55" t="s">
        <v>7</v>
      </c>
      <c r="B31" s="55" t="s">
        <v>8</v>
      </c>
      <c r="C31" s="55" t="s">
        <v>9</v>
      </c>
      <c r="D31" s="55" t="s">
        <v>10</v>
      </c>
      <c r="E31" s="55" t="s">
        <v>34</v>
      </c>
      <c r="I31" s="13"/>
    </row>
    <row r="32" spans="1:9" x14ac:dyDescent="0.25">
      <c r="A32" s="55"/>
      <c r="B32" s="55"/>
      <c r="C32" s="55"/>
      <c r="D32" s="55"/>
      <c r="E32" s="55"/>
      <c r="F32" s="14"/>
      <c r="I32" s="13"/>
    </row>
    <row r="33" spans="1:9" x14ac:dyDescent="0.25">
      <c r="A33" s="60">
        <v>0.1</v>
      </c>
      <c r="B33" s="15">
        <v>5.0000000000000001E-3</v>
      </c>
      <c r="C33" s="46" t="s">
        <v>70</v>
      </c>
      <c r="D33" s="46" t="s">
        <v>85</v>
      </c>
      <c r="E33" s="16">
        <f>((B33*0.005/100)+(A33*0.0035/100))/B33*100</f>
        <v>7.5000000000000011E-2</v>
      </c>
      <c r="F33" s="17"/>
      <c r="I33" s="10"/>
    </row>
    <row r="34" spans="1:9" x14ac:dyDescent="0.25">
      <c r="A34" s="60"/>
      <c r="B34" s="15">
        <v>0.05</v>
      </c>
      <c r="C34" s="46" t="s">
        <v>71</v>
      </c>
      <c r="D34" s="46" t="s">
        <v>86</v>
      </c>
      <c r="E34" s="16">
        <f>((B34*0.005/100)+(A33*0.0035/100))/B34*100</f>
        <v>1.2E-2</v>
      </c>
      <c r="F34" s="17"/>
      <c r="I34" s="10"/>
    </row>
    <row r="35" spans="1:9" x14ac:dyDescent="0.25">
      <c r="A35" s="60"/>
      <c r="B35" s="15">
        <v>9.5000000000000001E-2</v>
      </c>
      <c r="C35" s="46" t="s">
        <v>72</v>
      </c>
      <c r="D35" s="46" t="s">
        <v>87</v>
      </c>
      <c r="E35" s="16">
        <f>((B35*0.005/100)+(A33*0.0035/100))/B35*100</f>
        <v>8.6842105263157891E-3</v>
      </c>
      <c r="F35" s="17"/>
      <c r="I35" s="10"/>
    </row>
    <row r="36" spans="1:9" x14ac:dyDescent="0.25">
      <c r="A36" s="60">
        <v>1</v>
      </c>
      <c r="B36" s="18">
        <v>0.05</v>
      </c>
      <c r="C36" s="46" t="s">
        <v>73</v>
      </c>
      <c r="D36" s="46" t="s">
        <v>88</v>
      </c>
      <c r="E36" s="16">
        <f>((B36*0.0035/100)+(A36*0.0007/100))/B36*100</f>
        <v>1.7499999999999998E-2</v>
      </c>
      <c r="F36" s="17"/>
      <c r="I36" s="10"/>
    </row>
    <row r="37" spans="1:9" x14ac:dyDescent="0.25">
      <c r="A37" s="60"/>
      <c r="B37" s="18">
        <v>0.5</v>
      </c>
      <c r="C37" s="46" t="s">
        <v>74</v>
      </c>
      <c r="D37" s="46" t="s">
        <v>89</v>
      </c>
      <c r="E37" s="16">
        <f>((B37*0.0035/100)+(A36*0.0007/100))/B37*100</f>
        <v>4.9000000000000007E-3</v>
      </c>
      <c r="F37" s="17"/>
      <c r="I37" s="10"/>
    </row>
    <row r="38" spans="1:9" x14ac:dyDescent="0.25">
      <c r="A38" s="60"/>
      <c r="B38" s="18">
        <v>0.95</v>
      </c>
      <c r="C38" s="46" t="s">
        <v>75</v>
      </c>
      <c r="D38" s="46" t="s">
        <v>90</v>
      </c>
      <c r="E38" s="16">
        <f>((B38*0.0035/100)+(A36*0.0007/100))/B38*100</f>
        <v>4.2368421052631578E-3</v>
      </c>
      <c r="F38" s="17"/>
      <c r="I38" s="10"/>
    </row>
    <row r="39" spans="1:9" x14ac:dyDescent="0.25">
      <c r="A39" s="60">
        <v>10</v>
      </c>
      <c r="B39" s="18">
        <v>0.5</v>
      </c>
      <c r="C39" s="46" t="s">
        <v>76</v>
      </c>
      <c r="D39" s="46" t="s">
        <v>91</v>
      </c>
      <c r="E39" s="16">
        <f>((B39*0.003/100)+(A39*0.0005/100))/B39*100</f>
        <v>1.3000000000000001E-2</v>
      </c>
      <c r="F39" s="19"/>
      <c r="I39" s="20"/>
    </row>
    <row r="40" spans="1:9" x14ac:dyDescent="0.25">
      <c r="A40" s="60"/>
      <c r="B40" s="18">
        <v>5</v>
      </c>
      <c r="C40" s="46" t="s">
        <v>77</v>
      </c>
      <c r="D40" s="46" t="s">
        <v>92</v>
      </c>
      <c r="E40" s="16">
        <f>((B40*0.003/100)+(A39*0.0005/100))/B40*100</f>
        <v>4.0000000000000001E-3</v>
      </c>
      <c r="F40" s="19"/>
      <c r="I40" s="20"/>
    </row>
    <row r="41" spans="1:9" x14ac:dyDescent="0.25">
      <c r="A41" s="60"/>
      <c r="B41" s="18">
        <v>9.5</v>
      </c>
      <c r="C41" s="46" t="s">
        <v>78</v>
      </c>
      <c r="D41" s="46" t="s">
        <v>93</v>
      </c>
      <c r="E41" s="16">
        <f>((B41*0.003/100)+(A39*0.0005/100))/B41*100</f>
        <v>3.5263157894736838E-3</v>
      </c>
      <c r="F41" s="19"/>
      <c r="I41" s="20"/>
    </row>
    <row r="42" spans="1:9" x14ac:dyDescent="0.25">
      <c r="A42" s="60">
        <v>100</v>
      </c>
      <c r="B42" s="18">
        <v>5</v>
      </c>
      <c r="C42" s="46" t="s">
        <v>79</v>
      </c>
      <c r="D42" s="46" t="s">
        <v>94</v>
      </c>
      <c r="E42" s="16">
        <f>((B42*0.004/100)+(A42*0.0006/100))/B42*100</f>
        <v>1.6E-2</v>
      </c>
      <c r="F42" s="19"/>
      <c r="I42" s="20"/>
    </row>
    <row r="43" spans="1:9" x14ac:dyDescent="0.25">
      <c r="A43" s="60"/>
      <c r="B43" s="18">
        <v>50</v>
      </c>
      <c r="C43" s="46" t="s">
        <v>80</v>
      </c>
      <c r="D43" s="46" t="s">
        <v>95</v>
      </c>
      <c r="E43" s="16">
        <f>((B43*0.004/100)+(A42*0.0006/100))/B43*100</f>
        <v>5.1999999999999998E-3</v>
      </c>
      <c r="F43" s="19"/>
      <c r="I43" s="20"/>
    </row>
    <row r="44" spans="1:9" x14ac:dyDescent="0.25">
      <c r="A44" s="60"/>
      <c r="B44" s="18">
        <v>95</v>
      </c>
      <c r="C44" s="46" t="s">
        <v>81</v>
      </c>
      <c r="D44" s="46" t="s">
        <v>96</v>
      </c>
      <c r="E44" s="16">
        <f>((B44*0.004/100)+(A42*0.0006/100))/B44*100</f>
        <v>4.6315789473684215E-3</v>
      </c>
      <c r="F44" s="19"/>
      <c r="I44" s="20"/>
    </row>
    <row r="45" spans="1:9" x14ac:dyDescent="0.25">
      <c r="A45" s="61">
        <v>1000</v>
      </c>
      <c r="B45" s="18">
        <v>50</v>
      </c>
      <c r="C45" s="46" t="s">
        <v>82</v>
      </c>
      <c r="D45" s="46" t="s">
        <v>97</v>
      </c>
      <c r="E45" s="16">
        <f>((B45*0.004/100)+(A45*0.0006/100))/B45*100</f>
        <v>1.6E-2</v>
      </c>
      <c r="F45" s="19"/>
      <c r="I45" s="20"/>
    </row>
    <row r="46" spans="1:9" x14ac:dyDescent="0.25">
      <c r="A46" s="61"/>
      <c r="B46" s="18">
        <v>500</v>
      </c>
      <c r="C46" s="46" t="s">
        <v>83</v>
      </c>
      <c r="D46" s="46" t="s">
        <v>98</v>
      </c>
      <c r="E46" s="16">
        <f>((B46*0.004/100)+(A45*0.0006/100))/B46*100</f>
        <v>5.2000000000000006E-3</v>
      </c>
      <c r="F46" s="19"/>
      <c r="I46" s="20"/>
    </row>
    <row r="47" spans="1:9" x14ac:dyDescent="0.25">
      <c r="A47" s="61"/>
      <c r="B47" s="18">
        <v>950</v>
      </c>
      <c r="C47" s="46" t="s">
        <v>84</v>
      </c>
      <c r="D47" s="46" t="s">
        <v>99</v>
      </c>
      <c r="E47" s="16">
        <f>((B47*0.004/100)+(A45*0.0006/100))/B47*100</f>
        <v>4.6315789473684215E-3</v>
      </c>
      <c r="F47" s="19"/>
      <c r="I47" s="20"/>
    </row>
    <row r="49" spans="1:8" ht="15" customHeight="1" x14ac:dyDescent="0.25">
      <c r="A49" s="4" t="s">
        <v>19</v>
      </c>
      <c r="B49" s="12"/>
      <c r="C49" s="12"/>
      <c r="D49" s="12"/>
      <c r="E49" s="12"/>
      <c r="F49" s="12"/>
      <c r="G49" s="12"/>
      <c r="H49" s="12"/>
    </row>
    <row r="50" spans="1:8" x14ac:dyDescent="0.25">
      <c r="A50" s="55" t="s">
        <v>11</v>
      </c>
      <c r="B50" s="55" t="s">
        <v>7</v>
      </c>
      <c r="C50" s="55" t="s">
        <v>8</v>
      </c>
      <c r="D50" s="55" t="s">
        <v>9</v>
      </c>
      <c r="E50" s="55" t="s">
        <v>10</v>
      </c>
      <c r="F50" s="55" t="s">
        <v>34</v>
      </c>
    </row>
    <row r="51" spans="1:8" x14ac:dyDescent="0.25">
      <c r="A51" s="55"/>
      <c r="B51" s="55"/>
      <c r="C51" s="55"/>
      <c r="D51" s="55"/>
      <c r="E51" s="55"/>
      <c r="F51" s="55"/>
    </row>
    <row r="52" spans="1:8" x14ac:dyDescent="0.25">
      <c r="A52" s="57" t="s">
        <v>14</v>
      </c>
      <c r="B52" s="60">
        <v>0.1</v>
      </c>
      <c r="C52" s="15">
        <v>5.0000000000000001E-3</v>
      </c>
      <c r="D52" s="46" t="s">
        <v>100</v>
      </c>
      <c r="E52" s="46" t="s">
        <v>101</v>
      </c>
      <c r="F52" s="15">
        <f>((C52*0.1/100)+(B52*0.03/100))/C52*100</f>
        <v>0.70000000000000007</v>
      </c>
    </row>
    <row r="53" spans="1:8" x14ac:dyDescent="0.25">
      <c r="A53" s="58"/>
      <c r="B53" s="60"/>
      <c r="C53" s="15">
        <v>0.05</v>
      </c>
      <c r="D53" s="46" t="s">
        <v>102</v>
      </c>
      <c r="E53" s="46" t="s">
        <v>103</v>
      </c>
      <c r="F53" s="15">
        <f>((C53*0.1/100)+(B52*0.03/100))/C53*100</f>
        <v>0.16</v>
      </c>
    </row>
    <row r="54" spans="1:8" x14ac:dyDescent="0.25">
      <c r="A54" s="58"/>
      <c r="B54" s="60"/>
      <c r="C54" s="15">
        <v>9.5000000000000001E-2</v>
      </c>
      <c r="D54" s="46" t="s">
        <v>104</v>
      </c>
      <c r="E54" s="46" t="s">
        <v>105</v>
      </c>
      <c r="F54" s="15">
        <f>((C54*0.1/100)+(B52*0.03/100))/C54*100</f>
        <v>0.1315789473684211</v>
      </c>
    </row>
    <row r="55" spans="1:8" x14ac:dyDescent="0.25">
      <c r="A55" s="58"/>
      <c r="B55" s="60">
        <v>1</v>
      </c>
      <c r="C55" s="18">
        <v>0.05</v>
      </c>
      <c r="D55" s="46" t="s">
        <v>106</v>
      </c>
      <c r="E55" s="46" t="s">
        <v>107</v>
      </c>
      <c r="F55" s="15">
        <f t="shared" ref="F55" si="0">((C55*0.1/100)+(B55*0.03/100))/C55*100</f>
        <v>0.7</v>
      </c>
    </row>
    <row r="56" spans="1:8" x14ac:dyDescent="0.25">
      <c r="A56" s="58"/>
      <c r="B56" s="60"/>
      <c r="C56" s="18">
        <v>0.5</v>
      </c>
      <c r="D56" s="46" t="s">
        <v>108</v>
      </c>
      <c r="E56" s="46" t="s">
        <v>109</v>
      </c>
      <c r="F56" s="15">
        <f t="shared" ref="F56" si="1">((C56*0.1/100)+(B55*0.03/100))/C56*100</f>
        <v>0.15999999999999998</v>
      </c>
    </row>
    <row r="57" spans="1:8" x14ac:dyDescent="0.25">
      <c r="A57" s="58"/>
      <c r="B57" s="60"/>
      <c r="C57" s="18">
        <v>0.95</v>
      </c>
      <c r="D57" s="46" t="s">
        <v>110</v>
      </c>
      <c r="E57" s="46" t="s">
        <v>111</v>
      </c>
      <c r="F57" s="15">
        <f t="shared" ref="F57" si="2">((C57*0.1/100)+(B55*0.03/100))/C57*100</f>
        <v>0.13157894736842107</v>
      </c>
    </row>
    <row r="58" spans="1:8" x14ac:dyDescent="0.25">
      <c r="A58" s="58"/>
      <c r="B58" s="60">
        <v>10</v>
      </c>
      <c r="C58" s="18">
        <v>0.5</v>
      </c>
      <c r="D58" s="46" t="s">
        <v>112</v>
      </c>
      <c r="E58" s="46" t="s">
        <v>113</v>
      </c>
      <c r="F58" s="15">
        <f t="shared" ref="F58" si="3">((C58*0.1/100)+(B58*0.03/100))/C58*100</f>
        <v>0.70000000000000007</v>
      </c>
    </row>
    <row r="59" spans="1:8" x14ac:dyDescent="0.25">
      <c r="A59" s="58"/>
      <c r="B59" s="60"/>
      <c r="C59" s="18">
        <v>5</v>
      </c>
      <c r="D59" s="46" t="s">
        <v>114</v>
      </c>
      <c r="E59" s="46" t="s">
        <v>115</v>
      </c>
      <c r="F59" s="15">
        <f t="shared" ref="F59" si="4">((C59*0.1/100)+(B58*0.03/100))/C59*100</f>
        <v>0.16</v>
      </c>
    </row>
    <row r="60" spans="1:8" x14ac:dyDescent="0.25">
      <c r="A60" s="58"/>
      <c r="B60" s="60"/>
      <c r="C60" s="18">
        <v>9.5</v>
      </c>
      <c r="D60" s="46" t="s">
        <v>116</v>
      </c>
      <c r="E60" s="46" t="s">
        <v>117</v>
      </c>
      <c r="F60" s="15">
        <f t="shared" ref="F60" si="5">((C60*0.1/100)+(B58*0.03/100))/C60*100</f>
        <v>0.13157894736842105</v>
      </c>
    </row>
    <row r="61" spans="1:8" x14ac:dyDescent="0.25">
      <c r="A61" s="58"/>
      <c r="B61" s="60">
        <v>100</v>
      </c>
      <c r="C61" s="18">
        <v>5</v>
      </c>
      <c r="D61" s="46" t="s">
        <v>118</v>
      </c>
      <c r="E61" s="46" t="s">
        <v>119</v>
      </c>
      <c r="F61" s="15">
        <f t="shared" ref="F61" si="6">((C61*0.1/100)+(B61*0.03/100))/C61*100</f>
        <v>0.7</v>
      </c>
    </row>
    <row r="62" spans="1:8" x14ac:dyDescent="0.25">
      <c r="A62" s="58"/>
      <c r="B62" s="60"/>
      <c r="C62" s="18">
        <v>50</v>
      </c>
      <c r="D62" s="43" t="s">
        <v>21</v>
      </c>
      <c r="E62" s="43" t="s">
        <v>21</v>
      </c>
      <c r="F62" s="15">
        <f t="shared" ref="F62" si="7">((C62*0.1/100)+(B61*0.03/100))/C62*100</f>
        <v>0.16</v>
      </c>
    </row>
    <row r="63" spans="1:8" x14ac:dyDescent="0.25">
      <c r="A63" s="58"/>
      <c r="B63" s="60"/>
      <c r="C63" s="18">
        <v>95</v>
      </c>
      <c r="D63" s="43" t="s">
        <v>21</v>
      </c>
      <c r="E63" s="43" t="s">
        <v>21</v>
      </c>
      <c r="F63" s="15">
        <f t="shared" ref="F63" si="8">((C63*0.1/100)+(B61*0.03/100))/C63*100</f>
        <v>0.13157894736842105</v>
      </c>
    </row>
    <row r="64" spans="1:8" x14ac:dyDescent="0.25">
      <c r="A64" s="58"/>
      <c r="B64" s="61">
        <v>750</v>
      </c>
      <c r="C64" s="18">
        <v>37.5</v>
      </c>
      <c r="D64" s="43" t="s">
        <v>21</v>
      </c>
      <c r="E64" s="43" t="s">
        <v>21</v>
      </c>
      <c r="F64" s="15">
        <f t="shared" ref="F64" si="9">((C64*0.1/100)+(B64*0.03/100))/C64*100</f>
        <v>0.70000000000000007</v>
      </c>
    </row>
    <row r="65" spans="1:6" x14ac:dyDescent="0.25">
      <c r="A65" s="58"/>
      <c r="B65" s="61"/>
      <c r="C65" s="18">
        <v>375</v>
      </c>
      <c r="D65" s="43" t="s">
        <v>21</v>
      </c>
      <c r="E65" s="43" t="s">
        <v>21</v>
      </c>
      <c r="F65" s="15">
        <f t="shared" ref="F65" si="10">((C65*0.1/100)+(B64*0.03/100))/C65*100</f>
        <v>0.15999999999999998</v>
      </c>
    </row>
    <row r="66" spans="1:6" x14ac:dyDescent="0.25">
      <c r="A66" s="59"/>
      <c r="B66" s="61"/>
      <c r="C66" s="18">
        <v>712.5</v>
      </c>
      <c r="D66" s="43" t="s">
        <v>21</v>
      </c>
      <c r="E66" s="43" t="s">
        <v>21</v>
      </c>
      <c r="F66" s="15">
        <f t="shared" ref="F66" si="11">((C66*0.1/100)+(B64*0.03/100))/C66*100</f>
        <v>0.13157894736842105</v>
      </c>
    </row>
    <row r="67" spans="1:6" x14ac:dyDescent="0.25">
      <c r="A67" s="56" t="s">
        <v>20</v>
      </c>
      <c r="B67" s="60">
        <v>0.1</v>
      </c>
      <c r="C67" s="15">
        <v>5.0000000000000001E-3</v>
      </c>
      <c r="D67" s="46" t="s">
        <v>120</v>
      </c>
      <c r="E67" s="46" t="s">
        <v>121</v>
      </c>
      <c r="F67" s="15">
        <f>((C67*0.06/100)+(B67*0.03/100))/C67*100</f>
        <v>0.66</v>
      </c>
    </row>
    <row r="68" spans="1:6" x14ac:dyDescent="0.25">
      <c r="A68" s="56"/>
      <c r="B68" s="60"/>
      <c r="C68" s="15">
        <v>0.05</v>
      </c>
      <c r="D68" s="46" t="s">
        <v>122</v>
      </c>
      <c r="E68" s="46" t="s">
        <v>123</v>
      </c>
      <c r="F68" s="15">
        <f>((C68*0.06/100)+(B67*0.03/100))/C68*100</f>
        <v>0.12</v>
      </c>
    </row>
    <row r="69" spans="1:6" x14ac:dyDescent="0.25">
      <c r="A69" s="56"/>
      <c r="B69" s="60"/>
      <c r="C69" s="15">
        <v>9.5000000000000001E-2</v>
      </c>
      <c r="D69" s="46" t="s">
        <v>124</v>
      </c>
      <c r="E69" s="46" t="s">
        <v>125</v>
      </c>
      <c r="F69" s="15">
        <f>((C69*0.06/100)+(B67*0.03/100))/C69*100</f>
        <v>9.1578947368421051E-2</v>
      </c>
    </row>
    <row r="70" spans="1:6" x14ac:dyDescent="0.25">
      <c r="A70" s="56"/>
      <c r="B70" s="60">
        <v>1</v>
      </c>
      <c r="C70" s="18">
        <v>0.05</v>
      </c>
      <c r="D70" s="46" t="s">
        <v>126</v>
      </c>
      <c r="E70" s="46" t="s">
        <v>127</v>
      </c>
      <c r="F70" s="15">
        <f t="shared" ref="F70" si="12">((C70*0.06/100)+(B70*0.03/100))/C70*100</f>
        <v>0.66</v>
      </c>
    </row>
    <row r="71" spans="1:6" x14ac:dyDescent="0.25">
      <c r="A71" s="56"/>
      <c r="B71" s="60"/>
      <c r="C71" s="18">
        <v>0.5</v>
      </c>
      <c r="D71" s="46" t="s">
        <v>128</v>
      </c>
      <c r="E71" s="46" t="s">
        <v>129</v>
      </c>
      <c r="F71" s="15">
        <f t="shared" ref="F71" si="13">((C71*0.06/100)+(B70*0.03/100))/C71*100</f>
        <v>0.12</v>
      </c>
    </row>
    <row r="72" spans="1:6" x14ac:dyDescent="0.25">
      <c r="A72" s="56"/>
      <c r="B72" s="60"/>
      <c r="C72" s="18">
        <v>0.95</v>
      </c>
      <c r="D72" s="46" t="s">
        <v>130</v>
      </c>
      <c r="E72" s="46" t="s">
        <v>131</v>
      </c>
      <c r="F72" s="15">
        <f t="shared" ref="F72" si="14">((C72*0.06/100)+(B70*0.03/100))/C72*100</f>
        <v>9.1578947368421038E-2</v>
      </c>
    </row>
    <row r="73" spans="1:6" x14ac:dyDescent="0.25">
      <c r="A73" s="56"/>
      <c r="B73" s="60">
        <v>10</v>
      </c>
      <c r="C73" s="18">
        <v>0.5</v>
      </c>
      <c r="D73" s="46" t="s">
        <v>132</v>
      </c>
      <c r="E73" s="46" t="s">
        <v>133</v>
      </c>
      <c r="F73" s="15">
        <f t="shared" ref="F73" si="15">((C73*0.06/100)+(B73*0.03/100))/C73*100</f>
        <v>0.66</v>
      </c>
    </row>
    <row r="74" spans="1:6" x14ac:dyDescent="0.25">
      <c r="A74" s="56"/>
      <c r="B74" s="60"/>
      <c r="C74" s="18">
        <v>5</v>
      </c>
      <c r="D74" s="46" t="s">
        <v>134</v>
      </c>
      <c r="E74" s="46" t="s">
        <v>135</v>
      </c>
      <c r="F74" s="15">
        <f t="shared" ref="F74" si="16">((C74*0.06/100)+(B73*0.03/100))/C74*100</f>
        <v>0.12000000000000001</v>
      </c>
    </row>
    <row r="75" spans="1:6" x14ac:dyDescent="0.25">
      <c r="A75" s="56"/>
      <c r="B75" s="60"/>
      <c r="C75" s="18">
        <v>9.5</v>
      </c>
      <c r="D75" s="46" t="s">
        <v>136</v>
      </c>
      <c r="E75" s="46" t="s">
        <v>137</v>
      </c>
      <c r="F75" s="15">
        <f t="shared" ref="F75" si="17">((C75*0.06/100)+(B73*0.03/100))/C75*100</f>
        <v>9.1578947368421038E-2</v>
      </c>
    </row>
    <row r="76" spans="1:6" x14ac:dyDescent="0.25">
      <c r="A76" s="56"/>
      <c r="B76" s="60">
        <v>100</v>
      </c>
      <c r="C76" s="18">
        <v>5</v>
      </c>
      <c r="D76" s="46" t="s">
        <v>138</v>
      </c>
      <c r="E76" s="46" t="s">
        <v>139</v>
      </c>
      <c r="F76" s="15">
        <f t="shared" ref="F76" si="18">((C76*0.06/100)+(B76*0.03/100))/C76*100</f>
        <v>0.66</v>
      </c>
    </row>
    <row r="77" spans="1:6" x14ac:dyDescent="0.25">
      <c r="A77" s="56"/>
      <c r="B77" s="60"/>
      <c r="C77" s="18">
        <v>50</v>
      </c>
      <c r="D77" s="46" t="s">
        <v>140</v>
      </c>
      <c r="E77" s="46" t="s">
        <v>141</v>
      </c>
      <c r="F77" s="15">
        <f t="shared" ref="F77" si="19">((C77*0.06/100)+(B76*0.03/100))/C77*100</f>
        <v>0.12</v>
      </c>
    </row>
    <row r="78" spans="1:6" x14ac:dyDescent="0.25">
      <c r="A78" s="56"/>
      <c r="B78" s="60"/>
      <c r="C78" s="18">
        <v>95</v>
      </c>
      <c r="D78" s="46" t="s">
        <v>142</v>
      </c>
      <c r="E78" s="46" t="s">
        <v>143</v>
      </c>
      <c r="F78" s="15">
        <f t="shared" ref="F78" si="20">((C78*0.06/100)+(B76*0.03/100))/C78*100</f>
        <v>9.1578947368421038E-2</v>
      </c>
    </row>
    <row r="79" spans="1:6" x14ac:dyDescent="0.25">
      <c r="A79" s="56"/>
      <c r="B79" s="61">
        <v>750</v>
      </c>
      <c r="C79" s="18">
        <v>37.5</v>
      </c>
      <c r="D79" s="46" t="s">
        <v>144</v>
      </c>
      <c r="E79" s="46" t="s">
        <v>145</v>
      </c>
      <c r="F79" s="15">
        <f t="shared" ref="F79" si="21">((C79*0.06/100)+(B79*0.03/100))/C79*100</f>
        <v>0.66</v>
      </c>
    </row>
    <row r="80" spans="1:6" x14ac:dyDescent="0.25">
      <c r="A80" s="56"/>
      <c r="B80" s="61"/>
      <c r="C80" s="18">
        <v>375</v>
      </c>
      <c r="D80" s="46" t="s">
        <v>146</v>
      </c>
      <c r="E80" s="46" t="s">
        <v>147</v>
      </c>
      <c r="F80" s="15">
        <f t="shared" ref="F80" si="22">((C80*0.06/100)+(B79*0.03/100))/C80*100</f>
        <v>0.12000000000000001</v>
      </c>
    </row>
    <row r="81" spans="1:6" x14ac:dyDescent="0.25">
      <c r="A81" s="56"/>
      <c r="B81" s="61"/>
      <c r="C81" s="18">
        <v>712.5</v>
      </c>
      <c r="D81" s="46" t="s">
        <v>148</v>
      </c>
      <c r="E81" s="46" t="s">
        <v>149</v>
      </c>
      <c r="F81" s="15">
        <f t="shared" ref="F81" si="23">((C81*0.06/100)+(B79*0.03/100))/C81*100</f>
        <v>9.1578947368421051E-2</v>
      </c>
    </row>
    <row r="82" spans="1:6" x14ac:dyDescent="0.25">
      <c r="A82" s="56" t="s">
        <v>15</v>
      </c>
      <c r="B82" s="60">
        <v>0.1</v>
      </c>
      <c r="C82" s="15">
        <v>5.0000000000000001E-3</v>
      </c>
      <c r="D82" s="46" t="s">
        <v>150</v>
      </c>
      <c r="E82" s="46" t="s">
        <v>151</v>
      </c>
      <c r="F82" s="15">
        <f>((C82*0.1/100)+(B82*0.05/100))/C82*100</f>
        <v>1.1000000000000001</v>
      </c>
    </row>
    <row r="83" spans="1:6" x14ac:dyDescent="0.25">
      <c r="A83" s="56"/>
      <c r="B83" s="60"/>
      <c r="C83" s="15">
        <v>0.05</v>
      </c>
      <c r="D83" s="46" t="s">
        <v>152</v>
      </c>
      <c r="E83" s="46" t="s">
        <v>153</v>
      </c>
      <c r="F83" s="15">
        <f>((C83*0.1/100)+(B82*0.05/100))/C83*100</f>
        <v>0.2</v>
      </c>
    </row>
    <row r="84" spans="1:6" x14ac:dyDescent="0.25">
      <c r="A84" s="56"/>
      <c r="B84" s="60"/>
      <c r="C84" s="15">
        <v>9.5000000000000001E-2</v>
      </c>
      <c r="D84" s="46" t="s">
        <v>154</v>
      </c>
      <c r="E84" s="46" t="s">
        <v>155</v>
      </c>
      <c r="F84" s="15">
        <f>((C84*0.1/100)+(B82*0.05/100))/C84*100</f>
        <v>0.15263157894736845</v>
      </c>
    </row>
    <row r="85" spans="1:6" x14ac:dyDescent="0.25">
      <c r="A85" s="56"/>
      <c r="B85" s="60">
        <v>1</v>
      </c>
      <c r="C85" s="18">
        <v>0.05</v>
      </c>
      <c r="D85" s="46" t="s">
        <v>156</v>
      </c>
      <c r="E85" s="46" t="s">
        <v>157</v>
      </c>
      <c r="F85" s="15">
        <f t="shared" ref="F85" si="24">((C85*0.1/100)+(B85*0.05/100))/C85*100</f>
        <v>1.0999999999999999</v>
      </c>
    </row>
    <row r="86" spans="1:6" x14ac:dyDescent="0.25">
      <c r="A86" s="56"/>
      <c r="B86" s="60"/>
      <c r="C86" s="18">
        <v>0.5</v>
      </c>
      <c r="D86" s="46" t="s">
        <v>158</v>
      </c>
      <c r="E86" s="46" t="s">
        <v>159</v>
      </c>
      <c r="F86" s="15">
        <f t="shared" ref="F86" si="25">((C86*0.1/100)+(B85*0.05/100))/C86*100</f>
        <v>0.2</v>
      </c>
    </row>
    <row r="87" spans="1:6" x14ac:dyDescent="0.25">
      <c r="A87" s="56"/>
      <c r="B87" s="60"/>
      <c r="C87" s="18">
        <v>0.95</v>
      </c>
      <c r="D87" s="46" t="s">
        <v>160</v>
      </c>
      <c r="E87" s="46" t="s">
        <v>161</v>
      </c>
      <c r="F87" s="15">
        <f t="shared" ref="F87" si="26">((C87*0.1/100)+(B85*0.05/100))/C87*100</f>
        <v>0.15263157894736842</v>
      </c>
    </row>
    <row r="88" spans="1:6" x14ac:dyDescent="0.25">
      <c r="A88" s="56"/>
      <c r="B88" s="60">
        <v>10</v>
      </c>
      <c r="C88" s="18">
        <v>0.5</v>
      </c>
      <c r="D88" s="46" t="s">
        <v>162</v>
      </c>
      <c r="E88" s="46" t="s">
        <v>163</v>
      </c>
      <c r="F88" s="15">
        <f t="shared" ref="F88" si="27">((C88*0.1/100)+(B88*0.05/100))/C88*100</f>
        <v>1.0999999999999999</v>
      </c>
    </row>
    <row r="89" spans="1:6" x14ac:dyDescent="0.25">
      <c r="A89" s="56"/>
      <c r="B89" s="60"/>
      <c r="C89" s="18">
        <v>5</v>
      </c>
      <c r="D89" s="46" t="s">
        <v>164</v>
      </c>
      <c r="E89" s="46" t="s">
        <v>165</v>
      </c>
      <c r="F89" s="15">
        <f t="shared" ref="F89" si="28">((C89*0.1/100)+(B88*0.05/100))/C89*100</f>
        <v>0.2</v>
      </c>
    </row>
    <row r="90" spans="1:6" x14ac:dyDescent="0.25">
      <c r="A90" s="56"/>
      <c r="B90" s="60"/>
      <c r="C90" s="18">
        <v>9.5</v>
      </c>
      <c r="D90" s="46" t="s">
        <v>166</v>
      </c>
      <c r="E90" s="46" t="s">
        <v>167</v>
      </c>
      <c r="F90" s="15">
        <f t="shared" ref="F90" si="29">((C90*0.1/100)+(B88*0.05/100))/C90*100</f>
        <v>0.15263157894736845</v>
      </c>
    </row>
    <row r="91" spans="1:6" x14ac:dyDescent="0.25">
      <c r="A91" s="56"/>
      <c r="B91" s="60">
        <v>100</v>
      </c>
      <c r="C91" s="18">
        <v>5</v>
      </c>
      <c r="D91" s="46" t="s">
        <v>168</v>
      </c>
      <c r="E91" s="46" t="s">
        <v>169</v>
      </c>
      <c r="F91" s="15">
        <f t="shared" ref="F91" si="30">((C91*0.1/100)+(B91*0.05/100))/C91*100</f>
        <v>1.0999999999999999</v>
      </c>
    </row>
    <row r="92" spans="1:6" x14ac:dyDescent="0.25">
      <c r="A92" s="56"/>
      <c r="B92" s="60"/>
      <c r="C92" s="18">
        <v>50</v>
      </c>
      <c r="D92" s="46" t="s">
        <v>170</v>
      </c>
      <c r="E92" s="46" t="s">
        <v>171</v>
      </c>
      <c r="F92" s="15">
        <f t="shared" ref="F92" si="31">((C92*0.1/100)+(B91*0.05/100))/C92*100</f>
        <v>0.2</v>
      </c>
    </row>
    <row r="93" spans="1:6" x14ac:dyDescent="0.25">
      <c r="A93" s="56"/>
      <c r="B93" s="60"/>
      <c r="C93" s="18">
        <v>95</v>
      </c>
      <c r="D93" s="46" t="s">
        <v>172</v>
      </c>
      <c r="E93" s="46" t="s">
        <v>173</v>
      </c>
      <c r="F93" s="15">
        <f t="shared" ref="F93" si="32">((C93*0.1/100)+(B91*0.05/100))/C93*100</f>
        <v>0.15263157894736845</v>
      </c>
    </row>
    <row r="94" spans="1:6" x14ac:dyDescent="0.25">
      <c r="A94" s="56"/>
      <c r="B94" s="61">
        <v>750</v>
      </c>
      <c r="C94" s="18">
        <v>37.5</v>
      </c>
      <c r="D94" s="46" t="s">
        <v>174</v>
      </c>
      <c r="E94" s="46" t="s">
        <v>175</v>
      </c>
      <c r="F94" s="15">
        <f t="shared" ref="F94" si="33">((C94*0.1/100)+(B94*0.05/100))/C94*100</f>
        <v>1.0999999999999999</v>
      </c>
    </row>
    <row r="95" spans="1:6" x14ac:dyDescent="0.25">
      <c r="A95" s="56"/>
      <c r="B95" s="61"/>
      <c r="C95" s="18">
        <v>375</v>
      </c>
      <c r="D95" s="43" t="s">
        <v>21</v>
      </c>
      <c r="E95" s="43" t="s">
        <v>21</v>
      </c>
      <c r="F95" s="15">
        <f t="shared" ref="F95" si="34">((C95*0.1/100)+(B94*0.05/100))/C95*100</f>
        <v>0.2</v>
      </c>
    </row>
    <row r="96" spans="1:6" x14ac:dyDescent="0.25">
      <c r="A96" s="56"/>
      <c r="B96" s="61"/>
      <c r="C96" s="18">
        <v>712.5</v>
      </c>
      <c r="D96" s="43" t="s">
        <v>21</v>
      </c>
      <c r="E96" s="43" t="s">
        <v>21</v>
      </c>
      <c r="F96" s="15">
        <f t="shared" ref="F96" si="35">((C96*0.1/100)+(B94*0.05/100))/C96*100</f>
        <v>0.1526315789473684</v>
      </c>
    </row>
    <row r="97" spans="1:6" x14ac:dyDescent="0.25">
      <c r="A97" s="56" t="s">
        <v>12</v>
      </c>
      <c r="B97" s="60">
        <v>0.1</v>
      </c>
      <c r="C97" s="15">
        <v>5.0000000000000001E-3</v>
      </c>
      <c r="D97" s="46" t="s">
        <v>176</v>
      </c>
      <c r="E97" s="46" t="s">
        <v>177</v>
      </c>
      <c r="F97" s="15">
        <f>((C97*0.4/100)+(B97*0.08/100))/C97*100</f>
        <v>2</v>
      </c>
    </row>
    <row r="98" spans="1:6" x14ac:dyDescent="0.25">
      <c r="A98" s="56"/>
      <c r="B98" s="60"/>
      <c r="C98" s="15">
        <v>0.05</v>
      </c>
      <c r="D98" s="46" t="s">
        <v>178</v>
      </c>
      <c r="E98" s="46" t="s">
        <v>179</v>
      </c>
      <c r="F98" s="15">
        <f>((C98*0.4/100)+(B97*0.08/100))/C98*100</f>
        <v>0.55999999999999994</v>
      </c>
    </row>
    <row r="99" spans="1:6" x14ac:dyDescent="0.25">
      <c r="A99" s="56"/>
      <c r="B99" s="60"/>
      <c r="C99" s="15">
        <v>9.5000000000000001E-2</v>
      </c>
      <c r="D99" s="46" t="s">
        <v>180</v>
      </c>
      <c r="E99" s="46" t="s">
        <v>181</v>
      </c>
      <c r="F99" s="15">
        <f>((C99*0.4/100)+(B97*0.08/100))/C99*100</f>
        <v>0.48421052631578948</v>
      </c>
    </row>
    <row r="100" spans="1:6" x14ac:dyDescent="0.25">
      <c r="A100" s="56"/>
      <c r="B100" s="60">
        <v>1</v>
      </c>
      <c r="C100" s="18">
        <v>0.05</v>
      </c>
      <c r="D100" s="46" t="s">
        <v>182</v>
      </c>
      <c r="E100" s="46" t="s">
        <v>183</v>
      </c>
      <c r="F100" s="15">
        <f t="shared" ref="F100" si="36">((C100*0.4/100)+(B100*0.08/100))/C100*100</f>
        <v>2</v>
      </c>
    </row>
    <row r="101" spans="1:6" x14ac:dyDescent="0.25">
      <c r="A101" s="56"/>
      <c r="B101" s="60"/>
      <c r="C101" s="18">
        <v>0.5</v>
      </c>
      <c r="D101" s="46" t="s">
        <v>184</v>
      </c>
      <c r="E101" s="46" t="s">
        <v>185</v>
      </c>
      <c r="F101" s="15">
        <f t="shared" ref="F101" si="37">((C101*0.4/100)+(B100*0.08/100))/C101*100</f>
        <v>0.55999999999999994</v>
      </c>
    </row>
    <row r="102" spans="1:6" x14ac:dyDescent="0.25">
      <c r="A102" s="56"/>
      <c r="B102" s="60"/>
      <c r="C102" s="18">
        <v>0.95</v>
      </c>
      <c r="D102" s="46" t="s">
        <v>186</v>
      </c>
      <c r="E102" s="46" t="s">
        <v>187</v>
      </c>
      <c r="F102" s="15">
        <f t="shared" ref="F102" si="38">((C102*0.4/100)+(B100*0.08/100))/C102*100</f>
        <v>0.48421052631578948</v>
      </c>
    </row>
    <row r="103" spans="1:6" x14ac:dyDescent="0.25">
      <c r="A103" s="56"/>
      <c r="B103" s="60">
        <v>10</v>
      </c>
      <c r="C103" s="18">
        <v>0.5</v>
      </c>
      <c r="D103" s="46" t="s">
        <v>188</v>
      </c>
      <c r="E103" s="46" t="s">
        <v>189</v>
      </c>
      <c r="F103" s="15">
        <f t="shared" ref="F103" si="39">((C103*0.4/100)+(B103*0.08/100))/C103*100</f>
        <v>2</v>
      </c>
    </row>
    <row r="104" spans="1:6" x14ac:dyDescent="0.25">
      <c r="A104" s="56"/>
      <c r="B104" s="60"/>
      <c r="C104" s="18">
        <v>5</v>
      </c>
      <c r="D104" s="46" t="s">
        <v>190</v>
      </c>
      <c r="E104" s="46" t="s">
        <v>191</v>
      </c>
      <c r="F104" s="15">
        <f t="shared" ref="F104" si="40">((C104*0.4/100)+(B103*0.08/100))/C104*100</f>
        <v>0.55999999999999994</v>
      </c>
    </row>
    <row r="105" spans="1:6" x14ac:dyDescent="0.25">
      <c r="A105" s="56"/>
      <c r="B105" s="60"/>
      <c r="C105" s="18">
        <v>9.5</v>
      </c>
      <c r="D105" s="46" t="s">
        <v>192</v>
      </c>
      <c r="E105" s="46" t="s">
        <v>193</v>
      </c>
      <c r="F105" s="15">
        <f t="shared" ref="F105" si="41">((C105*0.4/100)+(B103*0.08/100))/C105*100</f>
        <v>0.48421052631578948</v>
      </c>
    </row>
    <row r="106" spans="1:6" x14ac:dyDescent="0.25">
      <c r="A106" s="56"/>
      <c r="B106" s="60">
        <v>100</v>
      </c>
      <c r="C106" s="18">
        <v>5</v>
      </c>
      <c r="D106" s="46" t="s">
        <v>194</v>
      </c>
      <c r="E106" s="46" t="s">
        <v>195</v>
      </c>
      <c r="F106" s="15">
        <f t="shared" ref="F106" si="42">((C106*0.4/100)+(B106*0.08/100))/C106*100</f>
        <v>2</v>
      </c>
    </row>
    <row r="107" spans="1:6" x14ac:dyDescent="0.25">
      <c r="A107" s="56"/>
      <c r="B107" s="60"/>
      <c r="C107" s="18">
        <v>50</v>
      </c>
      <c r="D107" s="43" t="s">
        <v>21</v>
      </c>
      <c r="E107" s="43" t="s">
        <v>21</v>
      </c>
      <c r="F107" s="15">
        <f t="shared" ref="F107" si="43">((C107*0.4/100)+(B106*0.08/100))/C107*100</f>
        <v>0.56000000000000005</v>
      </c>
    </row>
    <row r="108" spans="1:6" x14ac:dyDescent="0.25">
      <c r="A108" s="56"/>
      <c r="B108" s="60"/>
      <c r="C108" s="18">
        <v>95</v>
      </c>
      <c r="D108" s="43" t="s">
        <v>21</v>
      </c>
      <c r="E108" s="43" t="s">
        <v>21</v>
      </c>
      <c r="F108" s="15">
        <f t="shared" ref="F108" si="44">((C108*0.4/100)+(B106*0.08/100))/C108*100</f>
        <v>0.48421052631578948</v>
      </c>
    </row>
    <row r="109" spans="1:6" x14ac:dyDescent="0.25">
      <c r="A109" s="56"/>
      <c r="B109" s="61">
        <v>750</v>
      </c>
      <c r="C109" s="18">
        <v>37.5</v>
      </c>
      <c r="D109" s="43" t="s">
        <v>21</v>
      </c>
      <c r="E109" s="43" t="s">
        <v>21</v>
      </c>
      <c r="F109" s="15">
        <f t="shared" ref="F109" si="45">((C109*0.4/100)+(B109*0.08/100))/C109*100</f>
        <v>2</v>
      </c>
    </row>
    <row r="110" spans="1:6" x14ac:dyDescent="0.25">
      <c r="A110" s="56"/>
      <c r="B110" s="61"/>
      <c r="C110" s="18">
        <v>375</v>
      </c>
      <c r="D110" s="43" t="s">
        <v>21</v>
      </c>
      <c r="E110" s="43" t="s">
        <v>21</v>
      </c>
      <c r="F110" s="15">
        <f t="shared" ref="F110" si="46">((C110*0.4/100)+(B109*0.08/100))/C110*100</f>
        <v>0.55999999999999994</v>
      </c>
    </row>
    <row r="111" spans="1:6" x14ac:dyDescent="0.25">
      <c r="A111" s="56"/>
      <c r="B111" s="61"/>
      <c r="C111" s="18">
        <v>712.5</v>
      </c>
      <c r="D111" s="43" t="s">
        <v>21</v>
      </c>
      <c r="E111" s="43" t="s">
        <v>21</v>
      </c>
      <c r="F111" s="15">
        <f t="shared" ref="F111" si="47">((C111*0.4/100)+(B109*0.08/100))/C111*100</f>
        <v>0.48421052631578948</v>
      </c>
    </row>
    <row r="112" spans="1:6" x14ac:dyDescent="0.25">
      <c r="A112" s="57" t="s">
        <v>16</v>
      </c>
      <c r="B112" s="60">
        <v>0.1</v>
      </c>
      <c r="C112" s="15">
        <v>5.0000000000000001E-3</v>
      </c>
      <c r="D112" s="46" t="s">
        <v>196</v>
      </c>
      <c r="E112" s="46" t="s">
        <v>197</v>
      </c>
      <c r="F112" s="15">
        <f>((C112*1.2/100)+(B112*0.5/100))/C112*100</f>
        <v>11.200000000000001</v>
      </c>
    </row>
    <row r="113" spans="1:6" x14ac:dyDescent="0.25">
      <c r="A113" s="58"/>
      <c r="B113" s="60"/>
      <c r="C113" s="15">
        <v>0.05</v>
      </c>
      <c r="D113" s="46" t="s">
        <v>198</v>
      </c>
      <c r="E113" s="46" t="s">
        <v>199</v>
      </c>
      <c r="F113" s="15">
        <f>((C113*1.2/100)+(B112*0.5/100))/C113*100</f>
        <v>2.1999999999999997</v>
      </c>
    </row>
    <row r="114" spans="1:6" x14ac:dyDescent="0.25">
      <c r="A114" s="58"/>
      <c r="B114" s="60"/>
      <c r="C114" s="15">
        <v>9.5000000000000001E-2</v>
      </c>
      <c r="D114" s="46" t="s">
        <v>200</v>
      </c>
      <c r="E114" s="46" t="s">
        <v>201</v>
      </c>
      <c r="F114" s="15">
        <f>((C114*1.2/100)+(B112*0.5/100))/C114*100</f>
        <v>1.7263157894736842</v>
      </c>
    </row>
    <row r="115" spans="1:6" x14ac:dyDescent="0.25">
      <c r="A115" s="58"/>
      <c r="B115" s="60">
        <v>1</v>
      </c>
      <c r="C115" s="18">
        <v>0.05</v>
      </c>
      <c r="D115" s="46" t="s">
        <v>202</v>
      </c>
      <c r="E115" s="46" t="s">
        <v>203</v>
      </c>
      <c r="F115" s="15">
        <f t="shared" ref="F115" si="48">((C115*1.2/100)+(B115*0.5/100))/C115*100</f>
        <v>11.2</v>
      </c>
    </row>
    <row r="116" spans="1:6" x14ac:dyDescent="0.25">
      <c r="A116" s="58"/>
      <c r="B116" s="60"/>
      <c r="C116" s="18">
        <v>0.5</v>
      </c>
      <c r="D116" s="46" t="s">
        <v>204</v>
      </c>
      <c r="E116" s="46" t="s">
        <v>205</v>
      </c>
      <c r="F116" s="15">
        <f t="shared" ref="F116" si="49">((C116*1.2/100)+(B115*0.5/100))/C116*100</f>
        <v>2.1999999999999997</v>
      </c>
    </row>
    <row r="117" spans="1:6" x14ac:dyDescent="0.25">
      <c r="A117" s="58"/>
      <c r="B117" s="60"/>
      <c r="C117" s="18">
        <v>0.95</v>
      </c>
      <c r="D117" s="46" t="s">
        <v>206</v>
      </c>
      <c r="E117" s="46" t="s">
        <v>207</v>
      </c>
      <c r="F117" s="15">
        <f t="shared" ref="F117" si="50">((C117*1.2/100)+(B115*0.5/100))/C117*100</f>
        <v>1.7263157894736842</v>
      </c>
    </row>
    <row r="118" spans="1:6" x14ac:dyDescent="0.25">
      <c r="A118" s="58"/>
      <c r="B118" s="60">
        <v>10</v>
      </c>
      <c r="C118" s="18">
        <v>0.5</v>
      </c>
      <c r="D118" s="46" t="s">
        <v>208</v>
      </c>
      <c r="E118" s="46" t="s">
        <v>209</v>
      </c>
      <c r="F118" s="15">
        <f t="shared" ref="F118" si="51">((C118*1.2/100)+(B118*0.5/100))/C118*100</f>
        <v>11.200000000000001</v>
      </c>
    </row>
    <row r="119" spans="1:6" x14ac:dyDescent="0.25">
      <c r="A119" s="58"/>
      <c r="B119" s="60"/>
      <c r="C119" s="18">
        <v>5</v>
      </c>
      <c r="D119" s="46" t="s">
        <v>210</v>
      </c>
      <c r="E119" s="46" t="s">
        <v>211</v>
      </c>
      <c r="F119" s="15">
        <f t="shared" ref="F119" si="52">((C119*1.2/100)+(B118*0.5/100))/C119*100</f>
        <v>2.1999999999999997</v>
      </c>
    </row>
    <row r="120" spans="1:6" x14ac:dyDescent="0.25">
      <c r="A120" s="58"/>
      <c r="B120" s="60"/>
      <c r="C120" s="18">
        <v>9.5</v>
      </c>
      <c r="D120" s="46" t="s">
        <v>212</v>
      </c>
      <c r="E120" s="46" t="s">
        <v>213</v>
      </c>
      <c r="F120" s="15">
        <f t="shared" ref="F120" si="53">((C120*1.2/100)+(B118*0.5/100))/C120*100</f>
        <v>1.7263157894736842</v>
      </c>
    </row>
    <row r="121" spans="1:6" x14ac:dyDescent="0.25">
      <c r="A121" s="58"/>
      <c r="B121" s="60">
        <v>100</v>
      </c>
      <c r="C121" s="18">
        <v>5</v>
      </c>
      <c r="D121" s="46" t="s">
        <v>214</v>
      </c>
      <c r="E121" s="46" t="s">
        <v>215</v>
      </c>
      <c r="F121" s="15">
        <f t="shared" ref="F121" si="54">((C121*1.2/100)+(B121*0.5/100))/C121*100</f>
        <v>11.200000000000001</v>
      </c>
    </row>
    <row r="122" spans="1:6" x14ac:dyDescent="0.25">
      <c r="A122" s="58"/>
      <c r="B122" s="60"/>
      <c r="C122" s="18">
        <v>50</v>
      </c>
      <c r="D122" s="43" t="s">
        <v>21</v>
      </c>
      <c r="E122" s="43" t="s">
        <v>21</v>
      </c>
      <c r="F122" s="15">
        <f t="shared" ref="F122" si="55">((C122*1.2/100)+(B121*0.5/100))/C122*100</f>
        <v>2.2000000000000002</v>
      </c>
    </row>
    <row r="123" spans="1:6" x14ac:dyDescent="0.25">
      <c r="A123" s="58"/>
      <c r="B123" s="60"/>
      <c r="C123" s="18">
        <v>95</v>
      </c>
      <c r="D123" s="43" t="s">
        <v>21</v>
      </c>
      <c r="E123" s="43" t="s">
        <v>21</v>
      </c>
      <c r="F123" s="15">
        <f t="shared" ref="F123" si="56">((C123*1.2/100)+(B121*0.5/100))/C123*100</f>
        <v>1.7263157894736842</v>
      </c>
    </row>
    <row r="124" spans="1:6" x14ac:dyDescent="0.25">
      <c r="A124" s="58"/>
      <c r="B124" s="61">
        <v>750</v>
      </c>
      <c r="C124" s="18">
        <v>37.5</v>
      </c>
      <c r="D124" s="43" t="s">
        <v>21</v>
      </c>
      <c r="E124" s="43" t="s">
        <v>21</v>
      </c>
      <c r="F124" s="15">
        <f t="shared" ref="F124:F139" si="57">((C124*1.2/100)+(B124*0.5/100))/C124*100</f>
        <v>11.200000000000001</v>
      </c>
    </row>
    <row r="125" spans="1:6" x14ac:dyDescent="0.25">
      <c r="A125" s="58"/>
      <c r="B125" s="61"/>
      <c r="C125" s="18">
        <v>375</v>
      </c>
      <c r="D125" s="43" t="s">
        <v>21</v>
      </c>
      <c r="E125" s="43" t="s">
        <v>21</v>
      </c>
      <c r="F125" s="15">
        <f t="shared" ref="F125:F140" si="58">((C125*1.2/100)+(B124*0.5/100))/C125*100</f>
        <v>2.1999999999999997</v>
      </c>
    </row>
    <row r="126" spans="1:6" x14ac:dyDescent="0.25">
      <c r="A126" s="59"/>
      <c r="B126" s="61"/>
      <c r="C126" s="18">
        <v>712.5</v>
      </c>
      <c r="D126" s="43" t="s">
        <v>21</v>
      </c>
      <c r="E126" s="43" t="s">
        <v>21</v>
      </c>
      <c r="F126" s="15">
        <f t="shared" ref="F126" si="59">((C126*1.2/100)+(B124*0.5/100))/C126*100</f>
        <v>1.7263157894736842</v>
      </c>
    </row>
    <row r="127" spans="1:6" x14ac:dyDescent="0.25">
      <c r="A127" s="56" t="s">
        <v>13</v>
      </c>
      <c r="B127" s="60">
        <v>0.1</v>
      </c>
      <c r="C127" s="15">
        <v>5.0000000000000001E-3</v>
      </c>
      <c r="D127" s="46" t="s">
        <v>216</v>
      </c>
      <c r="E127" s="46" t="s">
        <v>217</v>
      </c>
      <c r="F127" s="15">
        <f t="shared" si="57"/>
        <v>11.200000000000001</v>
      </c>
    </row>
    <row r="128" spans="1:6" x14ac:dyDescent="0.25">
      <c r="A128" s="56"/>
      <c r="B128" s="60"/>
      <c r="C128" s="15">
        <v>0.05</v>
      </c>
      <c r="D128" s="46" t="s">
        <v>218</v>
      </c>
      <c r="E128" s="46" t="s">
        <v>219</v>
      </c>
      <c r="F128" s="15">
        <f t="shared" si="58"/>
        <v>2.1999999999999997</v>
      </c>
    </row>
    <row r="129" spans="1:6" x14ac:dyDescent="0.25">
      <c r="A129" s="56"/>
      <c r="B129" s="60"/>
      <c r="C129" s="15">
        <v>9.5000000000000001E-2</v>
      </c>
      <c r="D129" s="46" t="s">
        <v>220</v>
      </c>
      <c r="E129" s="46" t="s">
        <v>221</v>
      </c>
      <c r="F129" s="15">
        <f t="shared" ref="F129:F138" si="60">((C129*1.2/100)+(B127*0.5/100))/C129*100</f>
        <v>1.7263157894736842</v>
      </c>
    </row>
    <row r="130" spans="1:6" x14ac:dyDescent="0.25">
      <c r="A130" s="56"/>
      <c r="B130" s="60">
        <v>1</v>
      </c>
      <c r="C130" s="18">
        <v>0.05</v>
      </c>
      <c r="D130" s="46" t="s">
        <v>222</v>
      </c>
      <c r="E130" s="46" t="s">
        <v>223</v>
      </c>
      <c r="F130" s="15">
        <f t="shared" si="57"/>
        <v>11.2</v>
      </c>
    </row>
    <row r="131" spans="1:6" x14ac:dyDescent="0.25">
      <c r="A131" s="56"/>
      <c r="B131" s="60"/>
      <c r="C131" s="18">
        <v>0.5</v>
      </c>
      <c r="D131" s="46" t="s">
        <v>224</v>
      </c>
      <c r="E131" s="46" t="s">
        <v>225</v>
      </c>
      <c r="F131" s="15">
        <f t="shared" si="58"/>
        <v>2.1999999999999997</v>
      </c>
    </row>
    <row r="132" spans="1:6" x14ac:dyDescent="0.25">
      <c r="A132" s="56"/>
      <c r="B132" s="60"/>
      <c r="C132" s="18">
        <v>0.95</v>
      </c>
      <c r="D132" s="46" t="s">
        <v>226</v>
      </c>
      <c r="E132" s="46" t="s">
        <v>227</v>
      </c>
      <c r="F132" s="15">
        <f t="shared" si="60"/>
        <v>1.7263157894736842</v>
      </c>
    </row>
    <row r="133" spans="1:6" x14ac:dyDescent="0.25">
      <c r="A133" s="56"/>
      <c r="B133" s="60">
        <v>10</v>
      </c>
      <c r="C133" s="18">
        <v>0.5</v>
      </c>
      <c r="D133" s="46" t="s">
        <v>228</v>
      </c>
      <c r="E133" s="46" t="s">
        <v>229</v>
      </c>
      <c r="F133" s="15">
        <f t="shared" si="57"/>
        <v>11.200000000000001</v>
      </c>
    </row>
    <row r="134" spans="1:6" x14ac:dyDescent="0.25">
      <c r="A134" s="56"/>
      <c r="B134" s="60"/>
      <c r="C134" s="18">
        <v>5</v>
      </c>
      <c r="D134" s="43" t="s">
        <v>21</v>
      </c>
      <c r="E134" s="43" t="s">
        <v>21</v>
      </c>
      <c r="F134" s="15">
        <f t="shared" si="58"/>
        <v>2.1999999999999997</v>
      </c>
    </row>
    <row r="135" spans="1:6" x14ac:dyDescent="0.25">
      <c r="A135" s="56"/>
      <c r="B135" s="60"/>
      <c r="C135" s="18">
        <v>9.5</v>
      </c>
      <c r="D135" s="43" t="s">
        <v>21</v>
      </c>
      <c r="E135" s="43" t="s">
        <v>21</v>
      </c>
      <c r="F135" s="15">
        <f t="shared" si="60"/>
        <v>1.7263157894736842</v>
      </c>
    </row>
    <row r="136" spans="1:6" x14ac:dyDescent="0.25">
      <c r="A136" s="56"/>
      <c r="B136" s="60">
        <v>100</v>
      </c>
      <c r="C136" s="18">
        <v>5</v>
      </c>
      <c r="D136" s="43" t="s">
        <v>21</v>
      </c>
      <c r="E136" s="43" t="s">
        <v>21</v>
      </c>
      <c r="F136" s="15">
        <f t="shared" si="57"/>
        <v>11.200000000000001</v>
      </c>
    </row>
    <row r="137" spans="1:6" x14ac:dyDescent="0.25">
      <c r="A137" s="56"/>
      <c r="B137" s="60"/>
      <c r="C137" s="18">
        <v>50</v>
      </c>
      <c r="D137" s="43" t="s">
        <v>21</v>
      </c>
      <c r="E137" s="43" t="s">
        <v>21</v>
      </c>
      <c r="F137" s="15">
        <f t="shared" si="58"/>
        <v>2.2000000000000002</v>
      </c>
    </row>
    <row r="138" spans="1:6" x14ac:dyDescent="0.25">
      <c r="A138" s="56"/>
      <c r="B138" s="60"/>
      <c r="C138" s="18">
        <v>95</v>
      </c>
      <c r="D138" s="43" t="s">
        <v>21</v>
      </c>
      <c r="E138" s="43" t="s">
        <v>21</v>
      </c>
      <c r="F138" s="15">
        <f t="shared" si="60"/>
        <v>1.7263157894736842</v>
      </c>
    </row>
    <row r="139" spans="1:6" x14ac:dyDescent="0.25">
      <c r="A139" s="56"/>
      <c r="B139" s="61">
        <v>750</v>
      </c>
      <c r="C139" s="18">
        <v>37.5</v>
      </c>
      <c r="D139" s="43" t="s">
        <v>21</v>
      </c>
      <c r="E139" s="43" t="s">
        <v>21</v>
      </c>
      <c r="F139" s="15">
        <f t="shared" si="57"/>
        <v>11.200000000000001</v>
      </c>
    </row>
    <row r="140" spans="1:6" x14ac:dyDescent="0.25">
      <c r="A140" s="56"/>
      <c r="B140" s="61"/>
      <c r="C140" s="18">
        <v>375</v>
      </c>
      <c r="D140" s="43" t="s">
        <v>21</v>
      </c>
      <c r="E140" s="43" t="s">
        <v>21</v>
      </c>
      <c r="F140" s="15">
        <f t="shared" si="58"/>
        <v>2.1999999999999997</v>
      </c>
    </row>
    <row r="141" spans="1:6" x14ac:dyDescent="0.25">
      <c r="A141" s="56"/>
      <c r="B141" s="61"/>
      <c r="C141" s="18">
        <v>712.5</v>
      </c>
      <c r="D141" s="43" t="s">
        <v>21</v>
      </c>
      <c r="E141" s="43" t="s">
        <v>21</v>
      </c>
      <c r="F141" s="15">
        <f>((C141*1.2/100)+(B139*0.5/100))/C141*100</f>
        <v>1.7263157894736842</v>
      </c>
    </row>
    <row r="142" spans="1:6" x14ac:dyDescent="0.25">
      <c r="A142" s="21"/>
      <c r="B142" s="22"/>
      <c r="C142" s="23"/>
      <c r="D142" s="24"/>
      <c r="E142" s="25"/>
      <c r="F142" s="26"/>
    </row>
    <row r="143" spans="1:6" x14ac:dyDescent="0.25">
      <c r="A143" s="27" t="s">
        <v>22</v>
      </c>
      <c r="B143" s="22"/>
      <c r="C143" s="23"/>
      <c r="D143" s="24"/>
      <c r="E143" s="25"/>
      <c r="F143" s="26"/>
    </row>
    <row r="144" spans="1:6" x14ac:dyDescent="0.25">
      <c r="A144" s="55" t="s">
        <v>23</v>
      </c>
      <c r="B144" s="55" t="s">
        <v>24</v>
      </c>
      <c r="C144" s="55" t="s">
        <v>25</v>
      </c>
      <c r="D144" s="55" t="s">
        <v>10</v>
      </c>
      <c r="E144" s="55" t="s">
        <v>34</v>
      </c>
      <c r="F144" s="26"/>
    </row>
    <row r="145" spans="1:6" x14ac:dyDescent="0.25">
      <c r="A145" s="55"/>
      <c r="B145" s="55"/>
      <c r="C145" s="55"/>
      <c r="D145" s="55"/>
      <c r="E145" s="55"/>
      <c r="F145" s="26"/>
    </row>
    <row r="146" spans="1:6" x14ac:dyDescent="0.25">
      <c r="A146" s="57">
        <v>1E-4</v>
      </c>
      <c r="B146" s="28">
        <v>5.0000000000000004E-6</v>
      </c>
      <c r="C146" s="46" t="s">
        <v>230</v>
      </c>
      <c r="D146" s="46" t="s">
        <v>231</v>
      </c>
      <c r="E146" s="15">
        <f>((B146*0.05/100)+(A146*0.025/100))/B146*100</f>
        <v>0.54999999999999993</v>
      </c>
      <c r="F146" s="26"/>
    </row>
    <row r="147" spans="1:6" x14ac:dyDescent="0.25">
      <c r="A147" s="58"/>
      <c r="B147" s="28">
        <v>5.0000000000000002E-5</v>
      </c>
      <c r="C147" s="46" t="s">
        <v>232</v>
      </c>
      <c r="D147" s="46" t="s">
        <v>233</v>
      </c>
      <c r="E147" s="15">
        <f>((B147*0.05/100)+(A146*0.025/100))/B147*100</f>
        <v>0.1</v>
      </c>
      <c r="F147" s="26"/>
    </row>
    <row r="148" spans="1:6" x14ac:dyDescent="0.25">
      <c r="A148" s="59"/>
      <c r="B148" s="28">
        <v>9.5000000000000005E-5</v>
      </c>
      <c r="C148" s="46" t="s">
        <v>234</v>
      </c>
      <c r="D148" s="46" t="s">
        <v>235</v>
      </c>
      <c r="E148" s="15">
        <f>((B148*0.05/100)+(A146*0.025/100))/B148*100</f>
        <v>7.6315789473684212E-2</v>
      </c>
      <c r="F148" s="26"/>
    </row>
    <row r="149" spans="1:6" x14ac:dyDescent="0.25">
      <c r="A149" s="57">
        <v>1E-3</v>
      </c>
      <c r="B149" s="28">
        <v>5.0000000000000002E-5</v>
      </c>
      <c r="C149" s="46" t="s">
        <v>236</v>
      </c>
      <c r="D149" s="46" t="s">
        <v>237</v>
      </c>
      <c r="E149" s="15">
        <f>((B149*0.05/100)+(A149*0.006/100))/B149*100</f>
        <v>0.17</v>
      </c>
      <c r="F149" s="26"/>
    </row>
    <row r="150" spans="1:6" x14ac:dyDescent="0.25">
      <c r="A150" s="58"/>
      <c r="B150" s="28">
        <v>5.0000000000000001E-4</v>
      </c>
      <c r="C150" s="46" t="s">
        <v>238</v>
      </c>
      <c r="D150" s="46" t="s">
        <v>239</v>
      </c>
      <c r="E150" s="15">
        <f>((B150*0.05/100)+(A149*0.006/100))/B150*100</f>
        <v>6.2E-2</v>
      </c>
      <c r="F150" s="26"/>
    </row>
    <row r="151" spans="1:6" x14ac:dyDescent="0.25">
      <c r="A151" s="59"/>
      <c r="B151" s="28">
        <v>9.5E-4</v>
      </c>
      <c r="C151" s="46" t="s">
        <v>240</v>
      </c>
      <c r="D151" s="46" t="s">
        <v>241</v>
      </c>
      <c r="E151" s="15">
        <f>((B151*0.05/100)+(A149*0.006/100))/B151*100</f>
        <v>5.6315789473684201E-2</v>
      </c>
      <c r="F151" s="26"/>
    </row>
    <row r="152" spans="1:6" x14ac:dyDescent="0.25">
      <c r="A152" s="57">
        <v>0.01</v>
      </c>
      <c r="B152" s="28">
        <v>5.0000000000000001E-4</v>
      </c>
      <c r="C152" s="46" t="s">
        <v>242</v>
      </c>
      <c r="D152" s="46" t="s">
        <v>243</v>
      </c>
      <c r="E152" s="15">
        <f>((B152*0.05/100)+(A152*0.02/100))/B152*100</f>
        <v>0.44999999999999996</v>
      </c>
      <c r="F152" s="26"/>
    </row>
    <row r="153" spans="1:6" x14ac:dyDescent="0.25">
      <c r="A153" s="58"/>
      <c r="B153" s="28">
        <v>5.0000000000000001E-3</v>
      </c>
      <c r="C153" s="46" t="s">
        <v>244</v>
      </c>
      <c r="D153" s="46" t="s">
        <v>245</v>
      </c>
      <c r="E153" s="15">
        <f>((B153*0.05/100)+(A152*0.02/100))/B153*100</f>
        <v>0.09</v>
      </c>
      <c r="F153" s="26"/>
    </row>
    <row r="154" spans="1:6" x14ac:dyDescent="0.25">
      <c r="A154" s="59"/>
      <c r="B154" s="28">
        <v>9.4999999999999998E-3</v>
      </c>
      <c r="C154" s="46" t="s">
        <v>246</v>
      </c>
      <c r="D154" s="46" t="s">
        <v>247</v>
      </c>
      <c r="E154" s="15">
        <f>((B154*0.05/100)+(A152*0.02/100))/B154*100</f>
        <v>7.1052631578947367E-2</v>
      </c>
      <c r="F154" s="26"/>
    </row>
    <row r="155" spans="1:6" x14ac:dyDescent="0.25">
      <c r="A155" s="57">
        <v>0.1</v>
      </c>
      <c r="B155" s="28">
        <v>5.0000000000000001E-3</v>
      </c>
      <c r="C155" s="46" t="s">
        <v>248</v>
      </c>
      <c r="D155" s="46" t="s">
        <v>249</v>
      </c>
      <c r="E155" s="15">
        <f>((B155*0.05/100)+(A155*0.005/100))/B155*100</f>
        <v>0.15000000000000002</v>
      </c>
      <c r="F155" s="26"/>
    </row>
    <row r="156" spans="1:6" x14ac:dyDescent="0.25">
      <c r="A156" s="58"/>
      <c r="B156" s="28">
        <v>0.05</v>
      </c>
      <c r="C156" s="46" t="s">
        <v>250</v>
      </c>
      <c r="D156" s="46" t="s">
        <v>251</v>
      </c>
      <c r="E156" s="15">
        <f>((B156*0.05/100)+(A155*0.005/100))/B156*100</f>
        <v>6.0000000000000005E-2</v>
      </c>
      <c r="F156" s="26"/>
    </row>
    <row r="157" spans="1:6" x14ac:dyDescent="0.25">
      <c r="A157" s="59"/>
      <c r="B157" s="28">
        <v>9.5000000000000001E-2</v>
      </c>
      <c r="C157" s="46" t="s">
        <v>252</v>
      </c>
      <c r="D157" s="46" t="s">
        <v>253</v>
      </c>
      <c r="E157" s="15">
        <f>((B157*0.05/100)+(A155*0.005/100))/B157*100</f>
        <v>5.5263157894736847E-2</v>
      </c>
      <c r="F157" s="26"/>
    </row>
    <row r="158" spans="1:6" x14ac:dyDescent="0.25">
      <c r="A158" s="57">
        <v>1</v>
      </c>
      <c r="B158" s="28">
        <v>0.05</v>
      </c>
      <c r="C158" s="46" t="s">
        <v>254</v>
      </c>
      <c r="D158" s="46" t="s">
        <v>255</v>
      </c>
      <c r="E158" s="15">
        <f>((B158*0.1/100)+(A158*0.01/100))/B158*100</f>
        <v>0.3</v>
      </c>
      <c r="F158" s="26"/>
    </row>
    <row r="159" spans="1:6" x14ac:dyDescent="0.25">
      <c r="A159" s="58"/>
      <c r="B159" s="28">
        <v>0.5</v>
      </c>
      <c r="C159" s="46" t="s">
        <v>256</v>
      </c>
      <c r="D159" s="46" t="s">
        <v>257</v>
      </c>
      <c r="E159" s="15">
        <f>((B159*0.1/100)+(A158*0.01/100))/B159*100</f>
        <v>0.12000000000000001</v>
      </c>
      <c r="F159" s="26"/>
    </row>
    <row r="160" spans="1:6" x14ac:dyDescent="0.25">
      <c r="A160" s="59"/>
      <c r="B160" s="28">
        <v>0.95</v>
      </c>
      <c r="C160" s="46" t="s">
        <v>258</v>
      </c>
      <c r="D160" s="46" t="s">
        <v>259</v>
      </c>
      <c r="E160" s="15">
        <f>((B160*0.1/100)+(A158*0.01/100))/B160*100</f>
        <v>0.11052631578947368</v>
      </c>
      <c r="F160" s="26"/>
    </row>
    <row r="161" spans="1:6" x14ac:dyDescent="0.25">
      <c r="A161" s="56">
        <v>3</v>
      </c>
      <c r="B161" s="28">
        <v>0.15</v>
      </c>
      <c r="C161" s="46" t="s">
        <v>260</v>
      </c>
      <c r="D161" s="46" t="s">
        <v>261</v>
      </c>
      <c r="E161" s="15">
        <f>((B161*0.15/100)+(A161*0.02/100))/B161*100</f>
        <v>0.55000000000000004</v>
      </c>
      <c r="F161" s="26"/>
    </row>
    <row r="162" spans="1:6" x14ac:dyDescent="0.25">
      <c r="A162" s="56"/>
      <c r="B162" s="28">
        <v>1.5</v>
      </c>
      <c r="C162" s="46" t="s">
        <v>262</v>
      </c>
      <c r="D162" s="46" t="s">
        <v>263</v>
      </c>
      <c r="E162" s="15">
        <f>((B162*0.15/100)+(A161*0.02/100))/B162*100</f>
        <v>0.18999999999999997</v>
      </c>
      <c r="F162" s="26"/>
    </row>
    <row r="163" spans="1:6" x14ac:dyDescent="0.25">
      <c r="A163" s="56"/>
      <c r="B163" s="28">
        <v>2.85</v>
      </c>
      <c r="C163" s="46" t="s">
        <v>264</v>
      </c>
      <c r="D163" s="46" t="s">
        <v>265</v>
      </c>
      <c r="E163" s="15">
        <f>((B163*0.15/100)+(A161*0.02/100))/B163*100</f>
        <v>0.17105263157894735</v>
      </c>
      <c r="F163" s="26"/>
    </row>
    <row r="164" spans="1:6" x14ac:dyDescent="0.25">
      <c r="A164" s="21"/>
      <c r="B164" s="21"/>
      <c r="C164" s="23"/>
      <c r="D164" s="24"/>
      <c r="E164" s="25"/>
      <c r="F164" s="26"/>
    </row>
    <row r="165" spans="1:6" x14ac:dyDescent="0.25">
      <c r="A165" s="27" t="s">
        <v>26</v>
      </c>
      <c r="B165" s="21"/>
      <c r="C165" s="23"/>
      <c r="D165" s="24"/>
      <c r="E165" s="25"/>
      <c r="F165" s="26"/>
    </row>
    <row r="166" spans="1:6" x14ac:dyDescent="0.25">
      <c r="A166" s="55" t="s">
        <v>11</v>
      </c>
      <c r="B166" s="55" t="s">
        <v>23</v>
      </c>
      <c r="C166" s="55" t="s">
        <v>24</v>
      </c>
      <c r="D166" s="55" t="s">
        <v>25</v>
      </c>
      <c r="E166" s="55" t="s">
        <v>10</v>
      </c>
      <c r="F166" s="55" t="s">
        <v>34</v>
      </c>
    </row>
    <row r="167" spans="1:6" x14ac:dyDescent="0.25">
      <c r="A167" s="55"/>
      <c r="B167" s="55"/>
      <c r="C167" s="55"/>
      <c r="D167" s="55"/>
      <c r="E167" s="55"/>
      <c r="F167" s="55"/>
    </row>
    <row r="168" spans="1:6" x14ac:dyDescent="0.25">
      <c r="A168" s="57" t="s">
        <v>20</v>
      </c>
      <c r="B168" s="56">
        <v>1E-4</v>
      </c>
      <c r="C168" s="28">
        <v>3.0000000000000001E-5</v>
      </c>
      <c r="D168" s="46" t="s">
        <v>266</v>
      </c>
      <c r="E168" s="46" t="s">
        <v>267</v>
      </c>
      <c r="F168" s="15">
        <f>((C168*0.01/100)+(B168*0.04/100))/C168*100</f>
        <v>0.14333333333333337</v>
      </c>
    </row>
    <row r="169" spans="1:6" x14ac:dyDescent="0.25">
      <c r="A169" s="58"/>
      <c r="B169" s="56"/>
      <c r="C169" s="28">
        <v>5.0000000000000002E-5</v>
      </c>
      <c r="D169" s="46" t="s">
        <v>268</v>
      </c>
      <c r="E169" s="46" t="s">
        <v>269</v>
      </c>
      <c r="F169" s="15">
        <f>((C169*0.01/100)+(B168*0.04/100))/C169*100</f>
        <v>9.0000000000000011E-2</v>
      </c>
    </row>
    <row r="170" spans="1:6" x14ac:dyDescent="0.25">
      <c r="A170" s="58"/>
      <c r="B170" s="28">
        <v>1E-4</v>
      </c>
      <c r="C170" s="28">
        <v>9.5000000000000005E-5</v>
      </c>
      <c r="D170" s="46" t="s">
        <v>270</v>
      </c>
      <c r="E170" s="46" t="s">
        <v>271</v>
      </c>
      <c r="F170" s="15">
        <f>((C170*0.01/100)+(B168*0.04/100))/C170*100</f>
        <v>5.2105263157894738E-2</v>
      </c>
    </row>
    <row r="171" spans="1:6" x14ac:dyDescent="0.25">
      <c r="A171" s="58"/>
      <c r="B171" s="56">
        <v>1E-3</v>
      </c>
      <c r="C171" s="28">
        <v>5.0000000000000002E-5</v>
      </c>
      <c r="D171" s="46" t="s">
        <v>272</v>
      </c>
      <c r="E171" s="46" t="s">
        <v>273</v>
      </c>
      <c r="F171" s="15">
        <f t="shared" ref="F171" si="61">((C171*0.01/100)+(B171*0.04/100))/C171*100</f>
        <v>0.80999999999999994</v>
      </c>
    </row>
    <row r="172" spans="1:6" x14ac:dyDescent="0.25">
      <c r="A172" s="58"/>
      <c r="B172" s="56"/>
      <c r="C172" s="28">
        <v>5.0000000000000001E-4</v>
      </c>
      <c r="D172" s="46" t="s">
        <v>274</v>
      </c>
      <c r="E172" s="46" t="s">
        <v>275</v>
      </c>
      <c r="F172" s="15">
        <f t="shared" ref="F172" si="62">((C172*0.01/100)+(B171*0.04/100))/C172*100</f>
        <v>9.0000000000000011E-2</v>
      </c>
    </row>
    <row r="173" spans="1:6" x14ac:dyDescent="0.25">
      <c r="A173" s="58"/>
      <c r="B173" s="56"/>
      <c r="C173" s="28">
        <v>9.5E-4</v>
      </c>
      <c r="D173" s="46" t="s">
        <v>276</v>
      </c>
      <c r="E173" s="46" t="s">
        <v>277</v>
      </c>
      <c r="F173" s="15">
        <f t="shared" ref="F173" si="63">((C173*0.01/100)+(B171*0.04/100))/C173*100</f>
        <v>5.2105263157894738E-2</v>
      </c>
    </row>
    <row r="174" spans="1:6" x14ac:dyDescent="0.25">
      <c r="A174" s="58"/>
      <c r="B174" s="56">
        <v>0.01</v>
      </c>
      <c r="C174" s="28">
        <v>5.0000000000000001E-4</v>
      </c>
      <c r="D174" s="46" t="s">
        <v>278</v>
      </c>
      <c r="E174" s="46" t="s">
        <v>279</v>
      </c>
      <c r="F174" s="15">
        <f t="shared" ref="F174" si="64">((C174*0.01/100)+(B174*0.04/100))/C174*100</f>
        <v>0.80999999999999994</v>
      </c>
    </row>
    <row r="175" spans="1:6" x14ac:dyDescent="0.25">
      <c r="A175" s="58"/>
      <c r="B175" s="56"/>
      <c r="C175" s="28">
        <v>5.0000000000000001E-3</v>
      </c>
      <c r="D175" s="46" t="s">
        <v>280</v>
      </c>
      <c r="E175" s="46" t="s">
        <v>281</v>
      </c>
      <c r="F175" s="15">
        <f t="shared" ref="F175" si="65">((C175*0.01/100)+(B174*0.04/100))/C175*100</f>
        <v>0.09</v>
      </c>
    </row>
    <row r="176" spans="1:6" x14ac:dyDescent="0.25">
      <c r="A176" s="58"/>
      <c r="B176" s="56"/>
      <c r="C176" s="28">
        <v>9.4999999999999998E-3</v>
      </c>
      <c r="D176" s="46" t="s">
        <v>282</v>
      </c>
      <c r="E176" s="46" t="s">
        <v>283</v>
      </c>
      <c r="F176" s="15">
        <f t="shared" ref="F176" si="66">((C176*0.01/100)+(B174*0.04/100))/C176*100</f>
        <v>5.2105263157894738E-2</v>
      </c>
    </row>
    <row r="177" spans="1:6" x14ac:dyDescent="0.25">
      <c r="A177" s="58"/>
      <c r="B177" s="56">
        <v>0.1</v>
      </c>
      <c r="C177" s="28">
        <v>5.0000000000000001E-3</v>
      </c>
      <c r="D177" s="46" t="s">
        <v>284</v>
      </c>
      <c r="E177" s="46" t="s">
        <v>285</v>
      </c>
      <c r="F177" s="15">
        <f t="shared" ref="F177" si="67">((C177*0.01/100)+(B177*0.04/100))/C177*100</f>
        <v>0.80999999999999994</v>
      </c>
    </row>
    <row r="178" spans="1:6" x14ac:dyDescent="0.25">
      <c r="A178" s="58"/>
      <c r="B178" s="56"/>
      <c r="C178" s="28">
        <v>0.05</v>
      </c>
      <c r="D178" s="46" t="s">
        <v>286</v>
      </c>
      <c r="E178" s="46" t="s">
        <v>287</v>
      </c>
      <c r="F178" s="15">
        <f t="shared" ref="F178" si="68">((C178*0.01/100)+(B177*0.04/100))/C178*100</f>
        <v>0.09</v>
      </c>
    </row>
    <row r="179" spans="1:6" x14ac:dyDescent="0.25">
      <c r="A179" s="58"/>
      <c r="B179" s="56"/>
      <c r="C179" s="28">
        <v>9.5000000000000001E-2</v>
      </c>
      <c r="D179" s="46" t="s">
        <v>288</v>
      </c>
      <c r="E179" s="46" t="s">
        <v>289</v>
      </c>
      <c r="F179" s="15">
        <f t="shared" ref="F179" si="69">((C179*0.01/100)+(B177*0.04/100))/C179*100</f>
        <v>5.2105263157894738E-2</v>
      </c>
    </row>
    <row r="180" spans="1:6" x14ac:dyDescent="0.25">
      <c r="A180" s="58"/>
      <c r="B180" s="56">
        <v>1</v>
      </c>
      <c r="C180" s="28">
        <v>0.05</v>
      </c>
      <c r="D180" s="46" t="s">
        <v>290</v>
      </c>
      <c r="E180" s="46" t="s">
        <v>291</v>
      </c>
      <c r="F180" s="15">
        <f t="shared" ref="F180" si="70">((C180*0.01/100)+(B180*0.04/100))/C180*100</f>
        <v>0.80999999999999994</v>
      </c>
    </row>
    <row r="181" spans="1:6" x14ac:dyDescent="0.25">
      <c r="A181" s="58"/>
      <c r="B181" s="56"/>
      <c r="C181" s="28">
        <v>0.5</v>
      </c>
      <c r="D181" s="46" t="s">
        <v>292</v>
      </c>
      <c r="E181" s="46" t="s">
        <v>293</v>
      </c>
      <c r="F181" s="15">
        <f t="shared" ref="F181" si="71">((C181*0.01/100)+(B180*0.04/100))/C181*100</f>
        <v>9.0000000000000011E-2</v>
      </c>
    </row>
    <row r="182" spans="1:6" x14ac:dyDescent="0.25">
      <c r="A182" s="58"/>
      <c r="B182" s="56"/>
      <c r="C182" s="28">
        <v>0.95</v>
      </c>
      <c r="D182" s="46" t="s">
        <v>294</v>
      </c>
      <c r="E182" s="46" t="s">
        <v>295</v>
      </c>
      <c r="F182" s="15">
        <f t="shared" ref="F182" si="72">((C182*0.01/100)+(B180*0.04/100))/C182*100</f>
        <v>5.2105263157894738E-2</v>
      </c>
    </row>
    <row r="183" spans="1:6" x14ac:dyDescent="0.25">
      <c r="A183" s="58"/>
      <c r="B183" s="56">
        <v>3</v>
      </c>
      <c r="C183" s="28">
        <v>0.15</v>
      </c>
      <c r="D183" s="46" t="s">
        <v>296</v>
      </c>
      <c r="E183" s="46" t="s">
        <v>297</v>
      </c>
      <c r="F183" s="15">
        <f t="shared" ref="F183" si="73">((C183*0.01/100)+(B183*0.04/100))/C183*100</f>
        <v>0.80999999999999994</v>
      </c>
    </row>
    <row r="184" spans="1:6" x14ac:dyDescent="0.25">
      <c r="A184" s="58"/>
      <c r="B184" s="56"/>
      <c r="C184" s="28">
        <v>1.5</v>
      </c>
      <c r="D184" s="46" t="s">
        <v>298</v>
      </c>
      <c r="E184" s="46" t="s">
        <v>299</v>
      </c>
      <c r="F184" s="15">
        <f t="shared" ref="F184" si="74">((C184*0.01/100)+(B183*0.04/100))/C184*100</f>
        <v>8.9999999999999983E-2</v>
      </c>
    </row>
    <row r="185" spans="1:6" x14ac:dyDescent="0.25">
      <c r="A185" s="59"/>
      <c r="B185" s="56"/>
      <c r="C185" s="28">
        <v>2.85</v>
      </c>
      <c r="D185" s="46" t="s">
        <v>300</v>
      </c>
      <c r="E185" s="46" t="s">
        <v>301</v>
      </c>
      <c r="F185" s="15">
        <f t="shared" ref="F185" si="75">((C185*0.01/100)+(B183*0.04/100))/C185*100</f>
        <v>5.2105263157894724E-2</v>
      </c>
    </row>
    <row r="186" spans="1:6" x14ac:dyDescent="0.25">
      <c r="A186" s="56" t="s">
        <v>17</v>
      </c>
      <c r="B186" s="57">
        <v>1E-4</v>
      </c>
      <c r="C186" s="28">
        <v>3.0000000000000001E-5</v>
      </c>
      <c r="D186" s="46" t="s">
        <v>302</v>
      </c>
      <c r="E186" s="46" t="s">
        <v>303</v>
      </c>
      <c r="F186" s="15">
        <f>((C186*0.02/100)+(B186*0.04/100))/C186*100</f>
        <v>0.15333333333333335</v>
      </c>
    </row>
    <row r="187" spans="1:6" x14ac:dyDescent="0.25">
      <c r="A187" s="56"/>
      <c r="B187" s="58"/>
      <c r="C187" s="28">
        <v>5.0000000000000002E-5</v>
      </c>
      <c r="D187" s="46" t="s">
        <v>304</v>
      </c>
      <c r="E187" s="46" t="s">
        <v>305</v>
      </c>
      <c r="F187" s="15">
        <f>((C187*0.02/100)+(B186*0.04/100))/C187*100</f>
        <v>0.10000000000000002</v>
      </c>
    </row>
    <row r="188" spans="1:6" x14ac:dyDescent="0.25">
      <c r="A188" s="56"/>
      <c r="B188" s="59"/>
      <c r="C188" s="28">
        <v>9.5000000000000005E-5</v>
      </c>
      <c r="D188" s="46" t="s">
        <v>306</v>
      </c>
      <c r="E188" s="46" t="s">
        <v>307</v>
      </c>
      <c r="F188" s="15">
        <f>((C188*0.02/100)+(B186*0.04/100))/C188*100</f>
        <v>6.210526315789474E-2</v>
      </c>
    </row>
    <row r="189" spans="1:6" x14ac:dyDescent="0.25">
      <c r="A189" s="56"/>
      <c r="B189" s="57">
        <v>1E-3</v>
      </c>
      <c r="C189" s="28">
        <v>5.0000000000000002E-5</v>
      </c>
      <c r="D189" s="46" t="s">
        <v>308</v>
      </c>
      <c r="E189" s="46" t="s">
        <v>309</v>
      </c>
      <c r="F189" s="15">
        <f t="shared" ref="F189" si="76">((C189*0.02/100)+(B189*0.04/100))/C189*100</f>
        <v>0.82000000000000006</v>
      </c>
    </row>
    <row r="190" spans="1:6" x14ac:dyDescent="0.25">
      <c r="A190" s="56"/>
      <c r="B190" s="58"/>
      <c r="C190" s="28">
        <v>5.0000000000000001E-4</v>
      </c>
      <c r="D190" s="46" t="s">
        <v>310</v>
      </c>
      <c r="E190" s="46" t="s">
        <v>311</v>
      </c>
      <c r="F190" s="15">
        <f t="shared" ref="F190" si="77">((C190*0.02/100)+(B189*0.04/100))/C190*100</f>
        <v>0.10000000000000002</v>
      </c>
    </row>
    <row r="191" spans="1:6" x14ac:dyDescent="0.25">
      <c r="A191" s="56"/>
      <c r="B191" s="59"/>
      <c r="C191" s="28">
        <v>9.5E-4</v>
      </c>
      <c r="D191" s="46" t="s">
        <v>312</v>
      </c>
      <c r="E191" s="46" t="s">
        <v>313</v>
      </c>
      <c r="F191" s="15">
        <f t="shared" ref="F191" si="78">((C191*0.02/100)+(B189*0.04/100))/C191*100</f>
        <v>6.210526315789474E-2</v>
      </c>
    </row>
    <row r="192" spans="1:6" x14ac:dyDescent="0.25">
      <c r="A192" s="56"/>
      <c r="B192" s="57">
        <v>0.01</v>
      </c>
      <c r="C192" s="28">
        <v>5.0000000000000001E-4</v>
      </c>
      <c r="D192" s="46" t="s">
        <v>314</v>
      </c>
      <c r="E192" s="46" t="s">
        <v>315</v>
      </c>
      <c r="F192" s="15">
        <f t="shared" ref="F192" si="79">((C192*0.02/100)+(B192*0.04/100))/C192*100</f>
        <v>0.81999999999999984</v>
      </c>
    </row>
    <row r="193" spans="1:6" x14ac:dyDescent="0.25">
      <c r="A193" s="56"/>
      <c r="B193" s="58"/>
      <c r="C193" s="28">
        <v>5.0000000000000001E-3</v>
      </c>
      <c r="D193" s="46" t="s">
        <v>316</v>
      </c>
      <c r="E193" s="46" t="s">
        <v>317</v>
      </c>
      <c r="F193" s="15">
        <f t="shared" ref="F193" si="80">((C193*0.02/100)+(B192*0.04/100))/C193*100</f>
        <v>9.9999999999999978E-2</v>
      </c>
    </row>
    <row r="194" spans="1:6" x14ac:dyDescent="0.25">
      <c r="A194" s="56"/>
      <c r="B194" s="59"/>
      <c r="C194" s="28">
        <v>9.4999999999999998E-3</v>
      </c>
      <c r="D194" s="46" t="s">
        <v>318</v>
      </c>
      <c r="E194" s="46" t="s">
        <v>319</v>
      </c>
      <c r="F194" s="15">
        <f t="shared" ref="F194" si="81">((C194*0.02/100)+(B192*0.04/100))/C194*100</f>
        <v>6.2105263157894733E-2</v>
      </c>
    </row>
    <row r="195" spans="1:6" x14ac:dyDescent="0.25">
      <c r="A195" s="56"/>
      <c r="B195" s="57">
        <v>0.1</v>
      </c>
      <c r="C195" s="28">
        <v>5.0000000000000001E-3</v>
      </c>
      <c r="D195" s="46" t="s">
        <v>320</v>
      </c>
      <c r="E195" s="46" t="s">
        <v>321</v>
      </c>
      <c r="F195" s="15">
        <f t="shared" ref="F195" si="82">((C195*0.02/100)+(B195*0.04/100))/C195*100</f>
        <v>0.82000000000000006</v>
      </c>
    </row>
    <row r="196" spans="1:6" x14ac:dyDescent="0.25">
      <c r="A196" s="56"/>
      <c r="B196" s="58"/>
      <c r="C196" s="28">
        <v>0.05</v>
      </c>
      <c r="D196" s="46" t="s">
        <v>322</v>
      </c>
      <c r="E196" s="46" t="s">
        <v>323</v>
      </c>
      <c r="F196" s="15">
        <f t="shared" ref="F196" si="83">((C196*0.02/100)+(B195*0.04/100))/C196*100</f>
        <v>0.1</v>
      </c>
    </row>
    <row r="197" spans="1:6" x14ac:dyDescent="0.25">
      <c r="A197" s="56"/>
      <c r="B197" s="59"/>
      <c r="C197" s="28">
        <v>9.5000000000000001E-2</v>
      </c>
      <c r="D197" s="46" t="s">
        <v>324</v>
      </c>
      <c r="E197" s="46" t="s">
        <v>325</v>
      </c>
      <c r="F197" s="15">
        <f t="shared" ref="F197" si="84">((C197*0.02/100)+(B195*0.04/100))/C197*100</f>
        <v>6.210526315789474E-2</v>
      </c>
    </row>
    <row r="198" spans="1:6" x14ac:dyDescent="0.25">
      <c r="A198" s="56"/>
      <c r="B198" s="57">
        <v>1</v>
      </c>
      <c r="C198" s="28">
        <v>0.05</v>
      </c>
      <c r="D198" s="46" t="s">
        <v>326</v>
      </c>
      <c r="E198" s="46" t="s">
        <v>327</v>
      </c>
      <c r="F198" s="15">
        <f t="shared" ref="F198" si="85">((C198*0.02/100)+(B198*0.04/100))/C198*100</f>
        <v>0.82000000000000006</v>
      </c>
    </row>
    <row r="199" spans="1:6" x14ac:dyDescent="0.25">
      <c r="A199" s="56"/>
      <c r="B199" s="58"/>
      <c r="C199" s="28">
        <v>0.5</v>
      </c>
      <c r="D199" s="46" t="s">
        <v>328</v>
      </c>
      <c r="E199" s="46" t="s">
        <v>329</v>
      </c>
      <c r="F199" s="15">
        <f t="shared" ref="F199" si="86">((C199*0.02/100)+(B198*0.04/100))/C199*100</f>
        <v>0.1</v>
      </c>
    </row>
    <row r="200" spans="1:6" x14ac:dyDescent="0.25">
      <c r="A200" s="56"/>
      <c r="B200" s="59"/>
      <c r="C200" s="28">
        <v>0.95</v>
      </c>
      <c r="D200" s="46" t="s">
        <v>330</v>
      </c>
      <c r="E200" s="46" t="s">
        <v>331</v>
      </c>
      <c r="F200" s="15">
        <f t="shared" ref="F200" si="87">((C200*0.02/100)+(B198*0.04/100))/C200*100</f>
        <v>6.210526315789474E-2</v>
      </c>
    </row>
    <row r="201" spans="1:6" x14ac:dyDescent="0.25">
      <c r="A201" s="56"/>
      <c r="B201" s="56">
        <v>3</v>
      </c>
      <c r="C201" s="28">
        <v>0.15</v>
      </c>
      <c r="D201" s="46" t="s">
        <v>332</v>
      </c>
      <c r="E201" s="46" t="s">
        <v>333</v>
      </c>
      <c r="F201" s="15">
        <f t="shared" ref="F201" si="88">((C201*0.02/100)+(B201*0.04/100))/C201*100</f>
        <v>0.82000000000000006</v>
      </c>
    </row>
    <row r="202" spans="1:6" x14ac:dyDescent="0.25">
      <c r="A202" s="56"/>
      <c r="B202" s="56"/>
      <c r="C202" s="28">
        <v>1.5</v>
      </c>
      <c r="D202" s="46" t="s">
        <v>334</v>
      </c>
      <c r="E202" s="46" t="s">
        <v>335</v>
      </c>
      <c r="F202" s="15">
        <f t="shared" ref="F202" si="89">((C202*0.02/100)+(B201*0.04/100))/C202*100</f>
        <v>9.9999999999999978E-2</v>
      </c>
    </row>
    <row r="203" spans="1:6" x14ac:dyDescent="0.25">
      <c r="A203" s="56"/>
      <c r="B203" s="56"/>
      <c r="C203" s="28">
        <v>2.85</v>
      </c>
      <c r="D203" s="46" t="s">
        <v>336</v>
      </c>
      <c r="E203" s="46" t="s">
        <v>337</v>
      </c>
      <c r="F203" s="15">
        <f t="shared" ref="F203" si="90">((C203*0.02/100)+(B201*0.04/100))/C203*100</f>
        <v>6.2105263157894733E-2</v>
      </c>
    </row>
    <row r="204" spans="1:6" x14ac:dyDescent="0.25">
      <c r="A204" s="56" t="s">
        <v>27</v>
      </c>
      <c r="B204" s="57">
        <v>1E-4</v>
      </c>
      <c r="C204" s="28">
        <v>3.0000000000000001E-5</v>
      </c>
      <c r="D204" s="46" t="s">
        <v>338</v>
      </c>
      <c r="E204" s="46" t="s">
        <v>339</v>
      </c>
      <c r="F204" s="15">
        <f t="shared" ref="F204" si="91">((C204*0.02/100)+(B204*0.04/100))/C204*100</f>
        <v>0.15333333333333335</v>
      </c>
    </row>
    <row r="205" spans="1:6" x14ac:dyDescent="0.25">
      <c r="A205" s="56"/>
      <c r="B205" s="58"/>
      <c r="C205" s="28">
        <v>5.0000000000000002E-5</v>
      </c>
      <c r="D205" s="46" t="s">
        <v>340</v>
      </c>
      <c r="E205" s="46" t="s">
        <v>341</v>
      </c>
      <c r="F205" s="15">
        <f t="shared" ref="F205" si="92">((C205*0.02/100)+(B204*0.04/100))/C205*100</f>
        <v>0.10000000000000002</v>
      </c>
    </row>
    <row r="206" spans="1:6" x14ac:dyDescent="0.25">
      <c r="A206" s="56"/>
      <c r="B206" s="59"/>
      <c r="C206" s="28">
        <v>9.5000000000000005E-5</v>
      </c>
      <c r="D206" s="46" t="s">
        <v>342</v>
      </c>
      <c r="E206" s="46" t="s">
        <v>343</v>
      </c>
      <c r="F206" s="15">
        <f t="shared" ref="F206" si="93">((C206*0.02/100)+(B204*0.04/100))/C206*100</f>
        <v>6.210526315789474E-2</v>
      </c>
    </row>
    <row r="207" spans="1:6" x14ac:dyDescent="0.25">
      <c r="A207" s="56"/>
      <c r="B207" s="57">
        <v>1E-3</v>
      </c>
      <c r="C207" s="28">
        <v>5.0000000000000002E-5</v>
      </c>
      <c r="D207" s="46" t="s">
        <v>344</v>
      </c>
      <c r="E207" s="46" t="s">
        <v>345</v>
      </c>
      <c r="F207" s="15">
        <f t="shared" ref="F207" si="94">((C207*0.02/100)+(B207*0.04/100))/C207*100</f>
        <v>0.82000000000000006</v>
      </c>
    </row>
    <row r="208" spans="1:6" x14ac:dyDescent="0.25">
      <c r="A208" s="56"/>
      <c r="B208" s="58"/>
      <c r="C208" s="28">
        <v>5.0000000000000001E-4</v>
      </c>
      <c r="D208" s="46" t="s">
        <v>346</v>
      </c>
      <c r="E208" s="46" t="s">
        <v>347</v>
      </c>
      <c r="F208" s="15">
        <f t="shared" ref="F208" si="95">((C208*0.02/100)+(B207*0.04/100))/C208*100</f>
        <v>0.10000000000000002</v>
      </c>
    </row>
    <row r="209" spans="1:6" x14ac:dyDescent="0.25">
      <c r="A209" s="56"/>
      <c r="B209" s="59"/>
      <c r="C209" s="28">
        <v>9.5E-4</v>
      </c>
      <c r="D209" s="46" t="s">
        <v>348</v>
      </c>
      <c r="E209" s="46" t="s">
        <v>349</v>
      </c>
      <c r="F209" s="15">
        <f t="shared" ref="F209" si="96">((C209*0.02/100)+(B207*0.04/100))/C209*100</f>
        <v>6.210526315789474E-2</v>
      </c>
    </row>
    <row r="210" spans="1:6" x14ac:dyDescent="0.25">
      <c r="A210" s="56"/>
      <c r="B210" s="57">
        <v>0.01</v>
      </c>
      <c r="C210" s="28">
        <v>5.0000000000000001E-4</v>
      </c>
      <c r="D210" s="46" t="s">
        <v>350</v>
      </c>
      <c r="E210" s="46" t="s">
        <v>351</v>
      </c>
      <c r="F210" s="15">
        <f t="shared" ref="F210" si="97">((C210*0.02/100)+(B210*0.04/100))/C210*100</f>
        <v>0.81999999999999984</v>
      </c>
    </row>
    <row r="211" spans="1:6" x14ac:dyDescent="0.25">
      <c r="A211" s="56"/>
      <c r="B211" s="58"/>
      <c r="C211" s="28">
        <v>5.0000000000000001E-3</v>
      </c>
      <c r="D211" s="46" t="s">
        <v>352</v>
      </c>
      <c r="E211" s="46" t="s">
        <v>353</v>
      </c>
      <c r="F211" s="15">
        <f t="shared" ref="F211" si="98">((C211*0.02/100)+(B210*0.04/100))/C211*100</f>
        <v>9.9999999999999978E-2</v>
      </c>
    </row>
    <row r="212" spans="1:6" x14ac:dyDescent="0.25">
      <c r="A212" s="56"/>
      <c r="B212" s="59"/>
      <c r="C212" s="28">
        <v>9.4999999999999998E-3</v>
      </c>
      <c r="D212" s="46" t="s">
        <v>354</v>
      </c>
      <c r="E212" s="46" t="s">
        <v>355</v>
      </c>
      <c r="F212" s="15">
        <f t="shared" ref="F212" si="99">((C212*0.02/100)+(B210*0.04/100))/C212*100</f>
        <v>6.2105263157894733E-2</v>
      </c>
    </row>
    <row r="213" spans="1:6" x14ac:dyDescent="0.25">
      <c r="A213" s="56"/>
      <c r="B213" s="57">
        <v>0.1</v>
      </c>
      <c r="C213" s="28">
        <v>5.0000000000000001E-3</v>
      </c>
      <c r="D213" s="46" t="s">
        <v>356</v>
      </c>
      <c r="E213" s="46" t="s">
        <v>357</v>
      </c>
      <c r="F213" s="15">
        <f t="shared" ref="F213" si="100">((C213*0.02/100)+(B213*0.04/100))/C213*100</f>
        <v>0.82000000000000006</v>
      </c>
    </row>
    <row r="214" spans="1:6" x14ac:dyDescent="0.25">
      <c r="A214" s="56"/>
      <c r="B214" s="58"/>
      <c r="C214" s="28">
        <v>0.05</v>
      </c>
      <c r="D214" s="46" t="s">
        <v>358</v>
      </c>
      <c r="E214" s="46" t="s">
        <v>359</v>
      </c>
      <c r="F214" s="15">
        <f t="shared" ref="F214" si="101">((C214*0.02/100)+(B213*0.04/100))/C214*100</f>
        <v>0.1</v>
      </c>
    </row>
    <row r="215" spans="1:6" x14ac:dyDescent="0.25">
      <c r="A215" s="56"/>
      <c r="B215" s="59"/>
      <c r="C215" s="28">
        <v>9.5000000000000001E-2</v>
      </c>
      <c r="D215" s="46" t="s">
        <v>360</v>
      </c>
      <c r="E215" s="46" t="s">
        <v>361</v>
      </c>
      <c r="F215" s="15">
        <f t="shared" ref="F215" si="102">((C215*0.02/100)+(B213*0.04/100))/C215*100</f>
        <v>6.210526315789474E-2</v>
      </c>
    </row>
    <row r="216" spans="1:6" x14ac:dyDescent="0.25">
      <c r="A216" s="56"/>
      <c r="B216" s="57">
        <v>1</v>
      </c>
      <c r="C216" s="28">
        <v>0.05</v>
      </c>
      <c r="D216" s="46" t="s">
        <v>362</v>
      </c>
      <c r="E216" s="46" t="s">
        <v>363</v>
      </c>
      <c r="F216" s="15">
        <f t="shared" ref="F216" si="103">((C216*0.02/100)+(B216*0.04/100))/C216*100</f>
        <v>0.82000000000000006</v>
      </c>
    </row>
    <row r="217" spans="1:6" x14ac:dyDescent="0.25">
      <c r="A217" s="56"/>
      <c r="B217" s="58"/>
      <c r="C217" s="28">
        <v>0.5</v>
      </c>
      <c r="D217" s="46" t="s">
        <v>364</v>
      </c>
      <c r="E217" s="46" t="s">
        <v>365</v>
      </c>
      <c r="F217" s="15">
        <f t="shared" ref="F217" si="104">((C217*0.02/100)+(B216*0.04/100))/C217*100</f>
        <v>0.1</v>
      </c>
    </row>
    <row r="218" spans="1:6" x14ac:dyDescent="0.25">
      <c r="A218" s="56"/>
      <c r="B218" s="59"/>
      <c r="C218" s="28">
        <v>0.95</v>
      </c>
      <c r="D218" s="46" t="s">
        <v>366</v>
      </c>
      <c r="E218" s="46" t="s">
        <v>367</v>
      </c>
      <c r="F218" s="15">
        <f t="shared" ref="F218" si="105">((C218*0.02/100)+(B216*0.04/100))/C218*100</f>
        <v>6.210526315789474E-2</v>
      </c>
    </row>
    <row r="219" spans="1:6" x14ac:dyDescent="0.25">
      <c r="A219" s="56"/>
      <c r="B219" s="56">
        <v>3</v>
      </c>
      <c r="C219" s="28">
        <v>0.15</v>
      </c>
      <c r="D219" s="46" t="s">
        <v>368</v>
      </c>
      <c r="E219" s="46" t="s">
        <v>369</v>
      </c>
      <c r="F219" s="15">
        <f t="shared" ref="F219" si="106">((C219*0.02/100)+(B219*0.04/100))/C219*100</f>
        <v>0.82000000000000006</v>
      </c>
    </row>
    <row r="220" spans="1:6" x14ac:dyDescent="0.25">
      <c r="A220" s="56"/>
      <c r="B220" s="56"/>
      <c r="C220" s="28">
        <v>1.5</v>
      </c>
      <c r="D220" s="46" t="s">
        <v>370</v>
      </c>
      <c r="E220" s="46" t="s">
        <v>371</v>
      </c>
      <c r="F220" s="15">
        <f t="shared" ref="F220" si="107">((C220*0.02/100)+(B219*0.04/100))/C220*100</f>
        <v>9.9999999999999978E-2</v>
      </c>
    </row>
    <row r="221" spans="1:6" x14ac:dyDescent="0.25">
      <c r="A221" s="56"/>
      <c r="B221" s="56"/>
      <c r="C221" s="28">
        <v>2.85</v>
      </c>
      <c r="D221" s="46" t="s">
        <v>372</v>
      </c>
      <c r="E221" s="46" t="s">
        <v>373</v>
      </c>
      <c r="F221" s="15">
        <f t="shared" ref="F221" si="108">((C221*0.02/100)+(B219*0.04/100))/C221*100</f>
        <v>6.2105263157894733E-2</v>
      </c>
    </row>
    <row r="222" spans="1:6" x14ac:dyDescent="0.25">
      <c r="A222" s="21"/>
      <c r="B222" s="21"/>
      <c r="C222" s="21"/>
      <c r="D222" s="23"/>
      <c r="E222" s="23"/>
      <c r="F222" s="26"/>
    </row>
    <row r="223" spans="1:6" x14ac:dyDescent="0.25">
      <c r="A223" s="27" t="s">
        <v>28</v>
      </c>
      <c r="B223" s="21"/>
      <c r="C223" s="21"/>
      <c r="D223" s="23"/>
      <c r="E223" s="24"/>
      <c r="F223" s="26"/>
    </row>
    <row r="224" spans="1:6" ht="15" customHeight="1" x14ac:dyDescent="0.25">
      <c r="A224" s="78" t="s">
        <v>30</v>
      </c>
      <c r="B224" s="78" t="s">
        <v>31</v>
      </c>
      <c r="C224" s="78" t="s">
        <v>29</v>
      </c>
      <c r="D224" s="78" t="s">
        <v>10</v>
      </c>
      <c r="E224" s="78" t="s">
        <v>34</v>
      </c>
    </row>
    <row r="225" spans="1:9" x14ac:dyDescent="0.25">
      <c r="A225" s="79"/>
      <c r="B225" s="79"/>
      <c r="C225" s="79"/>
      <c r="D225" s="79"/>
      <c r="E225" s="79"/>
    </row>
    <row r="226" spans="1:9" x14ac:dyDescent="0.25">
      <c r="A226" s="80"/>
      <c r="B226" s="80"/>
      <c r="C226" s="80"/>
      <c r="D226" s="80"/>
      <c r="E226" s="80"/>
    </row>
    <row r="227" spans="1:9" x14ac:dyDescent="0.25">
      <c r="A227" s="56">
        <v>5</v>
      </c>
      <c r="B227" s="29">
        <v>0.1</v>
      </c>
      <c r="C227" s="46" t="s">
        <v>374</v>
      </c>
      <c r="D227" s="46" t="s">
        <v>375</v>
      </c>
      <c r="E227" s="62">
        <v>7.0000000000000007E-2</v>
      </c>
      <c r="F227" s="30"/>
    </row>
    <row r="228" spans="1:9" x14ac:dyDescent="0.25">
      <c r="A228" s="56"/>
      <c r="B228" s="29">
        <v>10</v>
      </c>
      <c r="C228" s="46" t="s">
        <v>376</v>
      </c>
      <c r="D228" s="46" t="s">
        <v>377</v>
      </c>
      <c r="E228" s="63"/>
      <c r="F228" s="30"/>
    </row>
    <row r="229" spans="1:9" x14ac:dyDescent="0.25">
      <c r="A229" s="56">
        <v>10</v>
      </c>
      <c r="B229" s="29">
        <v>0.1</v>
      </c>
      <c r="C229" s="46" t="s">
        <v>378</v>
      </c>
      <c r="D229" s="46" t="s">
        <v>379</v>
      </c>
      <c r="E229" s="62">
        <v>0.04</v>
      </c>
      <c r="F229" s="26"/>
    </row>
    <row r="230" spans="1:9" x14ac:dyDescent="0.25">
      <c r="A230" s="56"/>
      <c r="B230" s="29">
        <v>10</v>
      </c>
      <c r="C230" s="46" t="s">
        <v>380</v>
      </c>
      <c r="D230" s="46" t="s">
        <v>381</v>
      </c>
      <c r="E230" s="63"/>
      <c r="F230" s="26"/>
    </row>
    <row r="231" spans="1:9" x14ac:dyDescent="0.25">
      <c r="A231" s="56">
        <v>40</v>
      </c>
      <c r="B231" s="29">
        <v>0.1</v>
      </c>
      <c r="C231" s="46" t="s">
        <v>382</v>
      </c>
      <c r="D231" s="46" t="s">
        <v>383</v>
      </c>
      <c r="E231" s="62">
        <v>0.02</v>
      </c>
      <c r="F231" s="26"/>
    </row>
    <row r="232" spans="1:9" x14ac:dyDescent="0.25">
      <c r="A232" s="56"/>
      <c r="B232" s="29">
        <v>10</v>
      </c>
      <c r="C232" s="46" t="s">
        <v>384</v>
      </c>
      <c r="D232" s="46" t="s">
        <v>385</v>
      </c>
      <c r="E232" s="63"/>
      <c r="F232" s="26"/>
    </row>
    <row r="233" spans="1:9" x14ac:dyDescent="0.25">
      <c r="A233" s="84">
        <v>1000</v>
      </c>
      <c r="B233" s="29">
        <v>0.1</v>
      </c>
      <c r="C233" s="46" t="s">
        <v>386</v>
      </c>
      <c r="D233" s="46" t="s">
        <v>387</v>
      </c>
      <c r="E233" s="62">
        <v>5.0000000000000001E-3</v>
      </c>
      <c r="F233" s="26"/>
    </row>
    <row r="234" spans="1:9" x14ac:dyDescent="0.25">
      <c r="A234" s="84"/>
      <c r="B234" s="29">
        <v>10</v>
      </c>
      <c r="C234" s="46" t="s">
        <v>388</v>
      </c>
      <c r="D234" s="46" t="s">
        <v>389</v>
      </c>
      <c r="E234" s="63"/>
      <c r="F234" s="26"/>
    </row>
    <row r="235" spans="1:9" x14ac:dyDescent="0.25">
      <c r="A235" s="84">
        <v>100000</v>
      </c>
      <c r="B235" s="29">
        <v>0.1</v>
      </c>
      <c r="C235" s="46" t="s">
        <v>390</v>
      </c>
      <c r="D235" s="46" t="s">
        <v>391</v>
      </c>
      <c r="E235" s="62">
        <v>5.0000000000000001E-3</v>
      </c>
      <c r="F235" s="26"/>
    </row>
    <row r="236" spans="1:9" x14ac:dyDescent="0.25">
      <c r="A236" s="84"/>
      <c r="B236" s="29">
        <v>10</v>
      </c>
      <c r="C236" s="46" t="s">
        <v>392</v>
      </c>
      <c r="D236" s="46" t="s">
        <v>393</v>
      </c>
      <c r="E236" s="63"/>
      <c r="F236" s="26"/>
    </row>
    <row r="237" spans="1:9" x14ac:dyDescent="0.25">
      <c r="A237" s="84">
        <v>300000</v>
      </c>
      <c r="B237" s="29">
        <v>0.1</v>
      </c>
      <c r="C237" s="46" t="s">
        <v>394</v>
      </c>
      <c r="D237" s="46" t="s">
        <v>395</v>
      </c>
      <c r="E237" s="62">
        <v>5.0000000000000001E-3</v>
      </c>
      <c r="F237" s="26"/>
    </row>
    <row r="238" spans="1:9" x14ac:dyDescent="0.25">
      <c r="A238" s="84"/>
      <c r="B238" s="29">
        <v>10</v>
      </c>
      <c r="C238" s="46" t="s">
        <v>396</v>
      </c>
      <c r="D238" s="46" t="s">
        <v>397</v>
      </c>
      <c r="E238" s="63"/>
      <c r="F238" s="26"/>
    </row>
    <row r="239" spans="1:9" x14ac:dyDescent="0.25">
      <c r="A239" s="21"/>
      <c r="B239" s="21"/>
      <c r="C239" s="21"/>
      <c r="D239" s="23"/>
      <c r="E239" s="24"/>
      <c r="F239" s="26"/>
    </row>
    <row r="240" spans="1:9" s="9" customFormat="1" ht="12" x14ac:dyDescent="0.2">
      <c r="A240" s="8" t="s">
        <v>35</v>
      </c>
      <c r="B240" s="31"/>
      <c r="C240" s="31"/>
      <c r="D240" s="32"/>
      <c r="E240" s="33"/>
      <c r="F240" s="34"/>
      <c r="G240" s="8"/>
      <c r="H240" s="8"/>
      <c r="I240" s="8"/>
    </row>
    <row r="241" spans="1:9" x14ac:dyDescent="0.25">
      <c r="A241" s="55" t="s">
        <v>43</v>
      </c>
      <c r="B241" s="55" t="s">
        <v>32</v>
      </c>
      <c r="C241" s="55" t="s">
        <v>33</v>
      </c>
      <c r="D241" s="55" t="s">
        <v>10</v>
      </c>
      <c r="E241" s="55" t="s">
        <v>34</v>
      </c>
      <c r="F241" s="26"/>
    </row>
    <row r="242" spans="1:9" x14ac:dyDescent="0.25">
      <c r="A242" s="55"/>
      <c r="B242" s="55"/>
      <c r="C242" s="55"/>
      <c r="D242" s="55"/>
      <c r="E242" s="55"/>
      <c r="F242" s="26"/>
    </row>
    <row r="243" spans="1:9" x14ac:dyDescent="0.25">
      <c r="A243" s="84">
        <v>100</v>
      </c>
      <c r="B243" s="28">
        <v>5</v>
      </c>
      <c r="C243" s="46" t="s">
        <v>398</v>
      </c>
      <c r="D243" s="46" t="s">
        <v>399</v>
      </c>
      <c r="E243" s="15">
        <f>((B243*0.01/100)+(A243*0.004/100))/B243*100</f>
        <v>9.0000000000000011E-2</v>
      </c>
      <c r="F243" s="26"/>
    </row>
    <row r="244" spans="1:9" x14ac:dyDescent="0.25">
      <c r="A244" s="84"/>
      <c r="B244" s="28">
        <v>50</v>
      </c>
      <c r="C244" s="46" t="s">
        <v>400</v>
      </c>
      <c r="D244" s="46" t="s">
        <v>401</v>
      </c>
      <c r="E244" s="15">
        <f>((B244*0.01/100)+(A243*0.004/100))/B244*100</f>
        <v>1.8000000000000002E-2</v>
      </c>
      <c r="F244" s="26"/>
    </row>
    <row r="245" spans="1:9" x14ac:dyDescent="0.25">
      <c r="A245" s="84"/>
      <c r="B245" s="28">
        <v>95</v>
      </c>
      <c r="C245" s="46" t="s">
        <v>402</v>
      </c>
      <c r="D245" s="46" t="s">
        <v>403</v>
      </c>
      <c r="E245" s="15">
        <f>((B245*0.01/100)+(A243*0.004/100))/B245*100</f>
        <v>1.4210526315789476E-2</v>
      </c>
      <c r="F245" s="26"/>
    </row>
    <row r="246" spans="1:9" x14ac:dyDescent="0.25">
      <c r="A246" s="84">
        <v>1000</v>
      </c>
      <c r="B246" s="28">
        <v>50</v>
      </c>
      <c r="C246" s="46" t="s">
        <v>404</v>
      </c>
      <c r="D246" s="46" t="s">
        <v>405</v>
      </c>
      <c r="E246" s="15">
        <f>((B246*0.01/100)+(A246*0.001/100))/B246*100</f>
        <v>0.03</v>
      </c>
      <c r="F246" s="26"/>
    </row>
    <row r="247" spans="1:9" x14ac:dyDescent="0.25">
      <c r="A247" s="84"/>
      <c r="B247" s="28">
        <v>500</v>
      </c>
      <c r="C247" s="46" t="s">
        <v>406</v>
      </c>
      <c r="D247" s="46" t="s">
        <v>407</v>
      </c>
      <c r="E247" s="15">
        <f>((B247*0.01/100)+(A246*0.001/100))/B247*100</f>
        <v>1.2E-2</v>
      </c>
      <c r="F247" s="26"/>
    </row>
    <row r="248" spans="1:9" x14ac:dyDescent="0.25">
      <c r="A248" s="84"/>
      <c r="B248" s="28">
        <v>950</v>
      </c>
      <c r="C248" s="46" t="s">
        <v>408</v>
      </c>
      <c r="D248" s="46" t="s">
        <v>409</v>
      </c>
      <c r="E248" s="15">
        <f>((B248*0.01/100)+(A246*0.001/100))/B248*100</f>
        <v>1.1052631578947368E-2</v>
      </c>
      <c r="F248" s="26"/>
    </row>
    <row r="249" spans="1:9" x14ac:dyDescent="0.25">
      <c r="A249" s="84">
        <v>10000</v>
      </c>
      <c r="B249" s="28">
        <v>500</v>
      </c>
      <c r="C249" s="46" t="s">
        <v>410</v>
      </c>
      <c r="D249" s="46" t="s">
        <v>411</v>
      </c>
      <c r="E249" s="15">
        <f>((B249*0.01/100)+(A249*0.001/100))/B249*100</f>
        <v>3.0000000000000002E-2</v>
      </c>
      <c r="F249" s="26"/>
    </row>
    <row r="250" spans="1:9" x14ac:dyDescent="0.25">
      <c r="A250" s="84"/>
      <c r="B250" s="28">
        <v>5000</v>
      </c>
      <c r="C250" s="46" t="s">
        <v>412</v>
      </c>
      <c r="D250" s="46" t="s">
        <v>413</v>
      </c>
      <c r="E250" s="15">
        <f>((B250*0.01/100)+(A249*0.001/100))/B250*100</f>
        <v>1.1999999999999999E-2</v>
      </c>
      <c r="F250" s="26"/>
    </row>
    <row r="251" spans="1:9" x14ac:dyDescent="0.25">
      <c r="A251" s="84"/>
      <c r="B251" s="28">
        <v>9500</v>
      </c>
      <c r="C251" s="46" t="s">
        <v>414</v>
      </c>
      <c r="D251" s="46" t="s">
        <v>415</v>
      </c>
      <c r="E251" s="15">
        <f>((B251*0.01/100)+(A249*0.001/100))/B251*100</f>
        <v>1.1052631578947369E-2</v>
      </c>
      <c r="F251" s="26"/>
    </row>
    <row r="252" spans="1:9" x14ac:dyDescent="0.25">
      <c r="A252" s="84">
        <v>100000</v>
      </c>
      <c r="B252" s="28">
        <v>5000</v>
      </c>
      <c r="C252" s="46" t="s">
        <v>416</v>
      </c>
      <c r="D252" s="46" t="s">
        <v>417</v>
      </c>
      <c r="E252" s="15">
        <f>((B252*0.01/100)+(A252*0.001/100))/B252*100</f>
        <v>0.03</v>
      </c>
      <c r="F252" s="26"/>
    </row>
    <row r="253" spans="1:9" x14ac:dyDescent="0.25">
      <c r="A253" s="84"/>
      <c r="B253" s="28">
        <v>50000</v>
      </c>
      <c r="C253" s="46" t="s">
        <v>418</v>
      </c>
      <c r="D253" s="46" t="s">
        <v>419</v>
      </c>
      <c r="E253" s="15">
        <f>((B253*0.01/100)+(A252*0.001/100))/B253*100</f>
        <v>1.2E-2</v>
      </c>
      <c r="F253" s="26"/>
    </row>
    <row r="254" spans="1:9" x14ac:dyDescent="0.25">
      <c r="A254" s="84"/>
      <c r="B254" s="28">
        <v>95000</v>
      </c>
      <c r="C254" s="46" t="s">
        <v>420</v>
      </c>
      <c r="D254" s="46" t="s">
        <v>421</v>
      </c>
      <c r="E254" s="15">
        <f>((B254*0.01/100)+(A252*0.001/100))/B254*100</f>
        <v>1.1052631578947369E-2</v>
      </c>
      <c r="F254" s="26"/>
    </row>
    <row r="255" spans="1:9" x14ac:dyDescent="0.25">
      <c r="A255" s="35"/>
      <c r="B255" s="21"/>
      <c r="C255" s="21"/>
      <c r="D255" s="23"/>
      <c r="E255" s="26"/>
      <c r="F255" s="26"/>
    </row>
    <row r="256" spans="1:9" s="9" customFormat="1" ht="12" x14ac:dyDescent="0.2">
      <c r="A256" s="36" t="s">
        <v>36</v>
      </c>
      <c r="B256" s="31"/>
      <c r="C256" s="31"/>
      <c r="D256" s="32"/>
      <c r="E256" s="33"/>
      <c r="F256" s="34"/>
      <c r="G256" s="8"/>
      <c r="H256" s="8"/>
      <c r="I256" s="8"/>
    </row>
    <row r="257" spans="1:6" ht="15" customHeight="1" x14ac:dyDescent="0.25">
      <c r="A257" s="55" t="s">
        <v>44</v>
      </c>
      <c r="B257" s="55" t="s">
        <v>37</v>
      </c>
      <c r="C257" s="55" t="s">
        <v>38</v>
      </c>
      <c r="D257" s="55" t="s">
        <v>10</v>
      </c>
      <c r="E257" s="55" t="s">
        <v>34</v>
      </c>
      <c r="F257" s="26"/>
    </row>
    <row r="258" spans="1:6" x14ac:dyDescent="0.25">
      <c r="A258" s="55"/>
      <c r="B258" s="55"/>
      <c r="C258" s="55"/>
      <c r="D258" s="55"/>
      <c r="E258" s="55"/>
      <c r="F258" s="26"/>
    </row>
    <row r="259" spans="1:6" x14ac:dyDescent="0.25">
      <c r="A259" s="84">
        <v>1</v>
      </c>
      <c r="B259" s="28">
        <v>0.05</v>
      </c>
      <c r="C259" s="46" t="s">
        <v>422</v>
      </c>
      <c r="D259" s="46" t="s">
        <v>423</v>
      </c>
      <c r="E259" s="15">
        <v>0.03</v>
      </c>
      <c r="F259" s="26"/>
    </row>
    <row r="260" spans="1:6" x14ac:dyDescent="0.25">
      <c r="A260" s="84"/>
      <c r="B260" s="28">
        <v>0.5</v>
      </c>
      <c r="C260" s="46" t="s">
        <v>424</v>
      </c>
      <c r="D260" s="46" t="s">
        <v>425</v>
      </c>
      <c r="E260" s="15">
        <v>1.2E-2</v>
      </c>
      <c r="F260" s="26"/>
    </row>
    <row r="261" spans="1:6" x14ac:dyDescent="0.25">
      <c r="A261" s="84"/>
      <c r="B261" s="28">
        <v>0.95</v>
      </c>
      <c r="C261" s="46" t="s">
        <v>426</v>
      </c>
      <c r="D261" s="46" t="s">
        <v>427</v>
      </c>
      <c r="E261" s="15">
        <v>1.0999999999999999E-2</v>
      </c>
      <c r="F261" s="26"/>
    </row>
    <row r="262" spans="1:6" x14ac:dyDescent="0.25">
      <c r="A262" s="84">
        <v>10</v>
      </c>
      <c r="B262" s="28">
        <v>0.5</v>
      </c>
      <c r="C262" s="46" t="s">
        <v>428</v>
      </c>
      <c r="D262" s="46" t="s">
        <v>429</v>
      </c>
      <c r="E262" s="15">
        <v>0.03</v>
      </c>
      <c r="F262" s="26"/>
    </row>
    <row r="263" spans="1:6" x14ac:dyDescent="0.25">
      <c r="A263" s="84"/>
      <c r="B263" s="28">
        <v>5</v>
      </c>
      <c r="C263" s="46" t="s">
        <v>430</v>
      </c>
      <c r="D263" s="46" t="s">
        <v>431</v>
      </c>
      <c r="E263" s="15">
        <v>1.2E-2</v>
      </c>
      <c r="F263" s="26"/>
    </row>
    <row r="264" spans="1:6" x14ac:dyDescent="0.25">
      <c r="A264" s="84"/>
      <c r="B264" s="28">
        <v>9.5</v>
      </c>
      <c r="C264" s="46" t="s">
        <v>432</v>
      </c>
      <c r="D264" s="46" t="s">
        <v>433</v>
      </c>
      <c r="E264" s="15">
        <v>1.0999999999999999E-2</v>
      </c>
      <c r="F264" s="26"/>
    </row>
    <row r="265" spans="1:6" x14ac:dyDescent="0.25">
      <c r="A265" s="84">
        <v>100</v>
      </c>
      <c r="B265" s="28">
        <v>5</v>
      </c>
      <c r="C265" s="46" t="s">
        <v>434</v>
      </c>
      <c r="D265" s="46" t="s">
        <v>435</v>
      </c>
      <c r="E265" s="15">
        <v>0.03</v>
      </c>
      <c r="F265" s="26"/>
    </row>
    <row r="266" spans="1:6" x14ac:dyDescent="0.25">
      <c r="A266" s="84"/>
      <c r="B266" s="28">
        <v>50</v>
      </c>
      <c r="C266" s="46" t="s">
        <v>436</v>
      </c>
      <c r="D266" s="46" t="s">
        <v>437</v>
      </c>
      <c r="E266" s="15">
        <v>1.2E-2</v>
      </c>
      <c r="F266" s="26"/>
    </row>
    <row r="267" spans="1:6" x14ac:dyDescent="0.25">
      <c r="A267" s="84"/>
      <c r="B267" s="28">
        <v>95</v>
      </c>
      <c r="C267" s="46" t="s">
        <v>438</v>
      </c>
      <c r="D267" s="46" t="s">
        <v>439</v>
      </c>
      <c r="E267" s="15">
        <v>1.0999999999999999E-2</v>
      </c>
      <c r="F267" s="26"/>
    </row>
    <row r="268" spans="1:6" x14ac:dyDescent="0.25">
      <c r="A268" s="84">
        <v>1000</v>
      </c>
      <c r="B268" s="28">
        <v>50</v>
      </c>
      <c r="C268" s="46" t="s">
        <v>440</v>
      </c>
      <c r="D268" s="46" t="s">
        <v>441</v>
      </c>
      <c r="E268" s="15">
        <v>0.03</v>
      </c>
      <c r="F268" s="26"/>
    </row>
    <row r="269" spans="1:6" x14ac:dyDescent="0.25">
      <c r="A269" s="84"/>
      <c r="B269" s="28">
        <v>500</v>
      </c>
      <c r="C269" s="46" t="s">
        <v>442</v>
      </c>
      <c r="D269" s="46" t="s">
        <v>443</v>
      </c>
      <c r="E269" s="15">
        <v>1.2E-2</v>
      </c>
      <c r="F269" s="26"/>
    </row>
    <row r="270" spans="1:6" x14ac:dyDescent="0.25">
      <c r="A270" s="84"/>
      <c r="B270" s="37">
        <v>950</v>
      </c>
      <c r="C270" s="46" t="s">
        <v>444</v>
      </c>
      <c r="D270" s="46" t="s">
        <v>445</v>
      </c>
      <c r="E270" s="15">
        <v>1.0999999999999999E-2</v>
      </c>
      <c r="F270" s="26"/>
    </row>
    <row r="271" spans="1:6" x14ac:dyDescent="0.25">
      <c r="A271" s="35"/>
      <c r="B271" s="38"/>
      <c r="C271" s="14"/>
      <c r="D271" s="14"/>
      <c r="E271" s="14"/>
      <c r="F271" s="26"/>
    </row>
    <row r="272" spans="1:6" x14ac:dyDescent="0.25">
      <c r="A272" s="39" t="s">
        <v>39</v>
      </c>
    </row>
    <row r="273" spans="1:5" x14ac:dyDescent="0.25">
      <c r="A273" s="55" t="s">
        <v>40</v>
      </c>
      <c r="B273" s="55" t="s">
        <v>41</v>
      </c>
      <c r="C273" s="55" t="s">
        <v>42</v>
      </c>
      <c r="D273" s="55" t="s">
        <v>10</v>
      </c>
      <c r="E273" s="55" t="s">
        <v>34</v>
      </c>
    </row>
    <row r="274" spans="1:5" x14ac:dyDescent="0.25">
      <c r="A274" s="86"/>
      <c r="B274" s="86"/>
      <c r="C274" s="86"/>
      <c r="D274" s="86"/>
      <c r="E274" s="86"/>
    </row>
    <row r="275" spans="1:5" x14ac:dyDescent="0.25">
      <c r="A275" s="84">
        <v>1</v>
      </c>
      <c r="B275" s="28">
        <v>0.35</v>
      </c>
      <c r="C275" s="46" t="s">
        <v>446</v>
      </c>
      <c r="D275" s="46" t="s">
        <v>447</v>
      </c>
      <c r="E275" s="15">
        <f>((B275*0.5/100)+(A275*0.5/100))/B275*100</f>
        <v>1.9285714285714288</v>
      </c>
    </row>
    <row r="276" spans="1:5" x14ac:dyDescent="0.25">
      <c r="A276" s="85"/>
      <c r="B276" s="28">
        <v>0.5</v>
      </c>
      <c r="C276" s="46" t="s">
        <v>448</v>
      </c>
      <c r="D276" s="46" t="s">
        <v>449</v>
      </c>
      <c r="E276" s="15">
        <f>((B276*0.5/100)+(A275*0.5/100))/B276*100</f>
        <v>1.5</v>
      </c>
    </row>
    <row r="277" spans="1:5" x14ac:dyDescent="0.25">
      <c r="A277" s="85"/>
      <c r="B277" s="28">
        <v>0.95</v>
      </c>
      <c r="C277" s="46" t="s">
        <v>450</v>
      </c>
      <c r="D277" s="46" t="s">
        <v>451</v>
      </c>
      <c r="E277" s="15">
        <f>((B277*0.5/100)+(A275*0.5/100))/B277*100</f>
        <v>1.0263157894736843</v>
      </c>
    </row>
    <row r="278" spans="1:5" x14ac:dyDescent="0.25">
      <c r="A278" s="84">
        <v>10</v>
      </c>
      <c r="B278" s="37">
        <v>0.5</v>
      </c>
      <c r="C278" s="46" t="s">
        <v>452</v>
      </c>
      <c r="D278" s="46" t="s">
        <v>453</v>
      </c>
      <c r="E278" s="15">
        <f>((B278*0.4/100)+(A278*0.1/100))/B278*100</f>
        <v>2.4</v>
      </c>
    </row>
    <row r="279" spans="1:5" x14ac:dyDescent="0.25">
      <c r="A279" s="85"/>
      <c r="B279" s="37">
        <v>5</v>
      </c>
      <c r="C279" s="46" t="s">
        <v>454</v>
      </c>
      <c r="D279" s="46" t="s">
        <v>455</v>
      </c>
      <c r="E279" s="15">
        <f>((B279*0.4/100)+(A278*0.1/100))/B279*100</f>
        <v>0.6</v>
      </c>
    </row>
    <row r="280" spans="1:5" x14ac:dyDescent="0.25">
      <c r="A280" s="85"/>
      <c r="B280" s="37">
        <v>9.5</v>
      </c>
      <c r="C280" s="46" t="s">
        <v>456</v>
      </c>
      <c r="D280" s="46" t="s">
        <v>457</v>
      </c>
      <c r="E280" s="15">
        <f>((B280*0.4/100)+(A278*0.1/100))/B280*100</f>
        <v>0.50526315789473697</v>
      </c>
    </row>
    <row r="281" spans="1:5" x14ac:dyDescent="0.25">
      <c r="A281" s="84">
        <v>100</v>
      </c>
      <c r="B281" s="37">
        <v>5</v>
      </c>
      <c r="C281" s="46" t="s">
        <v>458</v>
      </c>
      <c r="D281" s="46" t="s">
        <v>459</v>
      </c>
      <c r="E281" s="15">
        <f>((B281*0.4/100)+(A281*0.1/100))/B281*100</f>
        <v>2.4</v>
      </c>
    </row>
    <row r="282" spans="1:5" x14ac:dyDescent="0.25">
      <c r="A282" s="85"/>
      <c r="B282" s="37">
        <v>50</v>
      </c>
      <c r="C282" s="46" t="s">
        <v>460</v>
      </c>
      <c r="D282" s="46" t="s">
        <v>461</v>
      </c>
      <c r="E282" s="15">
        <f>((B282*0.4/100)+(A281*0.1/100))/B282*100</f>
        <v>0.60000000000000009</v>
      </c>
    </row>
    <row r="283" spans="1:5" x14ac:dyDescent="0.25">
      <c r="A283" s="85"/>
      <c r="B283" s="37">
        <v>95</v>
      </c>
      <c r="C283" s="46" t="s">
        <v>462</v>
      </c>
      <c r="D283" s="46" t="s">
        <v>463</v>
      </c>
      <c r="E283" s="15">
        <f>((B283*0.4/100)+(A281*0.1/100))/B283*100</f>
        <v>0.50526315789473686</v>
      </c>
    </row>
    <row r="284" spans="1:5" x14ac:dyDescent="0.25">
      <c r="A284" s="84">
        <v>1000</v>
      </c>
      <c r="B284" s="37">
        <v>50</v>
      </c>
      <c r="C284" s="46" t="s">
        <v>464</v>
      </c>
      <c r="D284" s="46" t="s">
        <v>465</v>
      </c>
      <c r="E284" s="15">
        <f>((B284*0.4/100)+(A284*0.1/100))/B284*100</f>
        <v>2.4</v>
      </c>
    </row>
    <row r="285" spans="1:5" x14ac:dyDescent="0.25">
      <c r="A285" s="85"/>
      <c r="B285" s="37">
        <v>500</v>
      </c>
      <c r="C285" s="46" t="s">
        <v>466</v>
      </c>
      <c r="D285" s="46" t="s">
        <v>467</v>
      </c>
      <c r="E285" s="15">
        <f>((B285*0.4/100)+(A284*0.1/100))/B285*100</f>
        <v>0.6</v>
      </c>
    </row>
    <row r="286" spans="1:5" x14ac:dyDescent="0.25">
      <c r="A286" s="85"/>
      <c r="B286" s="37">
        <v>950</v>
      </c>
      <c r="C286" s="46" t="s">
        <v>468</v>
      </c>
      <c r="D286" s="46" t="s">
        <v>469</v>
      </c>
      <c r="E286" s="15">
        <f>((B286*0.4/100)+(A284*0.1/100))/B286*100</f>
        <v>0.50526315789473686</v>
      </c>
    </row>
    <row r="287" spans="1:5" x14ac:dyDescent="0.25">
      <c r="A287" s="84">
        <v>10000</v>
      </c>
      <c r="B287" s="37">
        <v>500</v>
      </c>
      <c r="C287" s="46" t="s">
        <v>470</v>
      </c>
      <c r="D287" s="46" t="s">
        <v>471</v>
      </c>
      <c r="E287" s="15">
        <f>((B287*0.4/100)+(A287*0.1/100))/B287*100</f>
        <v>2.4</v>
      </c>
    </row>
    <row r="288" spans="1:5" x14ac:dyDescent="0.25">
      <c r="A288" s="85"/>
      <c r="B288" s="37">
        <v>5000</v>
      </c>
      <c r="C288" s="46" t="s">
        <v>472</v>
      </c>
      <c r="D288" s="46" t="s">
        <v>473</v>
      </c>
      <c r="E288" s="15">
        <f>((B288*0.4/100)+(A287*0.1/100))/B288*100</f>
        <v>0.6</v>
      </c>
    </row>
    <row r="289" spans="1:8" x14ac:dyDescent="0.25">
      <c r="A289" s="85"/>
      <c r="B289" s="37">
        <v>9500</v>
      </c>
      <c r="C289" s="46" t="s">
        <v>474</v>
      </c>
      <c r="D289" s="46" t="s">
        <v>475</v>
      </c>
      <c r="E289" s="15">
        <f>((B289*0.4/100)+(A287*0.1/100))/B289*100</f>
        <v>0.50526315789473686</v>
      </c>
    </row>
    <row r="291" spans="1:8" x14ac:dyDescent="0.25">
      <c r="A291" s="83" t="s">
        <v>486</v>
      </c>
      <c r="B291" s="83"/>
      <c r="C291" s="40"/>
      <c r="D291" s="41" t="s">
        <v>46</v>
      </c>
      <c r="E291" s="89" t="s">
        <v>68</v>
      </c>
      <c r="F291" s="90"/>
      <c r="G291" s="14" t="s">
        <v>47</v>
      </c>
      <c r="H291" s="42"/>
    </row>
    <row r="293" spans="1:8" x14ac:dyDescent="0.25">
      <c r="A293" s="83" t="s">
        <v>45</v>
      </c>
      <c r="B293" s="83"/>
      <c r="C293" s="82" t="s">
        <v>69</v>
      </c>
      <c r="D293" s="82"/>
    </row>
  </sheetData>
  <mergeCells count="170">
    <mergeCell ref="E227:E228"/>
    <mergeCell ref="E229:E230"/>
    <mergeCell ref="E231:E232"/>
    <mergeCell ref="E233:E234"/>
    <mergeCell ref="E235:E236"/>
    <mergeCell ref="A36:A38"/>
    <mergeCell ref="E291:F291"/>
    <mergeCell ref="E273:E274"/>
    <mergeCell ref="E257:E258"/>
    <mergeCell ref="C257:C258"/>
    <mergeCell ref="B257:B258"/>
    <mergeCell ref="A257:A258"/>
    <mergeCell ref="A259:A261"/>
    <mergeCell ref="A262:A264"/>
    <mergeCell ref="A265:A267"/>
    <mergeCell ref="A268:A270"/>
    <mergeCell ref="C293:D293"/>
    <mergeCell ref="A291:B291"/>
    <mergeCell ref="A293:B293"/>
    <mergeCell ref="B168:B169"/>
    <mergeCell ref="A287:A289"/>
    <mergeCell ref="A273:A274"/>
    <mergeCell ref="B273:B274"/>
    <mergeCell ref="A243:A245"/>
    <mergeCell ref="A246:A248"/>
    <mergeCell ref="A249:A251"/>
    <mergeCell ref="A252:A254"/>
    <mergeCell ref="A227:A228"/>
    <mergeCell ref="A229:A230"/>
    <mergeCell ref="A231:A232"/>
    <mergeCell ref="A233:A234"/>
    <mergeCell ref="A235:A236"/>
    <mergeCell ref="A237:A238"/>
    <mergeCell ref="C273:C274"/>
    <mergeCell ref="D273:D274"/>
    <mergeCell ref="A275:A277"/>
    <mergeCell ref="A278:A280"/>
    <mergeCell ref="A281:A283"/>
    <mergeCell ref="A284:A286"/>
    <mergeCell ref="D257:D258"/>
    <mergeCell ref="A39:A41"/>
    <mergeCell ref="A5:H5"/>
    <mergeCell ref="A4:H4"/>
    <mergeCell ref="A42:A44"/>
    <mergeCell ref="A45:A47"/>
    <mergeCell ref="B50:B51"/>
    <mergeCell ref="C50:C51"/>
    <mergeCell ref="D50:D51"/>
    <mergeCell ref="E50:E51"/>
    <mergeCell ref="F50:F51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224:B226"/>
    <mergeCell ref="E224:E226"/>
    <mergeCell ref="D224:D226"/>
    <mergeCell ref="C224:C226"/>
    <mergeCell ref="A224:A226"/>
    <mergeCell ref="A50:A51"/>
    <mergeCell ref="A97:A111"/>
    <mergeCell ref="B97:B99"/>
    <mergeCell ref="A3:H3"/>
    <mergeCell ref="D144:D145"/>
    <mergeCell ref="E144:E145"/>
    <mergeCell ref="A146:A148"/>
    <mergeCell ref="A149:A151"/>
    <mergeCell ref="A152:A154"/>
    <mergeCell ref="A155:A157"/>
    <mergeCell ref="B109:B111"/>
    <mergeCell ref="B112:B114"/>
    <mergeCell ref="B115:B117"/>
    <mergeCell ref="B118:B120"/>
    <mergeCell ref="B121:B123"/>
    <mergeCell ref="B124:B126"/>
    <mergeCell ref="A127:A141"/>
    <mergeCell ref="B127:B129"/>
    <mergeCell ref="B130:B132"/>
    <mergeCell ref="A2:H2"/>
    <mergeCell ref="A1:H1"/>
    <mergeCell ref="A31:A32"/>
    <mergeCell ref="A33:A35"/>
    <mergeCell ref="B31:B32"/>
    <mergeCell ref="C31:C32"/>
    <mergeCell ref="D31:D32"/>
    <mergeCell ref="E31:E32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3:C23"/>
    <mergeCell ref="E237:E238"/>
    <mergeCell ref="A241:A242"/>
    <mergeCell ref="B241:B242"/>
    <mergeCell ref="C241:C242"/>
    <mergeCell ref="D241:D242"/>
    <mergeCell ref="E241:E242"/>
    <mergeCell ref="B52:B54"/>
    <mergeCell ref="B55:B57"/>
    <mergeCell ref="B58:B60"/>
    <mergeCell ref="B61:B63"/>
    <mergeCell ref="B64:B66"/>
    <mergeCell ref="A67:A81"/>
    <mergeCell ref="B67:B69"/>
    <mergeCell ref="B70:B72"/>
    <mergeCell ref="B73:B75"/>
    <mergeCell ref="B76:B78"/>
    <mergeCell ref="B79:B81"/>
    <mergeCell ref="A82:A96"/>
    <mergeCell ref="B82:B84"/>
    <mergeCell ref="B85:B87"/>
    <mergeCell ref="B88:B90"/>
    <mergeCell ref="B91:B93"/>
    <mergeCell ref="B94:B96"/>
    <mergeCell ref="B100:B102"/>
    <mergeCell ref="A204:A221"/>
    <mergeCell ref="B204:B206"/>
    <mergeCell ref="B207:B209"/>
    <mergeCell ref="B210:B212"/>
    <mergeCell ref="B213:B215"/>
    <mergeCell ref="B216:B218"/>
    <mergeCell ref="B219:B221"/>
    <mergeCell ref="B183:B185"/>
    <mergeCell ref="A186:A203"/>
    <mergeCell ref="B186:B188"/>
    <mergeCell ref="B189:B191"/>
    <mergeCell ref="B192:B194"/>
    <mergeCell ref="B195:B197"/>
    <mergeCell ref="B198:B200"/>
    <mergeCell ref="B201:B203"/>
    <mergeCell ref="A52:A66"/>
    <mergeCell ref="A112:A126"/>
    <mergeCell ref="A168:A185"/>
    <mergeCell ref="A158:A160"/>
    <mergeCell ref="A161:A163"/>
    <mergeCell ref="A166:A167"/>
    <mergeCell ref="B166:B167"/>
    <mergeCell ref="A144:A145"/>
    <mergeCell ref="B144:B145"/>
    <mergeCell ref="B103:B105"/>
    <mergeCell ref="B106:B108"/>
    <mergeCell ref="B133:B135"/>
    <mergeCell ref="B136:B138"/>
    <mergeCell ref="B139:B141"/>
    <mergeCell ref="C166:C167"/>
    <mergeCell ref="D166:D167"/>
    <mergeCell ref="E166:E167"/>
    <mergeCell ref="F166:F167"/>
    <mergeCell ref="B171:B173"/>
    <mergeCell ref="B174:B176"/>
    <mergeCell ref="B177:B179"/>
    <mergeCell ref="B180:B182"/>
    <mergeCell ref="C144:C145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48" max="7" man="1"/>
    <brk id="96" max="7" man="1"/>
    <brk id="142" max="7" man="1"/>
    <brk id="185" max="7" man="1"/>
    <brk id="239" max="7" man="1"/>
    <brk id="29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2021-07-08T05:02:39Z</dcterms:modified>
</cp:coreProperties>
</file>