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L\MEASControl\Protocol\"/>
    </mc:Choice>
  </mc:AlternateContent>
  <bookViews>
    <workbookView xWindow="360" yWindow="15" windowWidth="11340" windowHeight="654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43" i="1" l="1"/>
  <c r="I51" i="1"/>
  <c r="I47" i="1"/>
  <c r="I46" i="1"/>
  <c r="I50" i="1"/>
  <c r="I49" i="1"/>
  <c r="I48" i="1"/>
  <c r="I45" i="1"/>
  <c r="I44" i="1"/>
  <c r="I42" i="1"/>
  <c r="I41" i="1"/>
  <c r="G51" i="1"/>
  <c r="G50" i="1"/>
  <c r="G49" i="1"/>
  <c r="G48" i="1"/>
  <c r="G47" i="1"/>
  <c r="G45" i="1"/>
  <c r="G44" i="1"/>
  <c r="G43" i="1"/>
  <c r="G42" i="1"/>
  <c r="G41" i="1"/>
  <c r="G46" i="1"/>
  <c r="E48" i="1"/>
  <c r="E49" i="1"/>
  <c r="E51" i="1"/>
  <c r="E50" i="1"/>
  <c r="E47" i="1"/>
  <c r="E46" i="1"/>
  <c r="E45" i="1"/>
  <c r="E44" i="1"/>
  <c r="E43" i="1"/>
  <c r="E42" i="1"/>
  <c r="E41" i="1"/>
  <c r="C51" i="1"/>
  <c r="C50" i="1"/>
  <c r="C49" i="1"/>
  <c r="C48" i="1"/>
  <c r="C47" i="1"/>
  <c r="C46" i="1"/>
  <c r="C45" i="1"/>
  <c r="C44" i="1"/>
  <c r="C43" i="1"/>
  <c r="C42" i="1"/>
  <c r="C41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91" i="1"/>
  <c r="G100" i="1"/>
  <c r="G109" i="1"/>
  <c r="G82" i="1"/>
  <c r="G77" i="1"/>
  <c r="G76" i="1"/>
  <c r="G75" i="1"/>
  <c r="G74" i="1"/>
  <c r="G73" i="1"/>
  <c r="G66" i="1"/>
  <c r="G67" i="1"/>
  <c r="G68" i="1"/>
  <c r="G69" i="1"/>
  <c r="G70" i="1"/>
  <c r="G61" i="1"/>
  <c r="G62" i="1"/>
  <c r="G63" i="1"/>
  <c r="G64" i="1"/>
  <c r="G65" i="1"/>
  <c r="G60" i="1"/>
  <c r="G59" i="1"/>
  <c r="G58" i="1"/>
  <c r="G57" i="1"/>
  <c r="G56" i="1"/>
</calcChain>
</file>

<file path=xl/sharedStrings.xml><?xml version="1.0" encoding="utf-8"?>
<sst xmlns="http://schemas.openxmlformats.org/spreadsheetml/2006/main" count="272" uniqueCount="196">
  <si>
    <t>Допуск</t>
  </si>
  <si>
    <t>CH1</t>
  </si>
  <si>
    <t>CH2</t>
  </si>
  <si>
    <t>CH3</t>
  </si>
  <si>
    <t>CH4</t>
  </si>
  <si>
    <t>Допуск, %</t>
  </si>
  <si>
    <t>Коэф. отклонения</t>
  </si>
  <si>
    <t>2 мВ/дел</t>
  </si>
  <si>
    <t>5 мВ/дел</t>
  </si>
  <si>
    <t>10 мВ/дел</t>
  </si>
  <si>
    <t>20 мВ/дел</t>
  </si>
  <si>
    <t>50 мВ/дел</t>
  </si>
  <si>
    <t>100 мВ/дел</t>
  </si>
  <si>
    <t>200 мВ/дел</t>
  </si>
  <si>
    <t>500 мВ/дел</t>
  </si>
  <si>
    <t>1 В/дел</t>
  </si>
  <si>
    <t>2 В/дел</t>
  </si>
  <si>
    <t>5 В/дел</t>
  </si>
  <si>
    <t>6 мВ</t>
  </si>
  <si>
    <t>Uуст</t>
  </si>
  <si>
    <t>30 мВ</t>
  </si>
  <si>
    <t>300 мВ</t>
  </si>
  <si>
    <t>3 В</t>
  </si>
  <si>
    <t>15 В</t>
  </si>
  <si>
    <t>Uизм</t>
  </si>
  <si>
    <t>∆U</t>
  </si>
  <si>
    <t>±0,6 мВ</t>
  </si>
  <si>
    <t>±2,9 мВ</t>
  </si>
  <si>
    <t>±29 мВ</t>
  </si>
  <si>
    <t>±0,21 В</t>
  </si>
  <si>
    <t>±1,45 В</t>
  </si>
  <si>
    <t>1 мкс/дел</t>
  </si>
  <si>
    <t>2,5 мкс/дел</t>
  </si>
  <si>
    <t>5 мкс/дел</t>
  </si>
  <si>
    <t>10 мкс/дел</t>
  </si>
  <si>
    <t>25 мкс/дел</t>
  </si>
  <si>
    <t>50 мкс/дел</t>
  </si>
  <si>
    <t>100 мкс/дел</t>
  </si>
  <si>
    <t>250 мкс/дел</t>
  </si>
  <si>
    <t>500 мкс/дел</t>
  </si>
  <si>
    <t>1 мс/дел</t>
  </si>
  <si>
    <t>2,5 мс/дел</t>
  </si>
  <si>
    <t>5 мс/дел</t>
  </si>
  <si>
    <t>10 мс/дел</t>
  </si>
  <si>
    <t>25 мс/дел</t>
  </si>
  <si>
    <t>50 мс/дел</t>
  </si>
  <si>
    <t>100 мс/дел</t>
  </si>
  <si>
    <t>250 мс/дел</t>
  </si>
  <si>
    <t>500 мс/дел</t>
  </si>
  <si>
    <t>1 с/дел</t>
  </si>
  <si>
    <t>2,5 с/дел</t>
  </si>
  <si>
    <t>5 с/дел</t>
  </si>
  <si>
    <t>500 нс/дел</t>
  </si>
  <si>
    <t>250 нс/дел</t>
  </si>
  <si>
    <t>100 нс/дел</t>
  </si>
  <si>
    <t>50 нс/дел</t>
  </si>
  <si>
    <t>25 нс/дел</t>
  </si>
  <si>
    <t>10 нс/дел</t>
  </si>
  <si>
    <t>5 нс/дел</t>
  </si>
  <si>
    <t>Fуст</t>
  </si>
  <si>
    <t>Тизм</t>
  </si>
  <si>
    <t xml:space="preserve">Туст </t>
  </si>
  <si>
    <t>5 нс</t>
  </si>
  <si>
    <t>10 нс</t>
  </si>
  <si>
    <t>25 нс</t>
  </si>
  <si>
    <t>50 нс</t>
  </si>
  <si>
    <t>100 нс</t>
  </si>
  <si>
    <t>250 нс</t>
  </si>
  <si>
    <t>500 нс</t>
  </si>
  <si>
    <t>1 мкс</t>
  </si>
  <si>
    <t>2,5 мкс</t>
  </si>
  <si>
    <t>5 мкс</t>
  </si>
  <si>
    <t>10 мкс</t>
  </si>
  <si>
    <t>25 мкс</t>
  </si>
  <si>
    <t>50 мкс</t>
  </si>
  <si>
    <t>100 мкс</t>
  </si>
  <si>
    <t>250 мкс</t>
  </si>
  <si>
    <t>500 мкс</t>
  </si>
  <si>
    <t>1 мс</t>
  </si>
  <si>
    <t>2,5 мс</t>
  </si>
  <si>
    <t>5 мс</t>
  </si>
  <si>
    <t>10 мс</t>
  </si>
  <si>
    <t>25 мс</t>
  </si>
  <si>
    <t>50 мс</t>
  </si>
  <si>
    <t>100 мс</t>
  </si>
  <si>
    <t>250 мс</t>
  </si>
  <si>
    <t>500 мс</t>
  </si>
  <si>
    <t>1 с</t>
  </si>
  <si>
    <t>2,5 с</t>
  </si>
  <si>
    <t>5 с</t>
  </si>
  <si>
    <t>200 МГц</t>
  </si>
  <si>
    <t>100 МГц</t>
  </si>
  <si>
    <t>40 МГц</t>
  </si>
  <si>
    <t>20 МГц</t>
  </si>
  <si>
    <t>10 МГц</t>
  </si>
  <si>
    <t>4 МГц</t>
  </si>
  <si>
    <t>2 МГц</t>
  </si>
  <si>
    <t>1 МГц</t>
  </si>
  <si>
    <t>400 кГц</t>
  </si>
  <si>
    <t>200 кГц</t>
  </si>
  <si>
    <t>100 кГц</t>
  </si>
  <si>
    <t>40 кГц</t>
  </si>
  <si>
    <t>20 кГц</t>
  </si>
  <si>
    <t>10 кГц</t>
  </si>
  <si>
    <t>4 кГц</t>
  </si>
  <si>
    <t>2 кГц</t>
  </si>
  <si>
    <t>1 кГц</t>
  </si>
  <si>
    <t>400 Гц</t>
  </si>
  <si>
    <t>200 Гц</t>
  </si>
  <si>
    <t>100 Гц</t>
  </si>
  <si>
    <t>40 Гц</t>
  </si>
  <si>
    <t>20 Гц</t>
  </si>
  <si>
    <t>10 Гц</t>
  </si>
  <si>
    <t>4 Гц</t>
  </si>
  <si>
    <t>2 Гц</t>
  </si>
  <si>
    <t>1 Гц</t>
  </si>
  <si>
    <t>0,4 Гц</t>
  </si>
  <si>
    <t>0,2 Гц</t>
  </si>
  <si>
    <t>±0,001 нс</t>
  </si>
  <si>
    <t>±0,0025 нс</t>
  </si>
  <si>
    <t>±0,0005 нс</t>
  </si>
  <si>
    <t>± 0,005 нс</t>
  </si>
  <si>
    <t>±0,01 нс</t>
  </si>
  <si>
    <t>±0,025 нс</t>
  </si>
  <si>
    <t>±0,05 нс</t>
  </si>
  <si>
    <t>±0,0001 мкс</t>
  </si>
  <si>
    <t>±0,00025 мкс</t>
  </si>
  <si>
    <t>±0,0005 мкс</t>
  </si>
  <si>
    <t>±0,001 мкс</t>
  </si>
  <si>
    <t>±0,0025 мкс</t>
  </si>
  <si>
    <t>±0,005 мкс</t>
  </si>
  <si>
    <t>±0,01 мкс</t>
  </si>
  <si>
    <t>±0,025 мкс</t>
  </si>
  <si>
    <t>±0,05 мкс</t>
  </si>
  <si>
    <t>±0,0001 мс</t>
  </si>
  <si>
    <t>±0,00025 мс</t>
  </si>
  <si>
    <t>±0,0005 мс</t>
  </si>
  <si>
    <t>±0,001 мс</t>
  </si>
  <si>
    <t>±0,0025 мс</t>
  </si>
  <si>
    <t>±0,005 мс</t>
  </si>
  <si>
    <t>±0,01 мс</t>
  </si>
  <si>
    <t>±0,025 мс</t>
  </si>
  <si>
    <t>±0,05 мс</t>
  </si>
  <si>
    <t>±0,0005 с</t>
  </si>
  <si>
    <t>±0,0001 с</t>
  </si>
  <si>
    <t>±0,00025 с</t>
  </si>
  <si>
    <t>TDS 210</t>
  </si>
  <si>
    <t>TDS 220</t>
  </si>
  <si>
    <t>TDS 224</t>
  </si>
  <si>
    <t>допуск, нс</t>
  </si>
  <si>
    <r>
      <t xml:space="preserve">τ </t>
    </r>
    <r>
      <rPr>
        <vertAlign val="subscript"/>
        <sz val="10"/>
        <rFont val="Times New Roman"/>
        <family val="1"/>
        <charset val="204"/>
      </rPr>
      <t>нар</t>
    </r>
    <r>
      <rPr>
        <sz val="10"/>
        <rFont val="Times New Roman"/>
        <family val="1"/>
        <charset val="204"/>
      </rPr>
      <t>, нс</t>
    </r>
  </si>
  <si>
    <t>Заключение:__________________________________________________________________________</t>
  </si>
  <si>
    <t>Поверитель:_____________________________________</t>
  </si>
  <si>
    <t>СН1, %</t>
  </si>
  <si>
    <t>СН2, %</t>
  </si>
  <si>
    <t>СН3, %</t>
  </si>
  <si>
    <t>СН4, %</t>
  </si>
  <si>
    <t>∆Т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</si>
  <si>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</si>
  <si>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</si>
  <si>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</si>
  <si>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</si>
  <si>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</si>
  <si>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</si>
  <si>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</si>
  <si>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</si>
  <si>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</si>
  <si>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</si>
  <si>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</si>
  <si>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</si>
  <si>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</si>
  <si>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Температура окружающего воздуха, °С</t>
  </si>
  <si>
    <t>Относительная влажность, %</t>
  </si>
  <si>
    <t>от 30 до 80</t>
  </si>
  <si>
    <t>Атмосферное давление, кПа</t>
  </si>
  <si>
    <t>Эталоны и средства поверки:</t>
  </si>
  <si>
    <t>Тип</t>
  </si>
  <si>
    <t>Зав. №</t>
  </si>
  <si>
    <t>Осциллограф цифровой TDS 224</t>
  </si>
  <si>
    <t>19294-00</t>
  </si>
  <si>
    <t>071-0404-00 МП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</si>
  <si>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</si>
  <si>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 84 до 106</t>
  </si>
  <si>
    <t>9500B/9530</t>
  </si>
  <si>
    <t>1 Внешний осмотр (п. 7.1):____________________________</t>
  </si>
  <si>
    <t>2 Опробование (п. 7.2):___________________________</t>
  </si>
  <si>
    <t>3 Определние метрологических характеристик  (п. 7.3)</t>
  </si>
  <si>
    <t>3.1 Определение погрешности коэффициента отклонения (п. 7.3.1)</t>
  </si>
  <si>
    <t>3.2 Определение погрешности измерения напряжения (п. 7.3.2)</t>
  </si>
  <si>
    <t>Канал</t>
  </si>
  <si>
    <t>3.3 Определение погрешности коэффициента развёртки (п. 7.3.3)</t>
  </si>
  <si>
    <t>Коэф. развертки</t>
  </si>
  <si>
    <t>3.4 Определение времени нарастания переходной характеристики (п. 7.3.4)</t>
  </si>
  <si>
    <t>C012008</t>
  </si>
  <si>
    <r>
      <t>Дата:</t>
    </r>
    <r>
      <rPr>
        <b/>
        <i/>
        <u/>
        <sz val="10"/>
        <rFont val="Times New Roman"/>
        <family val="1"/>
        <charset val="204"/>
      </rPr>
      <t xml:space="preserve"> 19.10.2023 г.</t>
    </r>
  </si>
  <si>
    <t>Протокол № 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</si>
</sst>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14" x14ac:knownFonts="1"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u/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2" applyFont="1" applyAlignment="1">
      <alignment horizontal="left"/>
    </xf>
    <xf numFmtId="0" fontId="4" fillId="0" borderId="0" xfId="0" applyFont="1"/>
    <xf numFmtId="0" fontId="3" fillId="0" borderId="0" xfId="2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/>
    <xf numFmtId="0" fontId="3" fillId="0" borderId="0" xfId="1" applyFont="1" applyBorder="1" applyAlignment="1">
      <alignment horizontal="left" vertical="center"/>
    </xf>
    <xf numFmtId="0" fontId="2" fillId="0" borderId="0" xfId="1" applyBorder="1"/>
    <xf numFmtId="0" fontId="7" fillId="0" borderId="0" xfId="1" applyFont="1" applyBorder="1" applyAlignment="1">
      <alignment horizontal="center" vertical="center"/>
    </xf>
    <xf numFmtId="0" fontId="10" fillId="0" borderId="0" xfId="1" applyFont="1" applyBorder="1"/>
    <xf numFmtId="0" fontId="3" fillId="0" borderId="0" xfId="1" applyFont="1" applyBorder="1" applyAlignment="1">
      <alignment horizontal="center" vertical="center"/>
    </xf>
    <xf numFmtId="0" fontId="11" fillId="0" borderId="0" xfId="1" applyFont="1"/>
    <xf numFmtId="0" fontId="3" fillId="0" borderId="0" xfId="1" applyFont="1" applyAlignment="1">
      <alignment vertical="center" wrapText="1"/>
    </xf>
    <xf numFmtId="0" fontId="2" fillId="0" borderId="0" xfId="1"/>
    <xf numFmtId="0" fontId="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73" fontId="13" fillId="0" borderId="1" xfId="0" applyNumberFormat="1" applyFont="1" applyBorder="1" applyAlignment="1">
      <alignment horizontal="center"/>
    </xf>
    <xf numFmtId="173" fontId="3" fillId="0" borderId="1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/>
    <xf numFmtId="0" fontId="1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 wrapText="1"/>
    </xf>
    <xf numFmtId="0" fontId="11" fillId="0" borderId="1" xfId="1" applyFont="1" applyBorder="1" applyAlignment="1">
      <alignment horizontal="center" wrapText="1"/>
    </xf>
    <xf numFmtId="0" fontId="11" fillId="0" borderId="6" xfId="1" applyFont="1" applyBorder="1" applyAlignment="1">
      <alignment horizontal="center"/>
    </xf>
    <xf numFmtId="0" fontId="11" fillId="0" borderId="2" xfId="1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view="pageLayout" topLeftCell="A117" zoomScale="130" zoomScaleNormal="100" zoomScalePageLayoutView="130" workbookViewId="0">
      <selection activeCell="B113" sqref="B113:C114"/>
    </sheetView>
  </sheetViews>
  <sheetFormatPr defaultRowHeight="12.75" x14ac:dyDescent="0.2"/>
  <cols>
    <col min="1" max="10" width="7.7109375" customWidth="1"/>
  </cols>
  <sheetData>
    <row r="1" spans="1:11" ht="66.75" customHeight="1" x14ac:dyDescent="0.2">
      <c r="A1" s="37" t="s">
        <v>158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5.25" customHeight="1" x14ac:dyDescent="0.25">
      <c r="A2" s="21"/>
      <c r="B2" s="21"/>
      <c r="C2" s="21"/>
      <c r="D2" s="21"/>
      <c r="E2" s="21"/>
      <c r="F2" s="21"/>
      <c r="G2" s="21"/>
      <c r="H2" s="21"/>
      <c r="I2" s="20"/>
    </row>
    <row r="3" spans="1:11" ht="15" customHeight="1" x14ac:dyDescent="0.2">
      <c r="A3" s="81" t="s">
        <v>195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4.5" customHeight="1" x14ac:dyDescent="0.25">
      <c r="A4" s="22"/>
      <c r="B4" s="22"/>
      <c r="C4" s="22"/>
      <c r="D4" s="22"/>
      <c r="E4" s="22"/>
      <c r="F4" s="22"/>
      <c r="G4" s="22"/>
      <c r="H4" s="23"/>
      <c r="I4" s="20"/>
    </row>
    <row r="5" spans="1:11" ht="13.5" x14ac:dyDescent="0.2">
      <c r="A5" s="82" t="s">
        <v>159</v>
      </c>
      <c r="B5" s="82"/>
      <c r="C5" s="82"/>
      <c r="D5" s="82"/>
      <c r="E5" s="92" t="s">
        <v>178</v>
      </c>
      <c r="F5" s="92"/>
      <c r="G5" s="92"/>
      <c r="H5" s="92"/>
      <c r="I5" s="92"/>
      <c r="J5" s="92"/>
      <c r="K5" s="92"/>
    </row>
    <row r="6" spans="1:11" ht="13.5" x14ac:dyDescent="0.2">
      <c r="A6" s="82" t="s">
        <v>160</v>
      </c>
      <c r="B6" s="82"/>
      <c r="C6" s="82"/>
      <c r="D6" s="82"/>
      <c r="E6" s="93" t="s">
        <v>193</v>
      </c>
      <c r="F6" s="93"/>
      <c r="G6" s="93"/>
      <c r="H6" s="93"/>
      <c r="I6" s="93"/>
      <c r="J6" s="93"/>
      <c r="K6" s="93"/>
    </row>
    <row r="7" spans="1:11" ht="13.5" x14ac:dyDescent="0.2">
      <c r="A7" s="82" t="s">
        <v>161</v>
      </c>
      <c r="B7" s="82"/>
      <c r="C7" s="82"/>
      <c r="D7" s="82"/>
      <c r="E7" s="92"/>
      <c r="F7" s="92"/>
      <c r="G7" s="92"/>
      <c r="H7" s="92"/>
      <c r="I7" s="92"/>
      <c r="J7" s="92"/>
      <c r="K7" s="92"/>
    </row>
    <row r="8" spans="1:11" ht="13.5" x14ac:dyDescent="0.2">
      <c r="A8" s="82" t="s">
        <v>162</v>
      </c>
      <c r="B8" s="82"/>
      <c r="C8" s="82"/>
      <c r="D8" s="82"/>
      <c r="E8" s="92" t="s">
        <v>179</v>
      </c>
      <c r="F8" s="92"/>
      <c r="G8" s="92"/>
      <c r="H8" s="92"/>
      <c r="I8" s="92"/>
      <c r="J8" s="92"/>
      <c r="K8" s="92"/>
    </row>
    <row r="9" spans="1:11" ht="13.5" x14ac:dyDescent="0.2">
      <c r="A9" s="82" t="s">
        <v>163</v>
      </c>
      <c r="B9" s="82"/>
      <c r="C9" s="82"/>
      <c r="D9" s="82"/>
      <c r="E9" s="92"/>
      <c r="F9" s="92"/>
      <c r="G9" s="92"/>
      <c r="H9" s="92"/>
      <c r="I9" s="92"/>
      <c r="J9" s="92"/>
      <c r="K9" s="92"/>
    </row>
    <row r="10" spans="1:11" ht="13.5" customHeight="1" x14ac:dyDescent="0.2">
      <c r="A10" s="90" t="s">
        <v>164</v>
      </c>
      <c r="B10" s="90"/>
      <c r="C10" s="90"/>
      <c r="D10" s="90"/>
      <c r="E10" s="94" t="s">
        <v>180</v>
      </c>
      <c r="F10" s="94"/>
      <c r="G10" s="94"/>
      <c r="H10" s="94"/>
      <c r="I10" s="94"/>
      <c r="J10" s="94"/>
      <c r="K10" s="94"/>
    </row>
    <row r="11" spans="1:11" ht="13.5" x14ac:dyDescent="0.2">
      <c r="A11" s="90" t="s">
        <v>165</v>
      </c>
      <c r="B11" s="90"/>
      <c r="C11" s="90"/>
      <c r="D11" s="90"/>
      <c r="E11" s="91" t="s">
        <v>166</v>
      </c>
      <c r="F11" s="91"/>
      <c r="G11" s="91"/>
      <c r="H11" s="91"/>
      <c r="I11" s="91"/>
      <c r="J11" s="91"/>
      <c r="K11" s="91"/>
    </row>
    <row r="12" spans="1:11" ht="6" customHeight="1" x14ac:dyDescent="0.25">
      <c r="A12" s="21"/>
      <c r="B12" s="21"/>
      <c r="C12" s="21"/>
      <c r="D12" s="21"/>
      <c r="E12" s="21"/>
      <c r="F12" s="21"/>
      <c r="G12" s="21"/>
      <c r="H12" s="21"/>
      <c r="I12" s="20"/>
    </row>
    <row r="13" spans="1:11" ht="15" x14ac:dyDescent="0.25">
      <c r="A13" s="21" t="s">
        <v>167</v>
      </c>
      <c r="B13" s="21"/>
      <c r="C13" s="21"/>
      <c r="D13" s="21"/>
      <c r="E13" s="21"/>
      <c r="F13" s="21"/>
      <c r="G13" s="21"/>
      <c r="H13" s="21"/>
      <c r="I13" s="20"/>
    </row>
    <row r="14" spans="1:11" ht="5.25" customHeight="1" x14ac:dyDescent="0.25">
      <c r="A14" s="21"/>
      <c r="B14" s="21"/>
      <c r="C14" s="21"/>
      <c r="D14" s="21"/>
      <c r="E14" s="21"/>
      <c r="F14" s="21"/>
      <c r="G14" s="21"/>
      <c r="H14" s="21"/>
      <c r="I14" s="20"/>
    </row>
    <row r="15" spans="1:11" ht="15" customHeight="1" x14ac:dyDescent="0.2">
      <c r="A15" s="86" t="s">
        <v>168</v>
      </c>
      <c r="B15" s="86"/>
      <c r="C15" s="86"/>
      <c r="D15" s="86"/>
      <c r="E15" s="86"/>
      <c r="F15" s="88" t="s">
        <v>169</v>
      </c>
      <c r="G15" s="88"/>
      <c r="H15" s="88"/>
      <c r="I15" s="86" t="s">
        <v>170</v>
      </c>
      <c r="J15" s="86"/>
      <c r="K15" s="86"/>
    </row>
    <row r="16" spans="1:11" ht="15" customHeight="1" x14ac:dyDescent="0.2">
      <c r="A16" s="87" t="s">
        <v>171</v>
      </c>
      <c r="B16" s="87"/>
      <c r="C16" s="87"/>
      <c r="D16" s="87"/>
      <c r="E16" s="87"/>
      <c r="F16" s="89"/>
      <c r="G16" s="89"/>
      <c r="H16" s="89"/>
      <c r="I16" s="86" t="s">
        <v>181</v>
      </c>
      <c r="J16" s="86"/>
      <c r="K16" s="86"/>
    </row>
    <row r="17" spans="1:11" ht="15" customHeight="1" x14ac:dyDescent="0.2">
      <c r="A17" s="87" t="s">
        <v>172</v>
      </c>
      <c r="B17" s="87"/>
      <c r="C17" s="87"/>
      <c r="D17" s="87"/>
      <c r="E17" s="87"/>
      <c r="F17" s="89"/>
      <c r="G17" s="89"/>
      <c r="H17" s="89"/>
      <c r="I17" s="86" t="s">
        <v>173</v>
      </c>
      <c r="J17" s="86"/>
      <c r="K17" s="86"/>
    </row>
    <row r="18" spans="1:11" ht="15" customHeight="1" x14ac:dyDescent="0.2">
      <c r="A18" s="87" t="s">
        <v>174</v>
      </c>
      <c r="B18" s="87"/>
      <c r="C18" s="87"/>
      <c r="D18" s="87"/>
      <c r="E18" s="87"/>
      <c r="F18" s="89"/>
      <c r="G18" s="89"/>
      <c r="H18" s="89"/>
      <c r="I18" s="86" t="s">
        <v>182</v>
      </c>
      <c r="J18" s="86"/>
      <c r="K18" s="86"/>
    </row>
    <row r="19" spans="1:11" ht="3.75" customHeight="1" x14ac:dyDescent="0.25">
      <c r="A19" s="24"/>
      <c r="B19" s="25"/>
      <c r="C19" s="25"/>
      <c r="D19" s="26"/>
      <c r="E19" s="27"/>
      <c r="F19" s="28"/>
      <c r="G19" s="25"/>
      <c r="H19" s="21"/>
      <c r="I19" s="20"/>
    </row>
    <row r="20" spans="1:11" x14ac:dyDescent="0.2">
      <c r="A20" s="29" t="s">
        <v>175</v>
      </c>
      <c r="B20" s="29"/>
      <c r="C20" s="29"/>
      <c r="D20" s="29"/>
      <c r="E20" s="29"/>
      <c r="F20" s="29"/>
      <c r="G20" s="29"/>
      <c r="H20" s="29"/>
      <c r="I20" s="21"/>
    </row>
    <row r="21" spans="1:11" ht="4.5" customHeight="1" x14ac:dyDescent="0.2">
      <c r="A21" s="29"/>
      <c r="B21" s="29"/>
      <c r="C21" s="29"/>
      <c r="D21" s="29"/>
      <c r="E21" s="29"/>
      <c r="F21" s="29"/>
      <c r="G21" s="29"/>
      <c r="H21" s="29"/>
      <c r="I21" s="21"/>
    </row>
    <row r="22" spans="1:11" ht="12.75" customHeight="1" x14ac:dyDescent="0.2">
      <c r="A22" s="88" t="s">
        <v>176</v>
      </c>
      <c r="B22" s="88"/>
      <c r="C22" s="88" t="s">
        <v>177</v>
      </c>
      <c r="D22" s="88"/>
      <c r="E22" s="30"/>
      <c r="F22" s="30"/>
      <c r="G22" s="21"/>
    </row>
    <row r="23" spans="1:11" x14ac:dyDescent="0.2">
      <c r="A23" s="95" t="s">
        <v>183</v>
      </c>
      <c r="B23" s="95"/>
      <c r="C23" s="96">
        <v>276568182</v>
      </c>
      <c r="D23" s="97"/>
      <c r="E23" s="31"/>
      <c r="F23" s="31"/>
      <c r="G23" s="31"/>
    </row>
    <row r="24" spans="1:11" ht="74.25" hidden="1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74.25" hidden="1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74.25" hidden="1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74.25" hidden="1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ht="74.25" hidden="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74.25" hidden="1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ht="5.25" customHeight="1" x14ac:dyDescent="0.2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10" t="s">
        <v>184</v>
      </c>
      <c r="B31" s="10"/>
      <c r="C31" s="12"/>
      <c r="D31" s="12"/>
      <c r="E31" s="10"/>
      <c r="F31" s="10"/>
      <c r="G31" s="2"/>
      <c r="H31" s="2"/>
      <c r="I31" s="2"/>
      <c r="J31" s="2"/>
      <c r="K31" s="2"/>
    </row>
    <row r="32" spans="1:11" ht="6" customHeight="1" x14ac:dyDescent="0.2">
      <c r="A32" s="10"/>
      <c r="B32" s="10"/>
      <c r="C32" s="12"/>
      <c r="D32" s="12"/>
      <c r="E32" s="10"/>
      <c r="F32" s="10"/>
      <c r="G32" s="2"/>
      <c r="H32" s="2"/>
      <c r="I32" s="2"/>
      <c r="J32" s="2"/>
      <c r="K32" s="2"/>
    </row>
    <row r="33" spans="1:11" x14ac:dyDescent="0.2">
      <c r="A33" s="10" t="s">
        <v>185</v>
      </c>
      <c r="B33" s="10"/>
      <c r="C33" s="10"/>
      <c r="D33" s="10"/>
      <c r="E33" s="10"/>
      <c r="F33" s="10"/>
      <c r="G33" s="2"/>
      <c r="H33" s="2"/>
      <c r="I33" s="2"/>
      <c r="J33" s="2"/>
      <c r="K33" s="2"/>
    </row>
    <row r="34" spans="1:11" ht="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s="71" t="s">
        <v>186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</row>
    <row r="36" spans="1:11" ht="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2" t="s">
        <v>187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6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2.75" customHeight="1" x14ac:dyDescent="0.2">
      <c r="A39" s="47" t="s">
        <v>6</v>
      </c>
      <c r="B39" s="55"/>
      <c r="C39" s="60" t="s">
        <v>153</v>
      </c>
      <c r="D39" s="61"/>
      <c r="E39" s="60" t="s">
        <v>154</v>
      </c>
      <c r="F39" s="61"/>
      <c r="G39" s="60" t="s">
        <v>155</v>
      </c>
      <c r="H39" s="61"/>
      <c r="I39" s="60" t="s">
        <v>156</v>
      </c>
      <c r="J39" s="61"/>
      <c r="K39" s="47" t="s">
        <v>5</v>
      </c>
    </row>
    <row r="40" spans="1:11" x14ac:dyDescent="0.2">
      <c r="A40" s="55"/>
      <c r="B40" s="55"/>
      <c r="C40" s="62"/>
      <c r="D40" s="63"/>
      <c r="E40" s="62"/>
      <c r="F40" s="63"/>
      <c r="G40" s="62"/>
      <c r="H40" s="63"/>
      <c r="I40" s="62"/>
      <c r="J40" s="63"/>
      <c r="K40" s="55"/>
    </row>
    <row r="41" spans="1:11" x14ac:dyDescent="0.2">
      <c r="A41" s="47" t="s">
        <v>7</v>
      </c>
      <c r="B41" s="55"/>
      <c r="C41" s="66">
        <f>((10.2-10)/10)*100</f>
        <v>1.9999999999999927</v>
      </c>
      <c r="D41" s="67"/>
      <c r="E41" s="66">
        <f>((10.2-10)/10)*100</f>
        <v>1.9999999999999927</v>
      </c>
      <c r="F41" s="67"/>
      <c r="G41" s="66">
        <f>((10.2-10)/10)*100</f>
        <v>1.9999999999999927</v>
      </c>
      <c r="H41" s="67"/>
      <c r="I41" s="66">
        <f>((10.2-10)/10)*100</f>
        <v>1.9999999999999927</v>
      </c>
      <c r="J41" s="67"/>
      <c r="K41" s="72">
        <v>4</v>
      </c>
    </row>
    <row r="42" spans="1:11" ht="13.5" thickBot="1" x14ac:dyDescent="0.25">
      <c r="A42" s="68" t="s">
        <v>8</v>
      </c>
      <c r="B42" s="51"/>
      <c r="C42" s="69">
        <f>((25.2-25)/25)*100</f>
        <v>0.79999999999999727</v>
      </c>
      <c r="D42" s="70"/>
      <c r="E42" s="69">
        <f>((25.2-25)/25)*100</f>
        <v>0.79999999999999727</v>
      </c>
      <c r="F42" s="70"/>
      <c r="G42" s="69">
        <f>((25.2-25)/25)*100</f>
        <v>0.79999999999999727</v>
      </c>
      <c r="H42" s="70"/>
      <c r="I42" s="69">
        <f>((25.2-25)/25)*100</f>
        <v>0.79999999999999727</v>
      </c>
      <c r="J42" s="70"/>
      <c r="K42" s="73"/>
    </row>
    <row r="43" spans="1:11" x14ac:dyDescent="0.2">
      <c r="A43" s="58" t="s">
        <v>9</v>
      </c>
      <c r="B43" s="59"/>
      <c r="C43" s="53">
        <f>((50.4-50)/50)*100</f>
        <v>0.79999999999999727</v>
      </c>
      <c r="D43" s="54"/>
      <c r="E43" s="53">
        <f>((50.4-50)/50)*100</f>
        <v>0.79999999999999727</v>
      </c>
      <c r="F43" s="54"/>
      <c r="G43" s="53">
        <f>((50.4-50)/50)*100</f>
        <v>0.79999999999999727</v>
      </c>
      <c r="H43" s="54"/>
      <c r="I43" s="53">
        <f>((50.2-50)/50)*100</f>
        <v>0.40000000000000563</v>
      </c>
      <c r="J43" s="54"/>
      <c r="K43" s="74">
        <v>3</v>
      </c>
    </row>
    <row r="44" spans="1:11" x14ac:dyDescent="0.2">
      <c r="A44" s="47" t="s">
        <v>10</v>
      </c>
      <c r="B44" s="55"/>
      <c r="C44" s="62">
        <f>((101-100)/100)*100</f>
        <v>1</v>
      </c>
      <c r="D44" s="63"/>
      <c r="E44" s="62">
        <f>((101-100)/100)*100</f>
        <v>1</v>
      </c>
      <c r="F44" s="63"/>
      <c r="G44" s="62">
        <f>((101-100)/100)*100</f>
        <v>1</v>
      </c>
      <c r="H44" s="63"/>
      <c r="I44" s="62">
        <f>((101-100)/100)*100</f>
        <v>1</v>
      </c>
      <c r="J44" s="63"/>
      <c r="K44" s="74"/>
    </row>
    <row r="45" spans="1:11" x14ac:dyDescent="0.2">
      <c r="A45" s="47" t="s">
        <v>11</v>
      </c>
      <c r="B45" s="55"/>
      <c r="C45" s="62">
        <f>((252-250)/250)*100</f>
        <v>0.8</v>
      </c>
      <c r="D45" s="63"/>
      <c r="E45" s="62">
        <f>((252-250)/250)*100</f>
        <v>0.8</v>
      </c>
      <c r="F45" s="63"/>
      <c r="G45" s="62">
        <f>((252-250)/250)*100</f>
        <v>0.8</v>
      </c>
      <c r="H45" s="63"/>
      <c r="I45" s="62">
        <f>((252-250)/250)*100</f>
        <v>0.8</v>
      </c>
      <c r="J45" s="63"/>
      <c r="K45" s="74"/>
    </row>
    <row r="46" spans="1:11" x14ac:dyDescent="0.2">
      <c r="A46" s="47" t="s">
        <v>12</v>
      </c>
      <c r="B46" s="55"/>
      <c r="C46" s="62">
        <f>((504-500)/500)*100</f>
        <v>0.8</v>
      </c>
      <c r="D46" s="63"/>
      <c r="E46" s="62">
        <f>((504-500)/500)*100</f>
        <v>0.8</v>
      </c>
      <c r="F46" s="63"/>
      <c r="G46" s="62">
        <f>((501-500)/500)*100</f>
        <v>0.2</v>
      </c>
      <c r="H46" s="63"/>
      <c r="I46" s="62">
        <f>((496-500)/500)*100</f>
        <v>-0.8</v>
      </c>
      <c r="J46" s="63"/>
      <c r="K46" s="74"/>
    </row>
    <row r="47" spans="1:11" x14ac:dyDescent="0.2">
      <c r="A47" s="47" t="s">
        <v>13</v>
      </c>
      <c r="B47" s="55"/>
      <c r="C47" s="62">
        <f>((1.01-1)/1)*100</f>
        <v>1.0000000000000009</v>
      </c>
      <c r="D47" s="63"/>
      <c r="E47" s="62">
        <f>((1.01-1)/1)*100</f>
        <v>1.0000000000000009</v>
      </c>
      <c r="F47" s="63"/>
      <c r="G47" s="62">
        <f>((1.01-1)/1)*100</f>
        <v>1.0000000000000009</v>
      </c>
      <c r="H47" s="63"/>
      <c r="I47" s="62">
        <f>((0.98-1)/1)*100</f>
        <v>-2.0000000000000018</v>
      </c>
      <c r="J47" s="63"/>
      <c r="K47" s="74"/>
    </row>
    <row r="48" spans="1:11" x14ac:dyDescent="0.2">
      <c r="A48" s="47" t="s">
        <v>14</v>
      </c>
      <c r="B48" s="55"/>
      <c r="C48" s="62">
        <f>((2.56-2.5)/2.5)*100</f>
        <v>2.4000000000000021</v>
      </c>
      <c r="D48" s="63"/>
      <c r="E48" s="62">
        <f>((2.54-2.5)/2.5)*100</f>
        <v>1.6000000000000014</v>
      </c>
      <c r="F48" s="63"/>
      <c r="G48" s="62">
        <f>((2.54-2.5)/2.5)*100</f>
        <v>1.6000000000000014</v>
      </c>
      <c r="H48" s="63"/>
      <c r="I48" s="62">
        <f>((2.54-2.5)/2.5)*100</f>
        <v>1.6000000000000014</v>
      </c>
      <c r="J48" s="63"/>
      <c r="K48" s="74"/>
    </row>
    <row r="49" spans="1:17" x14ac:dyDescent="0.2">
      <c r="A49" s="47" t="s">
        <v>15</v>
      </c>
      <c r="B49" s="55"/>
      <c r="C49" s="62">
        <f>((5.12-5)/5)*100</f>
        <v>2.4000000000000021</v>
      </c>
      <c r="D49" s="63"/>
      <c r="E49" s="62">
        <f>((5.08-5)/5)*100</f>
        <v>1.6000000000000014</v>
      </c>
      <c r="F49" s="63"/>
      <c r="G49" s="62">
        <f>((5.08-5)/5)*100</f>
        <v>1.6000000000000014</v>
      </c>
      <c r="H49" s="63"/>
      <c r="I49" s="62">
        <f>((5.08-5)/5)*100</f>
        <v>1.6000000000000014</v>
      </c>
      <c r="J49" s="63"/>
      <c r="K49" s="74"/>
    </row>
    <row r="50" spans="1:17" x14ac:dyDescent="0.2">
      <c r="A50" s="41" t="s">
        <v>16</v>
      </c>
      <c r="B50" s="55"/>
      <c r="C50" s="62">
        <f>((10.2-10)/10)*100</f>
        <v>1.9999999999999927</v>
      </c>
      <c r="D50" s="63"/>
      <c r="E50" s="62">
        <f>((10.2-10)/10)*100</f>
        <v>1.9999999999999927</v>
      </c>
      <c r="F50" s="63"/>
      <c r="G50" s="62">
        <f>((10.2-10)/10)*100</f>
        <v>1.9999999999999927</v>
      </c>
      <c r="H50" s="63"/>
      <c r="I50" s="62">
        <f>((10.2-10)/10)*100</f>
        <v>1.9999999999999927</v>
      </c>
      <c r="J50" s="63"/>
      <c r="K50" s="74"/>
    </row>
    <row r="51" spans="1:17" x14ac:dyDescent="0.2">
      <c r="A51" s="41" t="s">
        <v>17</v>
      </c>
      <c r="B51" s="55"/>
      <c r="C51" s="62">
        <f>((25.6-25)/25)*100</f>
        <v>2.4000000000000057</v>
      </c>
      <c r="D51" s="63"/>
      <c r="E51" s="62">
        <f>((25.4-25)/25)*100</f>
        <v>1.5999999999999945</v>
      </c>
      <c r="F51" s="63"/>
      <c r="G51" s="62">
        <f>((25.4-25)/25)*100</f>
        <v>1.5999999999999945</v>
      </c>
      <c r="H51" s="63"/>
      <c r="I51" s="62">
        <f>((25.2-25)/25)*100</f>
        <v>0.79999999999999727</v>
      </c>
      <c r="J51" s="63"/>
      <c r="K51" s="75"/>
    </row>
    <row r="52" spans="1:17" ht="4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7" x14ac:dyDescent="0.2">
      <c r="A53" s="6" t="s">
        <v>188</v>
      </c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7" ht="5.2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7" ht="15" customHeight="1" x14ac:dyDescent="0.2">
      <c r="A55" s="4" t="s">
        <v>189</v>
      </c>
      <c r="B55" s="47" t="s">
        <v>6</v>
      </c>
      <c r="C55" s="55"/>
      <c r="D55" s="3" t="s">
        <v>19</v>
      </c>
      <c r="E55" s="47" t="s">
        <v>24</v>
      </c>
      <c r="F55" s="47"/>
      <c r="G55" s="41" t="s">
        <v>25</v>
      </c>
      <c r="H55" s="41"/>
      <c r="I55" s="41" t="s">
        <v>0</v>
      </c>
      <c r="J55" s="41"/>
      <c r="K55" s="6"/>
      <c r="M55" s="14"/>
      <c r="N55" s="14"/>
      <c r="O55" s="14"/>
      <c r="P55" s="14"/>
      <c r="Q55" s="14"/>
    </row>
    <row r="56" spans="1:17" x14ac:dyDescent="0.2">
      <c r="A56" s="40" t="s">
        <v>1</v>
      </c>
      <c r="B56" s="58" t="s">
        <v>7</v>
      </c>
      <c r="C56" s="59"/>
      <c r="D56" s="13" t="s">
        <v>18</v>
      </c>
      <c r="E56" s="56">
        <v>5.8</v>
      </c>
      <c r="F56" s="56"/>
      <c r="G56" s="57">
        <f>E56-6</f>
        <v>-0.20000000000000018</v>
      </c>
      <c r="H56" s="57"/>
      <c r="I56" s="57" t="s">
        <v>26</v>
      </c>
      <c r="J56" s="57"/>
      <c r="K56" s="6"/>
      <c r="M56" s="5"/>
      <c r="N56" s="5"/>
      <c r="O56" s="5"/>
      <c r="P56" s="5"/>
      <c r="Q56" s="5"/>
    </row>
    <row r="57" spans="1:17" x14ac:dyDescent="0.2">
      <c r="A57" s="41"/>
      <c r="B57" s="47" t="s">
        <v>9</v>
      </c>
      <c r="C57" s="55"/>
      <c r="D57" s="9" t="s">
        <v>20</v>
      </c>
      <c r="E57" s="76">
        <v>29.7</v>
      </c>
      <c r="F57" s="76"/>
      <c r="G57" s="57">
        <f>E57-30</f>
        <v>-0.30000000000000071</v>
      </c>
      <c r="H57" s="57"/>
      <c r="I57" s="48" t="s">
        <v>27</v>
      </c>
      <c r="J57" s="48"/>
      <c r="K57" s="6"/>
      <c r="M57" s="5"/>
      <c r="N57" s="5"/>
      <c r="O57" s="5"/>
      <c r="P57" s="5"/>
      <c r="Q57" s="5"/>
    </row>
    <row r="58" spans="1:17" x14ac:dyDescent="0.2">
      <c r="A58" s="41"/>
      <c r="B58" s="47" t="s">
        <v>12</v>
      </c>
      <c r="C58" s="55"/>
      <c r="D58" s="9" t="s">
        <v>21</v>
      </c>
      <c r="E58" s="76">
        <v>301</v>
      </c>
      <c r="F58" s="76"/>
      <c r="G58" s="57">
        <f>E58-300</f>
        <v>1</v>
      </c>
      <c r="H58" s="57"/>
      <c r="I58" s="48" t="s">
        <v>28</v>
      </c>
      <c r="J58" s="48"/>
      <c r="K58" s="6"/>
      <c r="M58" s="5"/>
      <c r="N58" s="5"/>
      <c r="O58" s="5"/>
      <c r="P58" s="5"/>
      <c r="Q58" s="5"/>
    </row>
    <row r="59" spans="1:17" x14ac:dyDescent="0.2">
      <c r="A59" s="41"/>
      <c r="B59" s="47" t="s">
        <v>15</v>
      </c>
      <c r="C59" s="55"/>
      <c r="D59" s="9" t="s">
        <v>22</v>
      </c>
      <c r="E59" s="76">
        <v>3.06</v>
      </c>
      <c r="F59" s="76"/>
      <c r="G59" s="57">
        <f>E59-3</f>
        <v>6.0000000000000053E-2</v>
      </c>
      <c r="H59" s="57"/>
      <c r="I59" s="48" t="s">
        <v>29</v>
      </c>
      <c r="J59" s="48"/>
      <c r="K59" s="6"/>
      <c r="M59" s="5"/>
      <c r="N59" s="5"/>
      <c r="O59" s="5"/>
      <c r="P59" s="5"/>
      <c r="Q59" s="5"/>
    </row>
    <row r="60" spans="1:17" ht="13.5" thickBot="1" x14ac:dyDescent="0.25">
      <c r="A60" s="42"/>
      <c r="B60" s="42" t="s">
        <v>17</v>
      </c>
      <c r="C60" s="51"/>
      <c r="D60" s="16" t="s">
        <v>23</v>
      </c>
      <c r="E60" s="77">
        <v>15.4</v>
      </c>
      <c r="F60" s="77"/>
      <c r="G60" s="78">
        <f>E60-15</f>
        <v>0.40000000000000036</v>
      </c>
      <c r="H60" s="78"/>
      <c r="I60" s="78" t="s">
        <v>30</v>
      </c>
      <c r="J60" s="78"/>
      <c r="K60" s="6"/>
      <c r="M60" s="5"/>
      <c r="N60" s="5"/>
      <c r="O60" s="5"/>
      <c r="P60" s="5"/>
      <c r="Q60" s="5"/>
    </row>
    <row r="61" spans="1:17" ht="12.75" customHeight="1" x14ac:dyDescent="0.2">
      <c r="A61" s="43" t="s">
        <v>2</v>
      </c>
      <c r="B61" s="46" t="s">
        <v>7</v>
      </c>
      <c r="C61" s="52"/>
      <c r="D61" s="15" t="s">
        <v>18</v>
      </c>
      <c r="E61" s="79">
        <v>5.7</v>
      </c>
      <c r="F61" s="79"/>
      <c r="G61" s="57">
        <f>E61-6</f>
        <v>-0.29999999999999982</v>
      </c>
      <c r="H61" s="57"/>
      <c r="I61" s="80" t="s">
        <v>26</v>
      </c>
      <c r="J61" s="80"/>
      <c r="K61" s="6"/>
      <c r="M61" s="5"/>
      <c r="N61" s="5"/>
      <c r="O61" s="5"/>
      <c r="P61" s="5"/>
      <c r="Q61" s="5"/>
    </row>
    <row r="62" spans="1:17" ht="12.75" customHeight="1" x14ac:dyDescent="0.2">
      <c r="A62" s="41"/>
      <c r="B62" s="47" t="s">
        <v>9</v>
      </c>
      <c r="C62" s="55"/>
      <c r="D62" s="9" t="s">
        <v>20</v>
      </c>
      <c r="E62" s="76">
        <v>29.7</v>
      </c>
      <c r="F62" s="76"/>
      <c r="G62" s="57">
        <f>E62-30</f>
        <v>-0.30000000000000071</v>
      </c>
      <c r="H62" s="57"/>
      <c r="I62" s="48" t="s">
        <v>27</v>
      </c>
      <c r="J62" s="48"/>
      <c r="K62" s="6"/>
      <c r="M62" s="5"/>
      <c r="N62" s="5"/>
      <c r="O62" s="5"/>
      <c r="P62" s="5"/>
      <c r="Q62" s="5"/>
    </row>
    <row r="63" spans="1:17" ht="12.75" customHeight="1" x14ac:dyDescent="0.2">
      <c r="A63" s="41"/>
      <c r="B63" s="47" t="s">
        <v>12</v>
      </c>
      <c r="C63" s="55"/>
      <c r="D63" s="9" t="s">
        <v>21</v>
      </c>
      <c r="E63" s="76">
        <v>303</v>
      </c>
      <c r="F63" s="76"/>
      <c r="G63" s="57">
        <f>E63-300</f>
        <v>3</v>
      </c>
      <c r="H63" s="57"/>
      <c r="I63" s="48" t="s">
        <v>28</v>
      </c>
      <c r="J63" s="48"/>
      <c r="K63" s="6"/>
      <c r="M63" s="5"/>
      <c r="N63" s="5"/>
      <c r="O63" s="5"/>
      <c r="P63" s="5"/>
      <c r="Q63" s="5"/>
    </row>
    <row r="64" spans="1:17" x14ac:dyDescent="0.2">
      <c r="A64" s="41"/>
      <c r="B64" s="47" t="s">
        <v>15</v>
      </c>
      <c r="C64" s="55"/>
      <c r="D64" s="9" t="s">
        <v>22</v>
      </c>
      <c r="E64" s="76">
        <v>3.04</v>
      </c>
      <c r="F64" s="76"/>
      <c r="G64" s="57">
        <f>E64-3</f>
        <v>4.0000000000000036E-2</v>
      </c>
      <c r="H64" s="57"/>
      <c r="I64" s="48" t="s">
        <v>29</v>
      </c>
      <c r="J64" s="48"/>
      <c r="K64" s="6"/>
      <c r="M64" s="5"/>
      <c r="N64" s="5"/>
      <c r="O64" s="5"/>
      <c r="P64" s="5"/>
      <c r="Q64" s="5"/>
    </row>
    <row r="65" spans="1:17" ht="13.5" thickBot="1" x14ac:dyDescent="0.25">
      <c r="A65" s="42"/>
      <c r="B65" s="42" t="s">
        <v>17</v>
      </c>
      <c r="C65" s="51"/>
      <c r="D65" s="16" t="s">
        <v>23</v>
      </c>
      <c r="E65" s="77">
        <v>15.3</v>
      </c>
      <c r="F65" s="77"/>
      <c r="G65" s="78">
        <f>E65-15</f>
        <v>0.30000000000000071</v>
      </c>
      <c r="H65" s="78"/>
      <c r="I65" s="78" t="s">
        <v>30</v>
      </c>
      <c r="J65" s="78"/>
      <c r="K65" s="6"/>
      <c r="M65" s="5"/>
      <c r="N65" s="5"/>
      <c r="O65" s="5"/>
      <c r="P65" s="5"/>
      <c r="Q65" s="5"/>
    </row>
    <row r="66" spans="1:17" ht="12.75" customHeight="1" x14ac:dyDescent="0.2">
      <c r="A66" s="43" t="s">
        <v>3</v>
      </c>
      <c r="B66" s="46" t="s">
        <v>7</v>
      </c>
      <c r="C66" s="52"/>
      <c r="D66" s="15" t="s">
        <v>18</v>
      </c>
      <c r="E66" s="79">
        <v>5.5</v>
      </c>
      <c r="F66" s="79"/>
      <c r="G66" s="57">
        <f>E66-6</f>
        <v>-0.5</v>
      </c>
      <c r="H66" s="57"/>
      <c r="I66" s="80" t="s">
        <v>26</v>
      </c>
      <c r="J66" s="80"/>
      <c r="K66" s="6"/>
      <c r="M66" s="5"/>
      <c r="N66" s="5"/>
      <c r="O66" s="5"/>
      <c r="P66" s="5"/>
      <c r="Q66" s="5"/>
    </row>
    <row r="67" spans="1:17" ht="12.75" customHeight="1" x14ac:dyDescent="0.2">
      <c r="A67" s="41"/>
      <c r="B67" s="47" t="s">
        <v>9</v>
      </c>
      <c r="C67" s="55"/>
      <c r="D67" s="9" t="s">
        <v>20</v>
      </c>
      <c r="E67" s="76">
        <v>29.3</v>
      </c>
      <c r="F67" s="76"/>
      <c r="G67" s="57">
        <f>E67-30</f>
        <v>-0.69999999999999929</v>
      </c>
      <c r="H67" s="57"/>
      <c r="I67" s="48" t="s">
        <v>27</v>
      </c>
      <c r="J67" s="48"/>
      <c r="K67" s="6"/>
      <c r="M67" s="5"/>
      <c r="N67" s="5"/>
      <c r="O67" s="5"/>
      <c r="P67" s="5"/>
      <c r="Q67" s="5"/>
    </row>
    <row r="68" spans="1:17" ht="12.75" customHeight="1" x14ac:dyDescent="0.2">
      <c r="A68" s="41"/>
      <c r="B68" s="47" t="s">
        <v>12</v>
      </c>
      <c r="C68" s="55"/>
      <c r="D68" s="9" t="s">
        <v>21</v>
      </c>
      <c r="E68" s="76">
        <v>300</v>
      </c>
      <c r="F68" s="76"/>
      <c r="G68" s="57">
        <f>E68-300</f>
        <v>0</v>
      </c>
      <c r="H68" s="57"/>
      <c r="I68" s="48" t="s">
        <v>28</v>
      </c>
      <c r="J68" s="48"/>
      <c r="K68" s="6"/>
      <c r="M68" s="5"/>
      <c r="N68" s="5"/>
      <c r="O68" s="5"/>
      <c r="P68" s="5"/>
      <c r="Q68" s="5"/>
    </row>
    <row r="69" spans="1:17" x14ac:dyDescent="0.2">
      <c r="A69" s="41"/>
      <c r="B69" s="47" t="s">
        <v>15</v>
      </c>
      <c r="C69" s="55"/>
      <c r="D69" s="9" t="s">
        <v>22</v>
      </c>
      <c r="E69" s="76">
        <v>3.07</v>
      </c>
      <c r="F69" s="76"/>
      <c r="G69" s="57">
        <f>E69-3</f>
        <v>6.999999999999984E-2</v>
      </c>
      <c r="H69" s="57"/>
      <c r="I69" s="48" t="s">
        <v>29</v>
      </c>
      <c r="J69" s="48"/>
      <c r="K69" s="6"/>
      <c r="M69" s="5"/>
      <c r="N69" s="5"/>
      <c r="O69" s="5"/>
      <c r="P69" s="5"/>
      <c r="Q69" s="5"/>
    </row>
    <row r="70" spans="1:17" ht="13.5" thickBot="1" x14ac:dyDescent="0.25">
      <c r="A70" s="42"/>
      <c r="B70" s="42" t="s">
        <v>17</v>
      </c>
      <c r="C70" s="51"/>
      <c r="D70" s="16" t="s">
        <v>23</v>
      </c>
      <c r="E70" s="77">
        <v>15.4</v>
      </c>
      <c r="F70" s="77"/>
      <c r="G70" s="78">
        <f>E70-15</f>
        <v>0.40000000000000036</v>
      </c>
      <c r="H70" s="78"/>
      <c r="I70" s="78" t="s">
        <v>30</v>
      </c>
      <c r="J70" s="78"/>
      <c r="K70" s="6"/>
      <c r="M70" s="5"/>
      <c r="N70" s="5"/>
      <c r="O70" s="5"/>
      <c r="P70" s="5"/>
      <c r="Q70" s="5"/>
    </row>
    <row r="71" spans="1:17" x14ac:dyDescent="0.2">
      <c r="A71" s="5"/>
      <c r="B71" s="5"/>
      <c r="C71" s="6"/>
      <c r="D71" s="32"/>
      <c r="E71" s="32"/>
      <c r="F71" s="32"/>
      <c r="G71" s="32"/>
      <c r="H71" s="32"/>
      <c r="I71" s="32"/>
      <c r="J71" s="32"/>
      <c r="K71" s="6"/>
      <c r="M71" s="5"/>
      <c r="N71" s="5"/>
      <c r="O71" s="5"/>
      <c r="P71" s="5"/>
      <c r="Q71" s="5"/>
    </row>
    <row r="72" spans="1:17" ht="15" customHeight="1" x14ac:dyDescent="0.2">
      <c r="A72" s="4" t="s">
        <v>189</v>
      </c>
      <c r="B72" s="47" t="s">
        <v>6</v>
      </c>
      <c r="C72" s="55"/>
      <c r="D72" s="3" t="s">
        <v>19</v>
      </c>
      <c r="E72" s="47" t="s">
        <v>24</v>
      </c>
      <c r="F72" s="47"/>
      <c r="G72" s="41" t="s">
        <v>25</v>
      </c>
      <c r="H72" s="41"/>
      <c r="I72" s="41" t="s">
        <v>0</v>
      </c>
      <c r="J72" s="41"/>
      <c r="K72" s="6"/>
      <c r="M72" s="14"/>
      <c r="N72" s="14"/>
      <c r="O72" s="14"/>
      <c r="P72" s="14"/>
      <c r="Q72" s="14"/>
    </row>
    <row r="73" spans="1:17" ht="12.75" customHeight="1" x14ac:dyDescent="0.2">
      <c r="A73" s="41" t="s">
        <v>4</v>
      </c>
      <c r="B73" s="47" t="s">
        <v>7</v>
      </c>
      <c r="C73" s="55"/>
      <c r="D73" s="9" t="s">
        <v>18</v>
      </c>
      <c r="E73" s="76">
        <v>4.9000000000000004</v>
      </c>
      <c r="F73" s="76"/>
      <c r="G73" s="45">
        <f>E73-6</f>
        <v>-1.0999999999999996</v>
      </c>
      <c r="H73" s="45"/>
      <c r="I73" s="48" t="s">
        <v>26</v>
      </c>
      <c r="J73" s="48"/>
      <c r="K73" s="6"/>
      <c r="M73" s="5"/>
      <c r="N73" s="5"/>
      <c r="O73" s="5"/>
      <c r="P73" s="5"/>
      <c r="Q73" s="5"/>
    </row>
    <row r="74" spans="1:17" ht="12.75" customHeight="1" x14ac:dyDescent="0.2">
      <c r="A74" s="41"/>
      <c r="B74" s="47" t="s">
        <v>9</v>
      </c>
      <c r="C74" s="55"/>
      <c r="D74" s="9" t="s">
        <v>20</v>
      </c>
      <c r="E74" s="76">
        <v>28.9</v>
      </c>
      <c r="F74" s="76"/>
      <c r="G74" s="48">
        <f>E74-30</f>
        <v>-1.1000000000000014</v>
      </c>
      <c r="H74" s="48"/>
      <c r="I74" s="48" t="s">
        <v>27</v>
      </c>
      <c r="J74" s="48"/>
      <c r="K74" s="6"/>
      <c r="M74" s="5"/>
      <c r="N74" s="5"/>
      <c r="O74" s="5"/>
      <c r="P74" s="5"/>
      <c r="Q74" s="5"/>
    </row>
    <row r="75" spans="1:17" ht="12.75" customHeight="1" x14ac:dyDescent="0.2">
      <c r="A75" s="41"/>
      <c r="B75" s="47" t="s">
        <v>12</v>
      </c>
      <c r="C75" s="55"/>
      <c r="D75" s="9" t="s">
        <v>21</v>
      </c>
      <c r="E75" s="76">
        <v>298</v>
      </c>
      <c r="F75" s="76"/>
      <c r="G75" s="48">
        <f>E75-300</f>
        <v>-2</v>
      </c>
      <c r="H75" s="48"/>
      <c r="I75" s="48" t="s">
        <v>28</v>
      </c>
      <c r="J75" s="48"/>
      <c r="K75" s="6"/>
      <c r="M75" s="5"/>
      <c r="N75" s="5"/>
      <c r="O75" s="5"/>
      <c r="P75" s="5"/>
      <c r="Q75" s="5"/>
    </row>
    <row r="76" spans="1:17" x14ac:dyDescent="0.2">
      <c r="A76" s="41"/>
      <c r="B76" s="47" t="s">
        <v>15</v>
      </c>
      <c r="C76" s="55"/>
      <c r="D76" s="9" t="s">
        <v>22</v>
      </c>
      <c r="E76" s="76">
        <v>3.02</v>
      </c>
      <c r="F76" s="76"/>
      <c r="G76" s="48">
        <f>E76-3</f>
        <v>2.0000000000000018E-2</v>
      </c>
      <c r="H76" s="48"/>
      <c r="I76" s="48" t="s">
        <v>29</v>
      </c>
      <c r="J76" s="48"/>
      <c r="K76" s="6"/>
      <c r="M76" s="5"/>
      <c r="N76" s="5"/>
      <c r="O76" s="5"/>
      <c r="P76" s="5"/>
      <c r="Q76" s="5"/>
    </row>
    <row r="77" spans="1:17" x14ac:dyDescent="0.2">
      <c r="A77" s="41"/>
      <c r="B77" s="41" t="s">
        <v>17</v>
      </c>
      <c r="C77" s="55"/>
      <c r="D77" s="9" t="s">
        <v>23</v>
      </c>
      <c r="E77" s="76">
        <v>15.2</v>
      </c>
      <c r="F77" s="76"/>
      <c r="G77" s="48">
        <f>E77-15</f>
        <v>0.19999999999999929</v>
      </c>
      <c r="H77" s="48"/>
      <c r="I77" s="48" t="s">
        <v>30</v>
      </c>
      <c r="J77" s="48"/>
      <c r="K77" s="6"/>
      <c r="M77" s="5"/>
      <c r="N77" s="5"/>
      <c r="O77" s="5"/>
      <c r="P77" s="5"/>
      <c r="Q77" s="5"/>
    </row>
    <row r="78" spans="1:17" ht="6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7" s="1" customFormat="1" x14ac:dyDescent="0.2">
      <c r="A79" s="7" t="s">
        <v>190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7" s="1" customFormat="1" ht="5.25" customHeight="1" x14ac:dyDescent="0.2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">
      <c r="A81" s="64" t="s">
        <v>191</v>
      </c>
      <c r="B81" s="65"/>
      <c r="C81" s="9" t="s">
        <v>61</v>
      </c>
      <c r="D81" s="9" t="s">
        <v>59</v>
      </c>
      <c r="E81" s="64" t="s">
        <v>60</v>
      </c>
      <c r="F81" s="65"/>
      <c r="G81" s="64" t="s">
        <v>157</v>
      </c>
      <c r="H81" s="65"/>
      <c r="I81" s="48" t="s">
        <v>0</v>
      </c>
      <c r="J81" s="48"/>
      <c r="K81" s="6"/>
    </row>
    <row r="82" spans="1:11" x14ac:dyDescent="0.2">
      <c r="A82" s="38" t="s">
        <v>58</v>
      </c>
      <c r="B82" s="39"/>
      <c r="C82" s="9" t="s">
        <v>62</v>
      </c>
      <c r="D82" s="8" t="s">
        <v>90</v>
      </c>
      <c r="E82" s="49">
        <v>4.99</v>
      </c>
      <c r="F82" s="49"/>
      <c r="G82" s="45">
        <f>E82-5</f>
        <v>-9.9999999999997868E-3</v>
      </c>
      <c r="H82" s="45"/>
      <c r="I82" s="48" t="s">
        <v>120</v>
      </c>
      <c r="J82" s="48"/>
      <c r="K82" s="6"/>
    </row>
    <row r="83" spans="1:11" x14ac:dyDescent="0.2">
      <c r="A83" s="38" t="s">
        <v>57</v>
      </c>
      <c r="B83" s="39"/>
      <c r="C83" s="9" t="s">
        <v>63</v>
      </c>
      <c r="D83" s="8" t="s">
        <v>91</v>
      </c>
      <c r="E83" s="49">
        <v>10.01</v>
      </c>
      <c r="F83" s="49"/>
      <c r="G83" s="44">
        <f>E83-10</f>
        <v>9.9999999999997868E-3</v>
      </c>
      <c r="H83" s="45"/>
      <c r="I83" s="48" t="s">
        <v>118</v>
      </c>
      <c r="J83" s="48"/>
      <c r="K83" s="6"/>
    </row>
    <row r="84" spans="1:11" x14ac:dyDescent="0.2">
      <c r="A84" s="38" t="s">
        <v>56</v>
      </c>
      <c r="B84" s="39"/>
      <c r="C84" s="9" t="s">
        <v>64</v>
      </c>
      <c r="D84" s="8" t="s">
        <v>92</v>
      </c>
      <c r="E84" s="49">
        <v>25.02</v>
      </c>
      <c r="F84" s="49"/>
      <c r="G84" s="44">
        <f>E84-25</f>
        <v>1.9999999999999574E-2</v>
      </c>
      <c r="H84" s="45"/>
      <c r="I84" s="48" t="s">
        <v>119</v>
      </c>
      <c r="J84" s="48"/>
      <c r="K84" s="6"/>
    </row>
    <row r="85" spans="1:11" x14ac:dyDescent="0.2">
      <c r="A85" s="38" t="s">
        <v>55</v>
      </c>
      <c r="B85" s="39"/>
      <c r="C85" s="9" t="s">
        <v>65</v>
      </c>
      <c r="D85" s="8" t="s">
        <v>93</v>
      </c>
      <c r="E85" s="49">
        <v>50.01</v>
      </c>
      <c r="F85" s="49"/>
      <c r="G85" s="44">
        <f>E85-50</f>
        <v>9.9999999999980105E-3</v>
      </c>
      <c r="H85" s="45"/>
      <c r="I85" s="48" t="s">
        <v>121</v>
      </c>
      <c r="J85" s="48"/>
      <c r="K85" s="6"/>
    </row>
    <row r="86" spans="1:11" x14ac:dyDescent="0.2">
      <c r="A86" s="38" t="s">
        <v>54</v>
      </c>
      <c r="B86" s="39"/>
      <c r="C86" s="9" t="s">
        <v>66</v>
      </c>
      <c r="D86" s="8" t="s">
        <v>94</v>
      </c>
      <c r="E86" s="49">
        <v>99.9</v>
      </c>
      <c r="F86" s="49"/>
      <c r="G86" s="44">
        <f>E86-100</f>
        <v>-9.9999999999994316E-2</v>
      </c>
      <c r="H86" s="45"/>
      <c r="I86" s="48" t="s">
        <v>122</v>
      </c>
      <c r="J86" s="48"/>
      <c r="K86" s="6"/>
    </row>
    <row r="87" spans="1:11" x14ac:dyDescent="0.2">
      <c r="A87" s="38" t="s">
        <v>53</v>
      </c>
      <c r="B87" s="39"/>
      <c r="C87" s="9" t="s">
        <v>67</v>
      </c>
      <c r="D87" s="8" t="s">
        <v>95</v>
      </c>
      <c r="E87" s="49">
        <v>250.2</v>
      </c>
      <c r="F87" s="49"/>
      <c r="G87" s="44">
        <f>E87-250</f>
        <v>0.19999999999998863</v>
      </c>
      <c r="H87" s="45"/>
      <c r="I87" s="48" t="s">
        <v>123</v>
      </c>
      <c r="J87" s="48"/>
      <c r="K87" s="6"/>
    </row>
    <row r="88" spans="1:11" x14ac:dyDescent="0.2">
      <c r="A88" s="38" t="s">
        <v>52</v>
      </c>
      <c r="B88" s="39"/>
      <c r="C88" s="9" t="s">
        <v>68</v>
      </c>
      <c r="D88" s="8" t="s">
        <v>96</v>
      </c>
      <c r="E88" s="49">
        <v>500</v>
      </c>
      <c r="F88" s="49"/>
      <c r="G88" s="50">
        <f>E88-500</f>
        <v>0</v>
      </c>
      <c r="H88" s="48"/>
      <c r="I88" s="48" t="s">
        <v>124</v>
      </c>
      <c r="J88" s="48"/>
      <c r="K88" s="6"/>
    </row>
    <row r="89" spans="1:11" x14ac:dyDescent="0.2">
      <c r="A89" s="38" t="s">
        <v>31</v>
      </c>
      <c r="B89" s="39"/>
      <c r="C89" s="9" t="s">
        <v>69</v>
      </c>
      <c r="D89" s="8" t="s">
        <v>97</v>
      </c>
      <c r="E89" s="49">
        <v>0.998</v>
      </c>
      <c r="F89" s="49"/>
      <c r="G89" s="44">
        <f>E89-1</f>
        <v>-2.0000000000000018E-3</v>
      </c>
      <c r="H89" s="45"/>
      <c r="I89" s="48" t="s">
        <v>125</v>
      </c>
      <c r="J89" s="48"/>
      <c r="K89" s="6"/>
    </row>
    <row r="90" spans="1:11" x14ac:dyDescent="0.2">
      <c r="A90" s="38" t="s">
        <v>32</v>
      </c>
      <c r="B90" s="39"/>
      <c r="C90" s="9" t="s">
        <v>70</v>
      </c>
      <c r="D90" s="8" t="s">
        <v>98</v>
      </c>
      <c r="E90" s="49">
        <v>2.5009999999999999</v>
      </c>
      <c r="F90" s="49"/>
      <c r="G90" s="44">
        <f>E90-2.5</f>
        <v>9.9999999999988987E-4</v>
      </c>
      <c r="H90" s="45"/>
      <c r="I90" s="48" t="s">
        <v>126</v>
      </c>
      <c r="J90" s="48"/>
      <c r="K90" s="6"/>
    </row>
    <row r="91" spans="1:11" x14ac:dyDescent="0.2">
      <c r="A91" s="38" t="s">
        <v>33</v>
      </c>
      <c r="B91" s="39"/>
      <c r="C91" s="9" t="s">
        <v>71</v>
      </c>
      <c r="D91" s="8" t="s">
        <v>99</v>
      </c>
      <c r="E91" s="49">
        <v>4.99</v>
      </c>
      <c r="F91" s="49"/>
      <c r="G91" s="45">
        <f>E91-5</f>
        <v>-9.9999999999997868E-3</v>
      </c>
      <c r="H91" s="45"/>
      <c r="I91" s="48" t="s">
        <v>127</v>
      </c>
      <c r="J91" s="48"/>
      <c r="K91" s="6"/>
    </row>
    <row r="92" spans="1:11" x14ac:dyDescent="0.2">
      <c r="A92" s="38" t="s">
        <v>34</v>
      </c>
      <c r="B92" s="39"/>
      <c r="C92" s="9" t="s">
        <v>72</v>
      </c>
      <c r="D92" s="8" t="s">
        <v>100</v>
      </c>
      <c r="E92" s="49">
        <v>10</v>
      </c>
      <c r="F92" s="49"/>
      <c r="G92" s="50">
        <f>E92-10</f>
        <v>0</v>
      </c>
      <c r="H92" s="48"/>
      <c r="I92" s="48" t="s">
        <v>128</v>
      </c>
      <c r="J92" s="48"/>
      <c r="K92" s="6"/>
    </row>
    <row r="93" spans="1:11" x14ac:dyDescent="0.2">
      <c r="A93" s="38" t="s">
        <v>35</v>
      </c>
      <c r="B93" s="39"/>
      <c r="C93" s="9" t="s">
        <v>73</v>
      </c>
      <c r="D93" s="8" t="s">
        <v>101</v>
      </c>
      <c r="E93" s="49">
        <v>25</v>
      </c>
      <c r="F93" s="49"/>
      <c r="G93" s="50">
        <f>E93-25</f>
        <v>0</v>
      </c>
      <c r="H93" s="48"/>
      <c r="I93" s="48" t="s">
        <v>129</v>
      </c>
      <c r="J93" s="48"/>
      <c r="K93" s="6"/>
    </row>
    <row r="94" spans="1:11" x14ac:dyDescent="0.2">
      <c r="A94" s="38" t="s">
        <v>36</v>
      </c>
      <c r="B94" s="39"/>
      <c r="C94" s="9" t="s">
        <v>74</v>
      </c>
      <c r="D94" s="8" t="s">
        <v>102</v>
      </c>
      <c r="E94" s="49">
        <v>50</v>
      </c>
      <c r="F94" s="49"/>
      <c r="G94" s="50">
        <f>E94-50</f>
        <v>0</v>
      </c>
      <c r="H94" s="48"/>
      <c r="I94" s="48" t="s">
        <v>130</v>
      </c>
      <c r="J94" s="48"/>
      <c r="K94" s="6"/>
    </row>
    <row r="95" spans="1:11" x14ac:dyDescent="0.2">
      <c r="A95" s="38" t="s">
        <v>37</v>
      </c>
      <c r="B95" s="39"/>
      <c r="C95" s="9" t="s">
        <v>75</v>
      </c>
      <c r="D95" s="8" t="s">
        <v>103</v>
      </c>
      <c r="E95" s="49">
        <v>100</v>
      </c>
      <c r="F95" s="49"/>
      <c r="G95" s="50">
        <f>E95-100</f>
        <v>0</v>
      </c>
      <c r="H95" s="48"/>
      <c r="I95" s="48" t="s">
        <v>131</v>
      </c>
      <c r="J95" s="48"/>
      <c r="K95" s="6"/>
    </row>
    <row r="96" spans="1:11" x14ac:dyDescent="0.2">
      <c r="A96" s="38" t="s">
        <v>38</v>
      </c>
      <c r="B96" s="39"/>
      <c r="C96" s="9" t="s">
        <v>76</v>
      </c>
      <c r="D96" s="8" t="s">
        <v>104</v>
      </c>
      <c r="E96" s="49">
        <v>250</v>
      </c>
      <c r="F96" s="49"/>
      <c r="G96" s="50">
        <f>E96-250</f>
        <v>0</v>
      </c>
      <c r="H96" s="48"/>
      <c r="I96" s="48" t="s">
        <v>132</v>
      </c>
      <c r="J96" s="48"/>
      <c r="K96" s="6"/>
    </row>
    <row r="97" spans="1:17" x14ac:dyDescent="0.2">
      <c r="A97" s="38" t="s">
        <v>39</v>
      </c>
      <c r="B97" s="39"/>
      <c r="C97" s="9" t="s">
        <v>77</v>
      </c>
      <c r="D97" s="8" t="s">
        <v>105</v>
      </c>
      <c r="E97" s="49">
        <v>499.9</v>
      </c>
      <c r="F97" s="49"/>
      <c r="G97" s="44">
        <f>E97-500</f>
        <v>-0.10000000000002274</v>
      </c>
      <c r="H97" s="45"/>
      <c r="I97" s="48" t="s">
        <v>133</v>
      </c>
      <c r="J97" s="48"/>
      <c r="K97" s="6"/>
    </row>
    <row r="98" spans="1:17" x14ac:dyDescent="0.2">
      <c r="A98" s="38" t="s">
        <v>40</v>
      </c>
      <c r="B98" s="39"/>
      <c r="C98" s="9" t="s">
        <v>78</v>
      </c>
      <c r="D98" s="8" t="s">
        <v>106</v>
      </c>
      <c r="E98" s="49">
        <v>1</v>
      </c>
      <c r="F98" s="49"/>
      <c r="G98" s="50">
        <f>E98-1</f>
        <v>0</v>
      </c>
      <c r="H98" s="48"/>
      <c r="I98" s="48" t="s">
        <v>134</v>
      </c>
      <c r="J98" s="48"/>
      <c r="K98" s="6"/>
    </row>
    <row r="99" spans="1:17" x14ac:dyDescent="0.2">
      <c r="A99" s="38" t="s">
        <v>41</v>
      </c>
      <c r="B99" s="39"/>
      <c r="C99" s="9" t="s">
        <v>79</v>
      </c>
      <c r="D99" s="8" t="s">
        <v>107</v>
      </c>
      <c r="E99" s="49">
        <v>2.5</v>
      </c>
      <c r="F99" s="49"/>
      <c r="G99" s="50">
        <f>E99-2.5</f>
        <v>0</v>
      </c>
      <c r="H99" s="48"/>
      <c r="I99" s="48" t="s">
        <v>135</v>
      </c>
      <c r="J99" s="48"/>
      <c r="K99" s="6"/>
      <c r="L99" s="14"/>
      <c r="M99" s="14"/>
      <c r="N99" s="5"/>
      <c r="O99" s="5"/>
      <c r="P99" s="17"/>
      <c r="Q99" s="17"/>
    </row>
    <row r="100" spans="1:17" x14ac:dyDescent="0.2">
      <c r="A100" s="38" t="s">
        <v>42</v>
      </c>
      <c r="B100" s="39"/>
      <c r="C100" s="9" t="s">
        <v>80</v>
      </c>
      <c r="D100" s="8" t="s">
        <v>108</v>
      </c>
      <c r="E100" s="49">
        <v>5</v>
      </c>
      <c r="F100" s="49"/>
      <c r="G100" s="50">
        <f>E100-5</f>
        <v>0</v>
      </c>
      <c r="H100" s="50"/>
      <c r="I100" s="48" t="s">
        <v>136</v>
      </c>
      <c r="J100" s="48"/>
      <c r="K100" s="6"/>
      <c r="L100" s="5"/>
      <c r="M100" s="5"/>
      <c r="N100" s="18"/>
      <c r="O100" s="5"/>
      <c r="P100" s="17"/>
      <c r="Q100" s="17"/>
    </row>
    <row r="101" spans="1:17" x14ac:dyDescent="0.2">
      <c r="A101" s="38" t="s">
        <v>43</v>
      </c>
      <c r="B101" s="39"/>
      <c r="C101" s="9" t="s">
        <v>81</v>
      </c>
      <c r="D101" s="8" t="s">
        <v>109</v>
      </c>
      <c r="E101" s="49">
        <v>10</v>
      </c>
      <c r="F101" s="49"/>
      <c r="G101" s="50">
        <f>E101-10</f>
        <v>0</v>
      </c>
      <c r="H101" s="48"/>
      <c r="I101" s="48" t="s">
        <v>137</v>
      </c>
      <c r="J101" s="48"/>
      <c r="K101" s="6"/>
      <c r="L101" s="5"/>
      <c r="M101" s="5"/>
      <c r="N101" s="5"/>
      <c r="O101" s="5"/>
      <c r="P101" s="17"/>
      <c r="Q101" s="17"/>
    </row>
    <row r="102" spans="1:17" x14ac:dyDescent="0.2">
      <c r="A102" s="38" t="s">
        <v>44</v>
      </c>
      <c r="B102" s="39"/>
      <c r="C102" s="9" t="s">
        <v>82</v>
      </c>
      <c r="D102" s="8" t="s">
        <v>110</v>
      </c>
      <c r="E102" s="49">
        <v>25</v>
      </c>
      <c r="F102" s="49"/>
      <c r="G102" s="50">
        <f>E102-25</f>
        <v>0</v>
      </c>
      <c r="H102" s="48"/>
      <c r="I102" s="48" t="s">
        <v>138</v>
      </c>
      <c r="J102" s="48"/>
      <c r="K102" s="6"/>
      <c r="L102" s="5"/>
      <c r="M102" s="5"/>
      <c r="N102" s="5"/>
      <c r="O102" s="5"/>
      <c r="P102" s="17"/>
      <c r="Q102" s="17"/>
    </row>
    <row r="103" spans="1:17" x14ac:dyDescent="0.2">
      <c r="A103" s="38" t="s">
        <v>45</v>
      </c>
      <c r="B103" s="39"/>
      <c r="C103" s="9" t="s">
        <v>83</v>
      </c>
      <c r="D103" s="8" t="s">
        <v>111</v>
      </c>
      <c r="E103" s="49">
        <v>50</v>
      </c>
      <c r="F103" s="49"/>
      <c r="G103" s="50">
        <f>E103-50</f>
        <v>0</v>
      </c>
      <c r="H103" s="48"/>
      <c r="I103" s="48" t="s">
        <v>139</v>
      </c>
      <c r="J103" s="48"/>
      <c r="K103" s="6"/>
      <c r="L103" s="5"/>
      <c r="M103" s="5"/>
      <c r="N103" s="5"/>
      <c r="O103" s="5"/>
      <c r="P103" s="17"/>
      <c r="Q103" s="17"/>
    </row>
    <row r="104" spans="1:17" x14ac:dyDescent="0.2">
      <c r="A104" s="38" t="s">
        <v>46</v>
      </c>
      <c r="B104" s="39"/>
      <c r="C104" s="9" t="s">
        <v>84</v>
      </c>
      <c r="D104" s="8" t="s">
        <v>112</v>
      </c>
      <c r="E104" s="49">
        <v>99.9</v>
      </c>
      <c r="F104" s="49"/>
      <c r="G104" s="44">
        <f>E104-100</f>
        <v>-9.9999999999994316E-2</v>
      </c>
      <c r="H104" s="45"/>
      <c r="I104" s="48" t="s">
        <v>140</v>
      </c>
      <c r="J104" s="48"/>
      <c r="K104" s="6"/>
      <c r="L104" s="5"/>
      <c r="M104" s="5"/>
      <c r="N104" s="5"/>
      <c r="O104" s="5"/>
      <c r="P104" s="17"/>
      <c r="Q104" s="17"/>
    </row>
    <row r="105" spans="1:17" x14ac:dyDescent="0.2">
      <c r="A105" s="38" t="s">
        <v>47</v>
      </c>
      <c r="B105" s="39"/>
      <c r="C105" s="9" t="s">
        <v>85</v>
      </c>
      <c r="D105" s="8" t="s">
        <v>113</v>
      </c>
      <c r="E105" s="49">
        <v>250</v>
      </c>
      <c r="F105" s="49"/>
      <c r="G105" s="50">
        <f>E105-250</f>
        <v>0</v>
      </c>
      <c r="H105" s="48"/>
      <c r="I105" s="48" t="s">
        <v>141</v>
      </c>
      <c r="J105" s="48"/>
      <c r="K105" s="6"/>
      <c r="L105" s="5"/>
      <c r="M105" s="5"/>
      <c r="N105" s="5"/>
      <c r="O105" s="5"/>
      <c r="P105" s="17"/>
      <c r="Q105" s="17"/>
    </row>
    <row r="106" spans="1:17" x14ac:dyDescent="0.2">
      <c r="A106" s="38" t="s">
        <v>48</v>
      </c>
      <c r="B106" s="39"/>
      <c r="C106" s="9" t="s">
        <v>86</v>
      </c>
      <c r="D106" s="8" t="s">
        <v>114</v>
      </c>
      <c r="E106" s="49">
        <v>500</v>
      </c>
      <c r="F106" s="49"/>
      <c r="G106" s="50">
        <f>E106-500</f>
        <v>0</v>
      </c>
      <c r="H106" s="48"/>
      <c r="I106" s="48" t="s">
        <v>142</v>
      </c>
      <c r="J106" s="48"/>
      <c r="K106" s="6"/>
      <c r="L106" s="5"/>
      <c r="M106" s="5"/>
      <c r="N106" s="5"/>
      <c r="O106" s="5"/>
      <c r="P106" s="17"/>
      <c r="Q106" s="17"/>
    </row>
    <row r="107" spans="1:17" x14ac:dyDescent="0.2">
      <c r="A107" s="38" t="s">
        <v>49</v>
      </c>
      <c r="B107" s="39"/>
      <c r="C107" s="9" t="s">
        <v>87</v>
      </c>
      <c r="D107" s="8" t="s">
        <v>115</v>
      </c>
      <c r="E107" s="49">
        <v>1.0009999999999999</v>
      </c>
      <c r="F107" s="49"/>
      <c r="G107" s="44">
        <f>E107-1</f>
        <v>9.9999999999988987E-4</v>
      </c>
      <c r="H107" s="45"/>
      <c r="I107" s="48" t="s">
        <v>144</v>
      </c>
      <c r="J107" s="48"/>
      <c r="K107" s="6"/>
      <c r="L107" s="5"/>
      <c r="M107" s="5"/>
      <c r="N107" s="5"/>
      <c r="O107" s="5"/>
      <c r="P107" s="17"/>
      <c r="Q107" s="17"/>
    </row>
    <row r="108" spans="1:17" x14ac:dyDescent="0.2">
      <c r="A108" s="38" t="s">
        <v>50</v>
      </c>
      <c r="B108" s="39"/>
      <c r="C108" s="9" t="s">
        <v>88</v>
      </c>
      <c r="D108" s="8" t="s">
        <v>116</v>
      </c>
      <c r="E108" s="49">
        <v>2.5</v>
      </c>
      <c r="F108" s="49"/>
      <c r="G108" s="50">
        <f>E108-2.5</f>
        <v>0</v>
      </c>
      <c r="H108" s="48"/>
      <c r="I108" s="48" t="s">
        <v>145</v>
      </c>
      <c r="J108" s="48"/>
      <c r="K108" s="6"/>
      <c r="L108" s="5"/>
      <c r="M108" s="5"/>
      <c r="N108" s="5"/>
      <c r="O108" s="5"/>
      <c r="P108" s="17"/>
      <c r="Q108" s="17"/>
    </row>
    <row r="109" spans="1:17" x14ac:dyDescent="0.2">
      <c r="A109" s="38" t="s">
        <v>51</v>
      </c>
      <c r="B109" s="39"/>
      <c r="C109" s="9" t="s">
        <v>89</v>
      </c>
      <c r="D109" s="8" t="s">
        <v>117</v>
      </c>
      <c r="E109" s="49">
        <v>5</v>
      </c>
      <c r="F109" s="49"/>
      <c r="G109" s="50">
        <f>E109-5</f>
        <v>0</v>
      </c>
      <c r="H109" s="50"/>
      <c r="I109" s="48" t="s">
        <v>143</v>
      </c>
      <c r="J109" s="48"/>
      <c r="K109" s="6"/>
      <c r="L109" s="5"/>
      <c r="M109" s="5"/>
      <c r="N109" s="5"/>
      <c r="O109" s="5"/>
      <c r="P109" s="17"/>
      <c r="Q109" s="17"/>
    </row>
    <row r="110" spans="1:17" ht="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5"/>
      <c r="M110" s="5"/>
      <c r="N110" s="5"/>
      <c r="O110" s="5"/>
      <c r="P110" s="17"/>
      <c r="Q110" s="17"/>
    </row>
    <row r="111" spans="1:17" x14ac:dyDescent="0.2">
      <c r="A111" s="7" t="s">
        <v>192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5"/>
      <c r="M111" s="5"/>
      <c r="N111" s="5"/>
      <c r="O111" s="5"/>
      <c r="P111" s="17"/>
      <c r="Q111" s="17"/>
    </row>
    <row r="112" spans="1:17" ht="4.5" customHeight="1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5"/>
      <c r="M112" s="5"/>
      <c r="N112" s="5"/>
      <c r="O112" s="5"/>
      <c r="P112" s="17"/>
      <c r="Q112" s="17"/>
    </row>
    <row r="113" spans="1:17" x14ac:dyDescent="0.2">
      <c r="A113" s="41" t="s">
        <v>189</v>
      </c>
      <c r="B113" s="47" t="s">
        <v>6</v>
      </c>
      <c r="C113" s="47"/>
      <c r="D113" s="85" t="s">
        <v>150</v>
      </c>
      <c r="E113" s="41" t="s">
        <v>149</v>
      </c>
      <c r="F113" s="41"/>
      <c r="G113" s="41"/>
      <c r="H113" s="2"/>
      <c r="I113" s="2"/>
      <c r="J113" s="2"/>
      <c r="K113" s="2"/>
      <c r="L113" s="5"/>
      <c r="M113" s="5"/>
      <c r="N113" s="5"/>
      <c r="O113" s="5"/>
      <c r="P113" s="5"/>
      <c r="Q113" s="5"/>
    </row>
    <row r="114" spans="1:17" ht="12.75" customHeight="1" x14ac:dyDescent="0.2">
      <c r="A114" s="41"/>
      <c r="B114" s="47"/>
      <c r="C114" s="47"/>
      <c r="D114" s="85"/>
      <c r="E114" s="4" t="s">
        <v>146</v>
      </c>
      <c r="F114" s="4" t="s">
        <v>147</v>
      </c>
      <c r="G114" s="4" t="s">
        <v>148</v>
      </c>
      <c r="H114" s="2"/>
      <c r="I114" s="2"/>
      <c r="J114" s="2"/>
      <c r="K114" s="2"/>
    </row>
    <row r="115" spans="1:17" x14ac:dyDescent="0.2">
      <c r="A115" s="41" t="s">
        <v>1</v>
      </c>
      <c r="B115" s="47" t="s">
        <v>11</v>
      </c>
      <c r="C115" s="41"/>
      <c r="D115" s="35">
        <v>4</v>
      </c>
      <c r="E115" s="83">
        <v>5.85</v>
      </c>
      <c r="F115" s="83">
        <v>3.5</v>
      </c>
      <c r="G115" s="83">
        <v>3.5</v>
      </c>
      <c r="H115" s="2"/>
      <c r="I115" s="2"/>
      <c r="J115" s="2"/>
      <c r="K115" s="2"/>
    </row>
    <row r="116" spans="1:17" x14ac:dyDescent="0.2">
      <c r="A116" s="41"/>
      <c r="B116" s="47" t="s">
        <v>15</v>
      </c>
      <c r="C116" s="41"/>
      <c r="D116" s="35">
        <v>3.6</v>
      </c>
      <c r="E116" s="84"/>
      <c r="F116" s="84"/>
      <c r="G116" s="84"/>
      <c r="H116" s="2"/>
      <c r="I116" s="2"/>
      <c r="J116" s="2"/>
      <c r="K116" s="2"/>
    </row>
    <row r="117" spans="1:17" ht="13.5" thickBot="1" x14ac:dyDescent="0.25">
      <c r="A117" s="42"/>
      <c r="B117" s="42" t="s">
        <v>17</v>
      </c>
      <c r="C117" s="42"/>
      <c r="D117" s="34">
        <v>2.4</v>
      </c>
      <c r="E117" s="84"/>
      <c r="F117" s="84"/>
      <c r="G117" s="84"/>
      <c r="H117" s="2"/>
      <c r="I117" s="2"/>
      <c r="J117" s="2"/>
      <c r="K117" s="2"/>
    </row>
    <row r="118" spans="1:17" x14ac:dyDescent="0.2">
      <c r="A118" s="43" t="s">
        <v>2</v>
      </c>
      <c r="B118" s="46" t="s">
        <v>11</v>
      </c>
      <c r="C118" s="43"/>
      <c r="D118" s="36">
        <v>4.4000000000000004</v>
      </c>
      <c r="E118" s="84"/>
      <c r="F118" s="84"/>
      <c r="G118" s="84"/>
      <c r="H118" s="2"/>
      <c r="I118" s="2"/>
      <c r="J118" s="2"/>
      <c r="K118" s="2"/>
    </row>
    <row r="119" spans="1:17" x14ac:dyDescent="0.2">
      <c r="A119" s="41"/>
      <c r="B119" s="47" t="s">
        <v>15</v>
      </c>
      <c r="C119" s="41"/>
      <c r="D119" s="35">
        <v>3.4</v>
      </c>
      <c r="E119" s="84"/>
      <c r="F119" s="84"/>
      <c r="G119" s="84"/>
      <c r="H119" s="2"/>
      <c r="I119" s="2"/>
      <c r="J119" s="2"/>
      <c r="K119" s="2"/>
    </row>
    <row r="120" spans="1:17" ht="13.5" thickBot="1" x14ac:dyDescent="0.25">
      <c r="A120" s="42"/>
      <c r="B120" s="42" t="s">
        <v>17</v>
      </c>
      <c r="C120" s="42"/>
      <c r="D120" s="34">
        <v>2.4</v>
      </c>
      <c r="E120" s="84"/>
      <c r="F120" s="84"/>
      <c r="G120" s="84"/>
      <c r="H120" s="2"/>
      <c r="I120" s="2"/>
      <c r="J120" s="2"/>
      <c r="K120" s="2"/>
    </row>
    <row r="121" spans="1:17" x14ac:dyDescent="0.2">
      <c r="A121" s="43" t="s">
        <v>3</v>
      </c>
      <c r="B121" s="46" t="s">
        <v>11</v>
      </c>
      <c r="C121" s="43"/>
      <c r="D121" s="36">
        <v>4.3</v>
      </c>
      <c r="E121" s="84"/>
      <c r="F121" s="84"/>
      <c r="G121" s="84"/>
      <c r="H121" s="2"/>
      <c r="I121" s="2"/>
      <c r="J121" s="2"/>
      <c r="K121" s="2"/>
    </row>
    <row r="122" spans="1:17" x14ac:dyDescent="0.2">
      <c r="A122" s="41"/>
      <c r="B122" s="47" t="s">
        <v>15</v>
      </c>
      <c r="C122" s="41"/>
      <c r="D122" s="33">
        <v>3.4</v>
      </c>
      <c r="E122" s="84"/>
      <c r="F122" s="84"/>
      <c r="G122" s="84"/>
      <c r="H122" s="2"/>
      <c r="I122" s="2"/>
      <c r="J122" s="2"/>
      <c r="K122" s="2"/>
    </row>
    <row r="123" spans="1:17" ht="13.5" thickBot="1" x14ac:dyDescent="0.25">
      <c r="A123" s="42"/>
      <c r="B123" s="42" t="s">
        <v>17</v>
      </c>
      <c r="C123" s="42"/>
      <c r="D123" s="34">
        <v>2.4</v>
      </c>
      <c r="E123" s="84"/>
      <c r="F123" s="84"/>
      <c r="G123" s="84"/>
      <c r="H123" s="2"/>
      <c r="I123" s="2"/>
      <c r="J123" s="2"/>
      <c r="K123" s="2"/>
    </row>
    <row r="124" spans="1:17" x14ac:dyDescent="0.2">
      <c r="A124" s="40" t="s">
        <v>4</v>
      </c>
      <c r="B124" s="58" t="s">
        <v>11</v>
      </c>
      <c r="C124" s="40"/>
      <c r="D124" s="36">
        <v>4.4000000000000004</v>
      </c>
      <c r="E124" s="84"/>
      <c r="F124" s="84"/>
      <c r="G124" s="84"/>
      <c r="H124" s="2"/>
      <c r="I124" s="2"/>
      <c r="J124" s="2"/>
      <c r="K124" s="2"/>
    </row>
    <row r="125" spans="1:17" x14ac:dyDescent="0.2">
      <c r="A125" s="41"/>
      <c r="B125" s="47" t="s">
        <v>15</v>
      </c>
      <c r="C125" s="41"/>
      <c r="D125" s="33">
        <v>3.4</v>
      </c>
      <c r="E125" s="84"/>
      <c r="F125" s="84"/>
      <c r="G125" s="84"/>
      <c r="H125" s="2"/>
      <c r="I125" s="2"/>
      <c r="J125" s="2"/>
      <c r="K125" s="2"/>
    </row>
    <row r="126" spans="1:17" ht="13.5" thickBot="1" x14ac:dyDescent="0.25">
      <c r="A126" s="41"/>
      <c r="B126" s="41" t="s">
        <v>17</v>
      </c>
      <c r="C126" s="41"/>
      <c r="D126" s="34">
        <v>2.2999999999999998</v>
      </c>
      <c r="E126" s="40"/>
      <c r="F126" s="40"/>
      <c r="G126" s="40"/>
      <c r="H126" s="2"/>
      <c r="I126" s="2"/>
      <c r="J126" s="2"/>
      <c r="K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7" x14ac:dyDescent="0.2">
      <c r="A128" s="7" t="s">
        <v>151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3.5" x14ac:dyDescent="0.25">
      <c r="A130" s="2" t="s">
        <v>152</v>
      </c>
      <c r="B130" s="2"/>
      <c r="C130" s="2"/>
      <c r="D130" s="2"/>
      <c r="E130" s="2"/>
      <c r="F130" s="2"/>
      <c r="G130" s="2"/>
      <c r="H130" s="2"/>
      <c r="I130" s="2" t="s">
        <v>194</v>
      </c>
      <c r="J130" s="2"/>
      <c r="K130" s="2"/>
    </row>
    <row r="131" spans="1:11" x14ac:dyDescent="0.2">
      <c r="A131" s="2"/>
      <c r="B131" s="2"/>
      <c r="C131" s="2"/>
    </row>
    <row r="132" spans="1:11" x14ac:dyDescent="0.2">
      <c r="A132" s="2"/>
      <c r="B132" s="2"/>
      <c r="C132" s="2"/>
    </row>
    <row r="133" spans="1:11" x14ac:dyDescent="0.2">
      <c r="A133" s="2"/>
      <c r="B133" s="2"/>
      <c r="C133" s="2"/>
    </row>
    <row r="134" spans="1:11" x14ac:dyDescent="0.2">
      <c r="A134" s="2"/>
      <c r="B134" s="2"/>
      <c r="C134" s="2"/>
    </row>
    <row r="135" spans="1:11" x14ac:dyDescent="0.2">
      <c r="A135" s="2"/>
      <c r="B135" s="2"/>
      <c r="C135" s="2"/>
    </row>
    <row r="136" spans="1:11" x14ac:dyDescent="0.2">
      <c r="A136" s="2"/>
      <c r="B136" s="2"/>
      <c r="C136" s="2"/>
    </row>
    <row r="137" spans="1:11" x14ac:dyDescent="0.2">
      <c r="A137" s="2"/>
      <c r="B137" s="2"/>
      <c r="C137" s="2"/>
    </row>
    <row r="138" spans="1:11" x14ac:dyDescent="0.2">
      <c r="A138" s="2"/>
      <c r="B138" s="2"/>
      <c r="C138" s="2"/>
    </row>
  </sheetData>
  <mergeCells count="327">
    <mergeCell ref="I15:K15"/>
    <mergeCell ref="I16:K16"/>
    <mergeCell ref="I17:K17"/>
    <mergeCell ref="I18:K18"/>
    <mergeCell ref="B72:C72"/>
    <mergeCell ref="E72:F72"/>
    <mergeCell ref="G72:H72"/>
    <mergeCell ref="I72:J72"/>
    <mergeCell ref="A23:B23"/>
    <mergeCell ref="C23:D23"/>
    <mergeCell ref="E5:K5"/>
    <mergeCell ref="E6:K6"/>
    <mergeCell ref="E7:K7"/>
    <mergeCell ref="E8:K8"/>
    <mergeCell ref="E9:K9"/>
    <mergeCell ref="E10:K10"/>
    <mergeCell ref="A22:B22"/>
    <mergeCell ref="C22:D22"/>
    <mergeCell ref="A17:E17"/>
    <mergeCell ref="A18:E18"/>
    <mergeCell ref="F17:H17"/>
    <mergeCell ref="F18:H18"/>
    <mergeCell ref="A15:E15"/>
    <mergeCell ref="A16:E16"/>
    <mergeCell ref="F15:H15"/>
    <mergeCell ref="F16:H16"/>
    <mergeCell ref="A7:D7"/>
    <mergeCell ref="A8:D8"/>
    <mergeCell ref="A9:D9"/>
    <mergeCell ref="A10:D10"/>
    <mergeCell ref="A11:D11"/>
    <mergeCell ref="E11:K11"/>
    <mergeCell ref="A3:K3"/>
    <mergeCell ref="A5:D5"/>
    <mergeCell ref="A6:D6"/>
    <mergeCell ref="E115:E126"/>
    <mergeCell ref="F115:F126"/>
    <mergeCell ref="G115:G126"/>
    <mergeCell ref="E113:G113"/>
    <mergeCell ref="A113:A114"/>
    <mergeCell ref="B113:C114"/>
    <mergeCell ref="D113:D114"/>
    <mergeCell ref="A124:A126"/>
    <mergeCell ref="B124:C124"/>
    <mergeCell ref="B125:C125"/>
    <mergeCell ref="B126:C126"/>
    <mergeCell ref="A115:A117"/>
    <mergeCell ref="B115:C115"/>
    <mergeCell ref="B116:C116"/>
    <mergeCell ref="A121:A123"/>
    <mergeCell ref="B121:C121"/>
    <mergeCell ref="B122:C122"/>
    <mergeCell ref="I92:J92"/>
    <mergeCell ref="I85:J85"/>
    <mergeCell ref="I86:J86"/>
    <mergeCell ref="I87:J87"/>
    <mergeCell ref="I88:J88"/>
    <mergeCell ref="I89:J89"/>
    <mergeCell ref="I90:J90"/>
    <mergeCell ref="I91:J91"/>
    <mergeCell ref="I84:J84"/>
    <mergeCell ref="E77:F77"/>
    <mergeCell ref="G77:H77"/>
    <mergeCell ref="I77:J77"/>
    <mergeCell ref="G81:H81"/>
    <mergeCell ref="G82:H82"/>
    <mergeCell ref="E81:F81"/>
    <mergeCell ref="E76:F76"/>
    <mergeCell ref="G76:H76"/>
    <mergeCell ref="I76:J76"/>
    <mergeCell ref="I81:J81"/>
    <mergeCell ref="I82:J82"/>
    <mergeCell ref="I83:J83"/>
    <mergeCell ref="G86:H86"/>
    <mergeCell ref="E73:F73"/>
    <mergeCell ref="G73:H73"/>
    <mergeCell ref="I73:J73"/>
    <mergeCell ref="E74:F74"/>
    <mergeCell ref="G74:H74"/>
    <mergeCell ref="I74:J74"/>
    <mergeCell ref="E75:F75"/>
    <mergeCell ref="G75:H75"/>
    <mergeCell ref="I75:J75"/>
    <mergeCell ref="E69:F69"/>
    <mergeCell ref="G69:H69"/>
    <mergeCell ref="I69:J69"/>
    <mergeCell ref="E70:F70"/>
    <mergeCell ref="G70:H70"/>
    <mergeCell ref="I70:J70"/>
    <mergeCell ref="E67:F67"/>
    <mergeCell ref="G67:H67"/>
    <mergeCell ref="I67:J67"/>
    <mergeCell ref="E68:F68"/>
    <mergeCell ref="G68:H68"/>
    <mergeCell ref="I68:J68"/>
    <mergeCell ref="E65:F65"/>
    <mergeCell ref="G65:H65"/>
    <mergeCell ref="I65:J65"/>
    <mergeCell ref="E66:F66"/>
    <mergeCell ref="G66:H66"/>
    <mergeCell ref="I66:J66"/>
    <mergeCell ref="E63:F63"/>
    <mergeCell ref="G63:H63"/>
    <mergeCell ref="I63:J63"/>
    <mergeCell ref="E64:F64"/>
    <mergeCell ref="G64:H64"/>
    <mergeCell ref="I64:J64"/>
    <mergeCell ref="E61:F61"/>
    <mergeCell ref="G61:H61"/>
    <mergeCell ref="I61:J61"/>
    <mergeCell ref="E62:F62"/>
    <mergeCell ref="G62:H62"/>
    <mergeCell ref="I62:J62"/>
    <mergeCell ref="E59:F59"/>
    <mergeCell ref="G59:H59"/>
    <mergeCell ref="I59:J59"/>
    <mergeCell ref="E60:F60"/>
    <mergeCell ref="G60:H60"/>
    <mergeCell ref="I60:J60"/>
    <mergeCell ref="I56:J56"/>
    <mergeCell ref="E57:F57"/>
    <mergeCell ref="G57:H57"/>
    <mergeCell ref="I57:J57"/>
    <mergeCell ref="E58:F58"/>
    <mergeCell ref="G58:H58"/>
    <mergeCell ref="I58:J58"/>
    <mergeCell ref="B70:C70"/>
    <mergeCell ref="B73:C73"/>
    <mergeCell ref="B74:C74"/>
    <mergeCell ref="B75:C75"/>
    <mergeCell ref="B76:C76"/>
    <mergeCell ref="B77:C77"/>
    <mergeCell ref="B64:C64"/>
    <mergeCell ref="B65:C65"/>
    <mergeCell ref="B66:C66"/>
    <mergeCell ref="B67:C67"/>
    <mergeCell ref="B68:C68"/>
    <mergeCell ref="B69:C69"/>
    <mergeCell ref="G39:H40"/>
    <mergeCell ref="I39:J40"/>
    <mergeCell ref="K41:K42"/>
    <mergeCell ref="K43:K51"/>
    <mergeCell ref="G50:H50"/>
    <mergeCell ref="I50:J50"/>
    <mergeCell ref="G47:H47"/>
    <mergeCell ref="I47:J47"/>
    <mergeCell ref="G43:H43"/>
    <mergeCell ref="I43:J43"/>
    <mergeCell ref="A35:K35"/>
    <mergeCell ref="E51:F51"/>
    <mergeCell ref="G51:H51"/>
    <mergeCell ref="I51:J51"/>
    <mergeCell ref="E49:F49"/>
    <mergeCell ref="G49:H49"/>
    <mergeCell ref="I49:J49"/>
    <mergeCell ref="G48:H48"/>
    <mergeCell ref="I48:J48"/>
    <mergeCell ref="G45:H45"/>
    <mergeCell ref="I45:J45"/>
    <mergeCell ref="E46:F46"/>
    <mergeCell ref="G46:H46"/>
    <mergeCell ref="I46:J46"/>
    <mergeCell ref="E45:F45"/>
    <mergeCell ref="E47:F47"/>
    <mergeCell ref="G44:H44"/>
    <mergeCell ref="I44:J44"/>
    <mergeCell ref="G41:H41"/>
    <mergeCell ref="I41:J41"/>
    <mergeCell ref="E42:F42"/>
    <mergeCell ref="G42:H42"/>
    <mergeCell ref="I42:J42"/>
    <mergeCell ref="E41:F41"/>
    <mergeCell ref="E43:F43"/>
    <mergeCell ref="E50:F50"/>
    <mergeCell ref="C46:D46"/>
    <mergeCell ref="C47:D47"/>
    <mergeCell ref="E44:F44"/>
    <mergeCell ref="E48:F48"/>
    <mergeCell ref="C44:D44"/>
    <mergeCell ref="C45:D45"/>
    <mergeCell ref="C48:D48"/>
    <mergeCell ref="B63:C63"/>
    <mergeCell ref="B56:C56"/>
    <mergeCell ref="B57:C57"/>
    <mergeCell ref="B58:C58"/>
    <mergeCell ref="B59:C59"/>
    <mergeCell ref="A49:B49"/>
    <mergeCell ref="A50:B50"/>
    <mergeCell ref="A51:B51"/>
    <mergeCell ref="C49:D49"/>
    <mergeCell ref="C50:D50"/>
    <mergeCell ref="C42:D42"/>
    <mergeCell ref="A45:B45"/>
    <mergeCell ref="A46:B46"/>
    <mergeCell ref="A47:B47"/>
    <mergeCell ref="A48:B48"/>
    <mergeCell ref="C51:D51"/>
    <mergeCell ref="K39:K40"/>
    <mergeCell ref="I55:J55"/>
    <mergeCell ref="A39:B40"/>
    <mergeCell ref="C39:D40"/>
    <mergeCell ref="E39:F40"/>
    <mergeCell ref="A81:B81"/>
    <mergeCell ref="E55:F55"/>
    <mergeCell ref="C41:D41"/>
    <mergeCell ref="A41:B41"/>
    <mergeCell ref="A42:B42"/>
    <mergeCell ref="B60:C60"/>
    <mergeCell ref="B61:C61"/>
    <mergeCell ref="C43:D43"/>
    <mergeCell ref="B62:C62"/>
    <mergeCell ref="G55:H55"/>
    <mergeCell ref="E56:F56"/>
    <mergeCell ref="G56:H56"/>
    <mergeCell ref="A43:B43"/>
    <mergeCell ref="A44:B44"/>
    <mergeCell ref="B55:C55"/>
    <mergeCell ref="G91:H91"/>
    <mergeCell ref="G92:H92"/>
    <mergeCell ref="G93:H93"/>
    <mergeCell ref="G94:H94"/>
    <mergeCell ref="G87:H87"/>
    <mergeCell ref="G88:H88"/>
    <mergeCell ref="G89:H89"/>
    <mergeCell ref="G90:H90"/>
    <mergeCell ref="G101:H101"/>
    <mergeCell ref="G102:H102"/>
    <mergeCell ref="G95:H95"/>
    <mergeCell ref="G96:H96"/>
    <mergeCell ref="G97:H97"/>
    <mergeCell ref="G98:H98"/>
    <mergeCell ref="G109:H109"/>
    <mergeCell ref="E82:F82"/>
    <mergeCell ref="E83:F83"/>
    <mergeCell ref="E84:F84"/>
    <mergeCell ref="E85:F85"/>
    <mergeCell ref="E86:F86"/>
    <mergeCell ref="E87:F87"/>
    <mergeCell ref="E88:F88"/>
    <mergeCell ref="G103:H103"/>
    <mergeCell ref="G104:H104"/>
    <mergeCell ref="E89:F89"/>
    <mergeCell ref="E90:F90"/>
    <mergeCell ref="E91:F91"/>
    <mergeCell ref="E92:F92"/>
    <mergeCell ref="G107:H107"/>
    <mergeCell ref="G108:H108"/>
    <mergeCell ref="G105:H105"/>
    <mergeCell ref="G106:H106"/>
    <mergeCell ref="G99:H99"/>
    <mergeCell ref="G100:H100"/>
    <mergeCell ref="E97:F97"/>
    <mergeCell ref="E98:F98"/>
    <mergeCell ref="E99:F99"/>
    <mergeCell ref="E100:F100"/>
    <mergeCell ref="E93:F93"/>
    <mergeCell ref="E94:F94"/>
    <mergeCell ref="E95:F95"/>
    <mergeCell ref="E96:F96"/>
    <mergeCell ref="E105:F105"/>
    <mergeCell ref="E106:F106"/>
    <mergeCell ref="E107:F107"/>
    <mergeCell ref="E108:F108"/>
    <mergeCell ref="E101:F101"/>
    <mergeCell ref="E102:F102"/>
    <mergeCell ref="E103:F103"/>
    <mergeCell ref="E104:F104"/>
    <mergeCell ref="E109:F109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06:J106"/>
    <mergeCell ref="I107:J107"/>
    <mergeCell ref="I108:J108"/>
    <mergeCell ref="I109:J109"/>
    <mergeCell ref="I102:J102"/>
    <mergeCell ref="I103:J103"/>
    <mergeCell ref="I104:J104"/>
    <mergeCell ref="I105:J105"/>
    <mergeCell ref="B123:C123"/>
    <mergeCell ref="B117:C117"/>
    <mergeCell ref="A118:A120"/>
    <mergeCell ref="B118:C118"/>
    <mergeCell ref="B119:C119"/>
    <mergeCell ref="B120:C120"/>
    <mergeCell ref="A106:B106"/>
    <mergeCell ref="A105:B105"/>
    <mergeCell ref="A104:B104"/>
    <mergeCell ref="A103:B103"/>
    <mergeCell ref="A109:B109"/>
    <mergeCell ref="A108:B108"/>
    <mergeCell ref="A107:B107"/>
    <mergeCell ref="A89:B89"/>
    <mergeCell ref="A97:B97"/>
    <mergeCell ref="A98:B98"/>
    <mergeCell ref="A96:B96"/>
    <mergeCell ref="A95:B95"/>
    <mergeCell ref="A102:B102"/>
    <mergeCell ref="A101:B101"/>
    <mergeCell ref="A100:B100"/>
    <mergeCell ref="A99:B99"/>
    <mergeCell ref="A88:B88"/>
    <mergeCell ref="A87:B87"/>
    <mergeCell ref="G83:H83"/>
    <mergeCell ref="G84:H84"/>
    <mergeCell ref="G85:H85"/>
    <mergeCell ref="A94:B94"/>
    <mergeCell ref="A93:B93"/>
    <mergeCell ref="A91:B91"/>
    <mergeCell ref="A92:B92"/>
    <mergeCell ref="A90:B90"/>
    <mergeCell ref="A1:K1"/>
    <mergeCell ref="A86:B86"/>
    <mergeCell ref="A85:B85"/>
    <mergeCell ref="A84:B84"/>
    <mergeCell ref="A83:B83"/>
    <mergeCell ref="A82:B82"/>
    <mergeCell ref="A56:A60"/>
    <mergeCell ref="A61:A65"/>
    <mergeCell ref="A66:A70"/>
    <mergeCell ref="A73:A77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Вымпел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g1enden</cp:lastModifiedBy>
  <cp:lastPrinted>2022-10-27T09:44:33Z</cp:lastPrinted>
  <dcterms:created xsi:type="dcterms:W3CDTF">2007-04-23T06:18:37Z</dcterms:created>
  <dcterms:modified xsi:type="dcterms:W3CDTF">2023-11-14T09:11:50Z</dcterms:modified>
</cp:coreProperties>
</file>