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Лист1!$A$1:$H$102</definedName>
  </definedNames>
  <calcPr calcId="152511"/>
</workbook>
</file>

<file path=xl/calcChain.xml><?xml version="1.0" encoding="utf-8"?>
<calcChain xmlns="http://schemas.openxmlformats.org/spreadsheetml/2006/main">
  <c r="A7" i="1" l="1"/>
  <c r="G37" i="1" l="1"/>
  <c r="G97" i="1" l="1"/>
  <c r="F97" i="1"/>
  <c r="G96" i="1"/>
  <c r="F96" i="1"/>
  <c r="G95" i="1"/>
  <c r="F95" i="1"/>
  <c r="G90" i="1"/>
  <c r="F90" i="1"/>
  <c r="G89" i="1"/>
  <c r="F89" i="1"/>
  <c r="G88" i="1"/>
  <c r="F88" i="1"/>
  <c r="G87" i="1"/>
  <c r="F87" i="1"/>
  <c r="G81" i="1"/>
  <c r="H81" i="1"/>
  <c r="H80" i="1"/>
  <c r="G80" i="1"/>
  <c r="G75" i="1"/>
  <c r="F75" i="1"/>
  <c r="G74" i="1"/>
  <c r="F74" i="1"/>
  <c r="G68" i="1"/>
  <c r="G69" i="1"/>
  <c r="F69" i="1"/>
  <c r="F68" i="1"/>
  <c r="G67" i="1"/>
  <c r="F67" i="1"/>
  <c r="G66" i="1"/>
  <c r="F66" i="1"/>
  <c r="H61" i="1"/>
  <c r="G61" i="1"/>
  <c r="H60" i="1"/>
  <c r="G60" i="1"/>
  <c r="H59" i="1"/>
  <c r="G59" i="1"/>
  <c r="H58" i="1"/>
  <c r="G58" i="1"/>
  <c r="H57" i="1"/>
  <c r="G57" i="1"/>
  <c r="H56" i="1"/>
  <c r="G56" i="1"/>
  <c r="G55" i="1"/>
  <c r="H55" i="1"/>
  <c r="H51" i="1"/>
  <c r="G51" i="1"/>
  <c r="H50" i="1"/>
  <c r="G50" i="1"/>
  <c r="H49" i="1"/>
  <c r="G49" i="1"/>
  <c r="H48" i="1"/>
  <c r="G48" i="1"/>
  <c r="H47" i="1"/>
  <c r="G47" i="1"/>
  <c r="F34" i="1"/>
  <c r="G34" i="1"/>
  <c r="G33" i="1"/>
  <c r="F33" i="1"/>
  <c r="G42" i="1"/>
  <c r="F42" i="1"/>
  <c r="G41" i="1"/>
  <c r="F41" i="1"/>
  <c r="G40" i="1"/>
  <c r="F40" i="1"/>
  <c r="G39" i="1"/>
  <c r="F39" i="1"/>
  <c r="G38" i="1"/>
  <c r="F38" i="1"/>
  <c r="F37" i="1"/>
  <c r="G36" i="1"/>
  <c r="F36" i="1"/>
  <c r="G35" i="1"/>
  <c r="F35" i="1"/>
</calcChain>
</file>

<file path=xl/sharedStrings.xml><?xml version="1.0" encoding="utf-8"?>
<sst xmlns="http://schemas.openxmlformats.org/spreadsheetml/2006/main" count="210" uniqueCount="131">
  <si>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</si>
  <si>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</si>
  <si>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</si>
  <si>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Условия проведения калибровки:</t>
  </si>
  <si>
    <t>Показание прибора, В</t>
  </si>
  <si>
    <t>Частота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</si>
  <si>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</si>
  <si>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</si>
  <si>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</si>
  <si>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</si>
  <si>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</si>
  <si>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Дата:</t>
  </si>
  <si>
    <t>(</t>
  </si>
  <si>
    <t>)</t>
  </si>
  <si>
    <t>1 кГц</t>
  </si>
  <si>
    <t>10 Гц</t>
  </si>
  <si>
    <t>50 кГц</t>
  </si>
  <si>
    <t>3 Определение метрологических характеристик</t>
  </si>
  <si>
    <t>Параметр</t>
  </si>
  <si>
    <t>Температура окружающего воздуха</t>
  </si>
  <si>
    <t>Относительная влажность</t>
  </si>
  <si>
    <t>Действительные значения</t>
  </si>
  <si>
    <t>Допускаемые значения</t>
  </si>
  <si>
    <t>Атмосферное давление</t>
  </si>
  <si>
    <t>Напряжение питания переменного тока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</si>
  <si>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</si>
  <si>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 30 до 80 %</t>
  </si>
  <si>
    <t>от 84 до 106 кПа</t>
  </si>
  <si>
    <t>(220 ± 2,2) В</t>
  </si>
  <si>
    <t>(50,0 ± 0,5) Гц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</si>
  <si>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</si>
  <si>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</si>
  <si>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>Эталоны:</t>
    </r>
    <r>
      <rPr>
        <i/>
        <sz val="9"/>
        <rFont val="Times New Roman"/>
        <family val="1"/>
        <charset val="204"/>
      </rPr>
      <t xml:space="preserve">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</si>
  <si>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</si>
  <si>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</si>
  <si>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</si>
  <si>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</si>
  <si>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</si>
  <si>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</si>
  <si>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</si>
  <si>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Поверку провёл: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</si>
  <si>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</si>
  <si>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</si>
  <si>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</si>
  <si>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</si>
  <si>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</si>
  <si>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</si>
  <si>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</si>
  <si>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</si>
  <si>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</si>
  <si>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</si>
  <si>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</si>
  <si>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</si>
  <si>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</si>
  <si>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</si>
  <si>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</si>
  <si>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</si>
  <si>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</si>
  <si>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</si>
  <si>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</si>
  <si>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</si>
  <si>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</si>
  <si>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</si>
  <si>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dci_1</t>
  </si>
  <si>
    <t>dci_2</t>
  </si>
  <si>
    <t>dci_3</t>
  </si>
  <si>
    <t>dci_4</t>
  </si>
  <si>
    <t>aci_1</t>
  </si>
  <si>
    <t>aci_2</t>
  </si>
  <si>
    <t>f_1</t>
  </si>
  <si>
    <t>f_2</t>
  </si>
  <si>
    <t>r4_1</t>
  </si>
  <si>
    <t>r4_2</t>
  </si>
  <si>
    <t>r4_3</t>
  </si>
  <si>
    <t>r4_4</t>
  </si>
  <si>
    <t>r2_1</t>
  </si>
  <si>
    <t>r2_2</t>
  </si>
  <si>
    <t>r2_3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</si>
  <si>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</si>
  <si>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</si>
  <si>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</si>
  <si>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</si>
  <si>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</si>
  <si>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</si>
  <si>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</si>
  <si>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</si>
  <si>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</si>
  <si>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"Мультиметры цифровые 34401А, 34460А,34461А. Методика поверки"</t>
  </si>
  <si>
    <t>3.6 Определение погрешности измерения электрического сопротивления</t>
  </si>
  <si>
    <t>3.6.1 по 4-проводной схеме</t>
  </si>
  <si>
    <t>3.6.2 по 2-проводной схеме</t>
  </si>
  <si>
    <t>16500-97</t>
  </si>
  <si>
    <t>_customer</t>
  </si>
  <si>
    <t>Установленное значение, А</t>
  </si>
  <si>
    <t>1 кОм</t>
  </si>
  <si>
    <t>10 кОм</t>
  </si>
  <si>
    <t>100 кОм</t>
  </si>
  <si>
    <t>Гц</t>
  </si>
  <si>
    <t>кГц</t>
  </si>
  <si>
    <t>Ом</t>
  </si>
  <si>
    <t>кОм</t>
  </si>
  <si>
    <t>МОм</t>
  </si>
  <si>
    <t>Установленное значение</t>
  </si>
  <si>
    <t>Показание прибора</t>
  </si>
  <si>
    <t>мА</t>
  </si>
  <si>
    <t>А</t>
  </si>
  <si>
    <t>мВ</t>
  </si>
  <si>
    <t>В</t>
  </si>
  <si>
    <t>Предел измерений</t>
  </si>
  <si>
    <t>100 мВ</t>
  </si>
  <si>
    <t>1 В</t>
  </si>
  <si>
    <t>10 В</t>
  </si>
  <si>
    <t>100 В</t>
  </si>
  <si>
    <t>1000 В</t>
  </si>
  <si>
    <t>750 В</t>
  </si>
  <si>
    <t>10 мА</t>
  </si>
  <si>
    <t>100 мА</t>
  </si>
  <si>
    <t>1 А</t>
  </si>
  <si>
    <t>3 А</t>
  </si>
  <si>
    <t>10 мВ</t>
  </si>
  <si>
    <t>100 Ом</t>
  </si>
  <si>
    <t>1 МОм</t>
  </si>
  <si>
    <t>10 МОм</t>
  </si>
  <si>
    <t>100 МОм</t>
  </si>
  <si>
    <t xml:space="preserve"> Допуск</t>
  </si>
  <si>
    <t>-</t>
  </si>
  <si>
    <t>+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</si>
  <si>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</si>
  <si>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</si>
  <si>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t>Заключение:</t>
  </si>
  <si>
    <t>годен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</si>
</sst>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"/>
    <numFmt numFmtId="169" formatCode="0.0000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5" fillId="0" borderId="0"/>
  </cellStyleXfs>
  <cellXfs count="111">
    <xf numFmtId="0" fontId="0" fillId="0" borderId="0" xfId="0"/>
    <xf numFmtId="0" fontId="3" fillId="0" borderId="0" xfId="0" applyFo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8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8" fillId="0" borderId="0" xfId="0" applyFont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4" fillId="0" borderId="4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14" fillId="0" borderId="3" xfId="0" applyFont="1" applyBorder="1" applyAlignment="1">
      <alignment horizontal="left"/>
    </xf>
    <xf numFmtId="0" fontId="4" fillId="0" borderId="6" xfId="0" applyFont="1" applyBorder="1" applyAlignment="1" applyProtection="1">
      <alignment vertical="center"/>
      <protection locked="0"/>
    </xf>
    <xf numFmtId="0" fontId="14" fillId="0" borderId="7" xfId="0" applyFont="1" applyBorder="1" applyAlignment="1">
      <alignment horizontal="left"/>
    </xf>
    <xf numFmtId="0" fontId="4" fillId="0" borderId="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14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8" fontId="4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9" fontId="14" fillId="0" borderId="1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9" fillId="0" borderId="2" xfId="0" applyFont="1" applyBorder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7" fontId="4" fillId="0" borderId="8" xfId="0" applyNumberFormat="1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67" fontId="4" fillId="0" borderId="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</cellXfs>
  <cellStyles count="3">
    <cellStyle name="Денежный" xfId="1" builtinId="4"/>
    <cellStyle name="Обычный" xfId="0" builtinId="0"/>
    <cellStyle name="Обычн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view="pageLayout" topLeftCell="A22" zoomScaleNormal="100" zoomScaleSheetLayoutView="115" workbookViewId="0">
      <selection activeCell="F38" sqref="F38"/>
    </sheetView>
  </sheetViews>
  <sheetFormatPr defaultRowHeight="15" x14ac:dyDescent="0.25"/>
  <cols>
    <col min="1" max="1" width="10.7109375" style="4" customWidth="1"/>
    <col min="2" max="3" width="11.7109375" style="4" customWidth="1"/>
    <col min="4" max="8" width="10.7109375" style="4" customWidth="1"/>
    <col min="9" max="16384" width="9.140625" style="1"/>
  </cols>
  <sheetData>
    <row r="1" spans="1:8" x14ac:dyDescent="0.25">
      <c r="A1" s="76" t="s">
        <v>0</v>
      </c>
      <c r="B1" s="76"/>
      <c r="C1" s="76"/>
      <c r="D1" s="76"/>
      <c r="E1" s="76"/>
      <c r="F1" s="76"/>
      <c r="G1" s="76"/>
      <c r="H1" s="76"/>
    </row>
    <row r="2" spans="1:8" x14ac:dyDescent="0.25">
      <c r="A2" s="76" t="s">
        <v>127</v>
      </c>
      <c r="B2" s="76"/>
      <c r="C2" s="76"/>
      <c r="D2" s="76"/>
      <c r="E2" s="76"/>
      <c r="F2" s="76"/>
      <c r="G2" s="76"/>
      <c r="H2" s="76"/>
    </row>
    <row r="3" spans="1:8" x14ac:dyDescent="0.25">
      <c r="A3" s="76" t="s">
        <v>1</v>
      </c>
      <c r="B3" s="76"/>
      <c r="C3" s="76"/>
      <c r="D3" s="76"/>
      <c r="E3" s="76"/>
      <c r="F3" s="76"/>
      <c r="G3" s="76"/>
      <c r="H3" s="76"/>
    </row>
    <row r="4" spans="1:8" x14ac:dyDescent="0.25">
      <c r="A4" s="95" t="s">
        <v>128</v>
      </c>
      <c r="B4" s="95"/>
      <c r="C4" s="95"/>
      <c r="D4" s="95"/>
      <c r="E4" s="95"/>
      <c r="F4" s="95"/>
      <c r="G4" s="95"/>
      <c r="H4" s="95"/>
    </row>
    <row r="5" spans="1:8" x14ac:dyDescent="0.25">
      <c r="A5" s="95" t="s">
        <v>2</v>
      </c>
      <c r="B5" s="95"/>
      <c r="C5" s="95"/>
      <c r="D5" s="95"/>
      <c r="E5" s="95"/>
      <c r="F5" s="95"/>
      <c r="G5" s="95"/>
      <c r="H5" s="95"/>
    </row>
    <row r="7" spans="1:8" x14ac:dyDescent="0.25">
      <c r="A7" s="96" t="str">
        <f>"Протокол поверки № 10/"&amp;C101&amp;"/"&amp;D10</f>
        <v>Протокол поверки № 10/_date/_numb</v>
      </c>
      <c r="B7" s="96"/>
      <c r="C7" s="96"/>
      <c r="D7" s="96"/>
      <c r="E7" s="96"/>
      <c r="F7" s="96"/>
      <c r="G7" s="96"/>
      <c r="H7" s="96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97" t="s">
        <v>78</v>
      </c>
      <c r="B9" s="97"/>
      <c r="C9" s="97"/>
      <c r="D9" s="39" t="s">
        <v>79</v>
      </c>
      <c r="E9" s="40"/>
      <c r="F9" s="41" t="s">
        <v>33</v>
      </c>
      <c r="G9" s="41"/>
      <c r="H9" s="42"/>
    </row>
    <row r="10" spans="1:8" x14ac:dyDescent="0.25">
      <c r="A10" s="97" t="s">
        <v>80</v>
      </c>
      <c r="B10" s="97"/>
      <c r="C10" s="97"/>
      <c r="D10" s="43" t="s">
        <v>34</v>
      </c>
      <c r="E10" s="40"/>
      <c r="F10" s="40"/>
      <c r="G10" s="40"/>
      <c r="H10" s="42"/>
    </row>
    <row r="11" spans="1:8" x14ac:dyDescent="0.25">
      <c r="A11" s="97" t="s">
        <v>81</v>
      </c>
      <c r="B11" s="97"/>
      <c r="C11" s="97"/>
      <c r="D11" s="39"/>
      <c r="E11" s="40"/>
      <c r="F11" s="40"/>
      <c r="G11" s="40"/>
      <c r="H11" s="42"/>
    </row>
    <row r="12" spans="1:8" x14ac:dyDescent="0.25">
      <c r="A12" s="97" t="s">
        <v>82</v>
      </c>
      <c r="B12" s="97"/>
      <c r="C12" s="97"/>
      <c r="D12" s="44" t="s">
        <v>91</v>
      </c>
      <c r="E12" s="40"/>
      <c r="F12" s="40"/>
      <c r="G12" s="40"/>
      <c r="H12" s="42"/>
    </row>
    <row r="13" spans="1:8" x14ac:dyDescent="0.25">
      <c r="A13" s="97" t="s">
        <v>83</v>
      </c>
      <c r="B13" s="97"/>
      <c r="C13" s="97"/>
      <c r="D13" s="43" t="s">
        <v>92</v>
      </c>
      <c r="E13" s="40"/>
      <c r="F13" s="40"/>
      <c r="G13" s="40"/>
      <c r="H13" s="42"/>
    </row>
    <row r="14" spans="1:8" x14ac:dyDescent="0.25">
      <c r="A14" s="97" t="s">
        <v>84</v>
      </c>
      <c r="B14" s="97"/>
      <c r="C14" s="97"/>
      <c r="D14" s="45" t="s">
        <v>87</v>
      </c>
      <c r="E14" s="40"/>
      <c r="F14" s="40"/>
      <c r="G14" s="40"/>
      <c r="H14" s="42"/>
    </row>
    <row r="15" spans="1:8" x14ac:dyDescent="0.25">
      <c r="A15" s="97" t="s">
        <v>85</v>
      </c>
      <c r="B15" s="97"/>
      <c r="C15" s="97"/>
      <c r="D15" s="39" t="s">
        <v>86</v>
      </c>
      <c r="E15" s="40"/>
      <c r="F15" s="40"/>
      <c r="G15" s="40"/>
      <c r="H15" s="42"/>
    </row>
    <row r="16" spans="1:8" s="6" customFormat="1" ht="12" x14ac:dyDescent="0.2">
      <c r="B16" s="5"/>
      <c r="C16" s="5"/>
      <c r="D16" s="5"/>
      <c r="E16" s="5"/>
      <c r="F16" s="5"/>
      <c r="G16" s="5"/>
      <c r="H16" s="5"/>
    </row>
    <row r="17" spans="1:8" x14ac:dyDescent="0.25">
      <c r="A17" s="4" t="s">
        <v>3</v>
      </c>
    </row>
    <row r="18" spans="1:8" ht="15" customHeight="1" x14ac:dyDescent="0.25">
      <c r="A18" s="92" t="s">
        <v>18</v>
      </c>
      <c r="B18" s="92"/>
      <c r="C18" s="92"/>
      <c r="D18" s="92" t="s">
        <v>21</v>
      </c>
      <c r="E18" s="92"/>
      <c r="F18" s="92" t="s">
        <v>22</v>
      </c>
      <c r="G18" s="92"/>
      <c r="H18" s="10"/>
    </row>
    <row r="19" spans="1:8" x14ac:dyDescent="0.25">
      <c r="A19" s="94" t="s">
        <v>19</v>
      </c>
      <c r="B19" s="94"/>
      <c r="C19" s="94"/>
      <c r="D19" s="93" t="s">
        <v>35</v>
      </c>
      <c r="E19" s="93"/>
      <c r="F19" s="92" t="s">
        <v>25</v>
      </c>
      <c r="G19" s="92"/>
      <c r="H19" s="7"/>
    </row>
    <row r="20" spans="1:8" x14ac:dyDescent="0.25">
      <c r="A20" s="94" t="s">
        <v>20</v>
      </c>
      <c r="B20" s="94"/>
      <c r="C20" s="94"/>
      <c r="D20" s="93" t="s">
        <v>36</v>
      </c>
      <c r="E20" s="93"/>
      <c r="F20" s="92" t="s">
        <v>26</v>
      </c>
      <c r="G20" s="92"/>
      <c r="H20" s="7"/>
    </row>
    <row r="21" spans="1:8" x14ac:dyDescent="0.25">
      <c r="A21" s="94" t="s">
        <v>23</v>
      </c>
      <c r="B21" s="94"/>
      <c r="C21" s="94"/>
      <c r="D21" s="93" t="s">
        <v>37</v>
      </c>
      <c r="E21" s="93"/>
      <c r="F21" s="92" t="s">
        <v>27</v>
      </c>
      <c r="G21" s="92"/>
      <c r="H21" s="7"/>
    </row>
    <row r="22" spans="1:8" x14ac:dyDescent="0.25">
      <c r="A22" s="94" t="s">
        <v>24</v>
      </c>
      <c r="B22" s="94"/>
      <c r="C22" s="94"/>
      <c r="D22" s="98"/>
      <c r="E22" s="98"/>
      <c r="F22" s="92" t="s">
        <v>28</v>
      </c>
      <c r="G22" s="92"/>
      <c r="H22" s="7"/>
    </row>
    <row r="23" spans="1:8" x14ac:dyDescent="0.25">
      <c r="A23" s="94" t="s">
        <v>5</v>
      </c>
      <c r="B23" s="94"/>
      <c r="C23" s="94"/>
      <c r="D23" s="98"/>
      <c r="E23" s="98"/>
      <c r="F23" s="92" t="s">
        <v>29</v>
      </c>
      <c r="G23" s="92"/>
      <c r="H23" s="7"/>
    </row>
    <row r="24" spans="1:8" x14ac:dyDescent="0.25">
      <c r="A24" s="37"/>
      <c r="B24" s="37"/>
      <c r="C24" s="37"/>
      <c r="D24" s="38"/>
      <c r="E24" s="38"/>
      <c r="F24" s="32"/>
      <c r="G24" s="32"/>
      <c r="H24" s="7"/>
    </row>
    <row r="25" spans="1:8" x14ac:dyDescent="0.25">
      <c r="A25" s="5" t="s">
        <v>32</v>
      </c>
      <c r="B25" s="37"/>
      <c r="C25" s="37"/>
      <c r="D25" s="38"/>
      <c r="E25" s="38"/>
      <c r="F25" s="32"/>
      <c r="G25" s="32"/>
      <c r="H25" s="7"/>
    </row>
    <row r="26" spans="1:8" x14ac:dyDescent="0.25">
      <c r="A26" s="37"/>
      <c r="B26" s="37"/>
      <c r="C26" s="37"/>
      <c r="D26" s="38"/>
      <c r="E26" s="38"/>
      <c r="F26" s="32"/>
      <c r="G26" s="32"/>
      <c r="H26" s="7"/>
    </row>
    <row r="27" spans="1:8" x14ac:dyDescent="0.25">
      <c r="A27" s="4" t="s">
        <v>30</v>
      </c>
    </row>
    <row r="28" spans="1:8" x14ac:dyDescent="0.25">
      <c r="A28" s="4" t="s">
        <v>31</v>
      </c>
    </row>
    <row r="29" spans="1:8" x14ac:dyDescent="0.25">
      <c r="A29" s="8" t="s">
        <v>17</v>
      </c>
      <c r="B29" s="8"/>
      <c r="C29" s="8"/>
      <c r="D29" s="8"/>
      <c r="E29" s="8"/>
      <c r="F29" s="8"/>
      <c r="G29" s="8"/>
      <c r="H29" s="8"/>
    </row>
    <row r="30" spans="1:8" x14ac:dyDescent="0.25">
      <c r="A30" s="2" t="s">
        <v>6</v>
      </c>
      <c r="B30" s="9"/>
      <c r="C30" s="9"/>
      <c r="D30" s="9"/>
      <c r="E30" s="9"/>
      <c r="F30" s="9"/>
      <c r="G30" s="9"/>
      <c r="H30" s="9"/>
    </row>
    <row r="31" spans="1:8" ht="15" customHeight="1" x14ac:dyDescent="0.25">
      <c r="A31" s="72" t="s">
        <v>108</v>
      </c>
      <c r="B31" s="82" t="s">
        <v>102</v>
      </c>
      <c r="C31" s="83"/>
      <c r="D31" s="82" t="s">
        <v>103</v>
      </c>
      <c r="E31" s="83"/>
      <c r="F31" s="105" t="s">
        <v>124</v>
      </c>
      <c r="G31" s="106"/>
    </row>
    <row r="32" spans="1:8" x14ac:dyDescent="0.25">
      <c r="A32" s="72"/>
      <c r="B32" s="84"/>
      <c r="C32" s="85"/>
      <c r="D32" s="84"/>
      <c r="E32" s="85"/>
      <c r="F32" s="54" t="s">
        <v>125</v>
      </c>
      <c r="G32" s="54" t="s">
        <v>126</v>
      </c>
    </row>
    <row r="33" spans="1:8" x14ac:dyDescent="0.25">
      <c r="A33" s="72" t="s">
        <v>109</v>
      </c>
      <c r="B33" s="12">
        <v>100</v>
      </c>
      <c r="C33" s="80" t="s">
        <v>106</v>
      </c>
      <c r="D33" s="60" t="s">
        <v>41</v>
      </c>
      <c r="E33" s="80" t="s">
        <v>106</v>
      </c>
      <c r="F33" s="58">
        <f>100-0.0085</f>
        <v>99.991500000000002</v>
      </c>
      <c r="G33" s="58">
        <f>100+0.0085</f>
        <v>100.0085</v>
      </c>
    </row>
    <row r="34" spans="1:8" x14ac:dyDescent="0.25">
      <c r="A34" s="72"/>
      <c r="B34" s="12">
        <v>-100</v>
      </c>
      <c r="C34" s="81"/>
      <c r="D34" s="60" t="s">
        <v>42</v>
      </c>
      <c r="E34" s="81"/>
      <c r="F34" s="58">
        <f>-100-0.0085</f>
        <v>-100.0085</v>
      </c>
      <c r="G34" s="58">
        <f>-100+0.0085</f>
        <v>-99.991500000000002</v>
      </c>
    </row>
    <row r="35" spans="1:8" ht="15" customHeight="1" x14ac:dyDescent="0.25">
      <c r="A35" s="72" t="s">
        <v>110</v>
      </c>
      <c r="B35" s="12">
        <v>1</v>
      </c>
      <c r="C35" s="80" t="s">
        <v>107</v>
      </c>
      <c r="D35" s="60" t="s">
        <v>43</v>
      </c>
      <c r="E35" s="108" t="s">
        <v>107</v>
      </c>
      <c r="F35" s="65">
        <f>1-0.000047</f>
        <v>0.99995299999999998</v>
      </c>
      <c r="G35" s="65">
        <f>1+0.000047</f>
        <v>1.0000469999999999</v>
      </c>
    </row>
    <row r="36" spans="1:8" x14ac:dyDescent="0.25">
      <c r="A36" s="72"/>
      <c r="B36" s="12">
        <v>-1</v>
      </c>
      <c r="C36" s="86"/>
      <c r="D36" s="60" t="s">
        <v>44</v>
      </c>
      <c r="E36" s="109"/>
      <c r="F36" s="64">
        <f>-1-0.000047</f>
        <v>-1.0000469999999999</v>
      </c>
      <c r="G36" s="65">
        <f>-1+0.000047</f>
        <v>-0.99995299999999998</v>
      </c>
    </row>
    <row r="37" spans="1:8" x14ac:dyDescent="0.25">
      <c r="A37" s="72" t="s">
        <v>111</v>
      </c>
      <c r="B37" s="12">
        <v>10</v>
      </c>
      <c r="C37" s="86"/>
      <c r="D37" s="60" t="s">
        <v>45</v>
      </c>
      <c r="E37" s="109"/>
      <c r="F37" s="58">
        <f>10-0.0004</f>
        <v>9.9995999999999992</v>
      </c>
      <c r="G37" s="58">
        <f>10+0.0004</f>
        <v>10.000400000000001</v>
      </c>
    </row>
    <row r="38" spans="1:8" x14ac:dyDescent="0.25">
      <c r="A38" s="72"/>
      <c r="B38" s="12">
        <v>-10</v>
      </c>
      <c r="C38" s="86"/>
      <c r="D38" s="60" t="s">
        <v>46</v>
      </c>
      <c r="E38" s="109"/>
      <c r="F38" s="58">
        <f>-10-0.0004</f>
        <v>-10.000400000000001</v>
      </c>
      <c r="G38" s="58">
        <f>-10+0.0004</f>
        <v>-9.9995999999999992</v>
      </c>
    </row>
    <row r="39" spans="1:8" x14ac:dyDescent="0.25">
      <c r="A39" s="72" t="s">
        <v>112</v>
      </c>
      <c r="B39" s="12">
        <v>100</v>
      </c>
      <c r="C39" s="86"/>
      <c r="D39" s="60" t="s">
        <v>47</v>
      </c>
      <c r="E39" s="109"/>
      <c r="F39" s="58">
        <f>100-0.0051</f>
        <v>99.994900000000001</v>
      </c>
      <c r="G39" s="58">
        <f>100+0.0051</f>
        <v>100.0051</v>
      </c>
    </row>
    <row r="40" spans="1:8" x14ac:dyDescent="0.25">
      <c r="A40" s="72"/>
      <c r="B40" s="12">
        <v>-100</v>
      </c>
      <c r="C40" s="86"/>
      <c r="D40" s="60" t="s">
        <v>48</v>
      </c>
      <c r="E40" s="109"/>
      <c r="F40" s="58">
        <f>-100-0.0051</f>
        <v>-100.0051</v>
      </c>
      <c r="G40" s="58">
        <f>-100+0.0051</f>
        <v>-99.994900000000001</v>
      </c>
    </row>
    <row r="41" spans="1:8" x14ac:dyDescent="0.25">
      <c r="A41" s="99" t="s">
        <v>113</v>
      </c>
      <c r="B41" s="12">
        <v>1000</v>
      </c>
      <c r="C41" s="86"/>
      <c r="D41" s="60" t="s">
        <v>49</v>
      </c>
      <c r="E41" s="109"/>
      <c r="F41" s="59">
        <f>1000-0.055</f>
        <v>999.94500000000005</v>
      </c>
      <c r="G41" s="59">
        <f>1000+0.055</f>
        <v>1000.0549999999999</v>
      </c>
    </row>
    <row r="42" spans="1:8" x14ac:dyDescent="0.25">
      <c r="A42" s="99"/>
      <c r="B42" s="12">
        <v>-1000</v>
      </c>
      <c r="C42" s="81"/>
      <c r="D42" s="61" t="s">
        <v>50</v>
      </c>
      <c r="E42" s="110"/>
      <c r="F42" s="59">
        <f>-1000-0.055</f>
        <v>-1000.0549999999999</v>
      </c>
      <c r="G42" s="59">
        <f>-1000+0.055</f>
        <v>-999.94500000000005</v>
      </c>
    </row>
    <row r="44" spans="1:8" ht="15" customHeight="1" x14ac:dyDescent="0.25">
      <c r="A44" s="2" t="s">
        <v>7</v>
      </c>
      <c r="B44" s="9"/>
      <c r="C44" s="9"/>
      <c r="D44" s="9"/>
      <c r="E44" s="9"/>
      <c r="F44" s="9"/>
      <c r="G44" s="9"/>
      <c r="H44" s="9"/>
    </row>
    <row r="45" spans="1:8" ht="15" customHeight="1" x14ac:dyDescent="0.25">
      <c r="A45" s="72" t="s">
        <v>108</v>
      </c>
      <c r="B45" s="82" t="s">
        <v>102</v>
      </c>
      <c r="C45" s="83"/>
      <c r="D45" s="72" t="s">
        <v>5</v>
      </c>
      <c r="E45" s="82" t="s">
        <v>4</v>
      </c>
      <c r="F45" s="83"/>
      <c r="G45" s="105" t="s">
        <v>124</v>
      </c>
      <c r="H45" s="106"/>
    </row>
    <row r="46" spans="1:8" ht="15" customHeight="1" x14ac:dyDescent="0.25">
      <c r="A46" s="72"/>
      <c r="B46" s="84"/>
      <c r="C46" s="85"/>
      <c r="D46" s="72"/>
      <c r="E46" s="84"/>
      <c r="F46" s="85"/>
      <c r="G46" s="54" t="s">
        <v>125</v>
      </c>
      <c r="H46" s="54" t="s">
        <v>126</v>
      </c>
    </row>
    <row r="47" spans="1:8" x14ac:dyDescent="0.25">
      <c r="A47" s="87" t="s">
        <v>109</v>
      </c>
      <c r="B47" s="48">
        <v>10</v>
      </c>
      <c r="C47" s="74" t="s">
        <v>106</v>
      </c>
      <c r="D47" s="48" t="s">
        <v>14</v>
      </c>
      <c r="E47" s="62" t="s">
        <v>51</v>
      </c>
      <c r="F47" s="74" t="s">
        <v>106</v>
      </c>
      <c r="G47" s="59">
        <f>10-0.046</f>
        <v>9.9540000000000006</v>
      </c>
      <c r="H47" s="59">
        <f>10+0.046</f>
        <v>10.045999999999999</v>
      </c>
    </row>
    <row r="48" spans="1:8" x14ac:dyDescent="0.25">
      <c r="A48" s="88"/>
      <c r="B48" s="74">
        <v>100</v>
      </c>
      <c r="C48" s="104"/>
      <c r="D48" s="48" t="s">
        <v>14</v>
      </c>
      <c r="E48" s="62" t="s">
        <v>52</v>
      </c>
      <c r="F48" s="104"/>
      <c r="G48" s="68">
        <f>100-0.1</f>
        <v>99.9</v>
      </c>
      <c r="H48" s="55">
        <f>100+0.1</f>
        <v>100.1</v>
      </c>
    </row>
    <row r="49" spans="1:8" x14ac:dyDescent="0.25">
      <c r="A49" s="89"/>
      <c r="B49" s="75"/>
      <c r="C49" s="75"/>
      <c r="D49" s="48" t="s">
        <v>16</v>
      </c>
      <c r="E49" s="62" t="s">
        <v>53</v>
      </c>
      <c r="F49" s="75"/>
      <c r="G49" s="13">
        <f>100-0.17</f>
        <v>99.83</v>
      </c>
      <c r="H49" s="13">
        <f>100+0.17</f>
        <v>100.17</v>
      </c>
    </row>
    <row r="50" spans="1:8" x14ac:dyDescent="0.25">
      <c r="A50" s="90" t="s">
        <v>110</v>
      </c>
      <c r="B50" s="91">
        <v>1</v>
      </c>
      <c r="C50" s="74" t="s">
        <v>107</v>
      </c>
      <c r="D50" s="48" t="s">
        <v>14</v>
      </c>
      <c r="E50" s="62" t="s">
        <v>54</v>
      </c>
      <c r="F50" s="74" t="s">
        <v>107</v>
      </c>
      <c r="G50" s="58">
        <f>1-0.0001</f>
        <v>0.99990000000000001</v>
      </c>
      <c r="H50" s="58">
        <f>1+0.0001</f>
        <v>1.0001</v>
      </c>
    </row>
    <row r="51" spans="1:8" x14ac:dyDescent="0.25">
      <c r="A51" s="90"/>
      <c r="B51" s="91"/>
      <c r="C51" s="75"/>
      <c r="D51" s="48" t="s">
        <v>16</v>
      </c>
      <c r="E51" s="62" t="s">
        <v>55</v>
      </c>
      <c r="F51" s="75"/>
      <c r="G51" s="58">
        <f>1-0.0017</f>
        <v>0.99829999999999997</v>
      </c>
      <c r="H51" s="58">
        <f>1+0.0017</f>
        <v>1.0017</v>
      </c>
    </row>
    <row r="52" spans="1:8" x14ac:dyDescent="0.25">
      <c r="A52" s="53"/>
      <c r="B52" s="52"/>
      <c r="C52" s="52"/>
      <c r="D52" s="51"/>
      <c r="E52" s="51"/>
      <c r="F52" s="52"/>
    </row>
    <row r="53" spans="1:8" ht="15" customHeight="1" x14ac:dyDescent="0.25">
      <c r="A53" s="72" t="s">
        <v>108</v>
      </c>
      <c r="B53" s="82" t="s">
        <v>102</v>
      </c>
      <c r="C53" s="83"/>
      <c r="D53" s="72" t="s">
        <v>5</v>
      </c>
      <c r="E53" s="82" t="s">
        <v>103</v>
      </c>
      <c r="F53" s="83"/>
      <c r="G53" s="105" t="s">
        <v>124</v>
      </c>
      <c r="H53" s="106"/>
    </row>
    <row r="54" spans="1:8" x14ac:dyDescent="0.25">
      <c r="A54" s="72"/>
      <c r="B54" s="84"/>
      <c r="C54" s="85"/>
      <c r="D54" s="72"/>
      <c r="E54" s="84"/>
      <c r="F54" s="85"/>
      <c r="G54" s="54" t="s">
        <v>125</v>
      </c>
      <c r="H54" s="54" t="s">
        <v>126</v>
      </c>
    </row>
    <row r="55" spans="1:8" x14ac:dyDescent="0.25">
      <c r="A55" s="88" t="s">
        <v>111</v>
      </c>
      <c r="B55" s="104">
        <v>10</v>
      </c>
      <c r="C55" s="74" t="s">
        <v>107</v>
      </c>
      <c r="D55" s="49" t="s">
        <v>15</v>
      </c>
      <c r="E55" s="63" t="s">
        <v>56</v>
      </c>
      <c r="F55" s="74" t="s">
        <v>107</v>
      </c>
      <c r="G55" s="69">
        <f>10-0.009</f>
        <v>9.9909999999999997</v>
      </c>
      <c r="H55" s="56">
        <f>10+0.009</f>
        <v>10.009</v>
      </c>
    </row>
    <row r="56" spans="1:8" x14ac:dyDescent="0.25">
      <c r="A56" s="88"/>
      <c r="B56" s="104"/>
      <c r="C56" s="104"/>
      <c r="D56" s="48" t="s">
        <v>14</v>
      </c>
      <c r="E56" s="62" t="s">
        <v>57</v>
      </c>
      <c r="F56" s="104"/>
      <c r="G56" s="59">
        <f>10-0.009</f>
        <v>9.9909999999999997</v>
      </c>
      <c r="H56" s="57">
        <f>10+0.009</f>
        <v>10.009</v>
      </c>
    </row>
    <row r="57" spans="1:8" x14ac:dyDescent="0.25">
      <c r="A57" s="89"/>
      <c r="B57" s="75"/>
      <c r="C57" s="104"/>
      <c r="D57" s="48" t="s">
        <v>16</v>
      </c>
      <c r="E57" s="62" t="s">
        <v>58</v>
      </c>
      <c r="F57" s="104"/>
      <c r="G57" s="59">
        <f>10-0.017</f>
        <v>9.9830000000000005</v>
      </c>
      <c r="H57" s="57">
        <f>10+0.017</f>
        <v>10.016999999999999</v>
      </c>
    </row>
    <row r="58" spans="1:8" x14ac:dyDescent="0.25">
      <c r="A58" s="87" t="s">
        <v>112</v>
      </c>
      <c r="B58" s="74">
        <v>100</v>
      </c>
      <c r="C58" s="104"/>
      <c r="D58" s="48" t="s">
        <v>14</v>
      </c>
      <c r="E58" s="62" t="s">
        <v>59</v>
      </c>
      <c r="F58" s="104"/>
      <c r="G58" s="13">
        <f>100-0.09</f>
        <v>99.91</v>
      </c>
      <c r="H58" s="57">
        <f>100+0.09</f>
        <v>100.09</v>
      </c>
    </row>
    <row r="59" spans="1:8" x14ac:dyDescent="0.25">
      <c r="A59" s="89"/>
      <c r="B59" s="75"/>
      <c r="C59" s="104"/>
      <c r="D59" s="48" t="s">
        <v>16</v>
      </c>
      <c r="E59" s="62" t="s">
        <v>60</v>
      </c>
      <c r="F59" s="104"/>
      <c r="G59" s="13">
        <f>100-0.17</f>
        <v>99.83</v>
      </c>
      <c r="H59" s="57">
        <f>100+0.17</f>
        <v>100.17</v>
      </c>
    </row>
    <row r="60" spans="1:8" x14ac:dyDescent="0.25">
      <c r="A60" s="87" t="s">
        <v>114</v>
      </c>
      <c r="B60" s="74">
        <v>750</v>
      </c>
      <c r="C60" s="104"/>
      <c r="D60" s="48" t="s">
        <v>14</v>
      </c>
      <c r="E60" s="60" t="s">
        <v>61</v>
      </c>
      <c r="F60" s="104"/>
      <c r="G60" s="59">
        <f>750-0.625</f>
        <v>749.375</v>
      </c>
      <c r="H60" s="59">
        <f>750+0.625</f>
        <v>750.625</v>
      </c>
    </row>
    <row r="61" spans="1:8" x14ac:dyDescent="0.25">
      <c r="A61" s="89"/>
      <c r="B61" s="75"/>
      <c r="C61" s="75"/>
      <c r="D61" s="48" t="s">
        <v>16</v>
      </c>
      <c r="E61" s="60" t="s">
        <v>62</v>
      </c>
      <c r="F61" s="75"/>
      <c r="G61" s="59">
        <f>750-1.275</f>
        <v>748.72500000000002</v>
      </c>
      <c r="H61" s="57">
        <f>750+1.275</f>
        <v>751.27499999999998</v>
      </c>
    </row>
    <row r="62" spans="1:8" x14ac:dyDescent="0.25">
      <c r="A62" s="14"/>
      <c r="B62" s="15"/>
      <c r="C62" s="16"/>
      <c r="D62" s="17"/>
      <c r="E62" s="18"/>
      <c r="F62" s="19"/>
    </row>
    <row r="63" spans="1:8" x14ac:dyDescent="0.25">
      <c r="A63" s="20" t="s">
        <v>8</v>
      </c>
      <c r="B63" s="15"/>
      <c r="C63" s="16"/>
      <c r="D63" s="17"/>
      <c r="E63" s="18"/>
      <c r="F63" s="19"/>
    </row>
    <row r="64" spans="1:8" ht="15" customHeight="1" x14ac:dyDescent="0.25">
      <c r="A64" s="72" t="s">
        <v>108</v>
      </c>
      <c r="B64" s="82" t="s">
        <v>102</v>
      </c>
      <c r="C64" s="83"/>
      <c r="D64" s="82" t="s">
        <v>103</v>
      </c>
      <c r="E64" s="83"/>
      <c r="F64" s="105" t="s">
        <v>124</v>
      </c>
      <c r="G64" s="106"/>
    </row>
    <row r="65" spans="1:8" x14ac:dyDescent="0.25">
      <c r="A65" s="72"/>
      <c r="B65" s="84"/>
      <c r="C65" s="85"/>
      <c r="D65" s="84"/>
      <c r="E65" s="85"/>
      <c r="F65" s="54" t="s">
        <v>125</v>
      </c>
      <c r="G65" s="54" t="s">
        <v>126</v>
      </c>
    </row>
    <row r="66" spans="1:8" x14ac:dyDescent="0.25">
      <c r="A66" s="36" t="s">
        <v>115</v>
      </c>
      <c r="B66" s="36">
        <v>10</v>
      </c>
      <c r="C66" s="80" t="s">
        <v>104</v>
      </c>
      <c r="D66" s="62" t="s">
        <v>63</v>
      </c>
      <c r="E66" s="100" t="s">
        <v>104</v>
      </c>
      <c r="F66" s="59">
        <f>10-0.007</f>
        <v>9.9930000000000003</v>
      </c>
      <c r="G66" s="59">
        <f>10+0.007</f>
        <v>10.007</v>
      </c>
    </row>
    <row r="67" spans="1:8" x14ac:dyDescent="0.25">
      <c r="A67" s="36" t="s">
        <v>116</v>
      </c>
      <c r="B67" s="36">
        <v>100</v>
      </c>
      <c r="C67" s="81"/>
      <c r="D67" s="62" t="s">
        <v>64</v>
      </c>
      <c r="E67" s="101"/>
      <c r="F67" s="59">
        <f>100-0.055</f>
        <v>99.944999999999993</v>
      </c>
      <c r="G67" s="59">
        <f>100+0.055</f>
        <v>100.05500000000001</v>
      </c>
    </row>
    <row r="68" spans="1:8" x14ac:dyDescent="0.25">
      <c r="A68" s="36" t="s">
        <v>117</v>
      </c>
      <c r="B68" s="36">
        <v>1</v>
      </c>
      <c r="C68" s="80" t="s">
        <v>105</v>
      </c>
      <c r="D68" s="62" t="s">
        <v>65</v>
      </c>
      <c r="E68" s="100" t="s">
        <v>105</v>
      </c>
      <c r="F68" s="58">
        <f>1-0.0011</f>
        <v>0.99890000000000001</v>
      </c>
      <c r="G68" s="58">
        <f>1+0.0011</f>
        <v>1.0011000000000001</v>
      </c>
    </row>
    <row r="69" spans="1:8" x14ac:dyDescent="0.25">
      <c r="A69" s="36" t="s">
        <v>118</v>
      </c>
      <c r="B69" s="36">
        <v>2</v>
      </c>
      <c r="C69" s="81"/>
      <c r="D69" s="62" t="s">
        <v>66</v>
      </c>
      <c r="E69" s="101"/>
      <c r="F69" s="59">
        <f>2-0.003</f>
        <v>1.9970000000000001</v>
      </c>
      <c r="G69" s="59">
        <f>2+0.003</f>
        <v>2.0030000000000001</v>
      </c>
    </row>
    <row r="70" spans="1:8" x14ac:dyDescent="0.25">
      <c r="A70" s="14"/>
      <c r="B70" s="14"/>
      <c r="C70" s="16"/>
      <c r="D70" s="17"/>
      <c r="E70" s="18"/>
      <c r="F70" s="19"/>
    </row>
    <row r="71" spans="1:8" x14ac:dyDescent="0.25">
      <c r="A71" s="20" t="s">
        <v>9</v>
      </c>
      <c r="B71" s="14"/>
      <c r="C71" s="16"/>
      <c r="D71" s="17"/>
      <c r="E71" s="18"/>
      <c r="F71" s="19"/>
    </row>
    <row r="72" spans="1:8" ht="15" customHeight="1" x14ac:dyDescent="0.25">
      <c r="A72" s="72" t="s">
        <v>108</v>
      </c>
      <c r="B72" s="73" t="s">
        <v>93</v>
      </c>
      <c r="C72" s="72" t="s">
        <v>5</v>
      </c>
      <c r="D72" s="82" t="s">
        <v>103</v>
      </c>
      <c r="E72" s="83"/>
      <c r="F72" s="105" t="s">
        <v>124</v>
      </c>
      <c r="G72" s="106"/>
    </row>
    <row r="73" spans="1:8" x14ac:dyDescent="0.25">
      <c r="A73" s="72"/>
      <c r="B73" s="73"/>
      <c r="C73" s="72"/>
      <c r="D73" s="84"/>
      <c r="E73" s="85"/>
      <c r="F73" s="54" t="s">
        <v>125</v>
      </c>
      <c r="G73" s="54" t="s">
        <v>126</v>
      </c>
    </row>
    <row r="74" spans="1:8" x14ac:dyDescent="0.25">
      <c r="A74" s="46" t="s">
        <v>117</v>
      </c>
      <c r="B74" s="46">
        <v>1</v>
      </c>
      <c r="C74" s="107" t="s">
        <v>14</v>
      </c>
      <c r="D74" s="62" t="s">
        <v>67</v>
      </c>
      <c r="E74" s="100" t="s">
        <v>105</v>
      </c>
      <c r="F74" s="58">
        <f>1-0.0014</f>
        <v>0.99860000000000004</v>
      </c>
      <c r="G74" s="58">
        <f>1+0.0014</f>
        <v>1.0014000000000001</v>
      </c>
    </row>
    <row r="75" spans="1:8" x14ac:dyDescent="0.25">
      <c r="A75" s="46" t="s">
        <v>118</v>
      </c>
      <c r="B75" s="46">
        <v>2</v>
      </c>
      <c r="C75" s="107"/>
      <c r="D75" s="62" t="s">
        <v>68</v>
      </c>
      <c r="E75" s="101"/>
      <c r="F75" s="58">
        <f>2-0.0048</f>
        <v>1.9952000000000001</v>
      </c>
      <c r="G75" s="58">
        <f>2+0.0048</f>
        <v>2.0047999999999999</v>
      </c>
    </row>
    <row r="76" spans="1:8" x14ac:dyDescent="0.25">
      <c r="A76" s="14"/>
      <c r="B76" s="14"/>
      <c r="C76" s="14"/>
      <c r="D76" s="16"/>
      <c r="E76" s="16"/>
      <c r="F76" s="19"/>
    </row>
    <row r="77" spans="1:8" x14ac:dyDescent="0.25">
      <c r="A77" s="20" t="s">
        <v>10</v>
      </c>
      <c r="B77" s="14"/>
      <c r="C77" s="14"/>
      <c r="D77" s="16"/>
      <c r="E77" s="17"/>
      <c r="F77" s="19"/>
    </row>
    <row r="78" spans="1:8" ht="15" customHeight="1" x14ac:dyDescent="0.25">
      <c r="A78" s="72" t="s">
        <v>108</v>
      </c>
      <c r="B78" s="73" t="s">
        <v>102</v>
      </c>
      <c r="C78" s="82" t="s">
        <v>5</v>
      </c>
      <c r="D78" s="83"/>
      <c r="E78" s="82" t="s">
        <v>103</v>
      </c>
      <c r="F78" s="83"/>
      <c r="G78" s="105" t="s">
        <v>124</v>
      </c>
      <c r="H78" s="106"/>
    </row>
    <row r="79" spans="1:8" x14ac:dyDescent="0.25">
      <c r="A79" s="72"/>
      <c r="B79" s="73"/>
      <c r="C79" s="102"/>
      <c r="D79" s="103"/>
      <c r="E79" s="84"/>
      <c r="F79" s="85"/>
      <c r="G79" s="54" t="s">
        <v>125</v>
      </c>
      <c r="H79" s="54" t="s">
        <v>126</v>
      </c>
    </row>
    <row r="80" spans="1:8" x14ac:dyDescent="0.25">
      <c r="A80" s="47" t="s">
        <v>109</v>
      </c>
      <c r="B80" s="47" t="s">
        <v>119</v>
      </c>
      <c r="C80" s="25">
        <v>100</v>
      </c>
      <c r="D80" s="50" t="s">
        <v>97</v>
      </c>
      <c r="E80" s="60" t="s">
        <v>69</v>
      </c>
      <c r="F80" s="50" t="s">
        <v>97</v>
      </c>
      <c r="G80" s="55">
        <f>100-0.1</f>
        <v>99.9</v>
      </c>
      <c r="H80" s="67">
        <f>100+0.1</f>
        <v>100.1</v>
      </c>
    </row>
    <row r="81" spans="1:8" x14ac:dyDescent="0.25">
      <c r="A81" s="47" t="s">
        <v>110</v>
      </c>
      <c r="B81" s="47" t="s">
        <v>110</v>
      </c>
      <c r="C81" s="25">
        <v>100</v>
      </c>
      <c r="D81" s="50" t="s">
        <v>98</v>
      </c>
      <c r="E81" s="60" t="s">
        <v>70</v>
      </c>
      <c r="F81" s="50" t="s">
        <v>98</v>
      </c>
      <c r="G81" s="13">
        <f>100-0.01</f>
        <v>99.99</v>
      </c>
      <c r="H81" s="66">
        <f>100+0.01</f>
        <v>100.01</v>
      </c>
    </row>
    <row r="82" spans="1:8" x14ac:dyDescent="0.25">
      <c r="A82" s="14"/>
      <c r="B82" s="14"/>
      <c r="C82" s="14"/>
      <c r="D82" s="16"/>
      <c r="E82" s="17"/>
      <c r="F82" s="19"/>
    </row>
    <row r="83" spans="1:8" s="6" customFormat="1" ht="12" x14ac:dyDescent="0.2">
      <c r="A83" s="5" t="s">
        <v>88</v>
      </c>
      <c r="B83" s="21"/>
      <c r="C83" s="21"/>
      <c r="D83" s="22"/>
      <c r="E83" s="23"/>
      <c r="F83" s="24"/>
      <c r="G83" s="5"/>
      <c r="H83" s="5"/>
    </row>
    <row r="84" spans="1:8" s="6" customFormat="1" ht="12" x14ac:dyDescent="0.2">
      <c r="A84" s="5" t="s">
        <v>89</v>
      </c>
      <c r="B84" s="21"/>
      <c r="C84" s="21"/>
      <c r="D84" s="22"/>
      <c r="E84" s="23"/>
      <c r="F84" s="24"/>
      <c r="G84" s="5"/>
      <c r="H84" s="5"/>
    </row>
    <row r="85" spans="1:8" ht="15" customHeight="1" x14ac:dyDescent="0.25">
      <c r="A85" s="72" t="s">
        <v>108</v>
      </c>
      <c r="B85" s="82" t="s">
        <v>102</v>
      </c>
      <c r="C85" s="83"/>
      <c r="D85" s="82" t="s">
        <v>103</v>
      </c>
      <c r="E85" s="83"/>
      <c r="F85" s="105" t="s">
        <v>124</v>
      </c>
      <c r="G85" s="106"/>
    </row>
    <row r="86" spans="1:8" x14ac:dyDescent="0.25">
      <c r="A86" s="72"/>
      <c r="B86" s="84"/>
      <c r="C86" s="85"/>
      <c r="D86" s="84"/>
      <c r="E86" s="85"/>
      <c r="F86" s="54" t="s">
        <v>125</v>
      </c>
      <c r="G86" s="54" t="s">
        <v>126</v>
      </c>
    </row>
    <row r="87" spans="1:8" x14ac:dyDescent="0.25">
      <c r="A87" s="25" t="s">
        <v>120</v>
      </c>
      <c r="B87" s="25">
        <v>100</v>
      </c>
      <c r="C87" s="50" t="s">
        <v>99</v>
      </c>
      <c r="D87" s="60" t="s">
        <v>71</v>
      </c>
      <c r="E87" s="50" t="s">
        <v>99</v>
      </c>
      <c r="F87" s="59">
        <f>100-0.014</f>
        <v>99.986000000000004</v>
      </c>
      <c r="G87" s="59">
        <f>100+0.014</f>
        <v>100.014</v>
      </c>
    </row>
    <row r="88" spans="1:8" x14ac:dyDescent="0.25">
      <c r="A88" s="25" t="s">
        <v>94</v>
      </c>
      <c r="B88" s="25">
        <v>1</v>
      </c>
      <c r="C88" s="80" t="s">
        <v>100</v>
      </c>
      <c r="D88" s="60" t="s">
        <v>72</v>
      </c>
      <c r="E88" s="80" t="s">
        <v>100</v>
      </c>
      <c r="F88" s="58">
        <f>1-0.0001</f>
        <v>0.99990000000000001</v>
      </c>
      <c r="G88" s="58">
        <f>1+0.0001</f>
        <v>1.0001</v>
      </c>
    </row>
    <row r="89" spans="1:8" x14ac:dyDescent="0.25">
      <c r="A89" s="25" t="s">
        <v>95</v>
      </c>
      <c r="B89" s="25">
        <v>10</v>
      </c>
      <c r="C89" s="86"/>
      <c r="D89" s="60" t="s">
        <v>73</v>
      </c>
      <c r="E89" s="86"/>
      <c r="F89" s="58">
        <f>10-0.0011</f>
        <v>9.9989000000000008</v>
      </c>
      <c r="G89" s="58">
        <f>10+0.0011</f>
        <v>10.001099999999999</v>
      </c>
    </row>
    <row r="90" spans="1:8" x14ac:dyDescent="0.25">
      <c r="A90" s="25" t="s">
        <v>96</v>
      </c>
      <c r="B90" s="25">
        <v>100</v>
      </c>
      <c r="C90" s="81"/>
      <c r="D90" s="60" t="s">
        <v>74</v>
      </c>
      <c r="E90" s="81"/>
      <c r="F90" s="59">
        <f>100-0.011</f>
        <v>99.989000000000004</v>
      </c>
      <c r="G90" s="59">
        <f>100+0.011</f>
        <v>100.011</v>
      </c>
    </row>
    <row r="91" spans="1:8" x14ac:dyDescent="0.25">
      <c r="A91" s="26"/>
      <c r="B91" s="26"/>
      <c r="C91" s="27"/>
      <c r="D91" s="28"/>
      <c r="E91" s="29"/>
      <c r="F91" s="19"/>
    </row>
    <row r="92" spans="1:8" s="6" customFormat="1" ht="12" x14ac:dyDescent="0.2">
      <c r="A92" s="31" t="s">
        <v>90</v>
      </c>
      <c r="B92" s="21"/>
      <c r="C92" s="21"/>
      <c r="D92" s="22"/>
      <c r="E92" s="23"/>
      <c r="F92" s="24"/>
      <c r="G92" s="5"/>
      <c r="H92" s="5"/>
    </row>
    <row r="93" spans="1:8" ht="15" customHeight="1" x14ac:dyDescent="0.25">
      <c r="A93" s="72" t="s">
        <v>108</v>
      </c>
      <c r="B93" s="82" t="s">
        <v>102</v>
      </c>
      <c r="C93" s="83"/>
      <c r="D93" s="82" t="s">
        <v>103</v>
      </c>
      <c r="E93" s="83"/>
      <c r="F93" s="105" t="s">
        <v>124</v>
      </c>
      <c r="G93" s="106"/>
    </row>
    <row r="94" spans="1:8" x14ac:dyDescent="0.25">
      <c r="A94" s="72"/>
      <c r="B94" s="102"/>
      <c r="C94" s="103"/>
      <c r="D94" s="84"/>
      <c r="E94" s="85"/>
      <c r="F94" s="54" t="s">
        <v>125</v>
      </c>
      <c r="G94" s="54" t="s">
        <v>126</v>
      </c>
    </row>
    <row r="95" spans="1:8" x14ac:dyDescent="0.25">
      <c r="A95" s="25" t="s">
        <v>121</v>
      </c>
      <c r="B95" s="25">
        <v>1</v>
      </c>
      <c r="C95" s="80" t="s">
        <v>101</v>
      </c>
      <c r="D95" s="60" t="s">
        <v>75</v>
      </c>
      <c r="E95" s="80" t="s">
        <v>101</v>
      </c>
      <c r="F95" s="64">
        <f>1-0.00011</f>
        <v>0.99988999999999995</v>
      </c>
      <c r="G95" s="64">
        <f>1+0.00011</f>
        <v>1.0001100000000001</v>
      </c>
    </row>
    <row r="96" spans="1:8" x14ac:dyDescent="0.25">
      <c r="A96" s="25" t="s">
        <v>122</v>
      </c>
      <c r="B96" s="25">
        <v>10</v>
      </c>
      <c r="C96" s="86"/>
      <c r="D96" s="60" t="s">
        <v>76</v>
      </c>
      <c r="E96" s="86"/>
      <c r="F96" s="58">
        <f>10-0.0041</f>
        <v>9.9959000000000007</v>
      </c>
      <c r="G96" s="58">
        <f>10+0.0041</f>
        <v>10.004099999999999</v>
      </c>
    </row>
    <row r="97" spans="1:8" x14ac:dyDescent="0.25">
      <c r="A97" s="25" t="s">
        <v>123</v>
      </c>
      <c r="B97" s="25">
        <v>100</v>
      </c>
      <c r="C97" s="81"/>
      <c r="D97" s="60" t="s">
        <v>77</v>
      </c>
      <c r="E97" s="81"/>
      <c r="F97" s="13">
        <f>100-0.81</f>
        <v>99.19</v>
      </c>
      <c r="G97" s="13">
        <f>100+0.81</f>
        <v>100.81</v>
      </c>
    </row>
    <row r="98" spans="1:8" x14ac:dyDescent="0.25">
      <c r="A98" s="30"/>
      <c r="B98" s="32"/>
      <c r="C98" s="11"/>
      <c r="D98" s="11"/>
      <c r="E98" s="11"/>
      <c r="F98" s="19"/>
    </row>
    <row r="99" spans="1:8" x14ac:dyDescent="0.25">
      <c r="A99" s="71" t="s">
        <v>129</v>
      </c>
      <c r="B99" s="71"/>
      <c r="C99" s="70" t="s">
        <v>130</v>
      </c>
      <c r="D99" s="11"/>
      <c r="E99" s="11"/>
      <c r="F99" s="19"/>
    </row>
    <row r="100" spans="1:8" x14ac:dyDescent="0.25">
      <c r="A100" s="71" t="s">
        <v>40</v>
      </c>
      <c r="B100" s="71"/>
      <c r="C100" s="33"/>
      <c r="D100" s="34" t="s">
        <v>12</v>
      </c>
      <c r="E100" s="78" t="s">
        <v>38</v>
      </c>
      <c r="F100" s="79"/>
      <c r="G100" s="11" t="s">
        <v>13</v>
      </c>
      <c r="H100" s="35"/>
    </row>
    <row r="101" spans="1:8" x14ac:dyDescent="0.25">
      <c r="A101" s="71" t="s">
        <v>11</v>
      </c>
      <c r="B101" s="71"/>
      <c r="C101" s="77" t="s">
        <v>39</v>
      </c>
      <c r="D101" s="77"/>
    </row>
  </sheetData>
  <mergeCells count="107">
    <mergeCell ref="C33:C34"/>
    <mergeCell ref="C35:C42"/>
    <mergeCell ref="E35:E42"/>
    <mergeCell ref="D31:E32"/>
    <mergeCell ref="F31:G31"/>
    <mergeCell ref="B53:C54"/>
    <mergeCell ref="C55:C61"/>
    <mergeCell ref="F55:F61"/>
    <mergeCell ref="E53:F54"/>
    <mergeCell ref="B45:C46"/>
    <mergeCell ref="C47:C49"/>
    <mergeCell ref="C50:C51"/>
    <mergeCell ref="E45:F46"/>
    <mergeCell ref="F47:F49"/>
    <mergeCell ref="F50:F51"/>
    <mergeCell ref="D53:D54"/>
    <mergeCell ref="D45:D46"/>
    <mergeCell ref="G45:H45"/>
    <mergeCell ref="G53:H53"/>
    <mergeCell ref="F64:G64"/>
    <mergeCell ref="F72:G72"/>
    <mergeCell ref="G78:H78"/>
    <mergeCell ref="F85:G85"/>
    <mergeCell ref="F93:G93"/>
    <mergeCell ref="E78:F79"/>
    <mergeCell ref="D85:E86"/>
    <mergeCell ref="E68:E69"/>
    <mergeCell ref="D72:E73"/>
    <mergeCell ref="E74:E75"/>
    <mergeCell ref="C78:D79"/>
    <mergeCell ref="C74:C75"/>
    <mergeCell ref="A41:A42"/>
    <mergeCell ref="B64:C65"/>
    <mergeCell ref="D64:E65"/>
    <mergeCell ref="C66:C67"/>
    <mergeCell ref="E66:E67"/>
    <mergeCell ref="D93:E94"/>
    <mergeCell ref="E95:E97"/>
    <mergeCell ref="B93:C94"/>
    <mergeCell ref="C95:C97"/>
    <mergeCell ref="A55:A57"/>
    <mergeCell ref="B55:B57"/>
    <mergeCell ref="A58:A59"/>
    <mergeCell ref="B58:B59"/>
    <mergeCell ref="A60:A61"/>
    <mergeCell ref="B60:B61"/>
    <mergeCell ref="A53:A54"/>
    <mergeCell ref="A7:H7"/>
    <mergeCell ref="A9:C9"/>
    <mergeCell ref="A10:C10"/>
    <mergeCell ref="A11:C11"/>
    <mergeCell ref="A12:C12"/>
    <mergeCell ref="D23:E23"/>
    <mergeCell ref="D22:E22"/>
    <mergeCell ref="F22:G22"/>
    <mergeCell ref="F23:G23"/>
    <mergeCell ref="A13:C13"/>
    <mergeCell ref="A14:C14"/>
    <mergeCell ref="A15:C15"/>
    <mergeCell ref="A35:A36"/>
    <mergeCell ref="A37:A38"/>
    <mergeCell ref="A39:A40"/>
    <mergeCell ref="A33:A34"/>
    <mergeCell ref="E33:E34"/>
    <mergeCell ref="A1:H1"/>
    <mergeCell ref="A31:A32"/>
    <mergeCell ref="D18:E18"/>
    <mergeCell ref="D19:E19"/>
    <mergeCell ref="D20:E20"/>
    <mergeCell ref="A20:C20"/>
    <mergeCell ref="A19:C19"/>
    <mergeCell ref="A18:C18"/>
    <mergeCell ref="F18:G18"/>
    <mergeCell ref="F21:G21"/>
    <mergeCell ref="F20:G20"/>
    <mergeCell ref="F19:G19"/>
    <mergeCell ref="A23:C23"/>
    <mergeCell ref="A22:C22"/>
    <mergeCell ref="A5:H5"/>
    <mergeCell ref="A4:H4"/>
    <mergeCell ref="A21:C21"/>
    <mergeCell ref="D21:E21"/>
    <mergeCell ref="B31:C32"/>
    <mergeCell ref="A99:B99"/>
    <mergeCell ref="A45:A46"/>
    <mergeCell ref="A101:B101"/>
    <mergeCell ref="B78:B79"/>
    <mergeCell ref="A78:A79"/>
    <mergeCell ref="B48:B49"/>
    <mergeCell ref="A85:A86"/>
    <mergeCell ref="A3:H3"/>
    <mergeCell ref="A2:H2"/>
    <mergeCell ref="C101:D101"/>
    <mergeCell ref="C72:C73"/>
    <mergeCell ref="A72:A73"/>
    <mergeCell ref="B72:B73"/>
    <mergeCell ref="A100:B100"/>
    <mergeCell ref="A93:A94"/>
    <mergeCell ref="E100:F100"/>
    <mergeCell ref="A64:A65"/>
    <mergeCell ref="C68:C69"/>
    <mergeCell ref="B85:C86"/>
    <mergeCell ref="C88:C90"/>
    <mergeCell ref="E88:E90"/>
    <mergeCell ref="A47:A49"/>
    <mergeCell ref="A50:A51"/>
    <mergeCell ref="B50:B51"/>
  </mergeCells>
  <pageMargins left="0.78740157480314965" right="0.39370078740157483" top="0.39370078740157483" bottom="0.61458333333333337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1" manualBreakCount="1">
    <brk id="49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2025-01-23T12:44:03Z</dcterms:modified>
</cp:coreProperties>
</file>