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nair\Desktop\"/>
    </mc:Choice>
  </mc:AlternateContent>
  <xr:revisionPtr revIDLastSave="0" documentId="13_ncr:1_{F562277D-C7A2-4C5B-9EEC-6BBE28A4FADC}" xr6:coauthVersionLast="44" xr6:coauthVersionMax="44" xr10:uidLastSave="{00000000-0000-0000-0000-000000000000}"/>
  <bookViews>
    <workbookView xWindow="-120" yWindow="-120" windowWidth="29040" windowHeight="15840" xr2:uid="{78097FAC-81EE-4055-8F6A-883610B244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9" i="1" l="1"/>
  <c r="T20" i="1"/>
  <c r="U20" i="1" s="1"/>
  <c r="V20" i="1" s="1"/>
  <c r="T19" i="1"/>
  <c r="U19" i="1"/>
  <c r="V19" i="1" s="1"/>
  <c r="S20" i="1"/>
  <c r="S21" i="1"/>
  <c r="T21" i="1" s="1"/>
  <c r="U21" i="1" s="1"/>
  <c r="V21" i="1" s="1"/>
  <c r="S22" i="1"/>
  <c r="T22" i="1" s="1"/>
  <c r="U22" i="1" s="1"/>
  <c r="V22" i="1" s="1"/>
  <c r="N5" i="1"/>
  <c r="N8" i="1"/>
  <c r="G20" i="1"/>
  <c r="M27" i="1"/>
  <c r="I12" i="1"/>
  <c r="L22" i="1" s="1"/>
  <c r="G21" i="1"/>
  <c r="G22" i="1"/>
  <c r="G19" i="1"/>
  <c r="I13" i="1"/>
  <c r="R21" i="1" s="1"/>
  <c r="I20" i="1"/>
  <c r="I21" i="1"/>
  <c r="I22" i="1"/>
  <c r="I19" i="1"/>
  <c r="P8" i="1"/>
  <c r="P5" i="1"/>
  <c r="I14" i="1" l="1"/>
  <c r="L21" i="1"/>
  <c r="R20" i="1"/>
  <c r="R19" i="1"/>
  <c r="L20" i="1"/>
  <c r="R22" i="1"/>
  <c r="L19" i="1"/>
  <c r="I15" i="1"/>
  <c r="M21" i="1" l="1"/>
  <c r="N21" i="1" s="1"/>
  <c r="O21" i="1" s="1"/>
  <c r="M22" i="1"/>
  <c r="N22" i="1" s="1"/>
  <c r="O22" i="1" s="1"/>
  <c r="P22" i="1" s="1"/>
  <c r="C22" i="1" s="1"/>
  <c r="M19" i="1"/>
  <c r="N19" i="1" s="1"/>
  <c r="O19" i="1" s="1"/>
  <c r="P19" i="1" s="1"/>
  <c r="M20" i="1"/>
  <c r="N20" i="1" s="1"/>
  <c r="O20" i="1" s="1"/>
  <c r="P20" i="1" l="1"/>
  <c r="C20" i="1" s="1"/>
  <c r="P21" i="1"/>
  <c r="C21" i="1" s="1"/>
  <c r="E21" i="1" l="1"/>
  <c r="E20" i="1"/>
  <c r="E19" i="1"/>
  <c r="E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tc={FC59A2BE-1C52-4CCF-A587-2626BB4F449E}</author>
    <author>tc={9F1C062B-05DA-41A1-B0CC-270BDADE837B}</author>
    <author>tc={A71716A5-85A6-4EF8-A3FD-8D24E3C1F611}</author>
    <author>tc={9D514637-AFF2-47EC-A911-A2BA5E561DD6}</author>
    <author>tc={1987F9F0-74EF-443E-B135-BD93CBA82536}</author>
    <author>tc={364A4F22-0A71-4A97-BB63-6DF16AC3476B}</author>
    <author>tc={572C5C4E-9E17-4FC3-8315-E809C581E7AE}</author>
    <author>tc={9A577600-6E10-474F-9D69-C053CD1A1B10}</author>
    <author>tc={53D0A4AD-8852-4395-8F7B-ADB61386C4AB}</author>
    <author>tc={34D2A633-7033-470D-B9C4-01E7552D85A8}</author>
    <author>tc={ABF0D039-90E3-44DC-912D-1B91B1E2D478}</author>
    <author>tc={6BD03963-09ED-41AE-BAFC-AC803D7C84A5}</author>
    <author>tc={15DC45AD-97CA-43FE-A324-69A5685ED346}</author>
    <author>tc={F7C92FD3-D5D4-42B3-A909-A134D795A82B}</author>
  </authors>
  <commentList>
    <comment ref="C18" authorId="0" shapeId="0" xr:uid="{FC59A2BE-1C52-4CCF-A587-2626BB4F449E}">
      <text>
        <t>[Threaded comment]
Your version of Excel allows you to read this threaded comment; however, any edits to it will get removed if the file is opened in a newer version of Excel. Learn more: https://go.microsoft.com/fwlink/?linkid=870924
Comment:
    equal to "final value" on initial load</t>
      </text>
    </comment>
    <comment ref="D18" authorId="1" shapeId="0" xr:uid="{9F1C062B-05DA-41A1-B0CC-270BDADE837B}">
      <text>
        <t>[Threaded comment]
Your version of Excel allows you to read this threaded comment; however, any edits to it will get removed if the file is opened in a newer version of Excel. Learn more: https://go.microsoft.com/fwlink/?linkid=870924
Comment:
    Inventory Master extra user field 1</t>
      </text>
    </comment>
    <comment ref="E18" authorId="2" shapeId="0" xr:uid="{A71716A5-85A6-4EF8-A3FD-8D24E3C1F611}">
      <text>
        <t>[Threaded comment]
Your version of Excel allows you to read this threaded comment; however, any edits to it will get removed if the file is opened in a newer version of Excel. Learn more: https://go.microsoft.com/fwlink/?linkid=870924
Comment:
    sum of qty to max</t>
      </text>
    </comment>
    <comment ref="F18" authorId="3" shapeId="0" xr:uid="{9D514637-AFF2-47EC-A911-A2BA5E561DD6}">
      <text>
        <t>[Threaded comment]
Your version of Excel allows you to read this threaded comment; however, any edits to it will get removed if the file is opened in a newer version of Excel. Learn more: https://go.microsoft.com/fwlink/?linkid=870924
Comment:
    inventory master reorder point</t>
      </text>
    </comment>
    <comment ref="G18" authorId="4" shapeId="0" xr:uid="{1987F9F0-74EF-443E-B135-BD93CBA82536}">
      <text>
        <t>[Threaded comment]
Your version of Excel allows you to read this threaded comment; however, any edits to it will get removed if the file is opened in a newer version of Excel. Learn more: https://go.microsoft.com/fwlink/?linkid=870924
Comment:
    rop - Net</t>
      </text>
    </comment>
    <comment ref="H18" authorId="5" shapeId="0" xr:uid="{364A4F22-0A71-4A97-BB63-6DF16AC3476B}">
      <text>
        <t>[Threaded comment]
Your version of Excel allows you to read this threaded comment; however, any edits to it will get removed if the file is opened in a newer version of Excel. Learn more: https://go.microsoft.com/fwlink/?linkid=870924
Comment:
    on hand + on order - required</t>
      </text>
    </comment>
    <comment ref="I18" authorId="6" shapeId="0" xr:uid="{572C5C4E-9E17-4FC3-8315-E809C581E7AE}">
      <text>
        <t>[Threaded comment]
Your version of Excel allows you to read this threaded comment; however, any edits to it will get removed if the file is opened in a newer version of Excel. Learn more: https://go.microsoft.com/fwlink/?linkid=870924
Comment:
    Max - Net</t>
      </text>
    </comment>
    <comment ref="J18" authorId="7" shapeId="0" xr:uid="{9A577600-6E10-474F-9D69-C053CD1A1B10}">
      <text>
        <t>[Threaded comment]
Your version of Excel allows you to read this threaded comment; however, any edits to it will get removed if the file is opened in a newer version of Excel. Learn more: https://go.microsoft.com/fwlink/?linkid=870924
Comment:
    inventory master max field</t>
      </text>
    </comment>
    <comment ref="L18" authorId="8" shapeId="0" xr:uid="{53D0A4AD-8852-4395-8F7B-ADB61386C4AB}">
      <text>
        <t>[Threaded comment]
Your version of Excel allows you to read this threaded comment; however, any edits to it will get removed if the file is opened in a newer version of Excel. Learn more: https://go.microsoft.com/fwlink/?linkid=870924
Comment:
    sum of "rop" column divided into each rows "rop" value</t>
      </text>
    </comment>
    <comment ref="M18" authorId="9" shapeId="0" xr:uid="{34D2A633-7033-470D-B9C4-01E7552D85A8}">
      <text>
        <t>[Threaded comment]
Your version of Excel allows you to read this threaded comment; however, any edits to it will get removed if the file is opened in a newer version of Excel. Learn more: https://go.microsoft.com/fwlink/?linkid=870924
Comment:
    the sum of this column plus the sum of "qty to rop" must be greater than or equal to "orderMIN"....if sum of "qty to rop" is greater than "orderMIN" then this column will be 0</t>
      </text>
    </comment>
    <comment ref="N18" authorId="10" shapeId="0" xr:uid="{ABF0D039-90E3-44DC-912D-1B91B1E2D478}">
      <text>
        <t>[Threaded comment]
Your version of Excel allows you to read this threaded comment; however, any edits to it will get removed if the file is opened in a newer version of Excel. Learn more: https://go.microsoft.com/fwlink/?linkid=870924
Comment:
    ("QTY TO ROP" + "adjustedValROP")/Order Increment......We're doing this to check if the amount that you are needing to buy based on reorder point, is an increment of the order increment value.  If this is not a whole number then we will have to adjust suggested qty</t>
      </text>
    </comment>
    <comment ref="R18" authorId="11" shapeId="0" xr:uid="{6BD03963-09ED-41AE-BAFC-AC803D7C84A5}">
      <text>
        <t>[Threaded comment]
Your version of Excel allows you to read this threaded comment; however, any edits to it will get removed if the file is opened in a newer version of Excel. Learn more: https://go.microsoft.com/fwlink/?linkid=870924
Comment:
    sum of "max" column divided into each rows "max" value</t>
      </text>
    </comment>
    <comment ref="S18" authorId="12" shapeId="0" xr:uid="{15DC45AD-97CA-43FE-A324-69A5685ED346}">
      <text>
        <t>[Threaded comment]
Your version of Excel allows you to read this threaded comment; however, any edits to it will get removed if the file is opened in a newer version of Excel. Learn more: https://go.microsoft.com/fwlink/?linkid=870924
Comment:
    the sum of this column plus the sum of "qty to rop" must be greater than or equal to "orderMIN"....if sum of "qty to rop" is greater than "orderMIN" then this column will be 0</t>
      </text>
    </comment>
    <comment ref="T18" authorId="13" shapeId="0" xr:uid="{F7C92FD3-D5D4-42B3-A909-A134D795A82B}">
      <text>
        <t>[Threaded comment]
Your version of Excel allows you to read this threaded comment; however, any edits to it will get removed if the file is opened in a newer version of Excel. Learn more: https://go.microsoft.com/fwlink/?linkid=870924
Comment:
    ("QTY TO ROP" + "adjustedValROP")/Order Increment......We're doing this to check if the amount that you are needing to buy based on reorder point, is an increment of the order increment value.  If this is not a whole number then we will have to adjust suggested qty</t>
      </text>
    </comment>
  </commentList>
</comments>
</file>

<file path=xl/sharedStrings.xml><?xml version="1.0" encoding="utf-8"?>
<sst xmlns="http://schemas.openxmlformats.org/spreadsheetml/2006/main" count="46" uniqueCount="35">
  <si>
    <t>max</t>
  </si>
  <si>
    <t>qty to max</t>
  </si>
  <si>
    <t>inc</t>
  </si>
  <si>
    <t>qty2max/inc</t>
  </si>
  <si>
    <t>round</t>
  </si>
  <si>
    <t>qty to ROP</t>
  </si>
  <si>
    <t>SUM MAX</t>
  </si>
  <si>
    <t>sum Qty sortcode</t>
  </si>
  <si>
    <t>orderIncrement</t>
  </si>
  <si>
    <t>QTYMAX/SUM MAX</t>
  </si>
  <si>
    <t>weight AVG*(Qty Sortcode-sum Qty sortcode)</t>
  </si>
  <si>
    <t>roundup</t>
  </si>
  <si>
    <t>(Adjuste val+QTY)*orderIncrement</t>
  </si>
  <si>
    <t>orderMIN</t>
  </si>
  <si>
    <t>RunQTY</t>
  </si>
  <si>
    <t>F16</t>
  </si>
  <si>
    <t>F18</t>
  </si>
  <si>
    <t>sort</t>
  </si>
  <si>
    <t>QTY to MAX</t>
  </si>
  <si>
    <t>part</t>
  </si>
  <si>
    <t>net</t>
  </si>
  <si>
    <t>initially run qty = qty to max</t>
  </si>
  <si>
    <t>Notes:</t>
  </si>
  <si>
    <t>change final value to "suggested based on max"</t>
  </si>
  <si>
    <t>sum qty to max</t>
  </si>
  <si>
    <t>sum qty to rop</t>
  </si>
  <si>
    <t>rop</t>
  </si>
  <si>
    <t>qty to rop</t>
  </si>
  <si>
    <t>AdjustedValROP</t>
  </si>
  <si>
    <t>weight AVG max</t>
  </si>
  <si>
    <t>weight AVG rop</t>
  </si>
  <si>
    <t>sum rop</t>
  </si>
  <si>
    <t>TEMP-ROP</t>
  </si>
  <si>
    <t>NodecimalROP</t>
  </si>
  <si>
    <t>FinalvalROP --- Suggested based on 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</si>
</sst>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9"/>
      <color indexed="81"/>
      <name val="Tahoma"/>
      <charset val="1"/>
    </font>
    <font>
      <sz val="9"/>
      <color indexed="81"/>
      <name val="Tahoma"/>
      <family val="2"/>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1" fillId="0" borderId="0" xfId="0" applyFont="1"/>
    <xf numFmtId="0" fontId="0" fillId="5" borderId="0" xfId="0" applyFill="1"/>
    <xf numFmtId="0" fontId="0" fillId="6" borderId="0" xfId="0" applyFill="1"/>
    <xf numFmtId="0" fontId="0" fillId="3" borderId="1" xfId="0" applyFill="1" applyBorder="1"/>
    <xf numFmtId="0" fontId="0" fillId="3" borderId="2" xfId="0" applyFill="1" applyBorder="1"/>
    <xf numFmtId="0" fontId="0" fillId="6" borderId="3" xfId="0" applyFill="1" applyBorder="1"/>
    <xf numFmtId="0" fontId="0" fillId="6" borderId="4" xfId="0" applyFill="1" applyBorder="1"/>
    <xf numFmtId="0" fontId="0" fillId="3" borderId="5" xfId="0" applyFill="1" applyBorder="1"/>
    <xf numFmtId="0" fontId="0" fillId="3" borderId="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anjit Nair" id="{2D2D67BA-625D-4E77-9AC3-BD07F5393964}" userId="S::rnair@gssmail.com::fa61a6f8-c544-42e6-a321-2b02454456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8" dT="2020-03-06T17:24:42.87" personId="{2D2D67BA-625D-4E77-9AC3-BD07F5393964}" id="{FC59A2BE-1C52-4CCF-A587-2626BB4F449E}">
    <text>equal to "final value" on initial load</text>
  </threadedComment>
  <threadedComment ref="D18" dT="2020-03-06T17:27:19.70" personId="{2D2D67BA-625D-4E77-9AC3-BD07F5393964}" id="{9F1C062B-05DA-41A1-B0CC-270BDADE837B}">
    <text>Inventory Master extra user field 1</text>
  </threadedComment>
  <threadedComment ref="E18" dT="2020-03-06T17:27:50.17" personId="{2D2D67BA-625D-4E77-9AC3-BD07F5393964}" id="{A71716A5-85A6-4EF8-A3FD-8D24E3C1F611}">
    <text>sum of qty to max</text>
  </threadedComment>
  <threadedComment ref="F18" dT="2020-03-06T17:36:47.33" personId="{2D2D67BA-625D-4E77-9AC3-BD07F5393964}" id="{9D514637-AFF2-47EC-A911-A2BA5E561DD6}">
    <text>inventory master reorder point</text>
  </threadedComment>
  <threadedComment ref="G18" dT="2020-03-06T17:37:27.42" personId="{2D2D67BA-625D-4E77-9AC3-BD07F5393964}" id="{1987F9F0-74EF-443E-B135-BD93CBA82536}">
    <text>rop - Net</text>
  </threadedComment>
  <threadedComment ref="H18" dT="2020-03-06T17:19:25.64" personId="{2D2D67BA-625D-4E77-9AC3-BD07F5393964}" id="{364A4F22-0A71-4A97-BB63-6DF16AC3476B}">
    <text>on hand + on order - required</text>
  </threadedComment>
  <threadedComment ref="I18" dT="2020-03-06T17:20:26.01" personId="{2D2D67BA-625D-4E77-9AC3-BD07F5393964}" id="{572C5C4E-9E17-4FC3-8315-E809C581E7AE}">
    <text>Max - Net</text>
  </threadedComment>
  <threadedComment ref="J18" dT="2020-03-06T17:28:12.47" personId="{2D2D67BA-625D-4E77-9AC3-BD07F5393964}" id="{9A577600-6E10-474F-9D69-C053CD1A1B10}">
    <text>inventory master max field</text>
  </threadedComment>
  <threadedComment ref="L18" dT="2020-03-06T17:40:39.85" personId="{2D2D67BA-625D-4E77-9AC3-BD07F5393964}" id="{53D0A4AD-8852-4395-8F7B-ADB61386C4AB}">
    <text>sum of "rop" column divided into each rows "rop" value</text>
  </threadedComment>
  <threadedComment ref="M18" dT="2020-03-06T17:45:00.98" personId="{2D2D67BA-625D-4E77-9AC3-BD07F5393964}" id="{34D2A633-7033-470D-B9C4-01E7552D85A8}">
    <text>the sum of this column plus the sum of "qty to rop" must be greater than or equal to "orderMIN"....if sum of "qty to rop" is greater than "orderMIN" then this column will be 0</text>
  </threadedComment>
  <threadedComment ref="N18" dT="2020-03-06T17:49:37.19" personId="{2D2D67BA-625D-4E77-9AC3-BD07F5393964}" id="{ABF0D039-90E3-44DC-912D-1B91B1E2D478}">
    <text>("QTY TO ROP" + "adjustedValROP")/Order Increment......We're doing this to check if the amount that you are needing to buy based on reorder point, is an increment of the order increment value.  If this is not a whole number then we will have to adjust suggested qty</text>
  </threadedComment>
  <threadedComment ref="R18" dT="2020-03-06T17:31:03.11" personId="{2D2D67BA-625D-4E77-9AC3-BD07F5393964}" id="{6BD03963-09ED-41AE-BAFC-AC803D7C84A5}">
    <text>sum of "max" column divided into each rows "max" value</text>
  </threadedComment>
  <threadedComment ref="S18" dT="2020-03-06T17:45:00.98" personId="{2D2D67BA-625D-4E77-9AC3-BD07F5393964}" id="{15DC45AD-97CA-43FE-A324-69A5685ED346}">
    <text>the sum of this column plus the sum of "qty to rop" must be greater than or equal to "orderMIN"....if sum of "qty to rop" is greater than "orderMIN" then this column will be 0</text>
  </threadedComment>
  <threadedComment ref="T18" dT="2020-03-06T17:49:37.19" personId="{2D2D67BA-625D-4E77-9AC3-BD07F5393964}" id="{F7C92FD3-D5D4-42B3-A909-A134D795A82B}">
    <text>("QTY TO ROP" + "adjustedValROP")/Order Increment......We're doing this to check if the amount that you are needing to buy based on reorder point, is an increment of the order increment value.  If this is not a whole number then we will have to adjust suggested qty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B27A-A765-45A8-95B0-85BD98BF7A48}">
  <dimension ref="A1:V28"/>
  <sheetViews>
    <sheetView tabSelected="1" topLeftCell="O2" workbookViewId="0">
      <selection activeCell="Q4" sqref="Q4"/>
    </sheetView>
  </sheetViews>
  <sheetFormatPr defaultRowHeight="15" x14ac:dyDescent="0.25"/>
  <cols>
    <col min="3" max="3" width="11.5703125" customWidth="1"/>
    <col min="4" max="4" width="15.7109375" customWidth="1"/>
    <col min="5" max="7" width="18.85546875" customWidth="1"/>
    <col min="8" max="8" width="17.140625" customWidth="1"/>
    <col min="9" max="9" width="11" customWidth="1"/>
    <col min="10" max="10" width="15.85546875" customWidth="1"/>
    <col min="12" max="12" width="21.28515625" customWidth="1"/>
    <col min="13" max="13" width="44.42578125" customWidth="1"/>
    <col min="14" max="14" width="33.28515625" customWidth="1"/>
    <col min="15" max="15" width="16.7109375" customWidth="1"/>
    <col min="16" max="16" width="37.140625" bestFit="1" customWidth="1"/>
    <col min="17" max="17" width="37.140625" customWidth="1"/>
    <col min="18" max="18" width="21.28515625" customWidth="1"/>
    <col min="19" max="19" width="15.7109375" bestFit="1" customWidth="1"/>
    <col min="20" max="20" width="12.42578125" bestFit="1" customWidth="1"/>
    <col min="21" max="21" width="14.42578125" bestFit="1" customWidth="1"/>
    <col min="22" max="22" width="37.140625" bestFit="1" customWidth="1"/>
  </cols>
  <sheetData>
    <row r="1" spans="1:16" x14ac:dyDescent="0.25">
      <c r="A1" s="5" t="s">
        <v>22</v>
      </c>
    </row>
    <row r="2" spans="1:16" x14ac:dyDescent="0.25">
      <c r="A2" t="s">
        <v>21</v>
      </c>
    </row>
    <row r="3" spans="1:16" x14ac:dyDescent="0.25">
      <c r="A3" t="s">
        <v>23</v>
      </c>
    </row>
    <row r="4" spans="1:16" x14ac:dyDescent="0.25">
      <c r="D4" t="s">
        <v>2</v>
      </c>
      <c r="I4" t="s">
        <v>1</v>
      </c>
      <c r="N4" t="s">
        <v>3</v>
      </c>
      <c r="O4" t="s">
        <v>4</v>
      </c>
    </row>
    <row r="5" spans="1:16" x14ac:dyDescent="0.25">
      <c r="D5">
        <v>234</v>
      </c>
      <c r="I5">
        <v>4953</v>
      </c>
      <c r="N5">
        <f>I5/D5</f>
        <v>21.166666666666668</v>
      </c>
      <c r="O5">
        <v>22</v>
      </c>
      <c r="P5">
        <f>O5*D5</f>
        <v>5148</v>
      </c>
    </row>
    <row r="8" spans="1:16" x14ac:dyDescent="0.25">
      <c r="D8">
        <v>234</v>
      </c>
      <c r="I8" t="s">
        <v>5</v>
      </c>
      <c r="N8">
        <f>I9/D8</f>
        <v>15.824786324786325</v>
      </c>
      <c r="O8">
        <v>16</v>
      </c>
      <c r="P8">
        <f>O8*D8</f>
        <v>3744</v>
      </c>
    </row>
    <row r="9" spans="1:16" x14ac:dyDescent="0.25">
      <c r="I9">
        <v>3703</v>
      </c>
    </row>
    <row r="11" spans="1:16" x14ac:dyDescent="0.25">
      <c r="H11" t="s">
        <v>13</v>
      </c>
      <c r="I11" s="2">
        <v>6000</v>
      </c>
    </row>
    <row r="12" spans="1:16" x14ac:dyDescent="0.25">
      <c r="H12" t="s">
        <v>31</v>
      </c>
      <c r="I12" s="2">
        <f>SUM(F19:F22)</f>
        <v>5625</v>
      </c>
    </row>
    <row r="13" spans="1:16" x14ac:dyDescent="0.25">
      <c r="H13" t="s">
        <v>6</v>
      </c>
      <c r="I13">
        <f>SUM(J19:J22)</f>
        <v>7500</v>
      </c>
    </row>
    <row r="14" spans="1:16" x14ac:dyDescent="0.25">
      <c r="H14" t="s">
        <v>24</v>
      </c>
      <c r="I14">
        <f>SUM(I19:I22)</f>
        <v>5094</v>
      </c>
      <c r="P14" t="s">
        <v>11</v>
      </c>
    </row>
    <row r="15" spans="1:16" x14ac:dyDescent="0.25">
      <c r="H15" t="s">
        <v>25</v>
      </c>
      <c r="I15">
        <f>SUM(G19:G22)</f>
        <v>3703</v>
      </c>
      <c r="M15" s="1"/>
      <c r="N15" s="1"/>
    </row>
    <row r="16" spans="1:16" x14ac:dyDescent="0.25">
      <c r="M16" s="1"/>
      <c r="N16" s="1"/>
    </row>
    <row r="17" spans="1:22" ht="15.75" thickBot="1" x14ac:dyDescent="0.3">
      <c r="M17" s="1" t="s">
        <v>10</v>
      </c>
      <c r="N17" s="1" t="s">
        <v>12</v>
      </c>
      <c r="R17" t="s">
        <v>9</v>
      </c>
    </row>
    <row r="18" spans="1:22" s="3" customFormat="1" x14ac:dyDescent="0.25">
      <c r="A18" s="3" t="s">
        <v>17</v>
      </c>
      <c r="B18" s="3" t="s">
        <v>19</v>
      </c>
      <c r="C18" s="3" t="s">
        <v>14</v>
      </c>
      <c r="D18" s="3" t="s">
        <v>8</v>
      </c>
      <c r="E18" s="3" t="s">
        <v>7</v>
      </c>
      <c r="F18" s="3" t="s">
        <v>26</v>
      </c>
      <c r="G18" s="3" t="s">
        <v>27</v>
      </c>
      <c r="H18" s="3" t="s">
        <v>20</v>
      </c>
      <c r="I18" s="3" t="s">
        <v>18</v>
      </c>
      <c r="J18" s="3" t="s">
        <v>0</v>
      </c>
      <c r="L18" s="3" t="s">
        <v>30</v>
      </c>
      <c r="M18" s="3" t="s">
        <v>28</v>
      </c>
      <c r="N18" s="3" t="s">
        <v>32</v>
      </c>
      <c r="O18" s="3" t="s">
        <v>33</v>
      </c>
      <c r="P18" s="3" t="s">
        <v>34</v>
      </c>
      <c r="R18" s="8" t="s">
        <v>29</v>
      </c>
      <c r="S18" s="9" t="s">
        <v>28</v>
      </c>
      <c r="T18" s="3" t="s">
        <v>32</v>
      </c>
      <c r="U18" s="3" t="s">
        <v>33</v>
      </c>
      <c r="V18" s="3" t="s">
        <v>34</v>
      </c>
    </row>
    <row r="19" spans="1:22" x14ac:dyDescent="0.25">
      <c r="A19" t="s">
        <v>15</v>
      </c>
      <c r="B19">
        <v>1</v>
      </c>
      <c r="C19" s="4">
        <v>5000</v>
      </c>
      <c r="D19">
        <v>234</v>
      </c>
      <c r="E19">
        <f>SUM($C$19:$C$22)</f>
        <v>6010</v>
      </c>
      <c r="F19">
        <v>3750</v>
      </c>
      <c r="G19">
        <f>IF(F19-H19&lt;0,0,F19-H19)</f>
        <v>3703</v>
      </c>
      <c r="H19" s="2">
        <v>47</v>
      </c>
      <c r="I19">
        <f>IF($J19-$H19&lt;0,0,$J19-$H19)</f>
        <v>4953</v>
      </c>
      <c r="J19">
        <v>5000</v>
      </c>
      <c r="L19" s="6">
        <f>F19/$I$12</f>
        <v>0.66666666666666663</v>
      </c>
      <c r="M19" s="6">
        <f>($I$11-$I$15)*L19</f>
        <v>1531.3333333333333</v>
      </c>
      <c r="N19" s="6">
        <f>IF($I$15&lt;$I$11,(M19+G19)/D19,G19/D19)</f>
        <v>22.368945868945868</v>
      </c>
      <c r="O19" s="6">
        <f>IF($I$15&gt;$I$11,ROUNDDOWN(N19,0),ROUNDUP(N19,0))</f>
        <v>23</v>
      </c>
      <c r="P19" s="6">
        <f>O19*D19</f>
        <v>5382</v>
      </c>
      <c r="Q19" s="6"/>
      <c r="R19" s="10">
        <f>J19/$I$13</f>
        <v>0.66666666666666663</v>
      </c>
      <c r="S19" s="11">
        <f>IF($I$14&lt;$I$11,($I$11-$I$14)*R19,0)</f>
        <v>604</v>
      </c>
      <c r="T19" s="7">
        <f>IF(S19&gt;0,(S19+I19)/D19,I19/D19)</f>
        <v>23.747863247863247</v>
      </c>
      <c r="U19" s="7">
        <f>IF($I$14&gt;$I$11,ROUNDDOWN(T19,0),ROUNDUP(T19,0))</f>
        <v>24</v>
      </c>
      <c r="V19" s="7">
        <f>U19*D19</f>
        <v>5616</v>
      </c>
    </row>
    <row r="20" spans="1:22" x14ac:dyDescent="0.25">
      <c r="A20" t="s">
        <v>15</v>
      </c>
      <c r="B20">
        <v>2</v>
      </c>
      <c r="C20" s="4">
        <f t="shared" ref="C20:C22" si="0">P20</f>
        <v>308</v>
      </c>
      <c r="D20">
        <v>308</v>
      </c>
      <c r="E20">
        <f t="shared" ref="E20:E22" si="1">SUM($C$19:$C$22)</f>
        <v>6010</v>
      </c>
      <c r="F20">
        <v>750</v>
      </c>
      <c r="G20">
        <f t="shared" ref="G20:G22" si="2">IF(F20-H20&lt;0,0,F20-H20)</f>
        <v>0</v>
      </c>
      <c r="H20" s="2">
        <v>4092</v>
      </c>
      <c r="I20">
        <f t="shared" ref="I20:I22" si="3">IF($J20-$H20&lt;0,0,$J20-$H20)</f>
        <v>0</v>
      </c>
      <c r="J20">
        <v>1000</v>
      </c>
      <c r="L20" s="6">
        <f t="shared" ref="L20:L22" si="4">F20/$I$12</f>
        <v>0.13333333333333333</v>
      </c>
      <c r="M20" s="6">
        <f t="shared" ref="M20:M22" si="5">($I$11-$I$15)*L20</f>
        <v>306.26666666666665</v>
      </c>
      <c r="N20" s="6">
        <f t="shared" ref="N20:N22" si="6">IF($I$15&lt;$I$11,(M20+G20)/D20,G20/D20)</f>
        <v>0.99437229437229435</v>
      </c>
      <c r="O20" s="6">
        <f t="shared" ref="O20:O22" si="7">IF($I$15&gt;$I$11,ROUNDDOWN(N20,0),ROUNDUP(N20,0))</f>
        <v>1</v>
      </c>
      <c r="P20" s="6">
        <f>O20*D20</f>
        <v>308</v>
      </c>
      <c r="Q20" s="6"/>
      <c r="R20" s="10">
        <f>J20/$I$13</f>
        <v>0.13333333333333333</v>
      </c>
      <c r="S20" s="11">
        <f t="shared" ref="S20:S22" si="8">IF($I$14&lt;$I$11,($I$11-$I$14)*R20,0)</f>
        <v>120.8</v>
      </c>
      <c r="T20" s="7">
        <f t="shared" ref="T20:T22" si="9">IF(S20&gt;0,(S20+I20)/D20,I20/D20)</f>
        <v>0.39220779220779217</v>
      </c>
      <c r="U20" s="7">
        <f t="shared" ref="U20:U22" si="10">IF($I$14&gt;$I$11,ROUNDDOWN(T20,0),ROUNDUP(T20,0))</f>
        <v>1</v>
      </c>
      <c r="V20" s="7">
        <f t="shared" ref="V20:V22" si="11">U20*D20</f>
        <v>308</v>
      </c>
    </row>
    <row r="21" spans="1:22" x14ac:dyDescent="0.25">
      <c r="A21" t="s">
        <v>15</v>
      </c>
      <c r="B21">
        <v>3</v>
      </c>
      <c r="C21" s="4">
        <f t="shared" si="0"/>
        <v>468</v>
      </c>
      <c r="D21">
        <v>234</v>
      </c>
      <c r="E21">
        <f t="shared" si="1"/>
        <v>6010</v>
      </c>
      <c r="F21">
        <v>600</v>
      </c>
      <c r="G21">
        <f t="shared" si="2"/>
        <v>0</v>
      </c>
      <c r="H21" s="2">
        <v>809</v>
      </c>
      <c r="I21">
        <f t="shared" si="3"/>
        <v>0</v>
      </c>
      <c r="J21">
        <v>800</v>
      </c>
      <c r="L21" s="6">
        <f t="shared" si="4"/>
        <v>0.10666666666666667</v>
      </c>
      <c r="M21" s="6">
        <f t="shared" si="5"/>
        <v>245.01333333333335</v>
      </c>
      <c r="N21" s="6">
        <f t="shared" si="6"/>
        <v>1.0470655270655271</v>
      </c>
      <c r="O21" s="6">
        <f t="shared" si="7"/>
        <v>2</v>
      </c>
      <c r="P21" s="6">
        <f>O21*D21</f>
        <v>468</v>
      </c>
      <c r="Q21" s="6"/>
      <c r="R21" s="10">
        <f>J21/$I$13</f>
        <v>0.10666666666666667</v>
      </c>
      <c r="S21" s="11">
        <f t="shared" si="8"/>
        <v>96.64</v>
      </c>
      <c r="T21" s="7">
        <f t="shared" si="9"/>
        <v>0.41299145299145301</v>
      </c>
      <c r="U21" s="7">
        <f t="shared" si="10"/>
        <v>1</v>
      </c>
      <c r="V21" s="7">
        <f t="shared" si="11"/>
        <v>234</v>
      </c>
    </row>
    <row r="22" spans="1:22" x14ac:dyDescent="0.25">
      <c r="A22" t="s">
        <v>15</v>
      </c>
      <c r="B22">
        <v>4</v>
      </c>
      <c r="C22" s="4">
        <f t="shared" si="0"/>
        <v>234</v>
      </c>
      <c r="D22">
        <v>234</v>
      </c>
      <c r="E22">
        <f t="shared" si="1"/>
        <v>6010</v>
      </c>
      <c r="F22">
        <v>525</v>
      </c>
      <c r="G22">
        <f t="shared" si="2"/>
        <v>0</v>
      </c>
      <c r="H22" s="2">
        <v>559</v>
      </c>
      <c r="I22">
        <f t="shared" si="3"/>
        <v>141</v>
      </c>
      <c r="J22">
        <v>700</v>
      </c>
      <c r="L22" s="6">
        <f t="shared" si="4"/>
        <v>9.3333333333333338E-2</v>
      </c>
      <c r="M22" s="6">
        <f t="shared" si="5"/>
        <v>214.38666666666668</v>
      </c>
      <c r="N22" s="6">
        <f t="shared" si="6"/>
        <v>0.91618233618233624</v>
      </c>
      <c r="O22" s="6">
        <f t="shared" si="7"/>
        <v>1</v>
      </c>
      <c r="P22" s="6">
        <f>O22*D22</f>
        <v>234</v>
      </c>
      <c r="Q22" s="6"/>
      <c r="R22" s="10">
        <f>J22/$I$13</f>
        <v>9.3333333333333338E-2</v>
      </c>
      <c r="S22" s="11">
        <f t="shared" si="8"/>
        <v>84.56</v>
      </c>
      <c r="T22" s="7">
        <f t="shared" si="9"/>
        <v>0.9639316239316239</v>
      </c>
      <c r="U22" s="7">
        <f t="shared" si="10"/>
        <v>1</v>
      </c>
      <c r="V22" s="7">
        <f t="shared" si="11"/>
        <v>234</v>
      </c>
    </row>
    <row r="23" spans="1:22" s="3" customFormat="1" ht="15.75" thickBot="1" x14ac:dyDescent="0.3">
      <c r="R23" s="12"/>
      <c r="S23" s="13"/>
    </row>
    <row r="24" spans="1:22" x14ac:dyDescent="0.25">
      <c r="A24" t="s">
        <v>16</v>
      </c>
      <c r="B24">
        <v>9</v>
      </c>
    </row>
    <row r="25" spans="1:22" x14ac:dyDescent="0.25">
      <c r="A25" t="s">
        <v>16</v>
      </c>
      <c r="B25">
        <v>8</v>
      </c>
    </row>
    <row r="26" spans="1:22" x14ac:dyDescent="0.25">
      <c r="A26" t="s">
        <v>16</v>
      </c>
      <c r="B26">
        <v>7</v>
      </c>
    </row>
    <row r="27" spans="1:22" x14ac:dyDescent="0.25">
      <c r="A27" t="s">
        <v>16</v>
      </c>
      <c r="B27">
        <v>6</v>
      </c>
      <c r="M27">
        <f>630+3703</f>
        <v>4333</v>
      </c>
    </row>
    <row r="28" spans="1:22" x14ac:dyDescent="0.25">
      <c r="A28" t="s">
        <v>16</v>
      </c>
      <c r="B28">
        <v>5</v>
      </c>
    </row>
  </sheetData>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 Nair</dc:creator>
  <cp:lastModifiedBy>Ranjit Nair</cp:lastModifiedBy>
  <dcterms:created xsi:type="dcterms:W3CDTF">2020-03-06T14:08:28Z</dcterms:created>
  <dcterms:modified xsi:type="dcterms:W3CDTF">2020-03-06T21:18:23Z</dcterms:modified>
</cp:coreProperties>
</file>