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entry/Documents/Code/drawdown/solutions/data/land/"/>
    </mc:Choice>
  </mc:AlternateContent>
  <xr:revisionPtr revIDLastSave="0" documentId="13_ncr:1_{4747B73B-DDBD-A34B-AFDD-7290C91D15BF}" xr6:coauthVersionLast="36" xr6:coauthVersionMax="40" xr10:uidLastSave="{00000000-0000-0000-0000-000000000000}"/>
  <bookViews>
    <workbookView xWindow="0" yWindow="460" windowWidth="25600" windowHeight="15540" activeTab="1" xr2:uid="{549A8BF7-C3ED-CA40-B0FB-26339223A4EA}"/>
  </bookViews>
  <sheets>
    <sheet name="2018" sheetId="1" r:id="rId1"/>
    <sheet name="2020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'2018'!$B$117:$AT$316</definedName>
    <definedName name="_xlnm._FilterDatabase" localSheetId="1" hidden="1">'2020'!$A$149:$BE$348</definedName>
    <definedName name="AdoptionExtrapolation">'[2]Helper Tables'!#REF!</definedName>
    <definedName name="AdoptionFactoring">#REF!</definedName>
    <definedName name="agro_inputs">#REF!</definedName>
    <definedName name="Alpha">'[4]C. Adoption Curve'!$B$119</definedName>
    <definedName name="Alphaaa">#REF!</definedName>
    <definedName name="anscount" hidden="1">1</definedName>
    <definedName name="BoreHumid">'[3]AEZ Data'!$B$395</definedName>
    <definedName name="BoreSemi">'[3]AEZ Data'!$B$794</definedName>
    <definedName name="BuiltInLearningRate" localSheetId="1">'[3]First Cost'!$A$19</definedName>
    <definedName name="BuiltInLearningRate">'[1]First Cost'!$A$19</definedName>
    <definedName name="CH4CalcsCH4PPB" localSheetId="1">'[3]CH4 Calcs'!$A$64</definedName>
    <definedName name="CH4CalcsCH4PPB">'[1]CH4 Calcs'!$A$64</definedName>
    <definedName name="CH4CalcsCH4Reduced" localSheetId="1">'[3]CH4 Calcs'!$A$7</definedName>
    <definedName name="CH4CalcsCH4Reduced">'[1]CH4 Calcs'!$A$7</definedName>
    <definedName name="chemicals">#REF!</definedName>
    <definedName name="ChoiceListFeedstocks">[5]Chains!$H$11:$H$12</definedName>
    <definedName name="CHRT_ADPN_data" localSheetId="1">OFFSET('[3]Unit Adoption Calculations'!$AY$136,'[3]Detailed Results'!$E$3-2014,0,'[3]Detailed Results'!$G$3-'[3]Detailed Results'!$E$3+1,1)</definedName>
    <definedName name="CHRT_ADPN_data">OFFSET('[1]Unit Adoption Calculations'!$AY$136,'[1]Detailed Results'!$E$3-2014,0,'[1]Detailed Results'!$G$3-'[1]Detailed Results'!$E$3+1,1)</definedName>
    <definedName name="CHRT_ADPN_World" localSheetId="1">OFFSET('[3]Unit Adoption Calculations'!$C$135,'[3]Detailed Results'!$E$3-2014,0,'[3]Detailed Results'!$G$3-'[3]Detailed Results'!$E$3+1,1)</definedName>
    <definedName name="CHRT_ADPN_World">OFFSET('[1]Unit Adoption Calculations'!$C$135,'[1]Detailed Results'!$E$3-2014,0,'[1]Detailed Results'!$G$3-'[1]Detailed Results'!$E$3+1,1)</definedName>
    <definedName name="CHRT_ADPNReg_AsJ" localSheetId="1">OFFSET('[3]Unit Adoption Calculations'!$F$135,'[3]Detailed Results'!$E$3-2014,0,'[3]Detailed Results'!$G$3-'[3]Detailed Results'!$E$3+1,1)</definedName>
    <definedName name="CHRT_ADPNReg_AsJ">OFFSET('[1]Unit Adoption Calculations'!$F$135,'[1]Detailed Results'!$E$3-2014,0,'[1]Detailed Results'!$G$3-'[1]Detailed Results'!$E$3+1,1)</definedName>
    <definedName name="CHRT_ADPNReg_AsJ_data" localSheetId="1">OFFSET('[3]Unit Adoption Calculations'!$AZ$136,'[3]Detailed Results'!$E$3-2014,2,'[3]Detailed Results'!$G$3-'[3]Detailed Results'!$E$3+1,1)</definedName>
    <definedName name="CHRT_ADPNReg_AsJ_data">OFFSET('[1]Unit Adoption Calculations'!$AZ$136,'[1]Detailed Results'!$E$3-2014,2,'[1]Detailed Results'!$G$3-'[1]Detailed Results'!$E$3+1,1)</definedName>
    <definedName name="CHRT_ADPNReg_EEur" localSheetId="1">OFFSET('[3]Unit Adoption Calculations'!$E$135,'[3]Detailed Results'!$E$3-2014,0,'[3]Detailed Results'!$G$3-'[3]Detailed Results'!$E$3+1,1)</definedName>
    <definedName name="CHRT_ADPNReg_EEur">OFFSET('[1]Unit Adoption Calculations'!$E$135,'[1]Detailed Results'!$E$3-2014,0,'[1]Detailed Results'!$G$3-'[1]Detailed Results'!$E$3+1,1)</definedName>
    <definedName name="CHRT_ADPNReg_EEur_data" localSheetId="1">OFFSET('[3]Unit Adoption Calculations'!$AZ$136,'[3]Detailed Results'!$E$3-2014,1,'[3]Detailed Results'!$G$3-'[3]Detailed Results'!$E$3+1,1)</definedName>
    <definedName name="CHRT_ADPNReg_EEur_data">OFFSET('[1]Unit Adoption Calculations'!$AZ$136,'[1]Detailed Results'!$E$3-2014,1,'[1]Detailed Results'!$G$3-'[1]Detailed Results'!$E$3+1,1)</definedName>
    <definedName name="CHRT_ADPNReg_LAT" localSheetId="1">OFFSET('[3]Unit Adoption Calculations'!$G$135,'[3]Detailed Results'!$E$3-2014,0,'[3]Detailed Results'!$G$3-'[3]Detailed Results'!$E$3+1,1)</definedName>
    <definedName name="CHRT_ADPNReg_LAT">OFFSET('[1]Unit Adoption Calculations'!$G$135,'[1]Detailed Results'!$E$3-2014,0,'[1]Detailed Results'!$G$3-'[1]Detailed Results'!$E$3+1,1)</definedName>
    <definedName name="CHRT_ADPNReg_LAT_data" localSheetId="1">OFFSET('[3]Unit Adoption Calculations'!$AZ$136,'[3]Detailed Results'!$E$3-2014,4,'[3]Detailed Results'!$G$3-'[3]Detailed Results'!$E$3+1,1)</definedName>
    <definedName name="CHRT_ADPNReg_LAT_data">OFFSET('[1]Unit Adoption Calculations'!$AZ$136,'[1]Detailed Results'!$E$3-2014,4,'[1]Detailed Results'!$G$3-'[1]Detailed Results'!$E$3+1,1)</definedName>
    <definedName name="CHRT_ADPNReg_MEA" localSheetId="1">OFFSET('[3]Unit Adoption Calculations'!$G$135,'[3]Detailed Results'!$E$3-2014,0,'[3]Detailed Results'!$G$3-'[3]Detailed Results'!$E$3+1,1)</definedName>
    <definedName name="CHRT_ADPNReg_MEA">OFFSET('[1]Unit Adoption Calculations'!$G$135,'[1]Detailed Results'!$E$3-2014,0,'[1]Detailed Results'!$G$3-'[1]Detailed Results'!$E$3+1,1)</definedName>
    <definedName name="CHRT_ADPNReg_MEA_data" localSheetId="1">OFFSET('[3]Unit Adoption Calculations'!$AZ$136,'[3]Detailed Results'!$E$3-2014,3,'[3]Detailed Results'!$G$3-'[3]Detailed Results'!$E$3+1,1)</definedName>
    <definedName name="CHRT_ADPNReg_MEA_data">OFFSET('[1]Unit Adoption Calculations'!$AZ$136,'[1]Detailed Results'!$E$3-2014,3,'[1]Detailed Results'!$G$3-'[1]Detailed Results'!$E$3+1,1)</definedName>
    <definedName name="CHRT_ADPNReg_OECD90" localSheetId="1">OFFSET('[3]Unit Adoption Calculations'!$D$135,'[3]Detailed Results'!$E$3-2014,0,'[3]Detailed Results'!$G$3-'[3]Detailed Results'!$E$3+1,1)</definedName>
    <definedName name="CHRT_ADPNReg_OECD90">OFFSET('[1]Unit Adoption Calculations'!$D$135,'[1]Detailed Results'!$E$3-2014,0,'[1]Detailed Results'!$G$3-'[1]Detailed Results'!$E$3+1,1)</definedName>
    <definedName name="CHRT_ADPNReg_OECD90_data" localSheetId="1">OFFSET('[3]Unit Adoption Calculations'!$AZ$136,'[3]Detailed Results'!$E$3-2014,0,'[3]Detailed Results'!$G$3-'[3]Detailed Results'!$E$3+1,1)</definedName>
    <definedName name="CHRT_ADPNReg_OECD90_data">OFFSET('[1]Unit Adoption Calculations'!$AZ$136,'[1]Detailed Results'!$E$3-2014,0,'[1]Detailed Results'!$G$3-'[1]Detailed Results'!$E$3+1,1)</definedName>
    <definedName name="CHRT_ADYOY_OPT_SOL" localSheetId="1">OFFSET('[3]Unit Adoption Calculations'!$C$135,'[3]Detailed Results'!$E$3-2014,0,'[3]Detailed Results'!$G$3-'[3]Detailed Results'!$E$3+1,1)</definedName>
    <definedName name="CHRT_ADYOY_OPT_SOL">OFFSET('[1]Unit Adoption Calculations'!$C$135,'[1]Detailed Results'!$E$3-2014,0,'[1]Detailed Results'!$G$3-'[1]Detailed Results'!$E$3+1,1)</definedName>
    <definedName name="CHRT_ADYOY_OPT_TAM" localSheetId="1">OFFSET('[3]Unit Adoption Calculations'!$B$69,'[3]Detailed Results'!$E$3-2014,0,'[3]Detailed Results'!$G$3-'[3]Detailed Results'!$E$3+1,1)</definedName>
    <definedName name="CHRT_ADYOY_OPT_TAM">OFFSET('[1]Unit Adoption Calculations'!$B$69,'[1]Detailed Results'!$E$3-2014,0,'[1]Detailed Results'!$G$3-'[1]Detailed Results'!$E$3+1,1)</definedName>
    <definedName name="CHRT_ADYOY_OPT_TLA" localSheetId="1">OFFSET('[3]Unit Adoption Calculations'!$B$69,'[3]Detailed Results'!$E$3-2014,0,'[3]Detailed Results'!$G$3-'[3]Detailed Results'!$E$3+1,1)</definedName>
    <definedName name="CHRT_ADYOY_OPT_TLA">OFFSET('[1]Unit Adoption Calculations'!$B$69,'[1]Detailed Results'!$E$3-2014,0,'[1]Detailed Results'!$G$3-'[1]Detailed Results'!$E$3+1,1)</definedName>
    <definedName name="CHRT_ADYOY_REF_SOL" localSheetId="1">OFFSET('[3]Unit Adoption Calculations'!$C$198,'[3]Detailed Results'!$E$3-2014,0,'[3]Detailed Results'!$G$3-'[3]Detailed Results'!$E$3+1,1)</definedName>
    <definedName name="CHRT_ADYOY_REF_SOL">OFFSET('[1]Unit Adoption Calculations'!$C$198,'[1]Detailed Results'!$E$3-2014,0,'[1]Detailed Results'!$G$3-'[1]Detailed Results'!$E$3+1,1)</definedName>
    <definedName name="CHRT_ADYOY_REF_TAM" localSheetId="1">OFFSET('[3]Unit Adoption Calculations'!$B$17,'[3]Detailed Results'!$E$3-2014,0,'[3]Detailed Results'!$G$3-'[3]Detailed Results'!$E$3+1,1)</definedName>
    <definedName name="CHRT_ADYOY_REF_TAM">OFFSET('[1]Unit Adoption Calculations'!$B$17,'[1]Detailed Results'!$E$3-2014,0,'[1]Detailed Results'!$G$3-'[1]Detailed Results'!$E$3+1,1)</definedName>
    <definedName name="CHRT_ADYOY_REF_TLA" localSheetId="1">OFFSET('[3]Unit Adoption Calculations'!$B$17,'[3]Detailed Results'!$E$3-2014,0,'[3]Detailed Results'!$G$3-'[3]Detailed Results'!$E$3+1,1)</definedName>
    <definedName name="CHRT_ADYOY_REF_TLA">OFFSET('[1]Unit Adoption Calculations'!$B$17,'[1]Detailed Results'!$E$3-2014,0,'[1]Detailed Results'!$G$3-'[1]Detailed Results'!$E$3+1,1)</definedName>
    <definedName name="CHRT_CO2Cumu_Data" localSheetId="1">OFFSET('[3]Detailed Results'!$S$41,'[3]Detailed Results'!$E$3-2014,0,'[3]Detailed Results'!$G$3-'[3]Detailed Results'!$E$3+1,1)</definedName>
    <definedName name="CHRT_CO2Cumu_Data">OFFSET('[1]Detailed Results'!$S$41,'[1]Detailed Results'!$E$3-2014,0,'[1]Detailed Results'!$G$3-'[1]Detailed Results'!$E$3+1,1)</definedName>
    <definedName name="CHRT_CO2MMT_data" localSheetId="1">OFFSET('[3]CO2 Calcs'!$B$64,'[3]Detailed Results'!$E$3-2014,0,'[3]Detailed Results'!$G$3-'[3]Detailed Results'!$E$3+1,1)</definedName>
    <definedName name="CHRT_CO2MMT_data">OFFSET('[1]CO2 Calcs'!$B$64,'[1]Detailed Results'!$E$3-2014,0,'[1]Detailed Results'!$G$3-'[1]Detailed Results'!$E$3+1,1)</definedName>
    <definedName name="CHRT_CO2MMT_World" localSheetId="1">OFFSET('[3]CO2 Calcs'!$B$64,'[3]Detailed Results'!$E$3-2014,0,'[3]Detailed Results'!$G$3-'[3]Detailed Results'!$E$3+1,1)</definedName>
    <definedName name="CHRT_CO2MMT_World">OFFSET('[1]CO2 Calcs'!$B$64,'[1]Detailed Results'!$E$3-2014,0,'[1]Detailed Results'!$G$3-'[1]Detailed Results'!$E$3+1,1)</definedName>
    <definedName name="CHRT_CO2MMTReg_AsJ" localSheetId="1">OFFSET('[3]CO2 Calcs'!$B$64,'[3]Detailed Results'!$E$3-2014,3,'[3]Detailed Results'!$G$3-'[3]Detailed Results'!$E$3+1,1)</definedName>
    <definedName name="CHRT_CO2MMTReg_AsJ">OFFSET('[1]CO2 Calcs'!$B$64,'[1]Detailed Results'!$E$3-2014,3,'[1]Detailed Results'!$G$3-'[1]Detailed Results'!$E$3+1,1)</definedName>
    <definedName name="CHRT_CO2MMTReg_China" localSheetId="1">OFFSET('[3]CO2 Calcs'!$B$64,'[3]Detailed Results'!$E$3-2014,6,'[3]Detailed Results'!$G$3-'[3]Detailed Results'!$E$3+1,1)</definedName>
    <definedName name="CHRT_CO2MMTReg_China">OFFSET('[1]CO2 Calcs'!$B$64,'[1]Detailed Results'!$E$3-2014,6,'[1]Detailed Results'!$G$3-'[1]Detailed Results'!$E$3+1,1)</definedName>
    <definedName name="CHRT_CO2MMTReg_EEur" localSheetId="1">OFFSET('[3]CO2 Calcs'!$B$64,'[3]Detailed Results'!$E$3-2014,2,'[3]Detailed Results'!$G$3-'[3]Detailed Results'!$E$3+1,1)</definedName>
    <definedName name="CHRT_CO2MMTReg_EEur">OFFSET('[1]CO2 Calcs'!$B$64,'[1]Detailed Results'!$E$3-2014,2,'[1]Detailed Results'!$G$3-'[1]Detailed Results'!$E$3+1,1)</definedName>
    <definedName name="CHRT_CO2MMTReg_EU" localSheetId="1">OFFSET('[3]CO2 Calcs'!$B$64,'[3]Detailed Results'!$E$3-2014,8,'[3]Detailed Results'!$G$3-'[3]Detailed Results'!$E$3+1,1)</definedName>
    <definedName name="CHRT_CO2MMTReg_EU">OFFSET('[1]CO2 Calcs'!$B$64,'[1]Detailed Results'!$E$3-2014,8,'[1]Detailed Results'!$G$3-'[1]Detailed Results'!$E$3+1,1)</definedName>
    <definedName name="CHRT_CO2MMTReg_India" localSheetId="1">OFFSET('[3]CO2 Calcs'!$B$64,'[3]Detailed Results'!$E$3-2014,7,'[3]Detailed Results'!$G$3-'[3]Detailed Results'!$E$3+1,1)</definedName>
    <definedName name="CHRT_CO2MMTReg_India">OFFSET('[1]CO2 Calcs'!$B$64,'[1]Detailed Results'!$E$3-2014,7,'[1]Detailed Results'!$G$3-'[1]Detailed Results'!$E$3+1,1)</definedName>
    <definedName name="CHRT_CO2MMTReg_LAT" localSheetId="1">OFFSET('[3]CO2 Calcs'!$B$64,'[3]Detailed Results'!$E$3-2014,5,'[3]Detailed Results'!$G$3-'[3]Detailed Results'!$E$3+1,1)</definedName>
    <definedName name="CHRT_CO2MMTReg_LAT">OFFSET('[1]CO2 Calcs'!$B$64,'[1]Detailed Results'!$E$3-2014,5,'[1]Detailed Results'!$G$3-'[1]Detailed Results'!$E$3+1,1)</definedName>
    <definedName name="CHRT_CO2MMTReg_MEA" localSheetId="1">OFFSET('[3]CO2 Calcs'!$B$64,'[3]Detailed Results'!$E$3-2014,4,'[3]Detailed Results'!$G$3-'[3]Detailed Results'!$E$3+1,1)</definedName>
    <definedName name="CHRT_CO2MMTReg_MEA">OFFSET('[1]CO2 Calcs'!$B$64,'[1]Detailed Results'!$E$3-2014,4,'[1]Detailed Results'!$G$3-'[1]Detailed Results'!$E$3+1,1)</definedName>
    <definedName name="CHRT_CO2MMTReg_OECD90" localSheetId="1">OFFSET('[3]CO2 Calcs'!$B$64,'[3]Detailed Results'!$E$3-2014,1,'[3]Detailed Results'!$G$3-'[3]Detailed Results'!$E$3+1,1)</definedName>
    <definedName name="CHRT_CO2MMTReg_OECD90">OFFSET('[1]CO2 Calcs'!$B$64,'[1]Detailed Results'!$E$3-2014,1,'[1]Detailed Results'!$G$3-'[1]Detailed Results'!$E$3+1,1)</definedName>
    <definedName name="CHRT_CO2MMTReg_USA" localSheetId="1">OFFSET('[3]CO2 Calcs'!$B$64,'[3]Detailed Results'!$E$3-2014,9,'[3]Detailed Results'!$G$3-'[3]Detailed Results'!$E$3+1,1)</definedName>
    <definedName name="CHRT_CO2MMTReg_USA">OFFSET('[1]CO2 Calcs'!$B$64,'[1]Detailed Results'!$E$3-2014,9,'[1]Detailed Results'!$G$3-'[1]Detailed Results'!$E$3+1,1)</definedName>
    <definedName name="CHRT_CO2PPM_data" localSheetId="1">OFFSET('[3]CO2 Calcs'!$B$171,'[3]Detailed Results'!$E$3-2014,0,'[3]Detailed Results'!$G$3-'[3]Detailed Results'!$E$3+1,1)</definedName>
    <definedName name="CHRT_CO2PPM_data">OFFSET('[1]CO2 Calcs'!$B$171,'[1]Detailed Results'!$E$3-2014,0,'[1]Detailed Results'!$G$3-'[1]Detailed Results'!$E$3+1,1)</definedName>
    <definedName name="CHRT_CO2PPM_World" localSheetId="1">OFFSET('[3]CO2 Calcs'!$B$172,'[3]Detailed Results'!$E$3-2014,0,'[3]Detailed Results'!$G$3-'[3]Detailed Results'!$E$3+1,1)</definedName>
    <definedName name="CHRT_CO2PPM_World">OFFSET('[1]CO2 Calcs'!$B$172,'[1]Detailed Results'!$E$3-2014,0,'[1]Detailed Results'!$G$3-'[1]Detailed Results'!$E$3+1,1)</definedName>
    <definedName name="CHRT_CO2SequestCumu" localSheetId="1">OFFSET('[3]Detailed Results'!$Y$41,'[3]Detailed Results'!$E$3-2014,0,'[3]Detailed Results'!$G$3-'[3]Detailed Results'!$E$3+1,1)</definedName>
    <definedName name="CHRT_CO2SequestCumu">OFFSET('[1]Detailed Results'!$Y$41,'[1]Detailed Results'!$E$3-2014,0,'[1]Detailed Results'!$G$3-'[1]Detailed Results'!$E$3+1,1)</definedName>
    <definedName name="CHRT_CO2Sequestration" localSheetId="1">OFFSET('[3]CO2 Calcs'!$B$120,'[3]Detailed Results'!$E$3-2014,0,'[3]Detailed Results'!$G$3-'[3]Detailed Results'!$E$3+1,1)</definedName>
    <definedName name="CHRT_CO2Sequestration">OFFSET('[1]CO2 Calcs'!$B$120,'[1]Detailed Results'!$E$3-2014,0,'[1]Detailed Results'!$G$3-'[1]Detailed Results'!$E$3+1,1)</definedName>
    <definedName name="CHRT_CO2Sequestration_World">OFFSET('[6]CO2 Calcs'!$B$120,'[6]Detailed Results'!$E$1-2014,0,'[6]Detailed Results'!$G$1-'[6]Detailed Results'!$E$1+1,1)</definedName>
    <definedName name="CHRT_NPM_CONV" localSheetId="1">OFFSET('[3]Operating Cost'!$B$68,'[3]Detailed Results'!$E$3-2014,1,'[3]Detailed Results'!$G$3-'[3]Detailed Results'!$E$3+1,1)</definedName>
    <definedName name="CHRT_NPM_CONV">OFFSET('[1]Operating Cost'!$B$68,'[1]Detailed Results'!$E$3-2014,1,'[1]Detailed Results'!$G$3-'[1]Detailed Results'!$E$3+1,1)</definedName>
    <definedName name="CHRT_NPM_SOL" localSheetId="1">OFFSET('[3]Operating Cost'!$B$68,'[3]Detailed Results'!$E$3-2014,0,'[3]Detailed Results'!$G$3-'[3]Detailed Results'!$E$3+1,1)</definedName>
    <definedName name="CHRT_NPM_SOL">OFFSET('[1]Operating Cost'!$B$68,'[1]Detailed Results'!$E$3-2014,0,'[1]Detailed Results'!$G$3-'[1]Detailed Results'!$E$3+1,1)</definedName>
    <definedName name="CHRT_OPS_CONV">OFFSET('[7]Operating Cost'!$B$68,'[7]Detailed Results'!$E$3-2014,1,'[7]Detailed Results'!$G$3-'[7]Detailed Results'!$E$3+1,1)</definedName>
    <definedName name="CHRT_OPS_SOL">OFFSET('[7]Operating Cost'!$B$68,'[7]Detailed Results'!$E$3-2014,0,'[7]Detailed Results'!$G$3-'[7]Detailed Results'!$E$3+1,1)</definedName>
    <definedName name="CHRT_years" localSheetId="1">OFFSET('[3]Unit Adoption Calculations'!$A$17,'[3]Detailed Results'!$E$3-2014,0,'[3]Detailed Results'!$G$3-'[3]Detailed Results'!$E$3+1,1)</definedName>
    <definedName name="CHRT_years">OFFSET('[1]Unit Adoption Calculations'!$A$17,'[1]Detailed Results'!$E$3-2014,0,'[1]Detailed Results'!$G$3-'[1]Detailed Results'!$E$3+1,1)</definedName>
    <definedName name="CHRT_Yield" localSheetId="1">OFFSET('[3]Detailed Results'!$V$41,'[3]Detailed Results'!$E$3-2014,0,'[3]Detailed Results'!$G$3-'[3]Detailed Results'!$E$3+1,1)</definedName>
    <definedName name="CHRT_Yield">OFFSET('[1]Detailed Results'!$V$41,'[1]Detailed Results'!$E$3-2014,0,'[1]Detailed Results'!$G$3-'[1]Detailed Results'!$E$3+1,1)</definedName>
    <definedName name="CO2CalcsCO2eqMMT" localSheetId="1">'[3]CO2 Calcs'!$A$61</definedName>
    <definedName name="CO2CalcsCO2eqMMT">'[1]CO2 Calcs'!$A$61</definedName>
    <definedName name="CO2CalcsCO2eqPPM" localSheetId="1">'[3]CO2 Calcs'!$A$222</definedName>
    <definedName name="CO2CalcsCO2eqPPM">'[1]CO2 Calcs'!$A$222</definedName>
    <definedName name="CO2CalcsCO2MMT" localSheetId="1">'[3]CO2 Calcs'!$A$7</definedName>
    <definedName name="CO2CalcsCO2MMT">'[1]CO2 Calcs'!$A$7</definedName>
    <definedName name="CO2CalcsCO2PPM" localSheetId="1">'[3]CO2 Calcs'!$A$169</definedName>
    <definedName name="CO2CalcsCO2PPM">'[1]CO2 Calcs'!$A$169</definedName>
    <definedName name="CurrentAdoptionMix">'[2]Main Controls'!#REF!</definedName>
    <definedName name="CustomAdoptionCustomizedAdoption" localSheetId="1">'[3]Custom PDS Adoption'!$A$17</definedName>
    <definedName name="CustomAdoptionCustomizedAdoption">'[1]Custom PDS Adoption'!$A$17</definedName>
    <definedName name="CustomOPTTables" localSheetId="1">'[3]Custom PDS Adoption'!$A$77:$B$614</definedName>
    <definedName name="CustomOPTTables">'[1]Custom PDS Adoption'!$A$77:$B$614</definedName>
    <definedName name="CustomREFTables" localSheetId="1">'[3]Custom REF Adoption'!$A$77:$B$614</definedName>
    <definedName name="CustomREFTables">'[1]Custom REF Adoption'!$A$77:$B$614</definedName>
    <definedName name="CustomScenarioTables">'[8]Custom Adoption'!$A$77:$B$1000</definedName>
    <definedName name="CustomTLA" localSheetId="1">'[3]Advanced Controls'!$E$54</definedName>
    <definedName name="CustomTLA">'[1]Advanced Controls'!$E$54</definedName>
    <definedName name="EF_agro_inputs">#REF!</definedName>
    <definedName name="EF_chemicals_kg">#REF!</definedName>
    <definedName name="EF_chemicals_MJ">#REF!</definedName>
    <definedName name="EF_electricity">#REF!</definedName>
    <definedName name="EF_fuels_MJ">#REF!</definedName>
    <definedName name="eins">#REF!</definedName>
    <definedName name="electricity">#REF!</definedName>
    <definedName name="EmissionsFactorsBAUGridEFCO2" localSheetId="1">'[3]Emissions Factors'!$A$64</definedName>
    <definedName name="EmissionsFactorsBAUGridEFCO2">'[1]Emissions Factors'!$A$64</definedName>
    <definedName name="EmissionsFactorsBAUGridEFCO2eq" localSheetId="1">'[3]Emissions Factors'!$A$9</definedName>
    <definedName name="EmissionsFactorsBAUGridEFCO2eq">'[1]Emissions Factors'!$A$9</definedName>
    <definedName name="EmissionsFactorsOPTGridEFCO2" localSheetId="1">'[3]Emissions Factors'!$A$177</definedName>
    <definedName name="EmissionsFactorsOPTGridEFCO2">'[1]Emissions Factors'!$A$177</definedName>
    <definedName name="EmissionsFactorsOPTGridEFCO2eq" localSheetId="1">'[3]Emissions Factors'!$A$120</definedName>
    <definedName name="EmissionsFactorsOPTGridEFCO2eq">'[1]Emissions Factors'!$A$120</definedName>
    <definedName name="EnterSolutionName" localSheetId="1">'[3]Advanced Controls'!$C$40</definedName>
    <definedName name="EnterSolutionName">'[1]Advanced Controls'!$C$40</definedName>
    <definedName name="eselection">#REF!</definedName>
    <definedName name="FE_transport">#REF!</definedName>
    <definedName name="FirstCostFactoring" localSheetId="1">'[3]First Cost'!$A$91:$A$91</definedName>
    <definedName name="FirstCostFactoring">'[1]First Cost'!$A$91:$A$91</definedName>
    <definedName name="FirstCostForecast" localSheetId="1">'[3]First Cost'!$A$8</definedName>
    <definedName name="FirstCostForecast">'[1]First Cost'!$A$8</definedName>
    <definedName name="FirstCostSolution" localSheetId="1">'[3]Advanced Controls'!$B$92</definedName>
    <definedName name="FirstCostSolution">'[1]Advanced Controls'!$B$92</definedName>
    <definedName name="FixedCostConventional">'[9]Advanced Controls'!$I$98</definedName>
    <definedName name="FixedCostSolution">'[9]Advanced Controls'!$I$113</definedName>
    <definedName name="Flächentyp">#REF!</definedName>
    <definedName name="FuelEmissionsFactor" localSheetId="1">'[3]Advanced Controls'!$I$123</definedName>
    <definedName name="FuelEmissionsFactor">'[1]Advanced Controls'!$I$123</definedName>
    <definedName name="fuels">#REF!</definedName>
    <definedName name="fuelselection">#REF!</definedName>
    <definedName name="FunctionalUnitOfMeasure" localSheetId="1">'[3]Advanced Controls'!$C$41</definedName>
    <definedName name="FunctionalUnitOfMeasure">'[1]Advanced Controls'!$C$41</definedName>
    <definedName name="GAEZmoisture">#REF!</definedName>
    <definedName name="GAEZslope">#REF!</definedName>
    <definedName name="GAEZsoil">#REF!</definedName>
    <definedName name="GAEZsum">#REF!</definedName>
    <definedName name="GAEZthermal">#REF!</definedName>
    <definedName name="GlobArct" localSheetId="1">'[3]AEZ Data'!$B$1060</definedName>
    <definedName name="GlobArct">'[1]AEZ Data'!$B$780</definedName>
    <definedName name="GlobArid" localSheetId="1">'[3]AEZ Data'!$B$927</definedName>
    <definedName name="GlobArid">'[1]AEZ Data'!$B$647</definedName>
    <definedName name="HelperTablesDefaultBAUInterpolation" localSheetId="1">'[3]Helper Tables'!$A$13</definedName>
    <definedName name="HelperTablesDefaultBAUInterpolation">'[1]Helper Tables'!$A$13</definedName>
    <definedName name="HelperTablesDefaultOPTInterpolation" localSheetId="1">'[3]Helper Tables'!$A$77</definedName>
    <definedName name="HelperTablesDefaultOPTInterpolation">'[1]Helper Tables'!$A$77</definedName>
    <definedName name="HelperTablesUsingPolynomials" localSheetId="1">'[3]Helper Tables'!$A$148</definedName>
    <definedName name="HelperTablesUsingPolynomials">'[1]Helper Tables'!$A$148</definedName>
    <definedName name="imit_rate">#REF!</definedName>
    <definedName name="infinity" localSheetId="1">'[3]Helper Tables'!$Q$8</definedName>
    <definedName name="infinity">'[1]Helper Tables'!$Q$8</definedName>
    <definedName name="innov_rate">#REF!</definedName>
    <definedName name="Klimazone">#REF!</definedName>
    <definedName name="Land_Areas">#REF!</definedName>
    <definedName name="Land_Solutions">#REF!</definedName>
    <definedName name="LearningRateConventional">'[2]Main Controls'!#REF!</definedName>
    <definedName name="LearningRateSolution">'[2]Main Controls'!#REF!</definedName>
    <definedName name="LHV_fuels">#REF!</definedName>
    <definedName name="LHV_solids">#REF!</definedName>
    <definedName name="LifetimeCostSavingsFactoring" localSheetId="1">'[3]Operating Cost'!$A$254</definedName>
    <definedName name="LifetimeCostSavingsFactoring">'[1]Operating Cost'!$A$254</definedName>
    <definedName name="LifetimeCostSavingsForecast" localSheetId="1">'[3]Operating Cost'!$A$120</definedName>
    <definedName name="LifetimeCostSavingsForecast">'[1]Operating Cost'!$A$120</definedName>
    <definedName name="LifetimeSolution">'[2]Main Controls'!$B$184</definedName>
    <definedName name="lrlcofaocmb00_Country" localSheetId="0">'2018'!$B$320:$L$518</definedName>
    <definedName name="lrlcofaocmb00_Country" localSheetId="1">'2020'!$B$352:$L$550</definedName>
    <definedName name="OperatingCostFactoring" localSheetId="1">'[3]Operating Cost'!$A$527:$A$527</definedName>
    <definedName name="OperatingCostFactoring">'[1]Operating Cost'!$A$527:$A$527</definedName>
    <definedName name="OperatingCostSavingCalculation" localSheetId="1">'[3]Operating Cost'!$A$9</definedName>
    <definedName name="OperatingCostSavingCalculation">'[1]Operating Cost'!$A$9</definedName>
    <definedName name="Option_A_0_B_1">#REF!</definedName>
    <definedName name="Peak">'[10]C. Adoption Curve'!$B$117</definedName>
    <definedName name="Peak1">#REF!</definedName>
    <definedName name="sat_limit">#REF!</definedName>
    <definedName name="sencount" hidden="1">2</definedName>
    <definedName name="SequestrationRates" localSheetId="1">'[3]Variable Meta-analysis'!$C$902</definedName>
    <definedName name="SequestrationRates">'[1]Variable Meta-analysis'!$C$761</definedName>
    <definedName name="solids">#REF!</definedName>
    <definedName name="TAMFactoring">'[2]TLA Data'!#REF!</definedName>
    <definedName name="TAMInputChina">'[2]TLA Data'!#REF!</definedName>
    <definedName name="TAMInputEU" localSheetId="1">'[3]TLA Data'!$A$520</definedName>
    <definedName name="TAMInputEU">'[1]TLA Data'!$A$520</definedName>
    <definedName name="TAMInputIndia" localSheetId="1">'[3]TLA Data'!$A$459</definedName>
    <definedName name="TAMInputIndia">'[1]TLA Data'!$A$459</definedName>
    <definedName name="TAMInputMiddleEastAfrica">'[2]TLA Data'!#REF!</definedName>
    <definedName name="TAMInputOECD90" localSheetId="1">'[3]TLA Data'!$A$100</definedName>
    <definedName name="TAMInputOECD90">'[1]TLA Data'!$A$100</definedName>
    <definedName name="TAMInputUSA" localSheetId="1">'[3]TLA Data'!$A$581</definedName>
    <definedName name="TAMInputUSA">'[1]TLA Data'!$A$581</definedName>
    <definedName name="TempHumid" localSheetId="1">'[3]AEZ Data'!$B$262</definedName>
    <definedName name="TempHumid">'[1]AEZ Data'!$B$248</definedName>
    <definedName name="TempSemi" localSheetId="1">'[3]AEZ Data'!$B$661</definedName>
    <definedName name="TempSemi">'[1]AEZ Data'!$B$514</definedName>
    <definedName name="Testliste">#REF!</definedName>
    <definedName name="Tiime2">#REF!</definedName>
    <definedName name="Time">'[10]C. Adoption Curve'!$A$123:$A$208</definedName>
    <definedName name="Time0">'[10]C. Adoption Curve'!$B$120</definedName>
    <definedName name="Time1">NA()</definedName>
    <definedName name="Time2">NA()</definedName>
    <definedName name="Timee">#REF!</definedName>
    <definedName name="Timme0">#REF!</definedName>
    <definedName name="Timme2">#REF!</definedName>
    <definedName name="TLAArctic">'[2]TLA Data'!#REF!</definedName>
    <definedName name="Transport">#REF!</definedName>
    <definedName name="transportselection">#REF!</definedName>
    <definedName name="TropHumid" localSheetId="1">'[3]AEZ Data'!$B$129</definedName>
    <definedName name="TropHumid">'[1]AEZ Data'!$B$115</definedName>
    <definedName name="TropSemi" localSheetId="1">'[3]AEZ Data'!$B$528</definedName>
    <definedName name="TropSemi">'[1]AEZ Data'!$B$381</definedName>
    <definedName name="UnitsAdoptionAnnualFunctionalUnitsAdoptedBAU" localSheetId="1">'[3]Unit Adoption Calculations'!$A$186</definedName>
    <definedName name="UnitsAdoptionAnnualFunctionalUnitsAdoptedBAU">'[1]Unit Adoption Calculations'!$A$186</definedName>
    <definedName name="UnitsAdoptionAnnualFunctionalUnitsAdoptedOPT" localSheetId="1">'[3]Unit Adoption Calculations'!$A$124</definedName>
    <definedName name="UnitsAdoptionAnnualFunctionalUnitsAdoptedOPT">'[1]Unit Adoption Calculations'!$A$124</definedName>
    <definedName name="UnitsAdoptionBAUGDPperCapitaTAM" localSheetId="1">'[3]Unit Adoption Calculations'!$BM$14</definedName>
    <definedName name="UnitsAdoptionBAUGDPperCapitaTAM">'[1]Unit Adoption Calculations'!$BM$14</definedName>
    <definedName name="UnitsAdoptionBAUTAM" localSheetId="1">'[3]Unit Adoption Calculations'!$A$14</definedName>
    <definedName name="UnitsAdoptionBAUTAM">'[1]Unit Adoption Calculations'!$A$14</definedName>
    <definedName name="UnitsAdoptionCumulativeOperationalUnitsBAU" localSheetId="1">'[3]Unit Adoption Calculations'!$Q$186</definedName>
    <definedName name="UnitsAdoptionCumulativeOperationalUnitsBAU">'[1]Unit Adoption Calculations'!$Q$186</definedName>
    <definedName name="UnitsAdoptionCumulativeOperationalUnitsOPT" localSheetId="1">'[3]Unit Adoption Calculations'!$Q$124</definedName>
    <definedName name="UnitsAdoptionCumulativeOperationalUnitsOPT">'[1]Unit Adoption Calculations'!$Q$124</definedName>
    <definedName name="UnitsAdoptionDirectEmissionsSaved" localSheetId="1">'[3]Unit Adoption Calculations'!$AT$305</definedName>
    <definedName name="UnitsAdoptionDirectEmissionsSaved">'[1]Unit Adoption Calculations'!$AT$305</definedName>
    <definedName name="UnitsAdoptionEnergyUnitsSaved" localSheetId="1">'[3]Unit Adoption Calculations'!$A$305</definedName>
    <definedName name="UnitsAdoptionEnergyUnitsSaved">'[1]Unit Adoption Calculations'!$A$305</definedName>
    <definedName name="UnitsAdoptionFuelUnitsAvoided" localSheetId="1">'[3]Unit Adoption Calculations'!$AD$305</definedName>
    <definedName name="UnitsAdoptionFuelUnitsAvoided">'[1]Unit Adoption Calculations'!$AD$305</definedName>
    <definedName name="UnitsAdoptionGDPperCapitaBAU" localSheetId="1">'[3]Unit Adoption Calculations'!$AN$14</definedName>
    <definedName name="UnitsAdoptionGDPperCapitaBAU">'[1]Unit Adoption Calculations'!$AN$14</definedName>
    <definedName name="UnitsAdoptionGDPperCapitaOPT" localSheetId="1">'[3]Unit Adoption Calculations'!$AN$66</definedName>
    <definedName name="UnitsAdoptionGDPperCapitaOPT">'[1]Unit Adoption Calculations'!$AN$66</definedName>
    <definedName name="UnitsAdoptionGDPScenarioBAU" localSheetId="1">'[3]Unit Adoption Calculations'!$AB$14</definedName>
    <definedName name="UnitsAdoptionGDPScenarioBAU">'[1]Unit Adoption Calculations'!$AB$14</definedName>
    <definedName name="UnitsAdoptionGDPScenarioOPT" localSheetId="1">'[3]Unit Adoption Calculations'!$AB$66</definedName>
    <definedName name="UnitsAdoptionGDPScenarioOPT">'[1]Unit Adoption Calculations'!$AB$66</definedName>
    <definedName name="UnitsAdoptionNetAnnualUnitsAdopted" localSheetId="1">'[3]Unit Adoption Calculations'!$A$249</definedName>
    <definedName name="UnitsAdoptionNetAnnualUnitsAdopted">'[1]Unit Adoption Calculations'!$A$249</definedName>
    <definedName name="UnitsAdoptionNewAdoptionUnitsBAU" localSheetId="1">'[3]Unit Adoption Calculations'!$AG$196</definedName>
    <definedName name="UnitsAdoptionNewAdoptionUnitsBAU">'[1]Unit Adoption Calculations'!$AG$196</definedName>
    <definedName name="UnitsAdoptionNewAdoptionUnitsOPT" localSheetId="1">'[3]Unit Adoption Calculations'!$AG$134</definedName>
    <definedName name="UnitsAdoptionNewAdoptionUnitsOPT">'[1]Unit Adoption Calculations'!$AG$134</definedName>
    <definedName name="UnitsAdoptionOPTGDPperCapitaTAM" localSheetId="1">'[3]Unit Adoption Calculations'!$BM$66</definedName>
    <definedName name="UnitsAdoptionOPTGDPperCapitaTAM">'[1]Unit Adoption Calculations'!$BM$66</definedName>
    <definedName name="UnitsAdoptionOPTTAM" localSheetId="1">'[3]Unit Adoption Calculations'!$A$66</definedName>
    <definedName name="UnitsAdoptionOPTTAM">'[1]Unit Adoption Calculations'!$A$66</definedName>
    <definedName name="UnitsAdoptionOutput" localSheetId="1">'[3]Unit Adoption Calculations'!$A$69:$K$105</definedName>
    <definedName name="UnitsAdoptionOutput">'[1]Unit Adoption Calculations'!$A$69:$K$105</definedName>
    <definedName name="UnitsAdoptionPopulationScenarioBAU" localSheetId="1">'[3]Unit Adoption Calculations'!$P$14</definedName>
    <definedName name="UnitsAdoptionPopulationScenarioBAU">'[1]Unit Adoption Calculations'!$P$14</definedName>
    <definedName name="UnitsAdoptionPopulationScenarioOPT" localSheetId="1">'[3]Unit Adoption Calculations'!$P$66</definedName>
    <definedName name="UnitsAdoptionPopulationScenarioOPT">'[1]Unit Adoption Calculations'!$P$66</definedName>
    <definedName name="UnitsAdoptionTotalConventionalFunctionalUnitsBAU" localSheetId="1">'[3]Unit Adoption Calculations'!$Q$249</definedName>
    <definedName name="UnitsAdoptionTotalConventionalFunctionalUnitsBAU">'[1]Unit Adoption Calculations'!$Q$249</definedName>
    <definedName name="UnitsAdoptionTotalNewConventionalUnits" localSheetId="1">'[3]Unit Adoption Calculations'!$AG$249</definedName>
    <definedName name="UnitsAdoptionTotalNewConventionalUnits">'[1]Unit Adoption Calculations'!$AG$249</definedName>
    <definedName name="UnitsAdoptionTotalUnitsBAU" localSheetId="1">'[3]Unit Adoption Calculations'!$AX$196</definedName>
    <definedName name="UnitsAdoptionTotalUnitsBAU">'[1]Unit Adoption Calculations'!$AX$196</definedName>
    <definedName name="UnitsAdoptionTotalUnitsOPT" localSheetId="1">'[3]Unit Adoption Calculations'!$AX$134</definedName>
    <definedName name="UnitsAdoptionTotalUnitsOPT">'[1]Unit Adoption Calculations'!$AX$134</definedName>
    <definedName name="Value1">NA()</definedName>
    <definedName name="Value10">#REF!</definedName>
    <definedName name="Value2">NA()</definedName>
    <definedName name="Variable19" localSheetId="1">'[3]Variable Meta-analysis'!$C$971</definedName>
    <definedName name="Variable19">'[1]Variable Meta-analysis'!$C$830</definedName>
    <definedName name="Variable20" localSheetId="1">'[3]Variable Meta-analysis'!$C$936</definedName>
    <definedName name="Variable20">'[1]Variable Meta-analysis'!$C$795</definedName>
    <definedName name="Variable21" localSheetId="1">'[3]Variable Meta-analysis'!$C$1011</definedName>
    <definedName name="Variable21">'[1]Variable Meta-analysis'!$C$870</definedName>
    <definedName name="Variable22" localSheetId="1">'[3]Variable Meta-analysis'!$C$1048</definedName>
    <definedName name="Variable22">'[1]Variable Meta-analysis'!$C$907</definedName>
    <definedName name="Variable23" localSheetId="1">'[3]Variable Meta-analysis'!$C$1083</definedName>
    <definedName name="Variable23">'[1]Variable Meta-analysis'!$C$942</definedName>
    <definedName name="Variable24" localSheetId="1">'[3]Variable Meta-analysis'!$C$260</definedName>
    <definedName name="Variable24">'[1]Variable Meta-analysis'!$C$260</definedName>
    <definedName name="Variable25" localSheetId="1">'[3]Variable Meta-analysis'!$C$1119</definedName>
    <definedName name="Variable25">'[1]Variable Meta-analysis'!$C$978</definedName>
    <definedName name="Variable26" localSheetId="1">'[3]Variable Meta-analysis'!$C$1155</definedName>
    <definedName name="Variable26">'[1]Variable Meta-analysis'!$C$1014</definedName>
    <definedName name="Variable27" localSheetId="1">'[3]Variable Meta-analysis'!$C$1191</definedName>
    <definedName name="Variable27">'[1]Variable Meta-analysis'!$C$1050</definedName>
    <definedName name="Variable28" localSheetId="1">'[3]Variable Meta-analysis'!$C$1227</definedName>
    <definedName name="Variable28">'[1]Variable Meta-analysis'!$C$1086</definedName>
    <definedName name="Variable29" localSheetId="1">'[3]Variable Meta-analysis'!$C$1262</definedName>
    <definedName name="Variable29">'[1]Variable Meta-analysis'!$C$1121</definedName>
    <definedName name="Variable30" localSheetId="1">'[3]Variable Meta-analysis'!$C$225</definedName>
    <definedName name="Variable30">'[1]Variable Meta-analysis'!$C$225</definedName>
    <definedName name="Variable9" localSheetId="1">'[3]Variable Meta-analysis'!$C$441</definedName>
    <definedName name="Variable9">'[1]Variable Meta-analysis'!$C$441</definedName>
    <definedName name="VariableAnnualEnergyConv" localSheetId="1">'[3]Variable Meta-analysis'!$C$371</definedName>
    <definedName name="VariableAnnualEnergyConv">'[1]Variable Meta-analysis'!$C$371</definedName>
    <definedName name="VariableAnnualEnergyReduced" localSheetId="1">'[3]Variable Meta-analysis'!$C$405</definedName>
    <definedName name="VariableAnnualEnergyReduced">'[1]Variable Meta-analysis'!$C$405</definedName>
    <definedName name="VariableCH4Reduced" localSheetId="1">'[3]Variable Meta-analysis'!$C$790</definedName>
    <definedName name="VariableCH4Reduced">'[1]Variable Meta-analysis'!$C$649</definedName>
    <definedName name="VariableCO2PerFuel" localSheetId="1">'[3]Variable Meta-analysis'!$C$225</definedName>
    <definedName name="VariableCO2PerFuel">'[1]Variable Meta-analysis'!$C$225</definedName>
    <definedName name="VariableConventionalDirectEmissions" localSheetId="1">'[3]Variable Meta-analysis'!$C$543</definedName>
    <definedName name="VariableConventionalDirectEmissions">'[1]Variable Meta-analysis'!$C$543</definedName>
    <definedName name="VariableConventionalDisposal" localSheetId="1">'[3]Variable Meta-analysis'!$C$295</definedName>
    <definedName name="VariableConventionalDisposal">'[1]Variable Meta-analysis'!$C$295</definedName>
    <definedName name="VariableConventionalFirstCost" localSheetId="1">'[3]Variable Meta-analysis'!$C$46</definedName>
    <definedName name="VariableConventionalFirstCost">'[1]Variable Meta-analysis'!$C$46</definedName>
    <definedName name="VariableConventionalIndirectCO2" localSheetId="1">'[3]Variable Meta-analysis'!$C$827</definedName>
    <definedName name="VariableConventionalIndirectCO2">'[1]Variable Meta-analysis'!$C$686</definedName>
    <definedName name="VariableConventionalLifetime" localSheetId="1">'[3]Variable Meta-analysis'!$C$669</definedName>
    <definedName name="VariableConventionalLifetime">'[1]Variable Meta-analysis'!$C$615</definedName>
    <definedName name="VariableConventionalOperatingCost" localSheetId="1">'[3]Variable Meta-analysis'!$C$153</definedName>
    <definedName name="VariableConventionalOperatingCost">'[1]Variable Meta-analysis'!$C$153</definedName>
    <definedName name="VariableFuelConsumed" localSheetId="1">'[3]Variable Meta-analysis'!$C$475</definedName>
    <definedName name="VariableFuelConsumed">'[1]Variable Meta-analysis'!$C$475</definedName>
    <definedName name="VariableFuelEfficiencyFactorSolution" localSheetId="1">'[3]Variable Meta-analysis'!$C$509</definedName>
    <definedName name="VariableFuelEfficiencyFactorSolution">'[1]Variable Meta-analysis'!$C$509</definedName>
    <definedName name="VariableSolutionDirectEmissions" localSheetId="1">'[3]Variable Meta-analysis'!$C$579</definedName>
    <definedName name="VariableSolutionDirectEmissions">'[1]Variable Meta-analysis'!$C$579</definedName>
    <definedName name="VariableSolutionDisposal" localSheetId="1">'[3]Variable Meta-analysis'!$C$331</definedName>
    <definedName name="VariableSolutionDisposal">'[1]Variable Meta-analysis'!$C$331</definedName>
    <definedName name="VariableSolutionFirstCost" localSheetId="1">'[3]Variable Meta-analysis'!$C$115</definedName>
    <definedName name="VariableSolutionFirstCost">'[1]Variable Meta-analysis'!$C$115</definedName>
    <definedName name="VariableSolutionIndirectCO2" localSheetId="1">'[3]Variable Meta-analysis'!$C$863</definedName>
    <definedName name="VariableSolutionIndirectCO2">'[1]Variable Meta-analysis'!$C$722</definedName>
    <definedName name="VariableSolutionLifetime" localSheetId="1">'[3]Variable Meta-analysis'!$C$936</definedName>
    <definedName name="VariableSolutionLifetime">'[1]Variable Meta-analysis'!$C$795</definedName>
    <definedName name="VariableSolutionOperatingCost" localSheetId="1">'[3]Variable Meta-analysis'!$C$189</definedName>
    <definedName name="VariableSolutionOperatingCost">'[1]Variable Meta-analysis'!$C$189</definedName>
    <definedName name="Vlue1">#REF!</definedName>
    <definedName name="Vlu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47" i="2" l="1"/>
  <c r="AK347" i="2"/>
  <c r="AJ347" i="2"/>
  <c r="AI347" i="2"/>
  <c r="AH347" i="2"/>
  <c r="AG347" i="2"/>
  <c r="AE347" i="2"/>
  <c r="AD347" i="2"/>
  <c r="AC347" i="2"/>
  <c r="AB347" i="2"/>
  <c r="Y347" i="2"/>
  <c r="X347" i="2"/>
  <c r="W347" i="2"/>
  <c r="V347" i="2"/>
  <c r="U347" i="2"/>
  <c r="S347" i="2"/>
  <c r="R347" i="2"/>
  <c r="Q347" i="2"/>
  <c r="P347" i="2"/>
  <c r="O347" i="2"/>
  <c r="N347" i="2"/>
  <c r="T347" i="2" s="1"/>
  <c r="Z347" i="2" s="1"/>
  <c r="L347" i="2"/>
  <c r="K347" i="2"/>
  <c r="J347" i="2"/>
  <c r="I347" i="2"/>
  <c r="H347" i="2"/>
  <c r="G347" i="2"/>
  <c r="M347" i="2" s="1"/>
  <c r="E347" i="2"/>
  <c r="D347" i="2"/>
  <c r="C347" i="2"/>
  <c r="AO347" i="2" s="1"/>
  <c r="AS347" i="2" s="1"/>
  <c r="AL346" i="2"/>
  <c r="AK346" i="2"/>
  <c r="AJ346" i="2"/>
  <c r="AI346" i="2"/>
  <c r="AH346" i="2"/>
  <c r="AG346" i="2"/>
  <c r="AE346" i="2"/>
  <c r="AD346" i="2"/>
  <c r="AC346" i="2"/>
  <c r="AB346" i="2"/>
  <c r="Y346" i="2"/>
  <c r="X346" i="2"/>
  <c r="W346" i="2"/>
  <c r="V346" i="2"/>
  <c r="U346" i="2"/>
  <c r="S346" i="2"/>
  <c r="R346" i="2"/>
  <c r="Q346" i="2"/>
  <c r="P346" i="2"/>
  <c r="O346" i="2"/>
  <c r="T346" i="2" s="1"/>
  <c r="Z346" i="2" s="1"/>
  <c r="N346" i="2"/>
  <c r="L346" i="2"/>
  <c r="K346" i="2"/>
  <c r="J346" i="2"/>
  <c r="I346" i="2"/>
  <c r="H346" i="2"/>
  <c r="G346" i="2"/>
  <c r="M346" i="2" s="1"/>
  <c r="E346" i="2"/>
  <c r="D346" i="2"/>
  <c r="C346" i="2"/>
  <c r="AN346" i="2" s="1"/>
  <c r="AR346" i="2" s="1"/>
  <c r="AL345" i="2"/>
  <c r="AK345" i="2"/>
  <c r="AJ345" i="2"/>
  <c r="AI345" i="2"/>
  <c r="AH345" i="2"/>
  <c r="AG345" i="2"/>
  <c r="AE345" i="2"/>
  <c r="AD345" i="2"/>
  <c r="AC345" i="2"/>
  <c r="AB345" i="2"/>
  <c r="Y345" i="2"/>
  <c r="X345" i="2"/>
  <c r="W345" i="2"/>
  <c r="V345" i="2"/>
  <c r="U345" i="2"/>
  <c r="S345" i="2"/>
  <c r="R345" i="2"/>
  <c r="Q345" i="2"/>
  <c r="P345" i="2"/>
  <c r="O345" i="2"/>
  <c r="N345" i="2"/>
  <c r="T345" i="2" s="1"/>
  <c r="Z345" i="2" s="1"/>
  <c r="L345" i="2"/>
  <c r="K345" i="2"/>
  <c r="J345" i="2"/>
  <c r="I345" i="2"/>
  <c r="H345" i="2"/>
  <c r="G345" i="2"/>
  <c r="M345" i="2" s="1"/>
  <c r="E345" i="2"/>
  <c r="D345" i="2"/>
  <c r="C345" i="2"/>
  <c r="AP345" i="2" s="1"/>
  <c r="AT345" i="2" s="1"/>
  <c r="AL344" i="2"/>
  <c r="AK344" i="2"/>
  <c r="AJ344" i="2"/>
  <c r="AI344" i="2"/>
  <c r="AH344" i="2"/>
  <c r="AG344" i="2"/>
  <c r="AE344" i="2"/>
  <c r="AD344" i="2"/>
  <c r="AC344" i="2"/>
  <c r="AB344" i="2"/>
  <c r="Y344" i="2"/>
  <c r="X344" i="2"/>
  <c r="W344" i="2"/>
  <c r="V344" i="2"/>
  <c r="U344" i="2"/>
  <c r="S344" i="2"/>
  <c r="R344" i="2"/>
  <c r="Q344" i="2"/>
  <c r="P344" i="2"/>
  <c r="O344" i="2"/>
  <c r="N344" i="2"/>
  <c r="T344" i="2" s="1"/>
  <c r="L344" i="2"/>
  <c r="K344" i="2"/>
  <c r="J344" i="2"/>
  <c r="I344" i="2"/>
  <c r="H344" i="2"/>
  <c r="G344" i="2"/>
  <c r="M344" i="2" s="1"/>
  <c r="E344" i="2"/>
  <c r="D344" i="2"/>
  <c r="C344" i="2"/>
  <c r="AP344" i="2" s="1"/>
  <c r="AT344" i="2" s="1"/>
  <c r="AL343" i="2"/>
  <c r="AK343" i="2"/>
  <c r="AJ343" i="2"/>
  <c r="AI343" i="2"/>
  <c r="AH343" i="2"/>
  <c r="AG343" i="2"/>
  <c r="AE343" i="2"/>
  <c r="AD343" i="2"/>
  <c r="AC343" i="2"/>
  <c r="AB343" i="2"/>
  <c r="Y343" i="2"/>
  <c r="X343" i="2"/>
  <c r="W343" i="2"/>
  <c r="V343" i="2"/>
  <c r="U343" i="2"/>
  <c r="S343" i="2"/>
  <c r="R343" i="2"/>
  <c r="Q343" i="2"/>
  <c r="P343" i="2"/>
  <c r="O343" i="2"/>
  <c r="N343" i="2"/>
  <c r="T343" i="2" s="1"/>
  <c r="L343" i="2"/>
  <c r="K343" i="2"/>
  <c r="J343" i="2"/>
  <c r="I343" i="2"/>
  <c r="H343" i="2"/>
  <c r="M343" i="2" s="1"/>
  <c r="G343" i="2"/>
  <c r="E343" i="2"/>
  <c r="D343" i="2"/>
  <c r="C343" i="2"/>
  <c r="AO343" i="2" s="1"/>
  <c r="AS343" i="2" s="1"/>
  <c r="AL342" i="2"/>
  <c r="AK342" i="2"/>
  <c r="AJ342" i="2"/>
  <c r="AI342" i="2"/>
  <c r="AH342" i="2"/>
  <c r="AG342" i="2"/>
  <c r="AE342" i="2"/>
  <c r="AD342" i="2"/>
  <c r="AC342" i="2"/>
  <c r="AB342" i="2"/>
  <c r="Y342" i="2"/>
  <c r="X342" i="2"/>
  <c r="W342" i="2"/>
  <c r="V342" i="2"/>
  <c r="U342" i="2"/>
  <c r="S342" i="2"/>
  <c r="R342" i="2"/>
  <c r="Q342" i="2"/>
  <c r="P342" i="2"/>
  <c r="O342" i="2"/>
  <c r="T342" i="2" s="1"/>
  <c r="Z342" i="2" s="1"/>
  <c r="N342" i="2"/>
  <c r="L342" i="2"/>
  <c r="K342" i="2"/>
  <c r="J342" i="2"/>
  <c r="I342" i="2"/>
  <c r="H342" i="2"/>
  <c r="G342" i="2"/>
  <c r="M342" i="2" s="1"/>
  <c r="E342" i="2"/>
  <c r="D342" i="2"/>
  <c r="C342" i="2"/>
  <c r="AN342" i="2" s="1"/>
  <c r="AR342" i="2" s="1"/>
  <c r="AL341" i="2"/>
  <c r="AK341" i="2"/>
  <c r="AJ341" i="2"/>
  <c r="AI341" i="2"/>
  <c r="AH341" i="2"/>
  <c r="AG341" i="2"/>
  <c r="AE341" i="2"/>
  <c r="AD341" i="2"/>
  <c r="AC341" i="2"/>
  <c r="AB341" i="2"/>
  <c r="Y341" i="2"/>
  <c r="X341" i="2"/>
  <c r="W341" i="2"/>
  <c r="V341" i="2"/>
  <c r="U341" i="2"/>
  <c r="S341" i="2"/>
  <c r="R341" i="2"/>
  <c r="Q341" i="2"/>
  <c r="P341" i="2"/>
  <c r="O341" i="2"/>
  <c r="N341" i="2"/>
  <c r="T341" i="2" s="1"/>
  <c r="Z341" i="2" s="1"/>
  <c r="L341" i="2"/>
  <c r="K341" i="2"/>
  <c r="J341" i="2"/>
  <c r="I341" i="2"/>
  <c r="H341" i="2"/>
  <c r="G341" i="2"/>
  <c r="M341" i="2" s="1"/>
  <c r="E341" i="2"/>
  <c r="D341" i="2"/>
  <c r="C341" i="2"/>
  <c r="AP341" i="2" s="1"/>
  <c r="AT341" i="2" s="1"/>
  <c r="AL340" i="2"/>
  <c r="AK340" i="2"/>
  <c r="AJ340" i="2"/>
  <c r="AI340" i="2"/>
  <c r="AH340" i="2"/>
  <c r="AG340" i="2"/>
  <c r="AE340" i="2"/>
  <c r="AD340" i="2"/>
  <c r="AC340" i="2"/>
  <c r="AB340" i="2"/>
  <c r="Y340" i="2"/>
  <c r="X340" i="2"/>
  <c r="W340" i="2"/>
  <c r="V340" i="2"/>
  <c r="U340" i="2"/>
  <c r="S340" i="2"/>
  <c r="R340" i="2"/>
  <c r="Q340" i="2"/>
  <c r="P340" i="2"/>
  <c r="O340" i="2"/>
  <c r="N340" i="2"/>
  <c r="T340" i="2" s="1"/>
  <c r="L340" i="2"/>
  <c r="K340" i="2"/>
  <c r="J340" i="2"/>
  <c r="I340" i="2"/>
  <c r="H340" i="2"/>
  <c r="G340" i="2"/>
  <c r="M340" i="2" s="1"/>
  <c r="E340" i="2"/>
  <c r="D340" i="2"/>
  <c r="C340" i="2"/>
  <c r="AP340" i="2" s="1"/>
  <c r="AT340" i="2" s="1"/>
  <c r="AL339" i="2"/>
  <c r="AK339" i="2"/>
  <c r="AJ339" i="2"/>
  <c r="AI339" i="2"/>
  <c r="AH339" i="2"/>
  <c r="AG339" i="2"/>
  <c r="AE339" i="2"/>
  <c r="AD339" i="2"/>
  <c r="AC339" i="2"/>
  <c r="AB339" i="2"/>
  <c r="Y339" i="2"/>
  <c r="X339" i="2"/>
  <c r="W339" i="2"/>
  <c r="V339" i="2"/>
  <c r="U339" i="2"/>
  <c r="S339" i="2"/>
  <c r="R339" i="2"/>
  <c r="Q339" i="2"/>
  <c r="P339" i="2"/>
  <c r="O339" i="2"/>
  <c r="N339" i="2"/>
  <c r="T339" i="2" s="1"/>
  <c r="L339" i="2"/>
  <c r="K339" i="2"/>
  <c r="J339" i="2"/>
  <c r="I339" i="2"/>
  <c r="H339" i="2"/>
  <c r="M339" i="2" s="1"/>
  <c r="G339" i="2"/>
  <c r="E339" i="2"/>
  <c r="D339" i="2"/>
  <c r="C339" i="2"/>
  <c r="AO339" i="2" s="1"/>
  <c r="AS339" i="2" s="1"/>
  <c r="AL338" i="2"/>
  <c r="AK338" i="2"/>
  <c r="AJ338" i="2"/>
  <c r="AI338" i="2"/>
  <c r="AH338" i="2"/>
  <c r="AG338" i="2"/>
  <c r="AE338" i="2"/>
  <c r="AD338" i="2"/>
  <c r="AC338" i="2"/>
  <c r="AB338" i="2"/>
  <c r="Y338" i="2"/>
  <c r="X338" i="2"/>
  <c r="W338" i="2"/>
  <c r="V338" i="2"/>
  <c r="U338" i="2"/>
  <c r="S338" i="2"/>
  <c r="R338" i="2"/>
  <c r="Q338" i="2"/>
  <c r="P338" i="2"/>
  <c r="O338" i="2"/>
  <c r="T338" i="2" s="1"/>
  <c r="Z338" i="2" s="1"/>
  <c r="N338" i="2"/>
  <c r="L338" i="2"/>
  <c r="K338" i="2"/>
  <c r="J338" i="2"/>
  <c r="I338" i="2"/>
  <c r="H338" i="2"/>
  <c r="G338" i="2"/>
  <c r="M338" i="2" s="1"/>
  <c r="E338" i="2"/>
  <c r="D338" i="2"/>
  <c r="C338" i="2"/>
  <c r="AN338" i="2" s="1"/>
  <c r="AL337" i="2"/>
  <c r="AK337" i="2"/>
  <c r="AJ337" i="2"/>
  <c r="AI337" i="2"/>
  <c r="AH337" i="2"/>
  <c r="AG337" i="2"/>
  <c r="AE337" i="2"/>
  <c r="AD337" i="2"/>
  <c r="AC337" i="2"/>
  <c r="AB337" i="2"/>
  <c r="Y337" i="2"/>
  <c r="X337" i="2"/>
  <c r="W337" i="2"/>
  <c r="V337" i="2"/>
  <c r="U337" i="2"/>
  <c r="S337" i="2"/>
  <c r="R337" i="2"/>
  <c r="Q337" i="2"/>
  <c r="P337" i="2"/>
  <c r="O337" i="2"/>
  <c r="N337" i="2"/>
  <c r="T337" i="2" s="1"/>
  <c r="Z337" i="2" s="1"/>
  <c r="L337" i="2"/>
  <c r="K337" i="2"/>
  <c r="J337" i="2"/>
  <c r="I337" i="2"/>
  <c r="H337" i="2"/>
  <c r="G337" i="2"/>
  <c r="M337" i="2" s="1"/>
  <c r="E337" i="2"/>
  <c r="D337" i="2"/>
  <c r="C337" i="2"/>
  <c r="AP337" i="2" s="1"/>
  <c r="AT337" i="2" s="1"/>
  <c r="AL336" i="2"/>
  <c r="AK336" i="2"/>
  <c r="AJ336" i="2"/>
  <c r="AI336" i="2"/>
  <c r="AH336" i="2"/>
  <c r="AG336" i="2"/>
  <c r="AE336" i="2"/>
  <c r="AD336" i="2"/>
  <c r="AC336" i="2"/>
  <c r="AB336" i="2"/>
  <c r="Y336" i="2"/>
  <c r="X336" i="2"/>
  <c r="W336" i="2"/>
  <c r="V336" i="2"/>
  <c r="U336" i="2"/>
  <c r="S336" i="2"/>
  <c r="R336" i="2"/>
  <c r="Q336" i="2"/>
  <c r="P336" i="2"/>
  <c r="O336" i="2"/>
  <c r="N336" i="2"/>
  <c r="T336" i="2" s="1"/>
  <c r="L336" i="2"/>
  <c r="K336" i="2"/>
  <c r="J336" i="2"/>
  <c r="I336" i="2"/>
  <c r="H336" i="2"/>
  <c r="G336" i="2"/>
  <c r="M336" i="2" s="1"/>
  <c r="E336" i="2"/>
  <c r="D336" i="2"/>
  <c r="C336" i="2"/>
  <c r="AP336" i="2" s="1"/>
  <c r="AT336" i="2" s="1"/>
  <c r="AL335" i="2"/>
  <c r="AK335" i="2"/>
  <c r="AJ335" i="2"/>
  <c r="AI335" i="2"/>
  <c r="AH335" i="2"/>
  <c r="AG335" i="2"/>
  <c r="AE335" i="2"/>
  <c r="AD335" i="2"/>
  <c r="AC335" i="2"/>
  <c r="AB335" i="2"/>
  <c r="Y335" i="2"/>
  <c r="X335" i="2"/>
  <c r="W335" i="2"/>
  <c r="V335" i="2"/>
  <c r="U335" i="2"/>
  <c r="S335" i="2"/>
  <c r="R335" i="2"/>
  <c r="Q335" i="2"/>
  <c r="P335" i="2"/>
  <c r="O335" i="2"/>
  <c r="N335" i="2"/>
  <c r="T335" i="2" s="1"/>
  <c r="L335" i="2"/>
  <c r="K335" i="2"/>
  <c r="J335" i="2"/>
  <c r="I335" i="2"/>
  <c r="H335" i="2"/>
  <c r="M335" i="2" s="1"/>
  <c r="G335" i="2"/>
  <c r="E335" i="2"/>
  <c r="D335" i="2"/>
  <c r="C335" i="2"/>
  <c r="AO335" i="2" s="1"/>
  <c r="AS335" i="2" s="1"/>
  <c r="AL334" i="2"/>
  <c r="AK334" i="2"/>
  <c r="AJ334" i="2"/>
  <c r="AI334" i="2"/>
  <c r="AH334" i="2"/>
  <c r="AG334" i="2"/>
  <c r="AE334" i="2"/>
  <c r="AD334" i="2"/>
  <c r="AC334" i="2"/>
  <c r="AB334" i="2"/>
  <c r="Y334" i="2"/>
  <c r="X334" i="2"/>
  <c r="W334" i="2"/>
  <c r="V334" i="2"/>
  <c r="U334" i="2"/>
  <c r="S334" i="2"/>
  <c r="R334" i="2"/>
  <c r="Q334" i="2"/>
  <c r="P334" i="2"/>
  <c r="O334" i="2"/>
  <c r="T334" i="2" s="1"/>
  <c r="Z334" i="2" s="1"/>
  <c r="N334" i="2"/>
  <c r="L334" i="2"/>
  <c r="K334" i="2"/>
  <c r="J334" i="2"/>
  <c r="I334" i="2"/>
  <c r="H334" i="2"/>
  <c r="G334" i="2"/>
  <c r="M334" i="2" s="1"/>
  <c r="E334" i="2"/>
  <c r="D334" i="2"/>
  <c r="C334" i="2"/>
  <c r="AN334" i="2" s="1"/>
  <c r="AL333" i="2"/>
  <c r="AK333" i="2"/>
  <c r="AJ333" i="2"/>
  <c r="AI333" i="2"/>
  <c r="AH333" i="2"/>
  <c r="AG333" i="2"/>
  <c r="AE333" i="2"/>
  <c r="AD333" i="2"/>
  <c r="AC333" i="2"/>
  <c r="AB333" i="2"/>
  <c r="Y333" i="2"/>
  <c r="X333" i="2"/>
  <c r="W333" i="2"/>
  <c r="V333" i="2"/>
  <c r="U333" i="2"/>
  <c r="S333" i="2"/>
  <c r="R333" i="2"/>
  <c r="Q333" i="2"/>
  <c r="P333" i="2"/>
  <c r="O333" i="2"/>
  <c r="N333" i="2"/>
  <c r="T333" i="2" s="1"/>
  <c r="Z333" i="2" s="1"/>
  <c r="L333" i="2"/>
  <c r="K333" i="2"/>
  <c r="J333" i="2"/>
  <c r="I333" i="2"/>
  <c r="H333" i="2"/>
  <c r="G333" i="2"/>
  <c r="M333" i="2" s="1"/>
  <c r="E333" i="2"/>
  <c r="D333" i="2"/>
  <c r="C333" i="2"/>
  <c r="AP333" i="2" s="1"/>
  <c r="AT333" i="2" s="1"/>
  <c r="AL332" i="2"/>
  <c r="AK332" i="2"/>
  <c r="AJ332" i="2"/>
  <c r="AI332" i="2"/>
  <c r="AH332" i="2"/>
  <c r="AG332" i="2"/>
  <c r="AE332" i="2"/>
  <c r="AD332" i="2"/>
  <c r="AC332" i="2"/>
  <c r="AB332" i="2"/>
  <c r="Y332" i="2"/>
  <c r="X332" i="2"/>
  <c r="W332" i="2"/>
  <c r="V332" i="2"/>
  <c r="U332" i="2"/>
  <c r="S332" i="2"/>
  <c r="R332" i="2"/>
  <c r="Q332" i="2"/>
  <c r="P332" i="2"/>
  <c r="O332" i="2"/>
  <c r="N332" i="2"/>
  <c r="T332" i="2" s="1"/>
  <c r="L332" i="2"/>
  <c r="K332" i="2"/>
  <c r="J332" i="2"/>
  <c r="I332" i="2"/>
  <c r="H332" i="2"/>
  <c r="G332" i="2"/>
  <c r="M332" i="2" s="1"/>
  <c r="E332" i="2"/>
  <c r="D332" i="2"/>
  <c r="C332" i="2"/>
  <c r="AP332" i="2" s="1"/>
  <c r="AT332" i="2" s="1"/>
  <c r="AL331" i="2"/>
  <c r="AK331" i="2"/>
  <c r="AJ331" i="2"/>
  <c r="AI331" i="2"/>
  <c r="AH331" i="2"/>
  <c r="AG331" i="2"/>
  <c r="AE331" i="2"/>
  <c r="AD331" i="2"/>
  <c r="AC331" i="2"/>
  <c r="AB331" i="2"/>
  <c r="Y331" i="2"/>
  <c r="X331" i="2"/>
  <c r="W331" i="2"/>
  <c r="V331" i="2"/>
  <c r="U331" i="2"/>
  <c r="S331" i="2"/>
  <c r="R331" i="2"/>
  <c r="Q331" i="2"/>
  <c r="P331" i="2"/>
  <c r="O331" i="2"/>
  <c r="N331" i="2"/>
  <c r="T331" i="2" s="1"/>
  <c r="L331" i="2"/>
  <c r="K331" i="2"/>
  <c r="J331" i="2"/>
  <c r="I331" i="2"/>
  <c r="H331" i="2"/>
  <c r="M331" i="2" s="1"/>
  <c r="G331" i="2"/>
  <c r="E331" i="2"/>
  <c r="D331" i="2"/>
  <c r="C331" i="2"/>
  <c r="AO331" i="2" s="1"/>
  <c r="AS331" i="2" s="1"/>
  <c r="AL330" i="2"/>
  <c r="AK330" i="2"/>
  <c r="AJ330" i="2"/>
  <c r="AI330" i="2"/>
  <c r="AH330" i="2"/>
  <c r="AG330" i="2"/>
  <c r="AE330" i="2"/>
  <c r="AD330" i="2"/>
  <c r="AC330" i="2"/>
  <c r="AB330" i="2"/>
  <c r="Y330" i="2"/>
  <c r="X330" i="2"/>
  <c r="W330" i="2"/>
  <c r="V330" i="2"/>
  <c r="U330" i="2"/>
  <c r="S330" i="2"/>
  <c r="R330" i="2"/>
  <c r="Q330" i="2"/>
  <c r="P330" i="2"/>
  <c r="O330" i="2"/>
  <c r="T330" i="2" s="1"/>
  <c r="Z330" i="2" s="1"/>
  <c r="N330" i="2"/>
  <c r="L330" i="2"/>
  <c r="K330" i="2"/>
  <c r="J330" i="2"/>
  <c r="I330" i="2"/>
  <c r="H330" i="2"/>
  <c r="G330" i="2"/>
  <c r="M330" i="2" s="1"/>
  <c r="E330" i="2"/>
  <c r="D330" i="2"/>
  <c r="C330" i="2"/>
  <c r="AN330" i="2" s="1"/>
  <c r="AL329" i="2"/>
  <c r="AK329" i="2"/>
  <c r="AJ329" i="2"/>
  <c r="AI329" i="2"/>
  <c r="AH329" i="2"/>
  <c r="AG329" i="2"/>
  <c r="AE329" i="2"/>
  <c r="AD329" i="2"/>
  <c r="AC329" i="2"/>
  <c r="AB329" i="2"/>
  <c r="Y329" i="2"/>
  <c r="X329" i="2"/>
  <c r="W329" i="2"/>
  <c r="V329" i="2"/>
  <c r="U329" i="2"/>
  <c r="S329" i="2"/>
  <c r="R329" i="2"/>
  <c r="Q329" i="2"/>
  <c r="P329" i="2"/>
  <c r="O329" i="2"/>
  <c r="N329" i="2"/>
  <c r="T329" i="2" s="1"/>
  <c r="Z329" i="2" s="1"/>
  <c r="L329" i="2"/>
  <c r="K329" i="2"/>
  <c r="J329" i="2"/>
  <c r="I329" i="2"/>
  <c r="H329" i="2"/>
  <c r="G329" i="2"/>
  <c r="M329" i="2" s="1"/>
  <c r="E329" i="2"/>
  <c r="D329" i="2"/>
  <c r="C329" i="2"/>
  <c r="AP329" i="2" s="1"/>
  <c r="AT329" i="2" s="1"/>
  <c r="AL328" i="2"/>
  <c r="AK328" i="2"/>
  <c r="AJ328" i="2"/>
  <c r="AI328" i="2"/>
  <c r="AH328" i="2"/>
  <c r="AG328" i="2"/>
  <c r="AE328" i="2"/>
  <c r="AD328" i="2"/>
  <c r="AC328" i="2"/>
  <c r="AB328" i="2"/>
  <c r="Y328" i="2"/>
  <c r="X328" i="2"/>
  <c r="W328" i="2"/>
  <c r="V328" i="2"/>
  <c r="U328" i="2"/>
  <c r="S328" i="2"/>
  <c r="R328" i="2"/>
  <c r="Q328" i="2"/>
  <c r="P328" i="2"/>
  <c r="O328" i="2"/>
  <c r="N328" i="2"/>
  <c r="T328" i="2" s="1"/>
  <c r="L328" i="2"/>
  <c r="K328" i="2"/>
  <c r="J328" i="2"/>
  <c r="I328" i="2"/>
  <c r="H328" i="2"/>
  <c r="G328" i="2"/>
  <c r="M328" i="2" s="1"/>
  <c r="E328" i="2"/>
  <c r="D328" i="2"/>
  <c r="C328" i="2"/>
  <c r="AP328" i="2" s="1"/>
  <c r="AT328" i="2" s="1"/>
  <c r="AL327" i="2"/>
  <c r="AK327" i="2"/>
  <c r="AJ327" i="2"/>
  <c r="AI327" i="2"/>
  <c r="AH327" i="2"/>
  <c r="AG327" i="2"/>
  <c r="AE327" i="2"/>
  <c r="AD327" i="2"/>
  <c r="AC327" i="2"/>
  <c r="AB327" i="2"/>
  <c r="Y327" i="2"/>
  <c r="X327" i="2"/>
  <c r="W327" i="2"/>
  <c r="V327" i="2"/>
  <c r="U327" i="2"/>
  <c r="S327" i="2"/>
  <c r="R327" i="2"/>
  <c r="Q327" i="2"/>
  <c r="P327" i="2"/>
  <c r="O327" i="2"/>
  <c r="N327" i="2"/>
  <c r="T327" i="2" s="1"/>
  <c r="L327" i="2"/>
  <c r="K327" i="2"/>
  <c r="J327" i="2"/>
  <c r="I327" i="2"/>
  <c r="H327" i="2"/>
  <c r="M327" i="2" s="1"/>
  <c r="G327" i="2"/>
  <c r="E327" i="2"/>
  <c r="D327" i="2"/>
  <c r="C327" i="2"/>
  <c r="AO327" i="2" s="1"/>
  <c r="AS327" i="2" s="1"/>
  <c r="AL326" i="2"/>
  <c r="AK326" i="2"/>
  <c r="AJ326" i="2"/>
  <c r="AI326" i="2"/>
  <c r="AH326" i="2"/>
  <c r="AG326" i="2"/>
  <c r="AE326" i="2"/>
  <c r="AD326" i="2"/>
  <c r="AC326" i="2"/>
  <c r="AB326" i="2"/>
  <c r="Y326" i="2"/>
  <c r="X326" i="2"/>
  <c r="W326" i="2"/>
  <c r="V326" i="2"/>
  <c r="U326" i="2"/>
  <c r="S326" i="2"/>
  <c r="R326" i="2"/>
  <c r="Q326" i="2"/>
  <c r="P326" i="2"/>
  <c r="O326" i="2"/>
  <c r="T326" i="2" s="1"/>
  <c r="Z326" i="2" s="1"/>
  <c r="N326" i="2"/>
  <c r="L326" i="2"/>
  <c r="K326" i="2"/>
  <c r="J326" i="2"/>
  <c r="I326" i="2"/>
  <c r="M326" i="2" s="1"/>
  <c r="H326" i="2"/>
  <c r="G326" i="2"/>
  <c r="E326" i="2"/>
  <c r="D326" i="2"/>
  <c r="C326" i="2"/>
  <c r="AN326" i="2" s="1"/>
  <c r="AL325" i="2"/>
  <c r="AK325" i="2"/>
  <c r="AJ325" i="2"/>
  <c r="AI325" i="2"/>
  <c r="AH325" i="2"/>
  <c r="AG325" i="2"/>
  <c r="AE325" i="2"/>
  <c r="AD325" i="2"/>
  <c r="AC325" i="2"/>
  <c r="AB325" i="2"/>
  <c r="Y325" i="2"/>
  <c r="X325" i="2"/>
  <c r="W325" i="2"/>
  <c r="V325" i="2"/>
  <c r="U325" i="2"/>
  <c r="S325" i="2"/>
  <c r="R325" i="2"/>
  <c r="Q325" i="2"/>
  <c r="P325" i="2"/>
  <c r="T325" i="2" s="1"/>
  <c r="O325" i="2"/>
  <c r="N325" i="2"/>
  <c r="L325" i="2"/>
  <c r="K325" i="2"/>
  <c r="J325" i="2"/>
  <c r="I325" i="2"/>
  <c r="H325" i="2"/>
  <c r="G325" i="2"/>
  <c r="M325" i="2" s="1"/>
  <c r="E325" i="2"/>
  <c r="D325" i="2"/>
  <c r="C325" i="2"/>
  <c r="AP325" i="2" s="1"/>
  <c r="AT325" i="2" s="1"/>
  <c r="AL324" i="2"/>
  <c r="AK324" i="2"/>
  <c r="AJ324" i="2"/>
  <c r="AI324" i="2"/>
  <c r="AH324" i="2"/>
  <c r="AG324" i="2"/>
  <c r="AE324" i="2"/>
  <c r="AD324" i="2"/>
  <c r="AC324" i="2"/>
  <c r="AB324" i="2"/>
  <c r="Y324" i="2"/>
  <c r="X324" i="2"/>
  <c r="W324" i="2"/>
  <c r="V324" i="2"/>
  <c r="U324" i="2"/>
  <c r="S324" i="2"/>
  <c r="R324" i="2"/>
  <c r="Q324" i="2"/>
  <c r="P324" i="2"/>
  <c r="O324" i="2"/>
  <c r="N324" i="2"/>
  <c r="T324" i="2" s="1"/>
  <c r="L324" i="2"/>
  <c r="K324" i="2"/>
  <c r="J324" i="2"/>
  <c r="I324" i="2"/>
  <c r="H324" i="2"/>
  <c r="G324" i="2"/>
  <c r="M324" i="2" s="1"/>
  <c r="E324" i="2"/>
  <c r="D324" i="2"/>
  <c r="C324" i="2"/>
  <c r="AP324" i="2" s="1"/>
  <c r="AT324" i="2" s="1"/>
  <c r="AL323" i="2"/>
  <c r="AK323" i="2"/>
  <c r="AJ323" i="2"/>
  <c r="AI323" i="2"/>
  <c r="AH323" i="2"/>
  <c r="AG323" i="2"/>
  <c r="AE323" i="2"/>
  <c r="AD323" i="2"/>
  <c r="AC323" i="2"/>
  <c r="AB323" i="2"/>
  <c r="Y323" i="2"/>
  <c r="X323" i="2"/>
  <c r="W323" i="2"/>
  <c r="V323" i="2"/>
  <c r="U323" i="2"/>
  <c r="S323" i="2"/>
  <c r="R323" i="2"/>
  <c r="Q323" i="2"/>
  <c r="P323" i="2"/>
  <c r="O323" i="2"/>
  <c r="N323" i="2"/>
  <c r="T323" i="2" s="1"/>
  <c r="L323" i="2"/>
  <c r="K323" i="2"/>
  <c r="J323" i="2"/>
  <c r="I323" i="2"/>
  <c r="H323" i="2"/>
  <c r="M323" i="2" s="1"/>
  <c r="G323" i="2"/>
  <c r="E323" i="2"/>
  <c r="D323" i="2"/>
  <c r="C323" i="2"/>
  <c r="AO323" i="2" s="1"/>
  <c r="AS323" i="2" s="1"/>
  <c r="AL322" i="2"/>
  <c r="AK322" i="2"/>
  <c r="AJ322" i="2"/>
  <c r="AI322" i="2"/>
  <c r="AH322" i="2"/>
  <c r="AG322" i="2"/>
  <c r="AE322" i="2"/>
  <c r="AD322" i="2"/>
  <c r="AC322" i="2"/>
  <c r="AB322" i="2"/>
  <c r="Y322" i="2"/>
  <c r="X322" i="2"/>
  <c r="W322" i="2"/>
  <c r="V322" i="2"/>
  <c r="U322" i="2"/>
  <c r="S322" i="2"/>
  <c r="R322" i="2"/>
  <c r="Q322" i="2"/>
  <c r="P322" i="2"/>
  <c r="O322" i="2"/>
  <c r="T322" i="2" s="1"/>
  <c r="Z322" i="2" s="1"/>
  <c r="N322" i="2"/>
  <c r="L322" i="2"/>
  <c r="K322" i="2"/>
  <c r="J322" i="2"/>
  <c r="I322" i="2"/>
  <c r="M322" i="2" s="1"/>
  <c r="H322" i="2"/>
  <c r="G322" i="2"/>
  <c r="E322" i="2"/>
  <c r="D322" i="2"/>
  <c r="C322" i="2"/>
  <c r="AN322" i="2" s="1"/>
  <c r="AL321" i="2"/>
  <c r="AK321" i="2"/>
  <c r="AJ321" i="2"/>
  <c r="AI321" i="2"/>
  <c r="AH321" i="2"/>
  <c r="AG321" i="2"/>
  <c r="AE321" i="2"/>
  <c r="AD321" i="2"/>
  <c r="AC321" i="2"/>
  <c r="AB321" i="2"/>
  <c r="Y321" i="2"/>
  <c r="X321" i="2"/>
  <c r="W321" i="2"/>
  <c r="V321" i="2"/>
  <c r="U321" i="2"/>
  <c r="S321" i="2"/>
  <c r="R321" i="2"/>
  <c r="Q321" i="2"/>
  <c r="P321" i="2"/>
  <c r="O321" i="2"/>
  <c r="N321" i="2"/>
  <c r="T321" i="2" s="1"/>
  <c r="Z321" i="2" s="1"/>
  <c r="L321" i="2"/>
  <c r="K321" i="2"/>
  <c r="J321" i="2"/>
  <c r="I321" i="2"/>
  <c r="H321" i="2"/>
  <c r="G321" i="2"/>
  <c r="M321" i="2" s="1"/>
  <c r="E321" i="2"/>
  <c r="D321" i="2"/>
  <c r="C321" i="2"/>
  <c r="AP321" i="2" s="1"/>
  <c r="AT321" i="2" s="1"/>
  <c r="AL320" i="2"/>
  <c r="AK320" i="2"/>
  <c r="AJ320" i="2"/>
  <c r="AI320" i="2"/>
  <c r="AH320" i="2"/>
  <c r="AG320" i="2"/>
  <c r="AE320" i="2"/>
  <c r="AD320" i="2"/>
  <c r="AC320" i="2"/>
  <c r="AB320" i="2"/>
  <c r="Y320" i="2"/>
  <c r="X320" i="2"/>
  <c r="W320" i="2"/>
  <c r="V320" i="2"/>
  <c r="U320" i="2"/>
  <c r="S320" i="2"/>
  <c r="R320" i="2"/>
  <c r="Q320" i="2"/>
  <c r="P320" i="2"/>
  <c r="O320" i="2"/>
  <c r="N320" i="2"/>
  <c r="T320" i="2" s="1"/>
  <c r="L320" i="2"/>
  <c r="K320" i="2"/>
  <c r="J320" i="2"/>
  <c r="I320" i="2"/>
  <c r="H320" i="2"/>
  <c r="G320" i="2"/>
  <c r="M320" i="2" s="1"/>
  <c r="E320" i="2"/>
  <c r="D320" i="2"/>
  <c r="C320" i="2"/>
  <c r="AP320" i="2" s="1"/>
  <c r="AT320" i="2" s="1"/>
  <c r="AL319" i="2"/>
  <c r="AK319" i="2"/>
  <c r="AJ319" i="2"/>
  <c r="AI319" i="2"/>
  <c r="AH319" i="2"/>
  <c r="AG319" i="2"/>
  <c r="AE319" i="2"/>
  <c r="AD319" i="2"/>
  <c r="AC319" i="2"/>
  <c r="AB319" i="2"/>
  <c r="Y319" i="2"/>
  <c r="X319" i="2"/>
  <c r="W319" i="2"/>
  <c r="V319" i="2"/>
  <c r="U319" i="2"/>
  <c r="S319" i="2"/>
  <c r="R319" i="2"/>
  <c r="Q319" i="2"/>
  <c r="P319" i="2"/>
  <c r="O319" i="2"/>
  <c r="N319" i="2"/>
  <c r="T319" i="2" s="1"/>
  <c r="L319" i="2"/>
  <c r="K319" i="2"/>
  <c r="J319" i="2"/>
  <c r="I319" i="2"/>
  <c r="H319" i="2"/>
  <c r="M319" i="2" s="1"/>
  <c r="G319" i="2"/>
  <c r="E319" i="2"/>
  <c r="D319" i="2"/>
  <c r="C319" i="2"/>
  <c r="AO319" i="2" s="1"/>
  <c r="AS319" i="2" s="1"/>
  <c r="AL318" i="2"/>
  <c r="AK318" i="2"/>
  <c r="AJ318" i="2"/>
  <c r="AI318" i="2"/>
  <c r="AH318" i="2"/>
  <c r="AG318" i="2"/>
  <c r="AE318" i="2"/>
  <c r="AD318" i="2"/>
  <c r="AC318" i="2"/>
  <c r="AB318" i="2"/>
  <c r="Y318" i="2"/>
  <c r="X318" i="2"/>
  <c r="W318" i="2"/>
  <c r="V318" i="2"/>
  <c r="U318" i="2"/>
  <c r="S318" i="2"/>
  <c r="R318" i="2"/>
  <c r="Q318" i="2"/>
  <c r="P318" i="2"/>
  <c r="O318" i="2"/>
  <c r="T318" i="2" s="1"/>
  <c r="Z318" i="2" s="1"/>
  <c r="N318" i="2"/>
  <c r="L318" i="2"/>
  <c r="K318" i="2"/>
  <c r="J318" i="2"/>
  <c r="I318" i="2"/>
  <c r="M318" i="2" s="1"/>
  <c r="H318" i="2"/>
  <c r="G318" i="2"/>
  <c r="E318" i="2"/>
  <c r="D318" i="2"/>
  <c r="C318" i="2"/>
  <c r="AN318" i="2" s="1"/>
  <c r="AL317" i="2"/>
  <c r="AK317" i="2"/>
  <c r="AJ317" i="2"/>
  <c r="AI317" i="2"/>
  <c r="AH317" i="2"/>
  <c r="AG317" i="2"/>
  <c r="AE317" i="2"/>
  <c r="AD317" i="2"/>
  <c r="AC317" i="2"/>
  <c r="AB317" i="2"/>
  <c r="Y317" i="2"/>
  <c r="X317" i="2"/>
  <c r="W317" i="2"/>
  <c r="V317" i="2"/>
  <c r="U317" i="2"/>
  <c r="S317" i="2"/>
  <c r="R317" i="2"/>
  <c r="Q317" i="2"/>
  <c r="P317" i="2"/>
  <c r="T317" i="2" s="1"/>
  <c r="O317" i="2"/>
  <c r="N317" i="2"/>
  <c r="L317" i="2"/>
  <c r="K317" i="2"/>
  <c r="J317" i="2"/>
  <c r="I317" i="2"/>
  <c r="H317" i="2"/>
  <c r="G317" i="2"/>
  <c r="M317" i="2" s="1"/>
  <c r="E317" i="2"/>
  <c r="D317" i="2"/>
  <c r="C317" i="2"/>
  <c r="AP317" i="2" s="1"/>
  <c r="AT317" i="2" s="1"/>
  <c r="AL316" i="2"/>
  <c r="AK316" i="2"/>
  <c r="AJ316" i="2"/>
  <c r="AI316" i="2"/>
  <c r="AH316" i="2"/>
  <c r="AG316" i="2"/>
  <c r="AE316" i="2"/>
  <c r="AD316" i="2"/>
  <c r="AC316" i="2"/>
  <c r="AB316" i="2"/>
  <c r="Y316" i="2"/>
  <c r="X316" i="2"/>
  <c r="W316" i="2"/>
  <c r="V316" i="2"/>
  <c r="U316" i="2"/>
  <c r="S316" i="2"/>
  <c r="R316" i="2"/>
  <c r="Q316" i="2"/>
  <c r="P316" i="2"/>
  <c r="O316" i="2"/>
  <c r="N316" i="2"/>
  <c r="T316" i="2" s="1"/>
  <c r="L316" i="2"/>
  <c r="K316" i="2"/>
  <c r="J316" i="2"/>
  <c r="I316" i="2"/>
  <c r="H316" i="2"/>
  <c r="G316" i="2"/>
  <c r="M316" i="2" s="1"/>
  <c r="E316" i="2"/>
  <c r="D316" i="2"/>
  <c r="C316" i="2"/>
  <c r="AP316" i="2" s="1"/>
  <c r="AT316" i="2" s="1"/>
  <c r="AL315" i="2"/>
  <c r="AK315" i="2"/>
  <c r="AJ315" i="2"/>
  <c r="AI315" i="2"/>
  <c r="AH315" i="2"/>
  <c r="AG315" i="2"/>
  <c r="AE315" i="2"/>
  <c r="AD315" i="2"/>
  <c r="AC315" i="2"/>
  <c r="AB315" i="2"/>
  <c r="Y315" i="2"/>
  <c r="X315" i="2"/>
  <c r="W315" i="2"/>
  <c r="V315" i="2"/>
  <c r="U315" i="2"/>
  <c r="S315" i="2"/>
  <c r="R315" i="2"/>
  <c r="Q315" i="2"/>
  <c r="P315" i="2"/>
  <c r="O315" i="2"/>
  <c r="N315" i="2"/>
  <c r="T315" i="2" s="1"/>
  <c r="L315" i="2"/>
  <c r="K315" i="2"/>
  <c r="J315" i="2"/>
  <c r="I315" i="2"/>
  <c r="H315" i="2"/>
  <c r="M315" i="2" s="1"/>
  <c r="G315" i="2"/>
  <c r="E315" i="2"/>
  <c r="D315" i="2"/>
  <c r="C315" i="2"/>
  <c r="AO315" i="2" s="1"/>
  <c r="AS315" i="2" s="1"/>
  <c r="AL314" i="2"/>
  <c r="AK314" i="2"/>
  <c r="AJ314" i="2"/>
  <c r="AI314" i="2"/>
  <c r="AH314" i="2"/>
  <c r="AG314" i="2"/>
  <c r="AE314" i="2"/>
  <c r="AD314" i="2"/>
  <c r="AC314" i="2"/>
  <c r="AB314" i="2"/>
  <c r="Y314" i="2"/>
  <c r="X314" i="2"/>
  <c r="W314" i="2"/>
  <c r="V314" i="2"/>
  <c r="U314" i="2"/>
  <c r="S314" i="2"/>
  <c r="R314" i="2"/>
  <c r="Q314" i="2"/>
  <c r="P314" i="2"/>
  <c r="O314" i="2"/>
  <c r="T314" i="2" s="1"/>
  <c r="Z314" i="2" s="1"/>
  <c r="N314" i="2"/>
  <c r="L314" i="2"/>
  <c r="K314" i="2"/>
  <c r="J314" i="2"/>
  <c r="I314" i="2"/>
  <c r="M314" i="2" s="1"/>
  <c r="H314" i="2"/>
  <c r="G314" i="2"/>
  <c r="E314" i="2"/>
  <c r="D314" i="2"/>
  <c r="C314" i="2"/>
  <c r="AN314" i="2" s="1"/>
  <c r="AL313" i="2"/>
  <c r="AK313" i="2"/>
  <c r="AJ313" i="2"/>
  <c r="AI313" i="2"/>
  <c r="AH313" i="2"/>
  <c r="AG313" i="2"/>
  <c r="AE313" i="2"/>
  <c r="AD313" i="2"/>
  <c r="AC313" i="2"/>
  <c r="AB313" i="2"/>
  <c r="Y313" i="2"/>
  <c r="X313" i="2"/>
  <c r="W313" i="2"/>
  <c r="V313" i="2"/>
  <c r="U313" i="2"/>
  <c r="S313" i="2"/>
  <c r="R313" i="2"/>
  <c r="Q313" i="2"/>
  <c r="P313" i="2"/>
  <c r="T313" i="2" s="1"/>
  <c r="O313" i="2"/>
  <c r="N313" i="2"/>
  <c r="L313" i="2"/>
  <c r="K313" i="2"/>
  <c r="J313" i="2"/>
  <c r="I313" i="2"/>
  <c r="H313" i="2"/>
  <c r="G313" i="2"/>
  <c r="M313" i="2" s="1"/>
  <c r="E313" i="2"/>
  <c r="D313" i="2"/>
  <c r="C313" i="2"/>
  <c r="AP313" i="2" s="1"/>
  <c r="AT313" i="2" s="1"/>
  <c r="AL312" i="2"/>
  <c r="AK312" i="2"/>
  <c r="AJ312" i="2"/>
  <c r="AI312" i="2"/>
  <c r="AH312" i="2"/>
  <c r="AG312" i="2"/>
  <c r="AE312" i="2"/>
  <c r="AD312" i="2"/>
  <c r="AC312" i="2"/>
  <c r="AB312" i="2"/>
  <c r="Y312" i="2"/>
  <c r="X312" i="2"/>
  <c r="W312" i="2"/>
  <c r="V312" i="2"/>
  <c r="U312" i="2"/>
  <c r="S312" i="2"/>
  <c r="R312" i="2"/>
  <c r="Q312" i="2"/>
  <c r="P312" i="2"/>
  <c r="O312" i="2"/>
  <c r="N312" i="2"/>
  <c r="T312" i="2" s="1"/>
  <c r="L312" i="2"/>
  <c r="K312" i="2"/>
  <c r="J312" i="2"/>
  <c r="I312" i="2"/>
  <c r="H312" i="2"/>
  <c r="G312" i="2"/>
  <c r="M312" i="2" s="1"/>
  <c r="E312" i="2"/>
  <c r="D312" i="2"/>
  <c r="C312" i="2"/>
  <c r="AP312" i="2" s="1"/>
  <c r="AT312" i="2" s="1"/>
  <c r="AL311" i="2"/>
  <c r="AK311" i="2"/>
  <c r="AJ311" i="2"/>
  <c r="AI311" i="2"/>
  <c r="AH311" i="2"/>
  <c r="AG311" i="2"/>
  <c r="AE311" i="2"/>
  <c r="AD311" i="2"/>
  <c r="AC311" i="2"/>
  <c r="AB311" i="2"/>
  <c r="Y311" i="2"/>
  <c r="X311" i="2"/>
  <c r="W311" i="2"/>
  <c r="V311" i="2"/>
  <c r="U311" i="2"/>
  <c r="S311" i="2"/>
  <c r="R311" i="2"/>
  <c r="Q311" i="2"/>
  <c r="P311" i="2"/>
  <c r="O311" i="2"/>
  <c r="N311" i="2"/>
  <c r="T311" i="2" s="1"/>
  <c r="L311" i="2"/>
  <c r="K311" i="2"/>
  <c r="J311" i="2"/>
  <c r="I311" i="2"/>
  <c r="H311" i="2"/>
  <c r="M311" i="2" s="1"/>
  <c r="G311" i="2"/>
  <c r="E311" i="2"/>
  <c r="D311" i="2"/>
  <c r="C311" i="2"/>
  <c r="AO311" i="2" s="1"/>
  <c r="AS311" i="2" s="1"/>
  <c r="AL310" i="2"/>
  <c r="AK310" i="2"/>
  <c r="AJ310" i="2"/>
  <c r="AI310" i="2"/>
  <c r="AH310" i="2"/>
  <c r="AG310" i="2"/>
  <c r="AE310" i="2"/>
  <c r="AD310" i="2"/>
  <c r="AC310" i="2"/>
  <c r="AB310" i="2"/>
  <c r="Y310" i="2"/>
  <c r="X310" i="2"/>
  <c r="W310" i="2"/>
  <c r="V310" i="2"/>
  <c r="U310" i="2"/>
  <c r="S310" i="2"/>
  <c r="R310" i="2"/>
  <c r="Q310" i="2"/>
  <c r="P310" i="2"/>
  <c r="O310" i="2"/>
  <c r="T310" i="2" s="1"/>
  <c r="Z310" i="2" s="1"/>
  <c r="N310" i="2"/>
  <c r="L310" i="2"/>
  <c r="K310" i="2"/>
  <c r="J310" i="2"/>
  <c r="I310" i="2"/>
  <c r="H310" i="2"/>
  <c r="G310" i="2"/>
  <c r="M310" i="2" s="1"/>
  <c r="E310" i="2"/>
  <c r="D310" i="2"/>
  <c r="C310" i="2"/>
  <c r="AO309" i="2"/>
  <c r="AL309" i="2"/>
  <c r="AK309" i="2"/>
  <c r="AJ309" i="2"/>
  <c r="AI309" i="2"/>
  <c r="AH309" i="2"/>
  <c r="AG309" i="2"/>
  <c r="AE309" i="2"/>
  <c r="AD309" i="2"/>
  <c r="AC309" i="2"/>
  <c r="AB309" i="2"/>
  <c r="Y309" i="2"/>
  <c r="X309" i="2"/>
  <c r="W309" i="2"/>
  <c r="V309" i="2"/>
  <c r="U309" i="2"/>
  <c r="S309" i="2"/>
  <c r="R309" i="2"/>
  <c r="Q309" i="2"/>
  <c r="P309" i="2"/>
  <c r="O309" i="2"/>
  <c r="N309" i="2"/>
  <c r="T309" i="2" s="1"/>
  <c r="L309" i="2"/>
  <c r="K309" i="2"/>
  <c r="J309" i="2"/>
  <c r="I309" i="2"/>
  <c r="H309" i="2"/>
  <c r="G309" i="2"/>
  <c r="M309" i="2" s="1"/>
  <c r="E309" i="2"/>
  <c r="D309" i="2"/>
  <c r="C309" i="2"/>
  <c r="AP309" i="2" s="1"/>
  <c r="AT309" i="2" s="1"/>
  <c r="AP308" i="2"/>
  <c r="AO308" i="2"/>
  <c r="AN308" i="2"/>
  <c r="AL308" i="2"/>
  <c r="AK308" i="2"/>
  <c r="AJ308" i="2"/>
  <c r="AI308" i="2"/>
  <c r="AH308" i="2"/>
  <c r="AG308" i="2"/>
  <c r="AE308" i="2"/>
  <c r="AD308" i="2"/>
  <c r="AC308" i="2"/>
  <c r="AB308" i="2"/>
  <c r="Y308" i="2"/>
  <c r="X308" i="2"/>
  <c r="W308" i="2"/>
  <c r="V308" i="2"/>
  <c r="U308" i="2"/>
  <c r="S308" i="2"/>
  <c r="R308" i="2"/>
  <c r="Q308" i="2"/>
  <c r="P308" i="2"/>
  <c r="O308" i="2"/>
  <c r="N308" i="2"/>
  <c r="T308" i="2" s="1"/>
  <c r="L308" i="2"/>
  <c r="K308" i="2"/>
  <c r="J308" i="2"/>
  <c r="I308" i="2"/>
  <c r="M308" i="2" s="1"/>
  <c r="H308" i="2"/>
  <c r="G308" i="2"/>
  <c r="E308" i="2"/>
  <c r="D308" i="2"/>
  <c r="C308" i="2"/>
  <c r="AL307" i="2"/>
  <c r="AK307" i="2"/>
  <c r="AJ307" i="2"/>
  <c r="AI307" i="2"/>
  <c r="AH307" i="2"/>
  <c r="AG307" i="2"/>
  <c r="AE307" i="2"/>
  <c r="AD307" i="2"/>
  <c r="AC307" i="2"/>
  <c r="AB307" i="2"/>
  <c r="Y307" i="2"/>
  <c r="X307" i="2"/>
  <c r="W307" i="2"/>
  <c r="V307" i="2"/>
  <c r="U307" i="2"/>
  <c r="S307" i="2"/>
  <c r="R307" i="2"/>
  <c r="Q307" i="2"/>
  <c r="P307" i="2"/>
  <c r="T307" i="2" s="1"/>
  <c r="Z307" i="2" s="1"/>
  <c r="O307" i="2"/>
  <c r="N307" i="2"/>
  <c r="L307" i="2"/>
  <c r="K307" i="2"/>
  <c r="J307" i="2"/>
  <c r="I307" i="2"/>
  <c r="H307" i="2"/>
  <c r="M307" i="2" s="1"/>
  <c r="G307" i="2"/>
  <c r="E307" i="2"/>
  <c r="D307" i="2"/>
  <c r="C307" i="2"/>
  <c r="AN307" i="2" s="1"/>
  <c r="AP306" i="2"/>
  <c r="AT306" i="2" s="1"/>
  <c r="AN306" i="2"/>
  <c r="AL306" i="2"/>
  <c r="AK306" i="2"/>
  <c r="AJ306" i="2"/>
  <c r="AI306" i="2"/>
  <c r="AH306" i="2"/>
  <c r="AG306" i="2"/>
  <c r="AE306" i="2"/>
  <c r="AD306" i="2"/>
  <c r="AC306" i="2"/>
  <c r="AB306" i="2"/>
  <c r="Y306" i="2"/>
  <c r="X306" i="2"/>
  <c r="W306" i="2"/>
  <c r="V306" i="2"/>
  <c r="U306" i="2"/>
  <c r="S306" i="2"/>
  <c r="R306" i="2"/>
  <c r="Q306" i="2"/>
  <c r="P306" i="2"/>
  <c r="O306" i="2"/>
  <c r="T306" i="2" s="1"/>
  <c r="N306" i="2"/>
  <c r="L306" i="2"/>
  <c r="K306" i="2"/>
  <c r="J306" i="2"/>
  <c r="I306" i="2"/>
  <c r="H306" i="2"/>
  <c r="G306" i="2"/>
  <c r="M306" i="2" s="1"/>
  <c r="E306" i="2"/>
  <c r="D306" i="2"/>
  <c r="C306" i="2"/>
  <c r="AO306" i="2" s="1"/>
  <c r="AO305" i="2"/>
  <c r="AS305" i="2" s="1"/>
  <c r="AL305" i="2"/>
  <c r="AK305" i="2"/>
  <c r="AJ305" i="2"/>
  <c r="AI305" i="2"/>
  <c r="AH305" i="2"/>
  <c r="AG305" i="2"/>
  <c r="AE305" i="2"/>
  <c r="AD305" i="2"/>
  <c r="AC305" i="2"/>
  <c r="AB305" i="2"/>
  <c r="Y305" i="2"/>
  <c r="X305" i="2"/>
  <c r="W305" i="2"/>
  <c r="V305" i="2"/>
  <c r="U305" i="2"/>
  <c r="S305" i="2"/>
  <c r="R305" i="2"/>
  <c r="Q305" i="2"/>
  <c r="P305" i="2"/>
  <c r="O305" i="2"/>
  <c r="N305" i="2"/>
  <c r="T305" i="2" s="1"/>
  <c r="Z305" i="2" s="1"/>
  <c r="L305" i="2"/>
  <c r="K305" i="2"/>
  <c r="J305" i="2"/>
  <c r="I305" i="2"/>
  <c r="H305" i="2"/>
  <c r="G305" i="2"/>
  <c r="M305" i="2" s="1"/>
  <c r="E305" i="2"/>
  <c r="D305" i="2"/>
  <c r="C305" i="2"/>
  <c r="AP305" i="2" s="1"/>
  <c r="AP304" i="2"/>
  <c r="AT304" i="2" s="1"/>
  <c r="AO304" i="2"/>
  <c r="AN304" i="2"/>
  <c r="AR304" i="2" s="1"/>
  <c r="AL304" i="2"/>
  <c r="AK304" i="2"/>
  <c r="AJ304" i="2"/>
  <c r="AI304" i="2"/>
  <c r="AH304" i="2"/>
  <c r="AG304" i="2"/>
  <c r="AE304" i="2"/>
  <c r="AD304" i="2"/>
  <c r="AC304" i="2"/>
  <c r="AB304" i="2"/>
  <c r="Y304" i="2"/>
  <c r="X304" i="2"/>
  <c r="W304" i="2"/>
  <c r="V304" i="2"/>
  <c r="U304" i="2"/>
  <c r="S304" i="2"/>
  <c r="R304" i="2"/>
  <c r="Q304" i="2"/>
  <c r="P304" i="2"/>
  <c r="O304" i="2"/>
  <c r="N304" i="2"/>
  <c r="T304" i="2" s="1"/>
  <c r="L304" i="2"/>
  <c r="K304" i="2"/>
  <c r="J304" i="2"/>
  <c r="I304" i="2"/>
  <c r="M304" i="2" s="1"/>
  <c r="H304" i="2"/>
  <c r="G304" i="2"/>
  <c r="E304" i="2"/>
  <c r="D304" i="2"/>
  <c r="C304" i="2"/>
  <c r="AL303" i="2"/>
  <c r="AK303" i="2"/>
  <c r="AJ303" i="2"/>
  <c r="AI303" i="2"/>
  <c r="AH303" i="2"/>
  <c r="AG303" i="2"/>
  <c r="AE303" i="2"/>
  <c r="AD303" i="2"/>
  <c r="AC303" i="2"/>
  <c r="AB303" i="2"/>
  <c r="Y303" i="2"/>
  <c r="X303" i="2"/>
  <c r="W303" i="2"/>
  <c r="V303" i="2"/>
  <c r="U303" i="2"/>
  <c r="S303" i="2"/>
  <c r="R303" i="2"/>
  <c r="Q303" i="2"/>
  <c r="P303" i="2"/>
  <c r="T303" i="2" s="1"/>
  <c r="O303" i="2"/>
  <c r="N303" i="2"/>
  <c r="L303" i="2"/>
  <c r="K303" i="2"/>
  <c r="J303" i="2"/>
  <c r="I303" i="2"/>
  <c r="H303" i="2"/>
  <c r="M303" i="2" s="1"/>
  <c r="G303" i="2"/>
  <c r="E303" i="2"/>
  <c r="D303" i="2"/>
  <c r="C303" i="2"/>
  <c r="AN303" i="2" s="1"/>
  <c r="AR303" i="2" s="1"/>
  <c r="AP302" i="2"/>
  <c r="AN302" i="2"/>
  <c r="AL302" i="2"/>
  <c r="AK302" i="2"/>
  <c r="AJ302" i="2"/>
  <c r="AI302" i="2"/>
  <c r="AH302" i="2"/>
  <c r="AG302" i="2"/>
  <c r="AE302" i="2"/>
  <c r="AD302" i="2"/>
  <c r="AC302" i="2"/>
  <c r="AB302" i="2"/>
  <c r="Y302" i="2"/>
  <c r="X302" i="2"/>
  <c r="W302" i="2"/>
  <c r="V302" i="2"/>
  <c r="U302" i="2"/>
  <c r="S302" i="2"/>
  <c r="R302" i="2"/>
  <c r="Q302" i="2"/>
  <c r="P302" i="2"/>
  <c r="O302" i="2"/>
  <c r="T302" i="2" s="1"/>
  <c r="Z302" i="2" s="1"/>
  <c r="N302" i="2"/>
  <c r="L302" i="2"/>
  <c r="K302" i="2"/>
  <c r="J302" i="2"/>
  <c r="I302" i="2"/>
  <c r="H302" i="2"/>
  <c r="G302" i="2"/>
  <c r="M302" i="2" s="1"/>
  <c r="E302" i="2"/>
  <c r="D302" i="2"/>
  <c r="C302" i="2"/>
  <c r="AO302" i="2" s="1"/>
  <c r="AS302" i="2" s="1"/>
  <c r="AO301" i="2"/>
  <c r="AL301" i="2"/>
  <c r="AK301" i="2"/>
  <c r="AJ301" i="2"/>
  <c r="AI301" i="2"/>
  <c r="AH301" i="2"/>
  <c r="AG301" i="2"/>
  <c r="AE301" i="2"/>
  <c r="AD301" i="2"/>
  <c r="AC301" i="2"/>
  <c r="AB301" i="2"/>
  <c r="Y301" i="2"/>
  <c r="X301" i="2"/>
  <c r="W301" i="2"/>
  <c r="V301" i="2"/>
  <c r="U301" i="2"/>
  <c r="S301" i="2"/>
  <c r="R301" i="2"/>
  <c r="Q301" i="2"/>
  <c r="P301" i="2"/>
  <c r="O301" i="2"/>
  <c r="N301" i="2"/>
  <c r="T301" i="2" s="1"/>
  <c r="L301" i="2"/>
  <c r="K301" i="2"/>
  <c r="J301" i="2"/>
  <c r="I301" i="2"/>
  <c r="H301" i="2"/>
  <c r="G301" i="2"/>
  <c r="M301" i="2" s="1"/>
  <c r="E301" i="2"/>
  <c r="D301" i="2"/>
  <c r="C301" i="2"/>
  <c r="AP301" i="2" s="1"/>
  <c r="AT301" i="2" s="1"/>
  <c r="AP300" i="2"/>
  <c r="AT300" i="2" s="1"/>
  <c r="AO300" i="2"/>
  <c r="AN300" i="2"/>
  <c r="AL300" i="2"/>
  <c r="AK300" i="2"/>
  <c r="AJ300" i="2"/>
  <c r="AI300" i="2"/>
  <c r="AH300" i="2"/>
  <c r="AG300" i="2"/>
  <c r="AE300" i="2"/>
  <c r="AD300" i="2"/>
  <c r="AC300" i="2"/>
  <c r="AB300" i="2"/>
  <c r="Y300" i="2"/>
  <c r="X300" i="2"/>
  <c r="W300" i="2"/>
  <c r="V300" i="2"/>
  <c r="U300" i="2"/>
  <c r="S300" i="2"/>
  <c r="R300" i="2"/>
  <c r="Q300" i="2"/>
  <c r="P300" i="2"/>
  <c r="O300" i="2"/>
  <c r="N300" i="2"/>
  <c r="T300" i="2" s="1"/>
  <c r="L300" i="2"/>
  <c r="K300" i="2"/>
  <c r="J300" i="2"/>
  <c r="I300" i="2"/>
  <c r="M300" i="2" s="1"/>
  <c r="H300" i="2"/>
  <c r="G300" i="2"/>
  <c r="E300" i="2"/>
  <c r="D300" i="2"/>
  <c r="C300" i="2"/>
  <c r="AL299" i="2"/>
  <c r="AK299" i="2"/>
  <c r="AJ299" i="2"/>
  <c r="AI299" i="2"/>
  <c r="AH299" i="2"/>
  <c r="AG299" i="2"/>
  <c r="AE299" i="2"/>
  <c r="AD299" i="2"/>
  <c r="AC299" i="2"/>
  <c r="AB299" i="2"/>
  <c r="Y299" i="2"/>
  <c r="X299" i="2"/>
  <c r="W299" i="2"/>
  <c r="V299" i="2"/>
  <c r="U299" i="2"/>
  <c r="S299" i="2"/>
  <c r="R299" i="2"/>
  <c r="Q299" i="2"/>
  <c r="P299" i="2"/>
  <c r="T299" i="2" s="1"/>
  <c r="Z299" i="2" s="1"/>
  <c r="O299" i="2"/>
  <c r="N299" i="2"/>
  <c r="L299" i="2"/>
  <c r="K299" i="2"/>
  <c r="J299" i="2"/>
  <c r="I299" i="2"/>
  <c r="H299" i="2"/>
  <c r="M299" i="2" s="1"/>
  <c r="G299" i="2"/>
  <c r="E299" i="2"/>
  <c r="D299" i="2"/>
  <c r="C299" i="2"/>
  <c r="AN299" i="2" s="1"/>
  <c r="AP298" i="2"/>
  <c r="AN298" i="2"/>
  <c r="AL298" i="2"/>
  <c r="AK298" i="2"/>
  <c r="AJ298" i="2"/>
  <c r="AI298" i="2"/>
  <c r="AH298" i="2"/>
  <c r="AG298" i="2"/>
  <c r="AE298" i="2"/>
  <c r="AD298" i="2"/>
  <c r="AC298" i="2"/>
  <c r="AB298" i="2"/>
  <c r="Y298" i="2"/>
  <c r="X298" i="2"/>
  <c r="W298" i="2"/>
  <c r="V298" i="2"/>
  <c r="U298" i="2"/>
  <c r="S298" i="2"/>
  <c r="R298" i="2"/>
  <c r="Q298" i="2"/>
  <c r="P298" i="2"/>
  <c r="O298" i="2"/>
  <c r="T298" i="2" s="1"/>
  <c r="Z298" i="2" s="1"/>
  <c r="N298" i="2"/>
  <c r="L298" i="2"/>
  <c r="K298" i="2"/>
  <c r="J298" i="2"/>
  <c r="I298" i="2"/>
  <c r="H298" i="2"/>
  <c r="G298" i="2"/>
  <c r="M298" i="2" s="1"/>
  <c r="E298" i="2"/>
  <c r="D298" i="2"/>
  <c r="C298" i="2"/>
  <c r="AO298" i="2" s="1"/>
  <c r="AO297" i="2"/>
  <c r="AL297" i="2"/>
  <c r="AK297" i="2"/>
  <c r="AJ297" i="2"/>
  <c r="AI297" i="2"/>
  <c r="AH297" i="2"/>
  <c r="AG297" i="2"/>
  <c r="AE297" i="2"/>
  <c r="AD297" i="2"/>
  <c r="AC297" i="2"/>
  <c r="AB297" i="2"/>
  <c r="Y297" i="2"/>
  <c r="X297" i="2"/>
  <c r="W297" i="2"/>
  <c r="V297" i="2"/>
  <c r="U297" i="2"/>
  <c r="S297" i="2"/>
  <c r="R297" i="2"/>
  <c r="Q297" i="2"/>
  <c r="P297" i="2"/>
  <c r="O297" i="2"/>
  <c r="N297" i="2"/>
  <c r="T297" i="2" s="1"/>
  <c r="Z297" i="2" s="1"/>
  <c r="L297" i="2"/>
  <c r="K297" i="2"/>
  <c r="J297" i="2"/>
  <c r="I297" i="2"/>
  <c r="H297" i="2"/>
  <c r="G297" i="2"/>
  <c r="M297" i="2" s="1"/>
  <c r="E297" i="2"/>
  <c r="D297" i="2"/>
  <c r="C297" i="2"/>
  <c r="AP297" i="2" s="1"/>
  <c r="AP296" i="2"/>
  <c r="AT296" i="2" s="1"/>
  <c r="AO296" i="2"/>
  <c r="AN296" i="2"/>
  <c r="AR296" i="2" s="1"/>
  <c r="AL296" i="2"/>
  <c r="AK296" i="2"/>
  <c r="AJ296" i="2"/>
  <c r="AI296" i="2"/>
  <c r="AH296" i="2"/>
  <c r="AG296" i="2"/>
  <c r="AE296" i="2"/>
  <c r="AD296" i="2"/>
  <c r="AC296" i="2"/>
  <c r="AB296" i="2"/>
  <c r="Y296" i="2"/>
  <c r="X296" i="2"/>
  <c r="W296" i="2"/>
  <c r="V296" i="2"/>
  <c r="U296" i="2"/>
  <c r="S296" i="2"/>
  <c r="R296" i="2"/>
  <c r="Q296" i="2"/>
  <c r="P296" i="2"/>
  <c r="O296" i="2"/>
  <c r="N296" i="2"/>
  <c r="T296" i="2" s="1"/>
  <c r="L296" i="2"/>
  <c r="K296" i="2"/>
  <c r="J296" i="2"/>
  <c r="I296" i="2"/>
  <c r="M296" i="2" s="1"/>
  <c r="H296" i="2"/>
  <c r="G296" i="2"/>
  <c r="E296" i="2"/>
  <c r="D296" i="2"/>
  <c r="C296" i="2"/>
  <c r="AL295" i="2"/>
  <c r="AK295" i="2"/>
  <c r="AJ295" i="2"/>
  <c r="AI295" i="2"/>
  <c r="AH295" i="2"/>
  <c r="AG295" i="2"/>
  <c r="AE295" i="2"/>
  <c r="AD295" i="2"/>
  <c r="AC295" i="2"/>
  <c r="AB295" i="2"/>
  <c r="Y295" i="2"/>
  <c r="X295" i="2"/>
  <c r="W295" i="2"/>
  <c r="V295" i="2"/>
  <c r="U295" i="2"/>
  <c r="S295" i="2"/>
  <c r="R295" i="2"/>
  <c r="Q295" i="2"/>
  <c r="P295" i="2"/>
  <c r="T295" i="2" s="1"/>
  <c r="O295" i="2"/>
  <c r="N295" i="2"/>
  <c r="L295" i="2"/>
  <c r="K295" i="2"/>
  <c r="J295" i="2"/>
  <c r="I295" i="2"/>
  <c r="H295" i="2"/>
  <c r="M295" i="2" s="1"/>
  <c r="G295" i="2"/>
  <c r="E295" i="2"/>
  <c r="D295" i="2"/>
  <c r="C295" i="2"/>
  <c r="AN295" i="2" s="1"/>
  <c r="AR295" i="2" s="1"/>
  <c r="AP294" i="2"/>
  <c r="AN294" i="2"/>
  <c r="AL294" i="2"/>
  <c r="AK294" i="2"/>
  <c r="AJ294" i="2"/>
  <c r="AI294" i="2"/>
  <c r="AH294" i="2"/>
  <c r="AG294" i="2"/>
  <c r="AE294" i="2"/>
  <c r="AD294" i="2"/>
  <c r="AC294" i="2"/>
  <c r="AB294" i="2"/>
  <c r="Y294" i="2"/>
  <c r="X294" i="2"/>
  <c r="W294" i="2"/>
  <c r="V294" i="2"/>
  <c r="U294" i="2"/>
  <c r="S294" i="2"/>
  <c r="R294" i="2"/>
  <c r="Q294" i="2"/>
  <c r="P294" i="2"/>
  <c r="O294" i="2"/>
  <c r="T294" i="2" s="1"/>
  <c r="Z294" i="2" s="1"/>
  <c r="N294" i="2"/>
  <c r="L294" i="2"/>
  <c r="K294" i="2"/>
  <c r="J294" i="2"/>
  <c r="I294" i="2"/>
  <c r="H294" i="2"/>
  <c r="G294" i="2"/>
  <c r="M294" i="2" s="1"/>
  <c r="E294" i="2"/>
  <c r="D294" i="2"/>
  <c r="C294" i="2"/>
  <c r="AO294" i="2" s="1"/>
  <c r="AS294" i="2" s="1"/>
  <c r="AO293" i="2"/>
  <c r="AL293" i="2"/>
  <c r="AK293" i="2"/>
  <c r="AJ293" i="2"/>
  <c r="AI293" i="2"/>
  <c r="AH293" i="2"/>
  <c r="AG293" i="2"/>
  <c r="AE293" i="2"/>
  <c r="AD293" i="2"/>
  <c r="AC293" i="2"/>
  <c r="AB293" i="2"/>
  <c r="Y293" i="2"/>
  <c r="X293" i="2"/>
  <c r="W293" i="2"/>
  <c r="V293" i="2"/>
  <c r="U293" i="2"/>
  <c r="S293" i="2"/>
  <c r="R293" i="2"/>
  <c r="Q293" i="2"/>
  <c r="P293" i="2"/>
  <c r="O293" i="2"/>
  <c r="N293" i="2"/>
  <c r="T293" i="2" s="1"/>
  <c r="L293" i="2"/>
  <c r="K293" i="2"/>
  <c r="J293" i="2"/>
  <c r="I293" i="2"/>
  <c r="H293" i="2"/>
  <c r="G293" i="2"/>
  <c r="M293" i="2" s="1"/>
  <c r="E293" i="2"/>
  <c r="D293" i="2"/>
  <c r="C293" i="2"/>
  <c r="AP293" i="2" s="1"/>
  <c r="AT293" i="2" s="1"/>
  <c r="AP292" i="2"/>
  <c r="AT292" i="2" s="1"/>
  <c r="AO292" i="2"/>
  <c r="AN292" i="2"/>
  <c r="AL292" i="2"/>
  <c r="AK292" i="2"/>
  <c r="AJ292" i="2"/>
  <c r="AI292" i="2"/>
  <c r="AH292" i="2"/>
  <c r="AG292" i="2"/>
  <c r="AE292" i="2"/>
  <c r="AD292" i="2"/>
  <c r="AC292" i="2"/>
  <c r="AB292" i="2"/>
  <c r="Y292" i="2"/>
  <c r="X292" i="2"/>
  <c r="W292" i="2"/>
  <c r="V292" i="2"/>
  <c r="U292" i="2"/>
  <c r="S292" i="2"/>
  <c r="R292" i="2"/>
  <c r="Q292" i="2"/>
  <c r="P292" i="2"/>
  <c r="O292" i="2"/>
  <c r="N292" i="2"/>
  <c r="T292" i="2" s="1"/>
  <c r="L292" i="2"/>
  <c r="K292" i="2"/>
  <c r="J292" i="2"/>
  <c r="I292" i="2"/>
  <c r="M292" i="2" s="1"/>
  <c r="H292" i="2"/>
  <c r="G292" i="2"/>
  <c r="E292" i="2"/>
  <c r="D292" i="2"/>
  <c r="C292" i="2"/>
  <c r="AL291" i="2"/>
  <c r="AK291" i="2"/>
  <c r="AJ291" i="2"/>
  <c r="AI291" i="2"/>
  <c r="AH291" i="2"/>
  <c r="AG291" i="2"/>
  <c r="AE291" i="2"/>
  <c r="AD291" i="2"/>
  <c r="AC291" i="2"/>
  <c r="AB291" i="2"/>
  <c r="Y291" i="2"/>
  <c r="X291" i="2"/>
  <c r="W291" i="2"/>
  <c r="V291" i="2"/>
  <c r="U291" i="2"/>
  <c r="S291" i="2"/>
  <c r="R291" i="2"/>
  <c r="Q291" i="2"/>
  <c r="P291" i="2"/>
  <c r="T291" i="2" s="1"/>
  <c r="Z291" i="2" s="1"/>
  <c r="O291" i="2"/>
  <c r="N291" i="2"/>
  <c r="L291" i="2"/>
  <c r="K291" i="2"/>
  <c r="J291" i="2"/>
  <c r="I291" i="2"/>
  <c r="H291" i="2"/>
  <c r="M291" i="2" s="1"/>
  <c r="G291" i="2"/>
  <c r="E291" i="2"/>
  <c r="D291" i="2"/>
  <c r="C291" i="2"/>
  <c r="AN291" i="2" s="1"/>
  <c r="AP290" i="2"/>
  <c r="AN290" i="2"/>
  <c r="AL290" i="2"/>
  <c r="AK290" i="2"/>
  <c r="AJ290" i="2"/>
  <c r="AI290" i="2"/>
  <c r="AH290" i="2"/>
  <c r="AG290" i="2"/>
  <c r="AE290" i="2"/>
  <c r="AD290" i="2"/>
  <c r="AC290" i="2"/>
  <c r="AB290" i="2"/>
  <c r="Y290" i="2"/>
  <c r="X290" i="2"/>
  <c r="W290" i="2"/>
  <c r="V290" i="2"/>
  <c r="U290" i="2"/>
  <c r="S290" i="2"/>
  <c r="R290" i="2"/>
  <c r="Q290" i="2"/>
  <c r="P290" i="2"/>
  <c r="O290" i="2"/>
  <c r="T290" i="2" s="1"/>
  <c r="Z290" i="2" s="1"/>
  <c r="N290" i="2"/>
  <c r="L290" i="2"/>
  <c r="K290" i="2"/>
  <c r="J290" i="2"/>
  <c r="I290" i="2"/>
  <c r="H290" i="2"/>
  <c r="G290" i="2"/>
  <c r="M290" i="2" s="1"/>
  <c r="E290" i="2"/>
  <c r="D290" i="2"/>
  <c r="C290" i="2"/>
  <c r="AO290" i="2" s="1"/>
  <c r="AO289" i="2"/>
  <c r="AS289" i="2" s="1"/>
  <c r="AL289" i="2"/>
  <c r="AK289" i="2"/>
  <c r="AJ289" i="2"/>
  <c r="AI289" i="2"/>
  <c r="AH289" i="2"/>
  <c r="AG289" i="2"/>
  <c r="AE289" i="2"/>
  <c r="AD289" i="2"/>
  <c r="AC289" i="2"/>
  <c r="AB289" i="2"/>
  <c r="Y289" i="2"/>
  <c r="X289" i="2"/>
  <c r="W289" i="2"/>
  <c r="V289" i="2"/>
  <c r="U289" i="2"/>
  <c r="S289" i="2"/>
  <c r="R289" i="2"/>
  <c r="Q289" i="2"/>
  <c r="P289" i="2"/>
  <c r="O289" i="2"/>
  <c r="N289" i="2"/>
  <c r="T289" i="2" s="1"/>
  <c r="L289" i="2"/>
  <c r="K289" i="2"/>
  <c r="J289" i="2"/>
  <c r="I289" i="2"/>
  <c r="H289" i="2"/>
  <c r="G289" i="2"/>
  <c r="E289" i="2"/>
  <c r="D289" i="2"/>
  <c r="C289" i="2"/>
  <c r="AP289" i="2" s="1"/>
  <c r="AT289" i="2" s="1"/>
  <c r="AP288" i="2"/>
  <c r="AO288" i="2"/>
  <c r="AN288" i="2"/>
  <c r="AL288" i="2"/>
  <c r="AK288" i="2"/>
  <c r="AJ288" i="2"/>
  <c r="AI288" i="2"/>
  <c r="AH288" i="2"/>
  <c r="AG288" i="2"/>
  <c r="AE288" i="2"/>
  <c r="AD288" i="2"/>
  <c r="AC288" i="2"/>
  <c r="AB288" i="2"/>
  <c r="Y288" i="2"/>
  <c r="X288" i="2"/>
  <c r="W288" i="2"/>
  <c r="V288" i="2"/>
  <c r="U288" i="2"/>
  <c r="S288" i="2"/>
  <c r="R288" i="2"/>
  <c r="Q288" i="2"/>
  <c r="P288" i="2"/>
  <c r="O288" i="2"/>
  <c r="N288" i="2"/>
  <c r="L288" i="2"/>
  <c r="K288" i="2"/>
  <c r="J288" i="2"/>
  <c r="I288" i="2"/>
  <c r="M288" i="2" s="1"/>
  <c r="H288" i="2"/>
  <c r="G288" i="2"/>
  <c r="E288" i="2"/>
  <c r="D288" i="2"/>
  <c r="C288" i="2"/>
  <c r="AL287" i="2"/>
  <c r="AK287" i="2"/>
  <c r="AJ287" i="2"/>
  <c r="AI287" i="2"/>
  <c r="AH287" i="2"/>
  <c r="AG287" i="2"/>
  <c r="AE287" i="2"/>
  <c r="AD287" i="2"/>
  <c r="AC287" i="2"/>
  <c r="AB287" i="2"/>
  <c r="Y287" i="2"/>
  <c r="X287" i="2"/>
  <c r="W287" i="2"/>
  <c r="V287" i="2"/>
  <c r="U287" i="2"/>
  <c r="S287" i="2"/>
  <c r="R287" i="2"/>
  <c r="Q287" i="2"/>
  <c r="P287" i="2"/>
  <c r="T287" i="2" s="1"/>
  <c r="Z287" i="2" s="1"/>
  <c r="O287" i="2"/>
  <c r="N287" i="2"/>
  <c r="L287" i="2"/>
  <c r="K287" i="2"/>
  <c r="J287" i="2"/>
  <c r="I287" i="2"/>
  <c r="H287" i="2"/>
  <c r="M287" i="2" s="1"/>
  <c r="G287" i="2"/>
  <c r="E287" i="2"/>
  <c r="D287" i="2"/>
  <c r="C287" i="2"/>
  <c r="AP286" i="2"/>
  <c r="AT286" i="2" s="1"/>
  <c r="AN286" i="2"/>
  <c r="AL286" i="2"/>
  <c r="AK286" i="2"/>
  <c r="AJ286" i="2"/>
  <c r="AI286" i="2"/>
  <c r="AH286" i="2"/>
  <c r="AG286" i="2"/>
  <c r="AE286" i="2"/>
  <c r="AD286" i="2"/>
  <c r="AC286" i="2"/>
  <c r="AB286" i="2"/>
  <c r="Y286" i="2"/>
  <c r="X286" i="2"/>
  <c r="W286" i="2"/>
  <c r="V286" i="2"/>
  <c r="U286" i="2"/>
  <c r="S286" i="2"/>
  <c r="R286" i="2"/>
  <c r="Q286" i="2"/>
  <c r="P286" i="2"/>
  <c r="O286" i="2"/>
  <c r="T286" i="2" s="1"/>
  <c r="N286" i="2"/>
  <c r="L286" i="2"/>
  <c r="K286" i="2"/>
  <c r="J286" i="2"/>
  <c r="I286" i="2"/>
  <c r="H286" i="2"/>
  <c r="G286" i="2"/>
  <c r="M286" i="2" s="1"/>
  <c r="E286" i="2"/>
  <c r="D286" i="2"/>
  <c r="C286" i="2"/>
  <c r="AO286" i="2" s="1"/>
  <c r="AL285" i="2"/>
  <c r="AK285" i="2"/>
  <c r="AJ285" i="2"/>
  <c r="AI285" i="2"/>
  <c r="AH285" i="2"/>
  <c r="AG285" i="2"/>
  <c r="AE285" i="2"/>
  <c r="AD285" i="2"/>
  <c r="AC285" i="2"/>
  <c r="AB285" i="2"/>
  <c r="Y285" i="2"/>
  <c r="X285" i="2"/>
  <c r="W285" i="2"/>
  <c r="V285" i="2"/>
  <c r="U285" i="2"/>
  <c r="S285" i="2"/>
  <c r="R285" i="2"/>
  <c r="Q285" i="2"/>
  <c r="P285" i="2"/>
  <c r="O285" i="2"/>
  <c r="N285" i="2"/>
  <c r="T285" i="2" s="1"/>
  <c r="L285" i="2"/>
  <c r="K285" i="2"/>
  <c r="J285" i="2"/>
  <c r="I285" i="2"/>
  <c r="H285" i="2"/>
  <c r="G285" i="2"/>
  <c r="E285" i="2"/>
  <c r="D285" i="2"/>
  <c r="C285" i="2"/>
  <c r="AO285" i="2" s="1"/>
  <c r="AS285" i="2" s="1"/>
  <c r="AP284" i="2"/>
  <c r="AO284" i="2"/>
  <c r="AN284" i="2"/>
  <c r="AL284" i="2"/>
  <c r="AK284" i="2"/>
  <c r="AJ284" i="2"/>
  <c r="AI284" i="2"/>
  <c r="AH284" i="2"/>
  <c r="AG284" i="2"/>
  <c r="AE284" i="2"/>
  <c r="AD284" i="2"/>
  <c r="AC284" i="2"/>
  <c r="AB284" i="2"/>
  <c r="Y284" i="2"/>
  <c r="X284" i="2"/>
  <c r="W284" i="2"/>
  <c r="V284" i="2"/>
  <c r="U284" i="2"/>
  <c r="S284" i="2"/>
  <c r="R284" i="2"/>
  <c r="Q284" i="2"/>
  <c r="P284" i="2"/>
  <c r="O284" i="2"/>
  <c r="N284" i="2"/>
  <c r="L284" i="2"/>
  <c r="K284" i="2"/>
  <c r="J284" i="2"/>
  <c r="I284" i="2"/>
  <c r="H284" i="2"/>
  <c r="G284" i="2"/>
  <c r="M284" i="2" s="1"/>
  <c r="E284" i="2"/>
  <c r="D284" i="2"/>
  <c r="C284" i="2"/>
  <c r="AL283" i="2"/>
  <c r="AK283" i="2"/>
  <c r="AJ283" i="2"/>
  <c r="AI283" i="2"/>
  <c r="AH283" i="2"/>
  <c r="AG283" i="2"/>
  <c r="AE283" i="2"/>
  <c r="AD283" i="2"/>
  <c r="AC283" i="2"/>
  <c r="AB283" i="2"/>
  <c r="Y283" i="2"/>
  <c r="X283" i="2"/>
  <c r="W283" i="2"/>
  <c r="V283" i="2"/>
  <c r="U283" i="2"/>
  <c r="S283" i="2"/>
  <c r="R283" i="2"/>
  <c r="Q283" i="2"/>
  <c r="P283" i="2"/>
  <c r="O283" i="2"/>
  <c r="N283" i="2"/>
  <c r="T283" i="2" s="1"/>
  <c r="L283" i="2"/>
  <c r="K283" i="2"/>
  <c r="J283" i="2"/>
  <c r="I283" i="2"/>
  <c r="H283" i="2"/>
  <c r="G283" i="2"/>
  <c r="E283" i="2"/>
  <c r="D283" i="2"/>
  <c r="C283" i="2"/>
  <c r="AL282" i="2"/>
  <c r="AK282" i="2"/>
  <c r="AJ282" i="2"/>
  <c r="AI282" i="2"/>
  <c r="AH282" i="2"/>
  <c r="AG282" i="2"/>
  <c r="AE282" i="2"/>
  <c r="AD282" i="2"/>
  <c r="AC282" i="2"/>
  <c r="AB282" i="2"/>
  <c r="Y282" i="2"/>
  <c r="X282" i="2"/>
  <c r="W282" i="2"/>
  <c r="V282" i="2"/>
  <c r="U282" i="2"/>
  <c r="S282" i="2"/>
  <c r="R282" i="2"/>
  <c r="Q282" i="2"/>
  <c r="P282" i="2"/>
  <c r="T282" i="2" s="1"/>
  <c r="Z282" i="2" s="1"/>
  <c r="O282" i="2"/>
  <c r="N282" i="2"/>
  <c r="L282" i="2"/>
  <c r="K282" i="2"/>
  <c r="J282" i="2"/>
  <c r="I282" i="2"/>
  <c r="H282" i="2"/>
  <c r="M282" i="2" s="1"/>
  <c r="G282" i="2"/>
  <c r="E282" i="2"/>
  <c r="D282" i="2"/>
  <c r="C282" i="2"/>
  <c r="AO282" i="2" s="1"/>
  <c r="AL281" i="2"/>
  <c r="AK281" i="2"/>
  <c r="AJ281" i="2"/>
  <c r="AI281" i="2"/>
  <c r="AH281" i="2"/>
  <c r="AG281" i="2"/>
  <c r="AE281" i="2"/>
  <c r="AD281" i="2"/>
  <c r="AC281" i="2"/>
  <c r="AB281" i="2"/>
  <c r="Y281" i="2"/>
  <c r="X281" i="2"/>
  <c r="W281" i="2"/>
  <c r="V281" i="2"/>
  <c r="U281" i="2"/>
  <c r="S281" i="2"/>
  <c r="R281" i="2"/>
  <c r="Q281" i="2"/>
  <c r="P281" i="2"/>
  <c r="O281" i="2"/>
  <c r="N281" i="2"/>
  <c r="T281" i="2" s="1"/>
  <c r="L281" i="2"/>
  <c r="K281" i="2"/>
  <c r="J281" i="2"/>
  <c r="I281" i="2"/>
  <c r="H281" i="2"/>
  <c r="G281" i="2"/>
  <c r="E281" i="2"/>
  <c r="D281" i="2"/>
  <c r="C281" i="2"/>
  <c r="AN281" i="2" s="1"/>
  <c r="AP280" i="2"/>
  <c r="AO280" i="2"/>
  <c r="AN280" i="2"/>
  <c r="AL280" i="2"/>
  <c r="AK280" i="2"/>
  <c r="AJ280" i="2"/>
  <c r="AI280" i="2"/>
  <c r="AH280" i="2"/>
  <c r="AG280" i="2"/>
  <c r="AE280" i="2"/>
  <c r="AD280" i="2"/>
  <c r="AC280" i="2"/>
  <c r="AB280" i="2"/>
  <c r="Y280" i="2"/>
  <c r="X280" i="2"/>
  <c r="W280" i="2"/>
  <c r="V280" i="2"/>
  <c r="U280" i="2"/>
  <c r="S280" i="2"/>
  <c r="R280" i="2"/>
  <c r="Q280" i="2"/>
  <c r="P280" i="2"/>
  <c r="O280" i="2"/>
  <c r="N280" i="2"/>
  <c r="L280" i="2"/>
  <c r="K280" i="2"/>
  <c r="J280" i="2"/>
  <c r="I280" i="2"/>
  <c r="M280" i="2" s="1"/>
  <c r="H280" i="2"/>
  <c r="G280" i="2"/>
  <c r="E280" i="2"/>
  <c r="D280" i="2"/>
  <c r="C280" i="2"/>
  <c r="AL279" i="2"/>
  <c r="AK279" i="2"/>
  <c r="AJ279" i="2"/>
  <c r="AI279" i="2"/>
  <c r="AH279" i="2"/>
  <c r="AG279" i="2"/>
  <c r="AE279" i="2"/>
  <c r="AD279" i="2"/>
  <c r="AC279" i="2"/>
  <c r="AB279" i="2"/>
  <c r="Y279" i="2"/>
  <c r="X279" i="2"/>
  <c r="W279" i="2"/>
  <c r="V279" i="2"/>
  <c r="U279" i="2"/>
  <c r="S279" i="2"/>
  <c r="R279" i="2"/>
  <c r="Q279" i="2"/>
  <c r="P279" i="2"/>
  <c r="T279" i="2" s="1"/>
  <c r="O279" i="2"/>
  <c r="N279" i="2"/>
  <c r="L279" i="2"/>
  <c r="K279" i="2"/>
  <c r="J279" i="2"/>
  <c r="I279" i="2"/>
  <c r="M279" i="2" s="1"/>
  <c r="H279" i="2"/>
  <c r="G279" i="2"/>
  <c r="E279" i="2"/>
  <c r="D279" i="2"/>
  <c r="C279" i="2"/>
  <c r="AP279" i="2" s="1"/>
  <c r="AT279" i="2" s="1"/>
  <c r="AL278" i="2"/>
  <c r="AK278" i="2"/>
  <c r="AJ278" i="2"/>
  <c r="AI278" i="2"/>
  <c r="AH278" i="2"/>
  <c r="AG278" i="2"/>
  <c r="AE278" i="2"/>
  <c r="AD278" i="2"/>
  <c r="AC278" i="2"/>
  <c r="AB278" i="2"/>
  <c r="Y278" i="2"/>
  <c r="X278" i="2"/>
  <c r="W278" i="2"/>
  <c r="V278" i="2"/>
  <c r="U278" i="2"/>
  <c r="S278" i="2"/>
  <c r="R278" i="2"/>
  <c r="Q278" i="2"/>
  <c r="P278" i="2"/>
  <c r="O278" i="2"/>
  <c r="T278" i="2" s="1"/>
  <c r="Z278" i="2" s="1"/>
  <c r="N278" i="2"/>
  <c r="L278" i="2"/>
  <c r="K278" i="2"/>
  <c r="J278" i="2"/>
  <c r="I278" i="2"/>
  <c r="H278" i="2"/>
  <c r="G278" i="2"/>
  <c r="M278" i="2" s="1"/>
  <c r="E278" i="2"/>
  <c r="D278" i="2"/>
  <c r="C278" i="2"/>
  <c r="AO278" i="2" s="1"/>
  <c r="AL277" i="2"/>
  <c r="AK277" i="2"/>
  <c r="AJ277" i="2"/>
  <c r="AI277" i="2"/>
  <c r="AH277" i="2"/>
  <c r="AG277" i="2"/>
  <c r="AE277" i="2"/>
  <c r="AD277" i="2"/>
  <c r="AC277" i="2"/>
  <c r="AB277" i="2"/>
  <c r="Y277" i="2"/>
  <c r="X277" i="2"/>
  <c r="W277" i="2"/>
  <c r="V277" i="2"/>
  <c r="U277" i="2"/>
  <c r="S277" i="2"/>
  <c r="R277" i="2"/>
  <c r="Q277" i="2"/>
  <c r="P277" i="2"/>
  <c r="O277" i="2"/>
  <c r="N277" i="2"/>
  <c r="T277" i="2" s="1"/>
  <c r="Z277" i="2" s="1"/>
  <c r="L277" i="2"/>
  <c r="K277" i="2"/>
  <c r="J277" i="2"/>
  <c r="I277" i="2"/>
  <c r="H277" i="2"/>
  <c r="G277" i="2"/>
  <c r="M277" i="2" s="1"/>
  <c r="E277" i="2"/>
  <c r="D277" i="2"/>
  <c r="C277" i="2"/>
  <c r="AN277" i="2" s="1"/>
  <c r="AR277" i="2" s="1"/>
  <c r="AP276" i="2"/>
  <c r="AO276" i="2"/>
  <c r="AN276" i="2"/>
  <c r="AL276" i="2"/>
  <c r="AK276" i="2"/>
  <c r="AJ276" i="2"/>
  <c r="AI276" i="2"/>
  <c r="AH276" i="2"/>
  <c r="AG276" i="2"/>
  <c r="AE276" i="2"/>
  <c r="AD276" i="2"/>
  <c r="AC276" i="2"/>
  <c r="AB276" i="2"/>
  <c r="Y276" i="2"/>
  <c r="X276" i="2"/>
  <c r="W276" i="2"/>
  <c r="V276" i="2"/>
  <c r="U276" i="2"/>
  <c r="S276" i="2"/>
  <c r="R276" i="2"/>
  <c r="Q276" i="2"/>
  <c r="P276" i="2"/>
  <c r="O276" i="2"/>
  <c r="N276" i="2"/>
  <c r="T276" i="2" s="1"/>
  <c r="L276" i="2"/>
  <c r="K276" i="2"/>
  <c r="J276" i="2"/>
  <c r="I276" i="2"/>
  <c r="M276" i="2" s="1"/>
  <c r="H276" i="2"/>
  <c r="G276" i="2"/>
  <c r="E276" i="2"/>
  <c r="D276" i="2"/>
  <c r="C276" i="2"/>
  <c r="AL275" i="2"/>
  <c r="AK275" i="2"/>
  <c r="AJ275" i="2"/>
  <c r="AI275" i="2"/>
  <c r="AH275" i="2"/>
  <c r="AG275" i="2"/>
  <c r="AE275" i="2"/>
  <c r="AD275" i="2"/>
  <c r="AC275" i="2"/>
  <c r="AB275" i="2"/>
  <c r="Y275" i="2"/>
  <c r="X275" i="2"/>
  <c r="W275" i="2"/>
  <c r="V275" i="2"/>
  <c r="U275" i="2"/>
  <c r="S275" i="2"/>
  <c r="R275" i="2"/>
  <c r="Q275" i="2"/>
  <c r="P275" i="2"/>
  <c r="T275" i="2" s="1"/>
  <c r="Z275" i="2" s="1"/>
  <c r="O275" i="2"/>
  <c r="N275" i="2"/>
  <c r="L275" i="2"/>
  <c r="K275" i="2"/>
  <c r="J275" i="2"/>
  <c r="I275" i="2"/>
  <c r="H275" i="2"/>
  <c r="M275" i="2" s="1"/>
  <c r="G275" i="2"/>
  <c r="E275" i="2"/>
  <c r="D275" i="2"/>
  <c r="C275" i="2"/>
  <c r="AP275" i="2" s="1"/>
  <c r="AL274" i="2"/>
  <c r="AK274" i="2"/>
  <c r="AJ274" i="2"/>
  <c r="AI274" i="2"/>
  <c r="AH274" i="2"/>
  <c r="AG274" i="2"/>
  <c r="AE274" i="2"/>
  <c r="AD274" i="2"/>
  <c r="AC274" i="2"/>
  <c r="AB274" i="2"/>
  <c r="Y274" i="2"/>
  <c r="X274" i="2"/>
  <c r="W274" i="2"/>
  <c r="V274" i="2"/>
  <c r="U274" i="2"/>
  <c r="S274" i="2"/>
  <c r="R274" i="2"/>
  <c r="Q274" i="2"/>
  <c r="P274" i="2"/>
  <c r="O274" i="2"/>
  <c r="T274" i="2" s="1"/>
  <c r="Z274" i="2" s="1"/>
  <c r="N274" i="2"/>
  <c r="L274" i="2"/>
  <c r="K274" i="2"/>
  <c r="J274" i="2"/>
  <c r="I274" i="2"/>
  <c r="H274" i="2"/>
  <c r="G274" i="2"/>
  <c r="M274" i="2" s="1"/>
  <c r="E274" i="2"/>
  <c r="D274" i="2"/>
  <c r="C274" i="2"/>
  <c r="AO274" i="2" s="1"/>
  <c r="AL273" i="2"/>
  <c r="AK273" i="2"/>
  <c r="AJ273" i="2"/>
  <c r="AI273" i="2"/>
  <c r="AH273" i="2"/>
  <c r="AG273" i="2"/>
  <c r="AE273" i="2"/>
  <c r="AD273" i="2"/>
  <c r="AC273" i="2"/>
  <c r="AB273" i="2"/>
  <c r="Y273" i="2"/>
  <c r="X273" i="2"/>
  <c r="W273" i="2"/>
  <c r="V273" i="2"/>
  <c r="U273" i="2"/>
  <c r="S273" i="2"/>
  <c r="R273" i="2"/>
  <c r="Q273" i="2"/>
  <c r="P273" i="2"/>
  <c r="O273" i="2"/>
  <c r="N273" i="2"/>
  <c r="T273" i="2" s="1"/>
  <c r="L273" i="2"/>
  <c r="K273" i="2"/>
  <c r="J273" i="2"/>
  <c r="I273" i="2"/>
  <c r="H273" i="2"/>
  <c r="G273" i="2"/>
  <c r="M273" i="2" s="1"/>
  <c r="E273" i="2"/>
  <c r="D273" i="2"/>
  <c r="C273" i="2"/>
  <c r="AN273" i="2" s="1"/>
  <c r="AR273" i="2" s="1"/>
  <c r="AP272" i="2"/>
  <c r="AO272" i="2"/>
  <c r="AN272" i="2"/>
  <c r="AL272" i="2"/>
  <c r="AK272" i="2"/>
  <c r="AJ272" i="2"/>
  <c r="AI272" i="2"/>
  <c r="AH272" i="2"/>
  <c r="AG272" i="2"/>
  <c r="AE272" i="2"/>
  <c r="AD272" i="2"/>
  <c r="AC272" i="2"/>
  <c r="AB272" i="2"/>
  <c r="Y272" i="2"/>
  <c r="X272" i="2"/>
  <c r="W272" i="2"/>
  <c r="V272" i="2"/>
  <c r="U272" i="2"/>
  <c r="S272" i="2"/>
  <c r="R272" i="2"/>
  <c r="Q272" i="2"/>
  <c r="P272" i="2"/>
  <c r="O272" i="2"/>
  <c r="N272" i="2"/>
  <c r="T272" i="2" s="1"/>
  <c r="L272" i="2"/>
  <c r="K272" i="2"/>
  <c r="J272" i="2"/>
  <c r="I272" i="2"/>
  <c r="M272" i="2" s="1"/>
  <c r="H272" i="2"/>
  <c r="G272" i="2"/>
  <c r="E272" i="2"/>
  <c r="D272" i="2"/>
  <c r="C272" i="2"/>
  <c r="AL271" i="2"/>
  <c r="AK271" i="2"/>
  <c r="AJ271" i="2"/>
  <c r="AI271" i="2"/>
  <c r="AH271" i="2"/>
  <c r="AG271" i="2"/>
  <c r="AE271" i="2"/>
  <c r="AD271" i="2"/>
  <c r="AC271" i="2"/>
  <c r="AB271" i="2"/>
  <c r="Y271" i="2"/>
  <c r="X271" i="2"/>
  <c r="W271" i="2"/>
  <c r="V271" i="2"/>
  <c r="U271" i="2"/>
  <c r="S271" i="2"/>
  <c r="R271" i="2"/>
  <c r="Q271" i="2"/>
  <c r="P271" i="2"/>
  <c r="T271" i="2" s="1"/>
  <c r="Z271" i="2" s="1"/>
  <c r="O271" i="2"/>
  <c r="N271" i="2"/>
  <c r="L271" i="2"/>
  <c r="K271" i="2"/>
  <c r="J271" i="2"/>
  <c r="I271" i="2"/>
  <c r="H271" i="2"/>
  <c r="M271" i="2" s="1"/>
  <c r="G271" i="2"/>
  <c r="E271" i="2"/>
  <c r="D271" i="2"/>
  <c r="C271" i="2"/>
  <c r="AP271" i="2" s="1"/>
  <c r="AL270" i="2"/>
  <c r="AK270" i="2"/>
  <c r="AJ270" i="2"/>
  <c r="AI270" i="2"/>
  <c r="AH270" i="2"/>
  <c r="AG270" i="2"/>
  <c r="AE270" i="2"/>
  <c r="AD270" i="2"/>
  <c r="AC270" i="2"/>
  <c r="AB270" i="2"/>
  <c r="Y270" i="2"/>
  <c r="X270" i="2"/>
  <c r="W270" i="2"/>
  <c r="V270" i="2"/>
  <c r="U270" i="2"/>
  <c r="S270" i="2"/>
  <c r="R270" i="2"/>
  <c r="Q270" i="2"/>
  <c r="P270" i="2"/>
  <c r="O270" i="2"/>
  <c r="T270" i="2" s="1"/>
  <c r="Z270" i="2" s="1"/>
  <c r="N270" i="2"/>
  <c r="L270" i="2"/>
  <c r="K270" i="2"/>
  <c r="J270" i="2"/>
  <c r="I270" i="2"/>
  <c r="H270" i="2"/>
  <c r="G270" i="2"/>
  <c r="M270" i="2" s="1"/>
  <c r="E270" i="2"/>
  <c r="D270" i="2"/>
  <c r="C270" i="2"/>
  <c r="AO270" i="2" s="1"/>
  <c r="AS270" i="2" s="1"/>
  <c r="AL269" i="2"/>
  <c r="AK269" i="2"/>
  <c r="AJ269" i="2"/>
  <c r="AI269" i="2"/>
  <c r="AH269" i="2"/>
  <c r="AG269" i="2"/>
  <c r="AE269" i="2"/>
  <c r="AD269" i="2"/>
  <c r="AC269" i="2"/>
  <c r="AB269" i="2"/>
  <c r="Y269" i="2"/>
  <c r="X269" i="2"/>
  <c r="W269" i="2"/>
  <c r="V269" i="2"/>
  <c r="U269" i="2"/>
  <c r="S269" i="2"/>
  <c r="R269" i="2"/>
  <c r="Q269" i="2"/>
  <c r="P269" i="2"/>
  <c r="O269" i="2"/>
  <c r="N269" i="2"/>
  <c r="T269" i="2" s="1"/>
  <c r="L269" i="2"/>
  <c r="K269" i="2"/>
  <c r="J269" i="2"/>
  <c r="I269" i="2"/>
  <c r="H269" i="2"/>
  <c r="G269" i="2"/>
  <c r="M269" i="2" s="1"/>
  <c r="E269" i="2"/>
  <c r="D269" i="2"/>
  <c r="C269" i="2"/>
  <c r="AN269" i="2" s="1"/>
  <c r="AR269" i="2" s="1"/>
  <c r="AP268" i="2"/>
  <c r="AO268" i="2"/>
  <c r="AS268" i="2" s="1"/>
  <c r="AN268" i="2"/>
  <c r="AL268" i="2"/>
  <c r="AK268" i="2"/>
  <c r="AJ268" i="2"/>
  <c r="AI268" i="2"/>
  <c r="AH268" i="2"/>
  <c r="AG268" i="2"/>
  <c r="AE268" i="2"/>
  <c r="AD268" i="2"/>
  <c r="AC268" i="2"/>
  <c r="AB268" i="2"/>
  <c r="Y268" i="2"/>
  <c r="X268" i="2"/>
  <c r="W268" i="2"/>
  <c r="V268" i="2"/>
  <c r="U268" i="2"/>
  <c r="S268" i="2"/>
  <c r="R268" i="2"/>
  <c r="Q268" i="2"/>
  <c r="P268" i="2"/>
  <c r="O268" i="2"/>
  <c r="N268" i="2"/>
  <c r="T268" i="2" s="1"/>
  <c r="L268" i="2"/>
  <c r="K268" i="2"/>
  <c r="J268" i="2"/>
  <c r="I268" i="2"/>
  <c r="M268" i="2" s="1"/>
  <c r="H268" i="2"/>
  <c r="G268" i="2"/>
  <c r="E268" i="2"/>
  <c r="D268" i="2"/>
  <c r="C268" i="2"/>
  <c r="AL267" i="2"/>
  <c r="AK267" i="2"/>
  <c r="AJ267" i="2"/>
  <c r="AI267" i="2"/>
  <c r="AH267" i="2"/>
  <c r="AG267" i="2"/>
  <c r="AE267" i="2"/>
  <c r="AD267" i="2"/>
  <c r="AC267" i="2"/>
  <c r="AB267" i="2"/>
  <c r="Y267" i="2"/>
  <c r="X267" i="2"/>
  <c r="W267" i="2"/>
  <c r="V267" i="2"/>
  <c r="U267" i="2"/>
  <c r="S267" i="2"/>
  <c r="R267" i="2"/>
  <c r="Q267" i="2"/>
  <c r="P267" i="2"/>
  <c r="T267" i="2" s="1"/>
  <c r="Z267" i="2" s="1"/>
  <c r="O267" i="2"/>
  <c r="N267" i="2"/>
  <c r="L267" i="2"/>
  <c r="K267" i="2"/>
  <c r="J267" i="2"/>
  <c r="I267" i="2"/>
  <c r="H267" i="2"/>
  <c r="M267" i="2" s="1"/>
  <c r="G267" i="2"/>
  <c r="E267" i="2"/>
  <c r="D267" i="2"/>
  <c r="C267" i="2"/>
  <c r="AP267" i="2" s="1"/>
  <c r="AL266" i="2"/>
  <c r="AK266" i="2"/>
  <c r="AJ266" i="2"/>
  <c r="AI266" i="2"/>
  <c r="AH266" i="2"/>
  <c r="AG266" i="2"/>
  <c r="AE266" i="2"/>
  <c r="AD266" i="2"/>
  <c r="AC266" i="2"/>
  <c r="AB266" i="2"/>
  <c r="Y266" i="2"/>
  <c r="X266" i="2"/>
  <c r="W266" i="2"/>
  <c r="V266" i="2"/>
  <c r="U266" i="2"/>
  <c r="S266" i="2"/>
  <c r="R266" i="2"/>
  <c r="Q266" i="2"/>
  <c r="P266" i="2"/>
  <c r="O266" i="2"/>
  <c r="T266" i="2" s="1"/>
  <c r="N266" i="2"/>
  <c r="L266" i="2"/>
  <c r="K266" i="2"/>
  <c r="J266" i="2"/>
  <c r="I266" i="2"/>
  <c r="H266" i="2"/>
  <c r="G266" i="2"/>
  <c r="M266" i="2" s="1"/>
  <c r="E266" i="2"/>
  <c r="D266" i="2"/>
  <c r="C266" i="2"/>
  <c r="AO266" i="2" s="1"/>
  <c r="AS266" i="2" s="1"/>
  <c r="AL265" i="2"/>
  <c r="AK265" i="2"/>
  <c r="AJ265" i="2"/>
  <c r="AI265" i="2"/>
  <c r="AH265" i="2"/>
  <c r="AG265" i="2"/>
  <c r="AE265" i="2"/>
  <c r="AD265" i="2"/>
  <c r="AC265" i="2"/>
  <c r="AB265" i="2"/>
  <c r="Y265" i="2"/>
  <c r="X265" i="2"/>
  <c r="W265" i="2"/>
  <c r="V265" i="2"/>
  <c r="U265" i="2"/>
  <c r="S265" i="2"/>
  <c r="R265" i="2"/>
  <c r="Q265" i="2"/>
  <c r="P265" i="2"/>
  <c r="O265" i="2"/>
  <c r="N265" i="2"/>
  <c r="T265" i="2" s="1"/>
  <c r="Z265" i="2" s="1"/>
  <c r="L265" i="2"/>
  <c r="K265" i="2"/>
  <c r="J265" i="2"/>
  <c r="I265" i="2"/>
  <c r="H265" i="2"/>
  <c r="G265" i="2"/>
  <c r="M265" i="2" s="1"/>
  <c r="E265" i="2"/>
  <c r="D265" i="2"/>
  <c r="C265" i="2"/>
  <c r="AN265" i="2" s="1"/>
  <c r="AP264" i="2"/>
  <c r="AO264" i="2"/>
  <c r="AS264" i="2" s="1"/>
  <c r="AN264" i="2"/>
  <c r="AR264" i="2" s="1"/>
  <c r="AL264" i="2"/>
  <c r="AK264" i="2"/>
  <c r="AJ264" i="2"/>
  <c r="AI264" i="2"/>
  <c r="AH264" i="2"/>
  <c r="AG264" i="2"/>
  <c r="AE264" i="2"/>
  <c r="AD264" i="2"/>
  <c r="AC264" i="2"/>
  <c r="AB264" i="2"/>
  <c r="Y264" i="2"/>
  <c r="X264" i="2"/>
  <c r="W264" i="2"/>
  <c r="V264" i="2"/>
  <c r="U264" i="2"/>
  <c r="S264" i="2"/>
  <c r="R264" i="2"/>
  <c r="Q264" i="2"/>
  <c r="P264" i="2"/>
  <c r="O264" i="2"/>
  <c r="N264" i="2"/>
  <c r="T264" i="2" s="1"/>
  <c r="L264" i="2"/>
  <c r="K264" i="2"/>
  <c r="J264" i="2"/>
  <c r="I264" i="2"/>
  <c r="M264" i="2" s="1"/>
  <c r="H264" i="2"/>
  <c r="G264" i="2"/>
  <c r="E264" i="2"/>
  <c r="D264" i="2"/>
  <c r="C264" i="2"/>
  <c r="AL263" i="2"/>
  <c r="AK263" i="2"/>
  <c r="AJ263" i="2"/>
  <c r="AI263" i="2"/>
  <c r="AH263" i="2"/>
  <c r="AG263" i="2"/>
  <c r="AE263" i="2"/>
  <c r="AD263" i="2"/>
  <c r="AC263" i="2"/>
  <c r="AB263" i="2"/>
  <c r="Y263" i="2"/>
  <c r="X263" i="2"/>
  <c r="W263" i="2"/>
  <c r="V263" i="2"/>
  <c r="U263" i="2"/>
  <c r="S263" i="2"/>
  <c r="R263" i="2"/>
  <c r="Q263" i="2"/>
  <c r="P263" i="2"/>
  <c r="T263" i="2" s="1"/>
  <c r="O263" i="2"/>
  <c r="N263" i="2"/>
  <c r="L263" i="2"/>
  <c r="K263" i="2"/>
  <c r="J263" i="2"/>
  <c r="I263" i="2"/>
  <c r="H263" i="2"/>
  <c r="M263" i="2" s="1"/>
  <c r="G263" i="2"/>
  <c r="E263" i="2"/>
  <c r="D263" i="2"/>
  <c r="C263" i="2"/>
  <c r="AP263" i="2" s="1"/>
  <c r="AT263" i="2" s="1"/>
  <c r="AL262" i="2"/>
  <c r="AK262" i="2"/>
  <c r="AJ262" i="2"/>
  <c r="AI262" i="2"/>
  <c r="AH262" i="2"/>
  <c r="AG262" i="2"/>
  <c r="AE262" i="2"/>
  <c r="AD262" i="2"/>
  <c r="AC262" i="2"/>
  <c r="AB262" i="2"/>
  <c r="Y262" i="2"/>
  <c r="X262" i="2"/>
  <c r="W262" i="2"/>
  <c r="V262" i="2"/>
  <c r="U262" i="2"/>
  <c r="S262" i="2"/>
  <c r="R262" i="2"/>
  <c r="Q262" i="2"/>
  <c r="P262" i="2"/>
  <c r="O262" i="2"/>
  <c r="T262" i="2" s="1"/>
  <c r="Z262" i="2" s="1"/>
  <c r="N262" i="2"/>
  <c r="L262" i="2"/>
  <c r="K262" i="2"/>
  <c r="J262" i="2"/>
  <c r="I262" i="2"/>
  <c r="H262" i="2"/>
  <c r="G262" i="2"/>
  <c r="M262" i="2" s="1"/>
  <c r="E262" i="2"/>
  <c r="D262" i="2"/>
  <c r="C262" i="2"/>
  <c r="AO262" i="2" s="1"/>
  <c r="AP261" i="2"/>
  <c r="AT261" i="2" s="1"/>
  <c r="AO261" i="2"/>
  <c r="AS261" i="2" s="1"/>
  <c r="AL261" i="2"/>
  <c r="AK261" i="2"/>
  <c r="AJ261" i="2"/>
  <c r="AI261" i="2"/>
  <c r="AH261" i="2"/>
  <c r="AG261" i="2"/>
  <c r="AE261" i="2"/>
  <c r="AD261" i="2"/>
  <c r="AC261" i="2"/>
  <c r="AB261" i="2"/>
  <c r="Y261" i="2"/>
  <c r="X261" i="2"/>
  <c r="W261" i="2"/>
  <c r="V261" i="2"/>
  <c r="U261" i="2"/>
  <c r="S261" i="2"/>
  <c r="R261" i="2"/>
  <c r="Q261" i="2"/>
  <c r="P261" i="2"/>
  <c r="O261" i="2"/>
  <c r="N261" i="2"/>
  <c r="T261" i="2" s="1"/>
  <c r="L261" i="2"/>
  <c r="K261" i="2"/>
  <c r="J261" i="2"/>
  <c r="I261" i="2"/>
  <c r="H261" i="2"/>
  <c r="G261" i="2"/>
  <c r="M261" i="2" s="1"/>
  <c r="E261" i="2"/>
  <c r="D261" i="2"/>
  <c r="C261" i="2"/>
  <c r="AN261" i="2" s="1"/>
  <c r="AR261" i="2" s="1"/>
  <c r="AP260" i="2"/>
  <c r="AO260" i="2"/>
  <c r="AS260" i="2" s="1"/>
  <c r="AN260" i="2"/>
  <c r="AL260" i="2"/>
  <c r="AK260" i="2"/>
  <c r="AJ260" i="2"/>
  <c r="AI260" i="2"/>
  <c r="AH260" i="2"/>
  <c r="AG260" i="2"/>
  <c r="AE260" i="2"/>
  <c r="AD260" i="2"/>
  <c r="AC260" i="2"/>
  <c r="AB260" i="2"/>
  <c r="Y260" i="2"/>
  <c r="X260" i="2"/>
  <c r="W260" i="2"/>
  <c r="V260" i="2"/>
  <c r="U260" i="2"/>
  <c r="S260" i="2"/>
  <c r="R260" i="2"/>
  <c r="Q260" i="2"/>
  <c r="P260" i="2"/>
  <c r="O260" i="2"/>
  <c r="N260" i="2"/>
  <c r="T260" i="2" s="1"/>
  <c r="L260" i="2"/>
  <c r="K260" i="2"/>
  <c r="J260" i="2"/>
  <c r="I260" i="2"/>
  <c r="M260" i="2" s="1"/>
  <c r="H260" i="2"/>
  <c r="G260" i="2"/>
  <c r="E260" i="2"/>
  <c r="D260" i="2"/>
  <c r="C260" i="2"/>
  <c r="AL259" i="2"/>
  <c r="AK259" i="2"/>
  <c r="AJ259" i="2"/>
  <c r="AI259" i="2"/>
  <c r="AH259" i="2"/>
  <c r="AG259" i="2"/>
  <c r="AE259" i="2"/>
  <c r="AD259" i="2"/>
  <c r="AC259" i="2"/>
  <c r="AB259" i="2"/>
  <c r="Y259" i="2"/>
  <c r="X259" i="2"/>
  <c r="W259" i="2"/>
  <c r="V259" i="2"/>
  <c r="U259" i="2"/>
  <c r="S259" i="2"/>
  <c r="R259" i="2"/>
  <c r="Q259" i="2"/>
  <c r="P259" i="2"/>
  <c r="T259" i="2" s="1"/>
  <c r="Z259" i="2" s="1"/>
  <c r="O259" i="2"/>
  <c r="N259" i="2"/>
  <c r="L259" i="2"/>
  <c r="K259" i="2"/>
  <c r="J259" i="2"/>
  <c r="I259" i="2"/>
  <c r="H259" i="2"/>
  <c r="M259" i="2" s="1"/>
  <c r="G259" i="2"/>
  <c r="E259" i="2"/>
  <c r="D259" i="2"/>
  <c r="C259" i="2"/>
  <c r="AP259" i="2" s="1"/>
  <c r="AL258" i="2"/>
  <c r="AK258" i="2"/>
  <c r="AJ258" i="2"/>
  <c r="AI258" i="2"/>
  <c r="AH258" i="2"/>
  <c r="AG258" i="2"/>
  <c r="AE258" i="2"/>
  <c r="AD258" i="2"/>
  <c r="AC258" i="2"/>
  <c r="AB258" i="2"/>
  <c r="Y258" i="2"/>
  <c r="X258" i="2"/>
  <c r="W258" i="2"/>
  <c r="V258" i="2"/>
  <c r="U258" i="2"/>
  <c r="S258" i="2"/>
  <c r="R258" i="2"/>
  <c r="Q258" i="2"/>
  <c r="P258" i="2"/>
  <c r="O258" i="2"/>
  <c r="T258" i="2" s="1"/>
  <c r="N258" i="2"/>
  <c r="L258" i="2"/>
  <c r="K258" i="2"/>
  <c r="J258" i="2"/>
  <c r="I258" i="2"/>
  <c r="H258" i="2"/>
  <c r="G258" i="2"/>
  <c r="M258" i="2" s="1"/>
  <c r="E258" i="2"/>
  <c r="D258" i="2"/>
  <c r="C258" i="2"/>
  <c r="AO258" i="2" s="1"/>
  <c r="AS258" i="2" s="1"/>
  <c r="AP257" i="2"/>
  <c r="AT257" i="2" s="1"/>
  <c r="AO257" i="2"/>
  <c r="AL257" i="2"/>
  <c r="AK257" i="2"/>
  <c r="AJ257" i="2"/>
  <c r="AI257" i="2"/>
  <c r="AH257" i="2"/>
  <c r="AG257" i="2"/>
  <c r="AE257" i="2"/>
  <c r="AD257" i="2"/>
  <c r="AC257" i="2"/>
  <c r="AB257" i="2"/>
  <c r="Y257" i="2"/>
  <c r="X257" i="2"/>
  <c r="W257" i="2"/>
  <c r="V257" i="2"/>
  <c r="U257" i="2"/>
  <c r="S257" i="2"/>
  <c r="R257" i="2"/>
  <c r="Q257" i="2"/>
  <c r="P257" i="2"/>
  <c r="O257" i="2"/>
  <c r="N257" i="2"/>
  <c r="T257" i="2" s="1"/>
  <c r="L257" i="2"/>
  <c r="K257" i="2"/>
  <c r="J257" i="2"/>
  <c r="I257" i="2"/>
  <c r="H257" i="2"/>
  <c r="G257" i="2"/>
  <c r="M257" i="2" s="1"/>
  <c r="E257" i="2"/>
  <c r="D257" i="2"/>
  <c r="C257" i="2"/>
  <c r="AN257" i="2" s="1"/>
  <c r="AR257" i="2" s="1"/>
  <c r="AP256" i="2"/>
  <c r="AO256" i="2"/>
  <c r="AN256" i="2"/>
  <c r="AL256" i="2"/>
  <c r="AK256" i="2"/>
  <c r="AJ256" i="2"/>
  <c r="AI256" i="2"/>
  <c r="AH256" i="2"/>
  <c r="AG256" i="2"/>
  <c r="AE256" i="2"/>
  <c r="AD256" i="2"/>
  <c r="AC256" i="2"/>
  <c r="AB256" i="2"/>
  <c r="Y256" i="2"/>
  <c r="X256" i="2"/>
  <c r="W256" i="2"/>
  <c r="V256" i="2"/>
  <c r="U256" i="2"/>
  <c r="S256" i="2"/>
  <c r="R256" i="2"/>
  <c r="Q256" i="2"/>
  <c r="P256" i="2"/>
  <c r="O256" i="2"/>
  <c r="N256" i="2"/>
  <c r="T256" i="2" s="1"/>
  <c r="L256" i="2"/>
  <c r="K256" i="2"/>
  <c r="J256" i="2"/>
  <c r="I256" i="2"/>
  <c r="M256" i="2" s="1"/>
  <c r="H256" i="2"/>
  <c r="G256" i="2"/>
  <c r="E256" i="2"/>
  <c r="D256" i="2"/>
  <c r="C256" i="2"/>
  <c r="AL255" i="2"/>
  <c r="AK255" i="2"/>
  <c r="AJ255" i="2"/>
  <c r="AI255" i="2"/>
  <c r="AH255" i="2"/>
  <c r="AG255" i="2"/>
  <c r="AE255" i="2"/>
  <c r="AD255" i="2"/>
  <c r="AC255" i="2"/>
  <c r="AB255" i="2"/>
  <c r="Y255" i="2"/>
  <c r="X255" i="2"/>
  <c r="W255" i="2"/>
  <c r="V255" i="2"/>
  <c r="U255" i="2"/>
  <c r="S255" i="2"/>
  <c r="R255" i="2"/>
  <c r="Q255" i="2"/>
  <c r="P255" i="2"/>
  <c r="T255" i="2" s="1"/>
  <c r="Z255" i="2" s="1"/>
  <c r="O255" i="2"/>
  <c r="N255" i="2"/>
  <c r="L255" i="2"/>
  <c r="K255" i="2"/>
  <c r="J255" i="2"/>
  <c r="I255" i="2"/>
  <c r="H255" i="2"/>
  <c r="M255" i="2" s="1"/>
  <c r="G255" i="2"/>
  <c r="E255" i="2"/>
  <c r="D255" i="2"/>
  <c r="C255" i="2"/>
  <c r="AL254" i="2"/>
  <c r="AK254" i="2"/>
  <c r="AJ254" i="2"/>
  <c r="AI254" i="2"/>
  <c r="AH254" i="2"/>
  <c r="AG254" i="2"/>
  <c r="AE254" i="2"/>
  <c r="AD254" i="2"/>
  <c r="AC254" i="2"/>
  <c r="AB254" i="2"/>
  <c r="Y254" i="2"/>
  <c r="X254" i="2"/>
  <c r="W254" i="2"/>
  <c r="V254" i="2"/>
  <c r="U254" i="2"/>
  <c r="S254" i="2"/>
  <c r="R254" i="2"/>
  <c r="Q254" i="2"/>
  <c r="P254" i="2"/>
  <c r="T254" i="2" s="1"/>
  <c r="O254" i="2"/>
  <c r="N254" i="2"/>
  <c r="L254" i="2"/>
  <c r="K254" i="2"/>
  <c r="J254" i="2"/>
  <c r="I254" i="2"/>
  <c r="H254" i="2"/>
  <c r="G254" i="2"/>
  <c r="E254" i="2"/>
  <c r="D254" i="2"/>
  <c r="C254" i="2"/>
  <c r="AP254" i="2" s="1"/>
  <c r="AT254" i="2" s="1"/>
  <c r="AL253" i="2"/>
  <c r="AK253" i="2"/>
  <c r="AJ253" i="2"/>
  <c r="AI253" i="2"/>
  <c r="AH253" i="2"/>
  <c r="AG253" i="2"/>
  <c r="AE253" i="2"/>
  <c r="AD253" i="2"/>
  <c r="AC253" i="2"/>
  <c r="AB253" i="2"/>
  <c r="Y253" i="2"/>
  <c r="X253" i="2"/>
  <c r="W253" i="2"/>
  <c r="V253" i="2"/>
  <c r="U253" i="2"/>
  <c r="S253" i="2"/>
  <c r="R253" i="2"/>
  <c r="Q253" i="2"/>
  <c r="P253" i="2"/>
  <c r="O253" i="2"/>
  <c r="N253" i="2"/>
  <c r="T253" i="2" s="1"/>
  <c r="L253" i="2"/>
  <c r="K253" i="2"/>
  <c r="J253" i="2"/>
  <c r="I253" i="2"/>
  <c r="H253" i="2"/>
  <c r="G253" i="2"/>
  <c r="E253" i="2"/>
  <c r="D253" i="2"/>
  <c r="C253" i="2"/>
  <c r="AN253" i="2" s="1"/>
  <c r="AP252" i="2"/>
  <c r="AT252" i="2" s="1"/>
  <c r="AO252" i="2"/>
  <c r="AN252" i="2"/>
  <c r="AL252" i="2"/>
  <c r="AK252" i="2"/>
  <c r="AJ252" i="2"/>
  <c r="AI252" i="2"/>
  <c r="AH252" i="2"/>
  <c r="AG252" i="2"/>
  <c r="AE252" i="2"/>
  <c r="AD252" i="2"/>
  <c r="AC252" i="2"/>
  <c r="AB252" i="2"/>
  <c r="Y252" i="2"/>
  <c r="X252" i="2"/>
  <c r="W252" i="2"/>
  <c r="V252" i="2"/>
  <c r="U252" i="2"/>
  <c r="S252" i="2"/>
  <c r="R252" i="2"/>
  <c r="Q252" i="2"/>
  <c r="P252" i="2"/>
  <c r="O252" i="2"/>
  <c r="N252" i="2"/>
  <c r="T252" i="2" s="1"/>
  <c r="L252" i="2"/>
  <c r="K252" i="2"/>
  <c r="J252" i="2"/>
  <c r="I252" i="2"/>
  <c r="H252" i="2"/>
  <c r="G252" i="2"/>
  <c r="M252" i="2" s="1"/>
  <c r="E252" i="2"/>
  <c r="D252" i="2"/>
  <c r="C252" i="2"/>
  <c r="AL251" i="2"/>
  <c r="AK251" i="2"/>
  <c r="AJ251" i="2"/>
  <c r="AI251" i="2"/>
  <c r="AH251" i="2"/>
  <c r="AG251" i="2"/>
  <c r="AE251" i="2"/>
  <c r="AD251" i="2"/>
  <c r="AC251" i="2"/>
  <c r="AB251" i="2"/>
  <c r="Y251" i="2"/>
  <c r="X251" i="2"/>
  <c r="W251" i="2"/>
  <c r="V251" i="2"/>
  <c r="U251" i="2"/>
  <c r="S251" i="2"/>
  <c r="R251" i="2"/>
  <c r="Q251" i="2"/>
  <c r="P251" i="2"/>
  <c r="T251" i="2" s="1"/>
  <c r="O251" i="2"/>
  <c r="N251" i="2"/>
  <c r="L251" i="2"/>
  <c r="K251" i="2"/>
  <c r="J251" i="2"/>
  <c r="I251" i="2"/>
  <c r="H251" i="2"/>
  <c r="M251" i="2" s="1"/>
  <c r="G251" i="2"/>
  <c r="E251" i="2"/>
  <c r="D251" i="2"/>
  <c r="C251" i="2"/>
  <c r="AP251" i="2" s="1"/>
  <c r="AT251" i="2" s="1"/>
  <c r="AL250" i="2"/>
  <c r="AK250" i="2"/>
  <c r="AJ250" i="2"/>
  <c r="AI250" i="2"/>
  <c r="AH250" i="2"/>
  <c r="AG250" i="2"/>
  <c r="AE250" i="2"/>
  <c r="AD250" i="2"/>
  <c r="AC250" i="2"/>
  <c r="AB250" i="2"/>
  <c r="Y250" i="2"/>
  <c r="X250" i="2"/>
  <c r="W250" i="2"/>
  <c r="V250" i="2"/>
  <c r="U250" i="2"/>
  <c r="S250" i="2"/>
  <c r="R250" i="2"/>
  <c r="Q250" i="2"/>
  <c r="P250" i="2"/>
  <c r="T250" i="2" s="1"/>
  <c r="Z250" i="2" s="1"/>
  <c r="O250" i="2"/>
  <c r="N250" i="2"/>
  <c r="L250" i="2"/>
  <c r="K250" i="2"/>
  <c r="J250" i="2"/>
  <c r="I250" i="2"/>
  <c r="H250" i="2"/>
  <c r="M250" i="2" s="1"/>
  <c r="G250" i="2"/>
  <c r="E250" i="2"/>
  <c r="D250" i="2"/>
  <c r="C250" i="2"/>
  <c r="AO250" i="2" s="1"/>
  <c r="AP249" i="2"/>
  <c r="AT249" i="2" s="1"/>
  <c r="AO249" i="2"/>
  <c r="AL249" i="2"/>
  <c r="AK249" i="2"/>
  <c r="AJ249" i="2"/>
  <c r="AI249" i="2"/>
  <c r="AH249" i="2"/>
  <c r="AG249" i="2"/>
  <c r="AE249" i="2"/>
  <c r="AD249" i="2"/>
  <c r="AC249" i="2"/>
  <c r="AB249" i="2"/>
  <c r="Y249" i="2"/>
  <c r="X249" i="2"/>
  <c r="W249" i="2"/>
  <c r="V249" i="2"/>
  <c r="U249" i="2"/>
  <c r="S249" i="2"/>
  <c r="R249" i="2"/>
  <c r="Q249" i="2"/>
  <c r="P249" i="2"/>
  <c r="O249" i="2"/>
  <c r="N249" i="2"/>
  <c r="T249" i="2" s="1"/>
  <c r="L249" i="2"/>
  <c r="K249" i="2"/>
  <c r="J249" i="2"/>
  <c r="I249" i="2"/>
  <c r="H249" i="2"/>
  <c r="G249" i="2"/>
  <c r="M249" i="2" s="1"/>
  <c r="E249" i="2"/>
  <c r="D249" i="2"/>
  <c r="C249" i="2"/>
  <c r="AN249" i="2" s="1"/>
  <c r="AR249" i="2" s="1"/>
  <c r="AO248" i="2"/>
  <c r="AN248" i="2"/>
  <c r="AR248" i="2" s="1"/>
  <c r="AL248" i="2"/>
  <c r="AK248" i="2"/>
  <c r="AJ248" i="2"/>
  <c r="AI248" i="2"/>
  <c r="AH248" i="2"/>
  <c r="AG248" i="2"/>
  <c r="AE248" i="2"/>
  <c r="AD248" i="2"/>
  <c r="AC248" i="2"/>
  <c r="AB248" i="2"/>
  <c r="Y248" i="2"/>
  <c r="X248" i="2"/>
  <c r="W248" i="2"/>
  <c r="V248" i="2"/>
  <c r="U248" i="2"/>
  <c r="S248" i="2"/>
  <c r="R248" i="2"/>
  <c r="Q248" i="2"/>
  <c r="P248" i="2"/>
  <c r="O248" i="2"/>
  <c r="N248" i="2"/>
  <c r="T248" i="2" s="1"/>
  <c r="L248" i="2"/>
  <c r="K248" i="2"/>
  <c r="J248" i="2"/>
  <c r="I248" i="2"/>
  <c r="M248" i="2" s="1"/>
  <c r="H248" i="2"/>
  <c r="G248" i="2"/>
  <c r="E248" i="2"/>
  <c r="D248" i="2"/>
  <c r="C248" i="2"/>
  <c r="AP248" i="2" s="1"/>
  <c r="AT248" i="2" s="1"/>
  <c r="AL247" i="2"/>
  <c r="AK247" i="2"/>
  <c r="AJ247" i="2"/>
  <c r="AI247" i="2"/>
  <c r="AH247" i="2"/>
  <c r="AG247" i="2"/>
  <c r="AE247" i="2"/>
  <c r="AD247" i="2"/>
  <c r="AC247" i="2"/>
  <c r="AB247" i="2"/>
  <c r="Y247" i="2"/>
  <c r="X247" i="2"/>
  <c r="W247" i="2"/>
  <c r="V247" i="2"/>
  <c r="U247" i="2"/>
  <c r="S247" i="2"/>
  <c r="R247" i="2"/>
  <c r="Q247" i="2"/>
  <c r="P247" i="2"/>
  <c r="T247" i="2" s="1"/>
  <c r="O247" i="2"/>
  <c r="N247" i="2"/>
  <c r="L247" i="2"/>
  <c r="K247" i="2"/>
  <c r="J247" i="2"/>
  <c r="I247" i="2"/>
  <c r="H247" i="2"/>
  <c r="M247" i="2" s="1"/>
  <c r="G247" i="2"/>
  <c r="E247" i="2"/>
  <c r="D247" i="2"/>
  <c r="C247" i="2"/>
  <c r="AP247" i="2" s="1"/>
  <c r="AT247" i="2" s="1"/>
  <c r="AP246" i="2"/>
  <c r="AL246" i="2"/>
  <c r="AK246" i="2"/>
  <c r="AJ246" i="2"/>
  <c r="AI246" i="2"/>
  <c r="AH246" i="2"/>
  <c r="AG246" i="2"/>
  <c r="AE246" i="2"/>
  <c r="AD246" i="2"/>
  <c r="AC246" i="2"/>
  <c r="AB246" i="2"/>
  <c r="Y246" i="2"/>
  <c r="X246" i="2"/>
  <c r="W246" i="2"/>
  <c r="V246" i="2"/>
  <c r="U246" i="2"/>
  <c r="S246" i="2"/>
  <c r="R246" i="2"/>
  <c r="Q246" i="2"/>
  <c r="P246" i="2"/>
  <c r="O246" i="2"/>
  <c r="T246" i="2" s="1"/>
  <c r="N246" i="2"/>
  <c r="L246" i="2"/>
  <c r="K246" i="2"/>
  <c r="J246" i="2"/>
  <c r="I246" i="2"/>
  <c r="H246" i="2"/>
  <c r="G246" i="2"/>
  <c r="M246" i="2" s="1"/>
  <c r="E246" i="2"/>
  <c r="D246" i="2"/>
  <c r="C246" i="2"/>
  <c r="AO246" i="2" s="1"/>
  <c r="AS246" i="2" s="1"/>
  <c r="AP245" i="2"/>
  <c r="AO245" i="2"/>
  <c r="AL245" i="2"/>
  <c r="AK245" i="2"/>
  <c r="AJ245" i="2"/>
  <c r="AI245" i="2"/>
  <c r="AH245" i="2"/>
  <c r="AG245" i="2"/>
  <c r="AE245" i="2"/>
  <c r="AD245" i="2"/>
  <c r="AC245" i="2"/>
  <c r="AB245" i="2"/>
  <c r="Y245" i="2"/>
  <c r="X245" i="2"/>
  <c r="W245" i="2"/>
  <c r="V245" i="2"/>
  <c r="U245" i="2"/>
  <c r="S245" i="2"/>
  <c r="R245" i="2"/>
  <c r="Q245" i="2"/>
  <c r="P245" i="2"/>
  <c r="O245" i="2"/>
  <c r="N245" i="2"/>
  <c r="T245" i="2" s="1"/>
  <c r="L245" i="2"/>
  <c r="K245" i="2"/>
  <c r="J245" i="2"/>
  <c r="I245" i="2"/>
  <c r="H245" i="2"/>
  <c r="G245" i="2"/>
  <c r="M245" i="2" s="1"/>
  <c r="E245" i="2"/>
  <c r="D245" i="2"/>
  <c r="C245" i="2"/>
  <c r="AN245" i="2" s="1"/>
  <c r="AR245" i="2" s="1"/>
  <c r="AO244" i="2"/>
  <c r="AN244" i="2"/>
  <c r="AL244" i="2"/>
  <c r="AK244" i="2"/>
  <c r="AJ244" i="2"/>
  <c r="AI244" i="2"/>
  <c r="AH244" i="2"/>
  <c r="AG244" i="2"/>
  <c r="AE244" i="2"/>
  <c r="AD244" i="2"/>
  <c r="AC244" i="2"/>
  <c r="AB244" i="2"/>
  <c r="Y244" i="2"/>
  <c r="X244" i="2"/>
  <c r="W244" i="2"/>
  <c r="V244" i="2"/>
  <c r="U244" i="2"/>
  <c r="S244" i="2"/>
  <c r="R244" i="2"/>
  <c r="Q244" i="2"/>
  <c r="P244" i="2"/>
  <c r="O244" i="2"/>
  <c r="N244" i="2"/>
  <c r="T244" i="2" s="1"/>
  <c r="L244" i="2"/>
  <c r="K244" i="2"/>
  <c r="J244" i="2"/>
  <c r="I244" i="2"/>
  <c r="M244" i="2" s="1"/>
  <c r="H244" i="2"/>
  <c r="G244" i="2"/>
  <c r="E244" i="2"/>
  <c r="D244" i="2"/>
  <c r="C244" i="2"/>
  <c r="AP244" i="2" s="1"/>
  <c r="AT244" i="2" s="1"/>
  <c r="AL243" i="2"/>
  <c r="AK243" i="2"/>
  <c r="AJ243" i="2"/>
  <c r="AI243" i="2"/>
  <c r="AH243" i="2"/>
  <c r="AG243" i="2"/>
  <c r="AE243" i="2"/>
  <c r="AD243" i="2"/>
  <c r="AC243" i="2"/>
  <c r="AB243" i="2"/>
  <c r="Y243" i="2"/>
  <c r="X243" i="2"/>
  <c r="W243" i="2"/>
  <c r="V243" i="2"/>
  <c r="U243" i="2"/>
  <c r="S243" i="2"/>
  <c r="R243" i="2"/>
  <c r="Q243" i="2"/>
  <c r="P243" i="2"/>
  <c r="T243" i="2" s="1"/>
  <c r="Z243" i="2" s="1"/>
  <c r="O243" i="2"/>
  <c r="N243" i="2"/>
  <c r="L243" i="2"/>
  <c r="K243" i="2"/>
  <c r="J243" i="2"/>
  <c r="I243" i="2"/>
  <c r="H243" i="2"/>
  <c r="M243" i="2" s="1"/>
  <c r="G243" i="2"/>
  <c r="E243" i="2"/>
  <c r="D243" i="2"/>
  <c r="C243" i="2"/>
  <c r="AP243" i="2" s="1"/>
  <c r="AT243" i="2" s="1"/>
  <c r="AP242" i="2"/>
  <c r="AL242" i="2"/>
  <c r="AK242" i="2"/>
  <c r="AJ242" i="2"/>
  <c r="AI242" i="2"/>
  <c r="AH242" i="2"/>
  <c r="AG242" i="2"/>
  <c r="AE242" i="2"/>
  <c r="AD242" i="2"/>
  <c r="AC242" i="2"/>
  <c r="AB242" i="2"/>
  <c r="Y242" i="2"/>
  <c r="X242" i="2"/>
  <c r="W242" i="2"/>
  <c r="V242" i="2"/>
  <c r="U242" i="2"/>
  <c r="S242" i="2"/>
  <c r="R242" i="2"/>
  <c r="Q242" i="2"/>
  <c r="P242" i="2"/>
  <c r="O242" i="2"/>
  <c r="T242" i="2" s="1"/>
  <c r="N242" i="2"/>
  <c r="L242" i="2"/>
  <c r="K242" i="2"/>
  <c r="J242" i="2"/>
  <c r="I242" i="2"/>
  <c r="H242" i="2"/>
  <c r="G242" i="2"/>
  <c r="M242" i="2" s="1"/>
  <c r="E242" i="2"/>
  <c r="D242" i="2"/>
  <c r="C242" i="2"/>
  <c r="AO242" i="2" s="1"/>
  <c r="AS242" i="2" s="1"/>
  <c r="AP241" i="2"/>
  <c r="AO241" i="2"/>
  <c r="AL241" i="2"/>
  <c r="AK241" i="2"/>
  <c r="AJ241" i="2"/>
  <c r="AI241" i="2"/>
  <c r="AH241" i="2"/>
  <c r="AG241" i="2"/>
  <c r="AE241" i="2"/>
  <c r="AD241" i="2"/>
  <c r="AC241" i="2"/>
  <c r="AB241" i="2"/>
  <c r="Y241" i="2"/>
  <c r="X241" i="2"/>
  <c r="W241" i="2"/>
  <c r="V241" i="2"/>
  <c r="U241" i="2"/>
  <c r="S241" i="2"/>
  <c r="R241" i="2"/>
  <c r="Q241" i="2"/>
  <c r="P241" i="2"/>
  <c r="O241" i="2"/>
  <c r="N241" i="2"/>
  <c r="T241" i="2" s="1"/>
  <c r="L241" i="2"/>
  <c r="K241" i="2"/>
  <c r="J241" i="2"/>
  <c r="I241" i="2"/>
  <c r="H241" i="2"/>
  <c r="G241" i="2"/>
  <c r="M241" i="2" s="1"/>
  <c r="E241" i="2"/>
  <c r="D241" i="2"/>
  <c r="C241" i="2"/>
  <c r="AN241" i="2" s="1"/>
  <c r="AR241" i="2" s="1"/>
  <c r="AO240" i="2"/>
  <c r="AN240" i="2"/>
  <c r="AL240" i="2"/>
  <c r="AK240" i="2"/>
  <c r="AJ240" i="2"/>
  <c r="AI240" i="2"/>
  <c r="AH240" i="2"/>
  <c r="AG240" i="2"/>
  <c r="AE240" i="2"/>
  <c r="AD240" i="2"/>
  <c r="AC240" i="2"/>
  <c r="AB240" i="2"/>
  <c r="Y240" i="2"/>
  <c r="X240" i="2"/>
  <c r="W240" i="2"/>
  <c r="V240" i="2"/>
  <c r="U240" i="2"/>
  <c r="S240" i="2"/>
  <c r="R240" i="2"/>
  <c r="Q240" i="2"/>
  <c r="P240" i="2"/>
  <c r="O240" i="2"/>
  <c r="N240" i="2"/>
  <c r="T240" i="2" s="1"/>
  <c r="L240" i="2"/>
  <c r="K240" i="2"/>
  <c r="J240" i="2"/>
  <c r="I240" i="2"/>
  <c r="M240" i="2" s="1"/>
  <c r="H240" i="2"/>
  <c r="G240" i="2"/>
  <c r="E240" i="2"/>
  <c r="D240" i="2"/>
  <c r="C240" i="2"/>
  <c r="AP240" i="2" s="1"/>
  <c r="AT240" i="2" s="1"/>
  <c r="AL239" i="2"/>
  <c r="AK239" i="2"/>
  <c r="AJ239" i="2"/>
  <c r="AI239" i="2"/>
  <c r="AH239" i="2"/>
  <c r="AG239" i="2"/>
  <c r="AE239" i="2"/>
  <c r="AD239" i="2"/>
  <c r="AC239" i="2"/>
  <c r="AB239" i="2"/>
  <c r="Y239" i="2"/>
  <c r="X239" i="2"/>
  <c r="W239" i="2"/>
  <c r="V239" i="2"/>
  <c r="U239" i="2"/>
  <c r="S239" i="2"/>
  <c r="R239" i="2"/>
  <c r="Q239" i="2"/>
  <c r="P239" i="2"/>
  <c r="T239" i="2" s="1"/>
  <c r="Z239" i="2" s="1"/>
  <c r="O239" i="2"/>
  <c r="N239" i="2"/>
  <c r="L239" i="2"/>
  <c r="K239" i="2"/>
  <c r="J239" i="2"/>
  <c r="I239" i="2"/>
  <c r="H239" i="2"/>
  <c r="M239" i="2" s="1"/>
  <c r="G239" i="2"/>
  <c r="E239" i="2"/>
  <c r="D239" i="2"/>
  <c r="C239" i="2"/>
  <c r="AP239" i="2" s="1"/>
  <c r="AP238" i="2"/>
  <c r="AL238" i="2"/>
  <c r="AK238" i="2"/>
  <c r="AJ238" i="2"/>
  <c r="AI238" i="2"/>
  <c r="AH238" i="2"/>
  <c r="AG238" i="2"/>
  <c r="AE238" i="2"/>
  <c r="AD238" i="2"/>
  <c r="AC238" i="2"/>
  <c r="AB238" i="2"/>
  <c r="Y238" i="2"/>
  <c r="X238" i="2"/>
  <c r="W238" i="2"/>
  <c r="V238" i="2"/>
  <c r="U238" i="2"/>
  <c r="S238" i="2"/>
  <c r="R238" i="2"/>
  <c r="Q238" i="2"/>
  <c r="P238" i="2"/>
  <c r="O238" i="2"/>
  <c r="T238" i="2" s="1"/>
  <c r="Z238" i="2" s="1"/>
  <c r="N238" i="2"/>
  <c r="L238" i="2"/>
  <c r="K238" i="2"/>
  <c r="J238" i="2"/>
  <c r="I238" i="2"/>
  <c r="H238" i="2"/>
  <c r="G238" i="2"/>
  <c r="M238" i="2" s="1"/>
  <c r="E238" i="2"/>
  <c r="D238" i="2"/>
  <c r="C238" i="2"/>
  <c r="AO238" i="2" s="1"/>
  <c r="AP237" i="2"/>
  <c r="AO237" i="2"/>
  <c r="AS237" i="2" s="1"/>
  <c r="AL237" i="2"/>
  <c r="AK237" i="2"/>
  <c r="AJ237" i="2"/>
  <c r="AI237" i="2"/>
  <c r="AH237" i="2"/>
  <c r="AG237" i="2"/>
  <c r="AE237" i="2"/>
  <c r="AD237" i="2"/>
  <c r="AC237" i="2"/>
  <c r="AB237" i="2"/>
  <c r="Y237" i="2"/>
  <c r="X237" i="2"/>
  <c r="W237" i="2"/>
  <c r="V237" i="2"/>
  <c r="U237" i="2"/>
  <c r="S237" i="2"/>
  <c r="R237" i="2"/>
  <c r="Q237" i="2"/>
  <c r="P237" i="2"/>
  <c r="O237" i="2"/>
  <c r="N237" i="2"/>
  <c r="T237" i="2" s="1"/>
  <c r="L237" i="2"/>
  <c r="K237" i="2"/>
  <c r="J237" i="2"/>
  <c r="I237" i="2"/>
  <c r="H237" i="2"/>
  <c r="G237" i="2"/>
  <c r="M237" i="2" s="1"/>
  <c r="E237" i="2"/>
  <c r="D237" i="2"/>
  <c r="C237" i="2"/>
  <c r="AN237" i="2" s="1"/>
  <c r="AO236" i="2"/>
  <c r="AN236" i="2"/>
  <c r="AR236" i="2" s="1"/>
  <c r="AL236" i="2"/>
  <c r="AK236" i="2"/>
  <c r="AJ236" i="2"/>
  <c r="AI236" i="2"/>
  <c r="AH236" i="2"/>
  <c r="AG236" i="2"/>
  <c r="AE236" i="2"/>
  <c r="AD236" i="2"/>
  <c r="AC236" i="2"/>
  <c r="AB236" i="2"/>
  <c r="Y236" i="2"/>
  <c r="X236" i="2"/>
  <c r="W236" i="2"/>
  <c r="V236" i="2"/>
  <c r="U236" i="2"/>
  <c r="S236" i="2"/>
  <c r="R236" i="2"/>
  <c r="Q236" i="2"/>
  <c r="P236" i="2"/>
  <c r="O236" i="2"/>
  <c r="N236" i="2"/>
  <c r="T236" i="2" s="1"/>
  <c r="L236" i="2"/>
  <c r="K236" i="2"/>
  <c r="J236" i="2"/>
  <c r="I236" i="2"/>
  <c r="M236" i="2" s="1"/>
  <c r="H236" i="2"/>
  <c r="G236" i="2"/>
  <c r="E236" i="2"/>
  <c r="D236" i="2"/>
  <c r="C236" i="2"/>
  <c r="AP236" i="2" s="1"/>
  <c r="AL235" i="2"/>
  <c r="AK235" i="2"/>
  <c r="AJ235" i="2"/>
  <c r="AI235" i="2"/>
  <c r="AH235" i="2"/>
  <c r="AG235" i="2"/>
  <c r="AE235" i="2"/>
  <c r="AD235" i="2"/>
  <c r="AC235" i="2"/>
  <c r="AB235" i="2"/>
  <c r="Y235" i="2"/>
  <c r="X235" i="2"/>
  <c r="W235" i="2"/>
  <c r="V235" i="2"/>
  <c r="U235" i="2"/>
  <c r="S235" i="2"/>
  <c r="R235" i="2"/>
  <c r="Q235" i="2"/>
  <c r="P235" i="2"/>
  <c r="T235" i="2" s="1"/>
  <c r="Z235" i="2" s="1"/>
  <c r="O235" i="2"/>
  <c r="N235" i="2"/>
  <c r="L235" i="2"/>
  <c r="K235" i="2"/>
  <c r="J235" i="2"/>
  <c r="I235" i="2"/>
  <c r="H235" i="2"/>
  <c r="M235" i="2" s="1"/>
  <c r="G235" i="2"/>
  <c r="E235" i="2"/>
  <c r="D235" i="2"/>
  <c r="C235" i="2"/>
  <c r="AP235" i="2" s="1"/>
  <c r="AT235" i="2" s="1"/>
  <c r="AP234" i="2"/>
  <c r="AL234" i="2"/>
  <c r="AK234" i="2"/>
  <c r="AJ234" i="2"/>
  <c r="AI234" i="2"/>
  <c r="AH234" i="2"/>
  <c r="AG234" i="2"/>
  <c r="AE234" i="2"/>
  <c r="AD234" i="2"/>
  <c r="AC234" i="2"/>
  <c r="AB234" i="2"/>
  <c r="Y234" i="2"/>
  <c r="X234" i="2"/>
  <c r="W234" i="2"/>
  <c r="V234" i="2"/>
  <c r="U234" i="2"/>
  <c r="S234" i="2"/>
  <c r="R234" i="2"/>
  <c r="Q234" i="2"/>
  <c r="P234" i="2"/>
  <c r="O234" i="2"/>
  <c r="T234" i="2" s="1"/>
  <c r="N234" i="2"/>
  <c r="L234" i="2"/>
  <c r="K234" i="2"/>
  <c r="J234" i="2"/>
  <c r="I234" i="2"/>
  <c r="H234" i="2"/>
  <c r="G234" i="2"/>
  <c r="M234" i="2" s="1"/>
  <c r="E234" i="2"/>
  <c r="D234" i="2"/>
  <c r="C234" i="2"/>
  <c r="AO234" i="2" s="1"/>
  <c r="AP233" i="2"/>
  <c r="AO233" i="2"/>
  <c r="AS233" i="2" s="1"/>
  <c r="AL233" i="2"/>
  <c r="AK233" i="2"/>
  <c r="AJ233" i="2"/>
  <c r="AI233" i="2"/>
  <c r="AH233" i="2"/>
  <c r="AG233" i="2"/>
  <c r="AE233" i="2"/>
  <c r="AD233" i="2"/>
  <c r="AC233" i="2"/>
  <c r="AB233" i="2"/>
  <c r="Y233" i="2"/>
  <c r="X233" i="2"/>
  <c r="W233" i="2"/>
  <c r="V233" i="2"/>
  <c r="U233" i="2"/>
  <c r="S233" i="2"/>
  <c r="R233" i="2"/>
  <c r="Q233" i="2"/>
  <c r="P233" i="2"/>
  <c r="O233" i="2"/>
  <c r="N233" i="2"/>
  <c r="T233" i="2" s="1"/>
  <c r="L233" i="2"/>
  <c r="K233" i="2"/>
  <c r="J233" i="2"/>
  <c r="I233" i="2"/>
  <c r="H233" i="2"/>
  <c r="G233" i="2"/>
  <c r="M233" i="2" s="1"/>
  <c r="E233" i="2"/>
  <c r="D233" i="2"/>
  <c r="C233" i="2"/>
  <c r="AN233" i="2" s="1"/>
  <c r="AO232" i="2"/>
  <c r="AN232" i="2"/>
  <c r="AR232" i="2" s="1"/>
  <c r="AL232" i="2"/>
  <c r="AK232" i="2"/>
  <c r="AJ232" i="2"/>
  <c r="AI232" i="2"/>
  <c r="AH232" i="2"/>
  <c r="AG232" i="2"/>
  <c r="AE232" i="2"/>
  <c r="AD232" i="2"/>
  <c r="AC232" i="2"/>
  <c r="AB232" i="2"/>
  <c r="Y232" i="2"/>
  <c r="X232" i="2"/>
  <c r="W232" i="2"/>
  <c r="V232" i="2"/>
  <c r="U232" i="2"/>
  <c r="S232" i="2"/>
  <c r="R232" i="2"/>
  <c r="Q232" i="2"/>
  <c r="P232" i="2"/>
  <c r="O232" i="2"/>
  <c r="N232" i="2"/>
  <c r="T232" i="2" s="1"/>
  <c r="L232" i="2"/>
  <c r="K232" i="2"/>
  <c r="J232" i="2"/>
  <c r="I232" i="2"/>
  <c r="M232" i="2" s="1"/>
  <c r="H232" i="2"/>
  <c r="G232" i="2"/>
  <c r="E232" i="2"/>
  <c r="D232" i="2"/>
  <c r="C232" i="2"/>
  <c r="AP232" i="2" s="1"/>
  <c r="AL231" i="2"/>
  <c r="AK231" i="2"/>
  <c r="AJ231" i="2"/>
  <c r="AI231" i="2"/>
  <c r="AH231" i="2"/>
  <c r="AG231" i="2"/>
  <c r="AE231" i="2"/>
  <c r="AD231" i="2"/>
  <c r="AC231" i="2"/>
  <c r="AB231" i="2"/>
  <c r="Y231" i="2"/>
  <c r="X231" i="2"/>
  <c r="W231" i="2"/>
  <c r="V231" i="2"/>
  <c r="U231" i="2"/>
  <c r="S231" i="2"/>
  <c r="R231" i="2"/>
  <c r="Q231" i="2"/>
  <c r="P231" i="2"/>
  <c r="T231" i="2" s="1"/>
  <c r="O231" i="2"/>
  <c r="N231" i="2"/>
  <c r="L231" i="2"/>
  <c r="K231" i="2"/>
  <c r="J231" i="2"/>
  <c r="I231" i="2"/>
  <c r="H231" i="2"/>
  <c r="M231" i="2" s="1"/>
  <c r="G231" i="2"/>
  <c r="E231" i="2"/>
  <c r="D231" i="2"/>
  <c r="C231" i="2"/>
  <c r="AP231" i="2" s="1"/>
  <c r="AT231" i="2" s="1"/>
  <c r="AP230" i="2"/>
  <c r="AL230" i="2"/>
  <c r="AK230" i="2"/>
  <c r="AJ230" i="2"/>
  <c r="AI230" i="2"/>
  <c r="AH230" i="2"/>
  <c r="AG230" i="2"/>
  <c r="AE230" i="2"/>
  <c r="AD230" i="2"/>
  <c r="AC230" i="2"/>
  <c r="AB230" i="2"/>
  <c r="Y230" i="2"/>
  <c r="X230" i="2"/>
  <c r="W230" i="2"/>
  <c r="V230" i="2"/>
  <c r="U230" i="2"/>
  <c r="S230" i="2"/>
  <c r="R230" i="2"/>
  <c r="Q230" i="2"/>
  <c r="P230" i="2"/>
  <c r="O230" i="2"/>
  <c r="T230" i="2" s="1"/>
  <c r="N230" i="2"/>
  <c r="L230" i="2"/>
  <c r="K230" i="2"/>
  <c r="J230" i="2"/>
  <c r="I230" i="2"/>
  <c r="H230" i="2"/>
  <c r="G230" i="2"/>
  <c r="M230" i="2" s="1"/>
  <c r="E230" i="2"/>
  <c r="D230" i="2"/>
  <c r="C230" i="2"/>
  <c r="AO230" i="2" s="1"/>
  <c r="AS230" i="2" s="1"/>
  <c r="AP229" i="2"/>
  <c r="AO229" i="2"/>
  <c r="AS229" i="2" s="1"/>
  <c r="AL229" i="2"/>
  <c r="AK229" i="2"/>
  <c r="AJ229" i="2"/>
  <c r="AI229" i="2"/>
  <c r="AH229" i="2"/>
  <c r="AG229" i="2"/>
  <c r="AE229" i="2"/>
  <c r="AD229" i="2"/>
  <c r="AC229" i="2"/>
  <c r="AB229" i="2"/>
  <c r="Y229" i="2"/>
  <c r="X229" i="2"/>
  <c r="W229" i="2"/>
  <c r="V229" i="2"/>
  <c r="U229" i="2"/>
  <c r="S229" i="2"/>
  <c r="R229" i="2"/>
  <c r="Q229" i="2"/>
  <c r="P229" i="2"/>
  <c r="O229" i="2"/>
  <c r="N229" i="2"/>
  <c r="T229" i="2" s="1"/>
  <c r="L229" i="2"/>
  <c r="K229" i="2"/>
  <c r="J229" i="2"/>
  <c r="I229" i="2"/>
  <c r="H229" i="2"/>
  <c r="G229" i="2"/>
  <c r="M229" i="2" s="1"/>
  <c r="E229" i="2"/>
  <c r="D229" i="2"/>
  <c r="C229" i="2"/>
  <c r="AN229" i="2" s="1"/>
  <c r="AR229" i="2" s="1"/>
  <c r="AO228" i="2"/>
  <c r="AN228" i="2"/>
  <c r="AR228" i="2" s="1"/>
  <c r="AL228" i="2"/>
  <c r="AK228" i="2"/>
  <c r="AJ228" i="2"/>
  <c r="AI228" i="2"/>
  <c r="AH228" i="2"/>
  <c r="AG228" i="2"/>
  <c r="AE228" i="2"/>
  <c r="AD228" i="2"/>
  <c r="AC228" i="2"/>
  <c r="AB228" i="2"/>
  <c r="Y228" i="2"/>
  <c r="X228" i="2"/>
  <c r="W228" i="2"/>
  <c r="V228" i="2"/>
  <c r="U228" i="2"/>
  <c r="S228" i="2"/>
  <c r="R228" i="2"/>
  <c r="Q228" i="2"/>
  <c r="P228" i="2"/>
  <c r="O228" i="2"/>
  <c r="N228" i="2"/>
  <c r="T228" i="2" s="1"/>
  <c r="L228" i="2"/>
  <c r="K228" i="2"/>
  <c r="J228" i="2"/>
  <c r="I228" i="2"/>
  <c r="M228" i="2" s="1"/>
  <c r="H228" i="2"/>
  <c r="G228" i="2"/>
  <c r="E228" i="2"/>
  <c r="D228" i="2"/>
  <c r="C228" i="2"/>
  <c r="AP228" i="2" s="1"/>
  <c r="AT228" i="2" s="1"/>
  <c r="AL227" i="2"/>
  <c r="AK227" i="2"/>
  <c r="AJ227" i="2"/>
  <c r="AI227" i="2"/>
  <c r="AH227" i="2"/>
  <c r="AG227" i="2"/>
  <c r="AE227" i="2"/>
  <c r="AD227" i="2"/>
  <c r="AC227" i="2"/>
  <c r="AB227" i="2"/>
  <c r="Y227" i="2"/>
  <c r="X227" i="2"/>
  <c r="W227" i="2"/>
  <c r="V227" i="2"/>
  <c r="U227" i="2"/>
  <c r="S227" i="2"/>
  <c r="R227" i="2"/>
  <c r="Q227" i="2"/>
  <c r="P227" i="2"/>
  <c r="T227" i="2" s="1"/>
  <c r="Z227" i="2" s="1"/>
  <c r="O227" i="2"/>
  <c r="N227" i="2"/>
  <c r="L227" i="2"/>
  <c r="K227" i="2"/>
  <c r="J227" i="2"/>
  <c r="I227" i="2"/>
  <c r="H227" i="2"/>
  <c r="M227" i="2" s="1"/>
  <c r="G227" i="2"/>
  <c r="E227" i="2"/>
  <c r="D227" i="2"/>
  <c r="C227" i="2"/>
  <c r="AL226" i="2"/>
  <c r="AK226" i="2"/>
  <c r="AJ226" i="2"/>
  <c r="AI226" i="2"/>
  <c r="AH226" i="2"/>
  <c r="AG226" i="2"/>
  <c r="AE226" i="2"/>
  <c r="AD226" i="2"/>
  <c r="AC226" i="2"/>
  <c r="AB226" i="2"/>
  <c r="Y226" i="2"/>
  <c r="X226" i="2"/>
  <c r="W226" i="2"/>
  <c r="V226" i="2"/>
  <c r="U226" i="2"/>
  <c r="S226" i="2"/>
  <c r="R226" i="2"/>
  <c r="Q226" i="2"/>
  <c r="P226" i="2"/>
  <c r="O226" i="2"/>
  <c r="T226" i="2" s="1"/>
  <c r="N226" i="2"/>
  <c r="L226" i="2"/>
  <c r="K226" i="2"/>
  <c r="J226" i="2"/>
  <c r="I226" i="2"/>
  <c r="H226" i="2"/>
  <c r="G226" i="2"/>
  <c r="E226" i="2"/>
  <c r="D226" i="2"/>
  <c r="C226" i="2"/>
  <c r="AP226" i="2" s="1"/>
  <c r="AT226" i="2" s="1"/>
  <c r="AP225" i="2"/>
  <c r="AT225" i="2" s="1"/>
  <c r="AO225" i="2"/>
  <c r="AS225" i="2" s="1"/>
  <c r="AL225" i="2"/>
  <c r="AK225" i="2"/>
  <c r="AJ225" i="2"/>
  <c r="AI225" i="2"/>
  <c r="AH225" i="2"/>
  <c r="AG225" i="2"/>
  <c r="AE225" i="2"/>
  <c r="AD225" i="2"/>
  <c r="AC225" i="2"/>
  <c r="AB225" i="2"/>
  <c r="Y225" i="2"/>
  <c r="X225" i="2"/>
  <c r="W225" i="2"/>
  <c r="V225" i="2"/>
  <c r="Z225" i="2" s="1"/>
  <c r="U225" i="2"/>
  <c r="S225" i="2"/>
  <c r="R225" i="2"/>
  <c r="Q225" i="2"/>
  <c r="P225" i="2"/>
  <c r="O225" i="2"/>
  <c r="N225" i="2"/>
  <c r="T225" i="2" s="1"/>
  <c r="L225" i="2"/>
  <c r="K225" i="2"/>
  <c r="J225" i="2"/>
  <c r="I225" i="2"/>
  <c r="H225" i="2"/>
  <c r="G225" i="2"/>
  <c r="M225" i="2" s="1"/>
  <c r="E225" i="2"/>
  <c r="D225" i="2"/>
  <c r="C225" i="2"/>
  <c r="AN225" i="2" s="1"/>
  <c r="AR225" i="2" s="1"/>
  <c r="AO224" i="2"/>
  <c r="AN224" i="2"/>
  <c r="AL224" i="2"/>
  <c r="AK224" i="2"/>
  <c r="AJ224" i="2"/>
  <c r="AI224" i="2"/>
  <c r="AH224" i="2"/>
  <c r="AG224" i="2"/>
  <c r="AE224" i="2"/>
  <c r="AD224" i="2"/>
  <c r="AC224" i="2"/>
  <c r="AB224" i="2"/>
  <c r="Y224" i="2"/>
  <c r="X224" i="2"/>
  <c r="W224" i="2"/>
  <c r="V224" i="2"/>
  <c r="U224" i="2"/>
  <c r="S224" i="2"/>
  <c r="R224" i="2"/>
  <c r="Q224" i="2"/>
  <c r="P224" i="2"/>
  <c r="O224" i="2"/>
  <c r="N224" i="2"/>
  <c r="L224" i="2"/>
  <c r="K224" i="2"/>
  <c r="J224" i="2"/>
  <c r="I224" i="2"/>
  <c r="M224" i="2" s="1"/>
  <c r="H224" i="2"/>
  <c r="G224" i="2"/>
  <c r="E224" i="2"/>
  <c r="D224" i="2"/>
  <c r="C224" i="2"/>
  <c r="AP224" i="2" s="1"/>
  <c r="AL223" i="2"/>
  <c r="AK223" i="2"/>
  <c r="AJ223" i="2"/>
  <c r="AI223" i="2"/>
  <c r="AH223" i="2"/>
  <c r="AG223" i="2"/>
  <c r="AE223" i="2"/>
  <c r="AD223" i="2"/>
  <c r="AC223" i="2"/>
  <c r="AB223" i="2"/>
  <c r="Y223" i="2"/>
  <c r="X223" i="2"/>
  <c r="W223" i="2"/>
  <c r="V223" i="2"/>
  <c r="U223" i="2"/>
  <c r="S223" i="2"/>
  <c r="R223" i="2"/>
  <c r="Q223" i="2"/>
  <c r="P223" i="2"/>
  <c r="T223" i="2" s="1"/>
  <c r="Z223" i="2" s="1"/>
  <c r="O223" i="2"/>
  <c r="N223" i="2"/>
  <c r="L223" i="2"/>
  <c r="K223" i="2"/>
  <c r="J223" i="2"/>
  <c r="I223" i="2"/>
  <c r="H223" i="2"/>
  <c r="M223" i="2" s="1"/>
  <c r="G223" i="2"/>
  <c r="E223" i="2"/>
  <c r="D223" i="2"/>
  <c r="C223" i="2"/>
  <c r="AL222" i="2"/>
  <c r="AK222" i="2"/>
  <c r="AJ222" i="2"/>
  <c r="AI222" i="2"/>
  <c r="AH222" i="2"/>
  <c r="AG222" i="2"/>
  <c r="AE222" i="2"/>
  <c r="AD222" i="2"/>
  <c r="AC222" i="2"/>
  <c r="AB222" i="2"/>
  <c r="Y222" i="2"/>
  <c r="X222" i="2"/>
  <c r="W222" i="2"/>
  <c r="V222" i="2"/>
  <c r="U222" i="2"/>
  <c r="S222" i="2"/>
  <c r="R222" i="2"/>
  <c r="Q222" i="2"/>
  <c r="P222" i="2"/>
  <c r="T222" i="2" s="1"/>
  <c r="O222" i="2"/>
  <c r="N222" i="2"/>
  <c r="L222" i="2"/>
  <c r="K222" i="2"/>
  <c r="J222" i="2"/>
  <c r="I222" i="2"/>
  <c r="H222" i="2"/>
  <c r="G222" i="2"/>
  <c r="E222" i="2"/>
  <c r="D222" i="2"/>
  <c r="C222" i="2"/>
  <c r="AP221" i="2"/>
  <c r="AO221" i="2"/>
  <c r="AL221" i="2"/>
  <c r="AK221" i="2"/>
  <c r="AJ221" i="2"/>
  <c r="AI221" i="2"/>
  <c r="AH221" i="2"/>
  <c r="AG221" i="2"/>
  <c r="AE221" i="2"/>
  <c r="AD221" i="2"/>
  <c r="AC221" i="2"/>
  <c r="AB221" i="2"/>
  <c r="Y221" i="2"/>
  <c r="X221" i="2"/>
  <c r="W221" i="2"/>
  <c r="V221" i="2"/>
  <c r="U221" i="2"/>
  <c r="S221" i="2"/>
  <c r="R221" i="2"/>
  <c r="Q221" i="2"/>
  <c r="P221" i="2"/>
  <c r="O221" i="2"/>
  <c r="N221" i="2"/>
  <c r="L221" i="2"/>
  <c r="K221" i="2"/>
  <c r="J221" i="2"/>
  <c r="I221" i="2"/>
  <c r="H221" i="2"/>
  <c r="G221" i="2"/>
  <c r="E221" i="2"/>
  <c r="D221" i="2"/>
  <c r="C221" i="2"/>
  <c r="AN221" i="2" s="1"/>
  <c r="AO220" i="2"/>
  <c r="AN220" i="2"/>
  <c r="AL220" i="2"/>
  <c r="AK220" i="2"/>
  <c r="AJ220" i="2"/>
  <c r="AI220" i="2"/>
  <c r="AH220" i="2"/>
  <c r="AG220" i="2"/>
  <c r="AE220" i="2"/>
  <c r="AD220" i="2"/>
  <c r="AC220" i="2"/>
  <c r="AB220" i="2"/>
  <c r="Y220" i="2"/>
  <c r="X220" i="2"/>
  <c r="W220" i="2"/>
  <c r="V220" i="2"/>
  <c r="U220" i="2"/>
  <c r="S220" i="2"/>
  <c r="R220" i="2"/>
  <c r="Q220" i="2"/>
  <c r="P220" i="2"/>
  <c r="O220" i="2"/>
  <c r="N220" i="2"/>
  <c r="T220" i="2" s="1"/>
  <c r="L220" i="2"/>
  <c r="K220" i="2"/>
  <c r="J220" i="2"/>
  <c r="I220" i="2"/>
  <c r="M220" i="2" s="1"/>
  <c r="H220" i="2"/>
  <c r="G220" i="2"/>
  <c r="E220" i="2"/>
  <c r="D220" i="2"/>
  <c r="C220" i="2"/>
  <c r="AP220" i="2" s="1"/>
  <c r="AT220" i="2" s="1"/>
  <c r="AO219" i="2"/>
  <c r="AN219" i="2"/>
  <c r="AL219" i="2"/>
  <c r="AK219" i="2"/>
  <c r="AJ219" i="2"/>
  <c r="AI219" i="2"/>
  <c r="AH219" i="2"/>
  <c r="AG219" i="2"/>
  <c r="AE219" i="2"/>
  <c r="AD219" i="2"/>
  <c r="AC219" i="2"/>
  <c r="AB219" i="2"/>
  <c r="Y219" i="2"/>
  <c r="X219" i="2"/>
  <c r="W219" i="2"/>
  <c r="V219" i="2"/>
  <c r="U219" i="2"/>
  <c r="S219" i="2"/>
  <c r="R219" i="2"/>
  <c r="Q219" i="2"/>
  <c r="P219" i="2"/>
  <c r="O219" i="2"/>
  <c r="N219" i="2"/>
  <c r="T219" i="2" s="1"/>
  <c r="L219" i="2"/>
  <c r="K219" i="2"/>
  <c r="J219" i="2"/>
  <c r="I219" i="2"/>
  <c r="H219" i="2"/>
  <c r="G219" i="2"/>
  <c r="M219" i="2" s="1"/>
  <c r="E219" i="2"/>
  <c r="D219" i="2"/>
  <c r="C219" i="2"/>
  <c r="AP219" i="2" s="1"/>
  <c r="AO218" i="2"/>
  <c r="AN218" i="2"/>
  <c r="AL218" i="2"/>
  <c r="AK218" i="2"/>
  <c r="AJ218" i="2"/>
  <c r="AI218" i="2"/>
  <c r="AH218" i="2"/>
  <c r="AG218" i="2"/>
  <c r="AE218" i="2"/>
  <c r="AD218" i="2"/>
  <c r="AC218" i="2"/>
  <c r="AB218" i="2"/>
  <c r="Y218" i="2"/>
  <c r="X218" i="2"/>
  <c r="W218" i="2"/>
  <c r="V218" i="2"/>
  <c r="U218" i="2"/>
  <c r="S218" i="2"/>
  <c r="R218" i="2"/>
  <c r="Q218" i="2"/>
  <c r="P218" i="2"/>
  <c r="O218" i="2"/>
  <c r="N218" i="2"/>
  <c r="T218" i="2" s="1"/>
  <c r="L218" i="2"/>
  <c r="K218" i="2"/>
  <c r="J218" i="2"/>
  <c r="I218" i="2"/>
  <c r="M218" i="2" s="1"/>
  <c r="H218" i="2"/>
  <c r="G218" i="2"/>
  <c r="E218" i="2"/>
  <c r="D218" i="2"/>
  <c r="C218" i="2"/>
  <c r="AP218" i="2" s="1"/>
  <c r="AT218" i="2" s="1"/>
  <c r="AL217" i="2"/>
  <c r="AK217" i="2"/>
  <c r="AJ217" i="2"/>
  <c r="AI217" i="2"/>
  <c r="AH217" i="2"/>
  <c r="AG217" i="2"/>
  <c r="AE217" i="2"/>
  <c r="AD217" i="2"/>
  <c r="AC217" i="2"/>
  <c r="AB217" i="2"/>
  <c r="Y217" i="2"/>
  <c r="X217" i="2"/>
  <c r="W217" i="2"/>
  <c r="V217" i="2"/>
  <c r="U217" i="2"/>
  <c r="S217" i="2"/>
  <c r="R217" i="2"/>
  <c r="Q217" i="2"/>
  <c r="P217" i="2"/>
  <c r="T217" i="2" s="1"/>
  <c r="Z217" i="2" s="1"/>
  <c r="O217" i="2"/>
  <c r="N217" i="2"/>
  <c r="L217" i="2"/>
  <c r="K217" i="2"/>
  <c r="J217" i="2"/>
  <c r="I217" i="2"/>
  <c r="H217" i="2"/>
  <c r="M217" i="2" s="1"/>
  <c r="G217" i="2"/>
  <c r="E217" i="2"/>
  <c r="D217" i="2"/>
  <c r="C217" i="2"/>
  <c r="AP217" i="2" s="1"/>
  <c r="AL216" i="2"/>
  <c r="AK216" i="2"/>
  <c r="AJ216" i="2"/>
  <c r="AI216" i="2"/>
  <c r="AH216" i="2"/>
  <c r="AG216" i="2"/>
  <c r="AE216" i="2"/>
  <c r="AD216" i="2"/>
  <c r="AC216" i="2"/>
  <c r="AB216" i="2"/>
  <c r="Y216" i="2"/>
  <c r="X216" i="2"/>
  <c r="W216" i="2"/>
  <c r="V216" i="2"/>
  <c r="U216" i="2"/>
  <c r="S216" i="2"/>
  <c r="R216" i="2"/>
  <c r="Q216" i="2"/>
  <c r="P216" i="2"/>
  <c r="O216" i="2"/>
  <c r="T216" i="2" s="1"/>
  <c r="Z216" i="2" s="1"/>
  <c r="N216" i="2"/>
  <c r="L216" i="2"/>
  <c r="K216" i="2"/>
  <c r="J216" i="2"/>
  <c r="I216" i="2"/>
  <c r="H216" i="2"/>
  <c r="G216" i="2"/>
  <c r="M216" i="2" s="1"/>
  <c r="E216" i="2"/>
  <c r="D216" i="2"/>
  <c r="C216" i="2"/>
  <c r="AP216" i="2" s="1"/>
  <c r="AT216" i="2" s="1"/>
  <c r="AP215" i="2"/>
  <c r="AO215" i="2"/>
  <c r="AL215" i="2"/>
  <c r="AK215" i="2"/>
  <c r="AJ215" i="2"/>
  <c r="AI215" i="2"/>
  <c r="AH215" i="2"/>
  <c r="AG215" i="2"/>
  <c r="AE215" i="2"/>
  <c r="AD215" i="2"/>
  <c r="AC215" i="2"/>
  <c r="AB215" i="2"/>
  <c r="Y215" i="2"/>
  <c r="X215" i="2"/>
  <c r="W215" i="2"/>
  <c r="V215" i="2"/>
  <c r="U215" i="2"/>
  <c r="S215" i="2"/>
  <c r="R215" i="2"/>
  <c r="Q215" i="2"/>
  <c r="P215" i="2"/>
  <c r="O215" i="2"/>
  <c r="N215" i="2"/>
  <c r="T215" i="2" s="1"/>
  <c r="Z215" i="2" s="1"/>
  <c r="L215" i="2"/>
  <c r="K215" i="2"/>
  <c r="J215" i="2"/>
  <c r="I215" i="2"/>
  <c r="H215" i="2"/>
  <c r="G215" i="2"/>
  <c r="M215" i="2" s="1"/>
  <c r="E215" i="2"/>
  <c r="D215" i="2"/>
  <c r="C215" i="2"/>
  <c r="AN215" i="2" s="1"/>
  <c r="AR215" i="2" s="1"/>
  <c r="AO214" i="2"/>
  <c r="AN214" i="2"/>
  <c r="AL214" i="2"/>
  <c r="AK214" i="2"/>
  <c r="AJ214" i="2"/>
  <c r="AI214" i="2"/>
  <c r="AH214" i="2"/>
  <c r="AG214" i="2"/>
  <c r="AE214" i="2"/>
  <c r="AD214" i="2"/>
  <c r="AC214" i="2"/>
  <c r="AB214" i="2"/>
  <c r="Y214" i="2"/>
  <c r="X214" i="2"/>
  <c r="W214" i="2"/>
  <c r="V214" i="2"/>
  <c r="U214" i="2"/>
  <c r="S214" i="2"/>
  <c r="R214" i="2"/>
  <c r="Q214" i="2"/>
  <c r="P214" i="2"/>
  <c r="O214" i="2"/>
  <c r="N214" i="2"/>
  <c r="T214" i="2" s="1"/>
  <c r="L214" i="2"/>
  <c r="K214" i="2"/>
  <c r="J214" i="2"/>
  <c r="I214" i="2"/>
  <c r="M214" i="2" s="1"/>
  <c r="H214" i="2"/>
  <c r="G214" i="2"/>
  <c r="E214" i="2"/>
  <c r="D214" i="2"/>
  <c r="C214" i="2"/>
  <c r="AP214" i="2" s="1"/>
  <c r="AT214" i="2" s="1"/>
  <c r="AL213" i="2"/>
  <c r="AK213" i="2"/>
  <c r="AJ213" i="2"/>
  <c r="AI213" i="2"/>
  <c r="AH213" i="2"/>
  <c r="AG213" i="2"/>
  <c r="AE213" i="2"/>
  <c r="AD213" i="2"/>
  <c r="AC213" i="2"/>
  <c r="AB213" i="2"/>
  <c r="Y213" i="2"/>
  <c r="X213" i="2"/>
  <c r="W213" i="2"/>
  <c r="V213" i="2"/>
  <c r="U213" i="2"/>
  <c r="S213" i="2"/>
  <c r="R213" i="2"/>
  <c r="Q213" i="2"/>
  <c r="P213" i="2"/>
  <c r="T213" i="2" s="1"/>
  <c r="Z213" i="2" s="1"/>
  <c r="O213" i="2"/>
  <c r="N213" i="2"/>
  <c r="L213" i="2"/>
  <c r="K213" i="2"/>
  <c r="J213" i="2"/>
  <c r="I213" i="2"/>
  <c r="H213" i="2"/>
  <c r="M213" i="2" s="1"/>
  <c r="G213" i="2"/>
  <c r="E213" i="2"/>
  <c r="D213" i="2"/>
  <c r="C213" i="2"/>
  <c r="AP213" i="2" s="1"/>
  <c r="AL212" i="2"/>
  <c r="AK212" i="2"/>
  <c r="AJ212" i="2"/>
  <c r="AI212" i="2"/>
  <c r="AH212" i="2"/>
  <c r="AG212" i="2"/>
  <c r="AE212" i="2"/>
  <c r="AD212" i="2"/>
  <c r="AC212" i="2"/>
  <c r="AB212" i="2"/>
  <c r="Y212" i="2"/>
  <c r="X212" i="2"/>
  <c r="W212" i="2"/>
  <c r="V212" i="2"/>
  <c r="U212" i="2"/>
  <c r="S212" i="2"/>
  <c r="R212" i="2"/>
  <c r="Q212" i="2"/>
  <c r="P212" i="2"/>
  <c r="O212" i="2"/>
  <c r="T212" i="2" s="1"/>
  <c r="Z212" i="2" s="1"/>
  <c r="N212" i="2"/>
  <c r="L212" i="2"/>
  <c r="K212" i="2"/>
  <c r="J212" i="2"/>
  <c r="I212" i="2"/>
  <c r="H212" i="2"/>
  <c r="G212" i="2"/>
  <c r="M212" i="2" s="1"/>
  <c r="E212" i="2"/>
  <c r="D212" i="2"/>
  <c r="C212" i="2"/>
  <c r="AP212" i="2" s="1"/>
  <c r="AT212" i="2" s="1"/>
  <c r="AP211" i="2"/>
  <c r="AO211" i="2"/>
  <c r="AL211" i="2"/>
  <c r="AK211" i="2"/>
  <c r="AJ211" i="2"/>
  <c r="AI211" i="2"/>
  <c r="AH211" i="2"/>
  <c r="AG211" i="2"/>
  <c r="AE211" i="2"/>
  <c r="AD211" i="2"/>
  <c r="AC211" i="2"/>
  <c r="AB211" i="2"/>
  <c r="Y211" i="2"/>
  <c r="X211" i="2"/>
  <c r="W211" i="2"/>
  <c r="V211" i="2"/>
  <c r="U211" i="2"/>
  <c r="S211" i="2"/>
  <c r="R211" i="2"/>
  <c r="Q211" i="2"/>
  <c r="P211" i="2"/>
  <c r="O211" i="2"/>
  <c r="N211" i="2"/>
  <c r="T211" i="2" s="1"/>
  <c r="Z211" i="2" s="1"/>
  <c r="L211" i="2"/>
  <c r="K211" i="2"/>
  <c r="J211" i="2"/>
  <c r="I211" i="2"/>
  <c r="H211" i="2"/>
  <c r="G211" i="2"/>
  <c r="M211" i="2" s="1"/>
  <c r="E211" i="2"/>
  <c r="D211" i="2"/>
  <c r="C211" i="2"/>
  <c r="AN211" i="2" s="1"/>
  <c r="AR211" i="2" s="1"/>
  <c r="AO210" i="2"/>
  <c r="AN210" i="2"/>
  <c r="AL210" i="2"/>
  <c r="AK210" i="2"/>
  <c r="AJ210" i="2"/>
  <c r="AI210" i="2"/>
  <c r="AH210" i="2"/>
  <c r="AG210" i="2"/>
  <c r="AE210" i="2"/>
  <c r="AD210" i="2"/>
  <c r="AC210" i="2"/>
  <c r="AB210" i="2"/>
  <c r="Y210" i="2"/>
  <c r="X210" i="2"/>
  <c r="W210" i="2"/>
  <c r="V210" i="2"/>
  <c r="U210" i="2"/>
  <c r="S210" i="2"/>
  <c r="R210" i="2"/>
  <c r="Q210" i="2"/>
  <c r="P210" i="2"/>
  <c r="O210" i="2"/>
  <c r="N210" i="2"/>
  <c r="T210" i="2" s="1"/>
  <c r="L210" i="2"/>
  <c r="K210" i="2"/>
  <c r="J210" i="2"/>
  <c r="I210" i="2"/>
  <c r="M210" i="2" s="1"/>
  <c r="H210" i="2"/>
  <c r="G210" i="2"/>
  <c r="E210" i="2"/>
  <c r="D210" i="2"/>
  <c r="C210" i="2"/>
  <c r="AP210" i="2" s="1"/>
  <c r="AT210" i="2" s="1"/>
  <c r="AL209" i="2"/>
  <c r="AK209" i="2"/>
  <c r="AJ209" i="2"/>
  <c r="AI209" i="2"/>
  <c r="AH209" i="2"/>
  <c r="AG209" i="2"/>
  <c r="AE209" i="2"/>
  <c r="AD209" i="2"/>
  <c r="AC209" i="2"/>
  <c r="AB209" i="2"/>
  <c r="Y209" i="2"/>
  <c r="X209" i="2"/>
  <c r="W209" i="2"/>
  <c r="V209" i="2"/>
  <c r="U209" i="2"/>
  <c r="S209" i="2"/>
  <c r="R209" i="2"/>
  <c r="Q209" i="2"/>
  <c r="P209" i="2"/>
  <c r="T209" i="2" s="1"/>
  <c r="Z209" i="2" s="1"/>
  <c r="O209" i="2"/>
  <c r="N209" i="2"/>
  <c r="L209" i="2"/>
  <c r="K209" i="2"/>
  <c r="J209" i="2"/>
  <c r="I209" i="2"/>
  <c r="H209" i="2"/>
  <c r="M209" i="2" s="1"/>
  <c r="G209" i="2"/>
  <c r="E209" i="2"/>
  <c r="D209" i="2"/>
  <c r="C209" i="2"/>
  <c r="AP209" i="2" s="1"/>
  <c r="AL208" i="2"/>
  <c r="AK208" i="2"/>
  <c r="AJ208" i="2"/>
  <c r="AI208" i="2"/>
  <c r="AH208" i="2"/>
  <c r="AG208" i="2"/>
  <c r="AE208" i="2"/>
  <c r="AD208" i="2"/>
  <c r="AC208" i="2"/>
  <c r="AB208" i="2"/>
  <c r="Y208" i="2"/>
  <c r="X208" i="2"/>
  <c r="W208" i="2"/>
  <c r="V208" i="2"/>
  <c r="U208" i="2"/>
  <c r="S208" i="2"/>
  <c r="R208" i="2"/>
  <c r="Q208" i="2"/>
  <c r="P208" i="2"/>
  <c r="O208" i="2"/>
  <c r="T208" i="2" s="1"/>
  <c r="Z208" i="2" s="1"/>
  <c r="N208" i="2"/>
  <c r="L208" i="2"/>
  <c r="K208" i="2"/>
  <c r="J208" i="2"/>
  <c r="I208" i="2"/>
  <c r="H208" i="2"/>
  <c r="G208" i="2"/>
  <c r="M208" i="2" s="1"/>
  <c r="E208" i="2"/>
  <c r="D208" i="2"/>
  <c r="C208" i="2"/>
  <c r="AP208" i="2" s="1"/>
  <c r="AT208" i="2" s="1"/>
  <c r="AP207" i="2"/>
  <c r="AO207" i="2"/>
  <c r="AL207" i="2"/>
  <c r="AK207" i="2"/>
  <c r="AJ207" i="2"/>
  <c r="AI207" i="2"/>
  <c r="AH207" i="2"/>
  <c r="AG207" i="2"/>
  <c r="AE207" i="2"/>
  <c r="AD207" i="2"/>
  <c r="AC207" i="2"/>
  <c r="AB207" i="2"/>
  <c r="Y207" i="2"/>
  <c r="X207" i="2"/>
  <c r="W207" i="2"/>
  <c r="V207" i="2"/>
  <c r="U207" i="2"/>
  <c r="S207" i="2"/>
  <c r="R207" i="2"/>
  <c r="Q207" i="2"/>
  <c r="P207" i="2"/>
  <c r="O207" i="2"/>
  <c r="N207" i="2"/>
  <c r="T207" i="2" s="1"/>
  <c r="Z207" i="2" s="1"/>
  <c r="L207" i="2"/>
  <c r="K207" i="2"/>
  <c r="J207" i="2"/>
  <c r="I207" i="2"/>
  <c r="H207" i="2"/>
  <c r="G207" i="2"/>
  <c r="M207" i="2" s="1"/>
  <c r="E207" i="2"/>
  <c r="D207" i="2"/>
  <c r="C207" i="2"/>
  <c r="AN207" i="2" s="1"/>
  <c r="AR207" i="2" s="1"/>
  <c r="AO206" i="2"/>
  <c r="AN206" i="2"/>
  <c r="AL206" i="2"/>
  <c r="AK206" i="2"/>
  <c r="AJ206" i="2"/>
  <c r="AI206" i="2"/>
  <c r="AH206" i="2"/>
  <c r="AG206" i="2"/>
  <c r="AE206" i="2"/>
  <c r="AD206" i="2"/>
  <c r="AC206" i="2"/>
  <c r="AB206" i="2"/>
  <c r="Y206" i="2"/>
  <c r="X206" i="2"/>
  <c r="W206" i="2"/>
  <c r="V206" i="2"/>
  <c r="U206" i="2"/>
  <c r="S206" i="2"/>
  <c r="R206" i="2"/>
  <c r="Q206" i="2"/>
  <c r="P206" i="2"/>
  <c r="O206" i="2"/>
  <c r="N206" i="2"/>
  <c r="T206" i="2" s="1"/>
  <c r="L206" i="2"/>
  <c r="K206" i="2"/>
  <c r="J206" i="2"/>
  <c r="I206" i="2"/>
  <c r="M206" i="2" s="1"/>
  <c r="H206" i="2"/>
  <c r="G206" i="2"/>
  <c r="E206" i="2"/>
  <c r="D206" i="2"/>
  <c r="C206" i="2"/>
  <c r="AP206" i="2" s="1"/>
  <c r="AT206" i="2" s="1"/>
  <c r="AL205" i="2"/>
  <c r="AK205" i="2"/>
  <c r="AJ205" i="2"/>
  <c r="AI205" i="2"/>
  <c r="AH205" i="2"/>
  <c r="AG205" i="2"/>
  <c r="AE205" i="2"/>
  <c r="AD205" i="2"/>
  <c r="AC205" i="2"/>
  <c r="AB205" i="2"/>
  <c r="Y205" i="2"/>
  <c r="X205" i="2"/>
  <c r="W205" i="2"/>
  <c r="V205" i="2"/>
  <c r="U205" i="2"/>
  <c r="S205" i="2"/>
  <c r="R205" i="2"/>
  <c r="Q205" i="2"/>
  <c r="P205" i="2"/>
  <c r="T205" i="2" s="1"/>
  <c r="Z205" i="2" s="1"/>
  <c r="O205" i="2"/>
  <c r="N205" i="2"/>
  <c r="L205" i="2"/>
  <c r="K205" i="2"/>
  <c r="J205" i="2"/>
  <c r="I205" i="2"/>
  <c r="H205" i="2"/>
  <c r="M205" i="2" s="1"/>
  <c r="G205" i="2"/>
  <c r="E205" i="2"/>
  <c r="D205" i="2"/>
  <c r="C205" i="2"/>
  <c r="AP205" i="2" s="1"/>
  <c r="AL204" i="2"/>
  <c r="AK204" i="2"/>
  <c r="AJ204" i="2"/>
  <c r="AI204" i="2"/>
  <c r="AH204" i="2"/>
  <c r="AG204" i="2"/>
  <c r="AE204" i="2"/>
  <c r="AD204" i="2"/>
  <c r="AC204" i="2"/>
  <c r="AB204" i="2"/>
  <c r="Y204" i="2"/>
  <c r="X204" i="2"/>
  <c r="W204" i="2"/>
  <c r="V204" i="2"/>
  <c r="U204" i="2"/>
  <c r="S204" i="2"/>
  <c r="R204" i="2"/>
  <c r="Q204" i="2"/>
  <c r="P204" i="2"/>
  <c r="O204" i="2"/>
  <c r="T204" i="2" s="1"/>
  <c r="Z204" i="2" s="1"/>
  <c r="N204" i="2"/>
  <c r="L204" i="2"/>
  <c r="K204" i="2"/>
  <c r="J204" i="2"/>
  <c r="I204" i="2"/>
  <c r="H204" i="2"/>
  <c r="G204" i="2"/>
  <c r="M204" i="2" s="1"/>
  <c r="E204" i="2"/>
  <c r="D204" i="2"/>
  <c r="C204" i="2"/>
  <c r="AP204" i="2" s="1"/>
  <c r="AT204" i="2" s="1"/>
  <c r="AP203" i="2"/>
  <c r="AO203" i="2"/>
  <c r="AL203" i="2"/>
  <c r="AK203" i="2"/>
  <c r="AJ203" i="2"/>
  <c r="AI203" i="2"/>
  <c r="AH203" i="2"/>
  <c r="AG203" i="2"/>
  <c r="AE203" i="2"/>
  <c r="AD203" i="2"/>
  <c r="AC203" i="2"/>
  <c r="AB203" i="2"/>
  <c r="Y203" i="2"/>
  <c r="X203" i="2"/>
  <c r="W203" i="2"/>
  <c r="V203" i="2"/>
  <c r="U203" i="2"/>
  <c r="S203" i="2"/>
  <c r="R203" i="2"/>
  <c r="Q203" i="2"/>
  <c r="P203" i="2"/>
  <c r="O203" i="2"/>
  <c r="N203" i="2"/>
  <c r="T203" i="2" s="1"/>
  <c r="Z203" i="2" s="1"/>
  <c r="L203" i="2"/>
  <c r="K203" i="2"/>
  <c r="J203" i="2"/>
  <c r="I203" i="2"/>
  <c r="H203" i="2"/>
  <c r="G203" i="2"/>
  <c r="M203" i="2" s="1"/>
  <c r="E203" i="2"/>
  <c r="D203" i="2"/>
  <c r="C203" i="2"/>
  <c r="AN203" i="2" s="1"/>
  <c r="AR203" i="2" s="1"/>
  <c r="AO202" i="2"/>
  <c r="AN202" i="2"/>
  <c r="AL202" i="2"/>
  <c r="AK202" i="2"/>
  <c r="AJ202" i="2"/>
  <c r="AI202" i="2"/>
  <c r="AH202" i="2"/>
  <c r="AG202" i="2"/>
  <c r="AE202" i="2"/>
  <c r="AD202" i="2"/>
  <c r="AC202" i="2"/>
  <c r="AB202" i="2"/>
  <c r="Y202" i="2"/>
  <c r="X202" i="2"/>
  <c r="W202" i="2"/>
  <c r="V202" i="2"/>
  <c r="U202" i="2"/>
  <c r="S202" i="2"/>
  <c r="R202" i="2"/>
  <c r="Q202" i="2"/>
  <c r="P202" i="2"/>
  <c r="O202" i="2"/>
  <c r="N202" i="2"/>
  <c r="T202" i="2" s="1"/>
  <c r="L202" i="2"/>
  <c r="K202" i="2"/>
  <c r="J202" i="2"/>
  <c r="I202" i="2"/>
  <c r="M202" i="2" s="1"/>
  <c r="H202" i="2"/>
  <c r="G202" i="2"/>
  <c r="E202" i="2"/>
  <c r="D202" i="2"/>
  <c r="C202" i="2"/>
  <c r="AP202" i="2" s="1"/>
  <c r="AT202" i="2" s="1"/>
  <c r="AL201" i="2"/>
  <c r="AK201" i="2"/>
  <c r="AJ201" i="2"/>
  <c r="AI201" i="2"/>
  <c r="AH201" i="2"/>
  <c r="AG201" i="2"/>
  <c r="AE201" i="2"/>
  <c r="AD201" i="2"/>
  <c r="AC201" i="2"/>
  <c r="AB201" i="2"/>
  <c r="Y201" i="2"/>
  <c r="X201" i="2"/>
  <c r="W201" i="2"/>
  <c r="V201" i="2"/>
  <c r="U201" i="2"/>
  <c r="S201" i="2"/>
  <c r="R201" i="2"/>
  <c r="Q201" i="2"/>
  <c r="P201" i="2"/>
  <c r="T201" i="2" s="1"/>
  <c r="Z201" i="2" s="1"/>
  <c r="O201" i="2"/>
  <c r="N201" i="2"/>
  <c r="L201" i="2"/>
  <c r="K201" i="2"/>
  <c r="J201" i="2"/>
  <c r="I201" i="2"/>
  <c r="H201" i="2"/>
  <c r="M201" i="2" s="1"/>
  <c r="G201" i="2"/>
  <c r="E201" i="2"/>
  <c r="D201" i="2"/>
  <c r="C201" i="2"/>
  <c r="AP201" i="2" s="1"/>
  <c r="AL200" i="2"/>
  <c r="AK200" i="2"/>
  <c r="AJ200" i="2"/>
  <c r="AI200" i="2"/>
  <c r="AH200" i="2"/>
  <c r="AG200" i="2"/>
  <c r="AE200" i="2"/>
  <c r="AD200" i="2"/>
  <c r="AC200" i="2"/>
  <c r="AB200" i="2"/>
  <c r="Y200" i="2"/>
  <c r="X200" i="2"/>
  <c r="W200" i="2"/>
  <c r="V200" i="2"/>
  <c r="U200" i="2"/>
  <c r="S200" i="2"/>
  <c r="R200" i="2"/>
  <c r="Q200" i="2"/>
  <c r="P200" i="2"/>
  <c r="O200" i="2"/>
  <c r="T200" i="2" s="1"/>
  <c r="Z200" i="2" s="1"/>
  <c r="N200" i="2"/>
  <c r="L200" i="2"/>
  <c r="K200" i="2"/>
  <c r="J200" i="2"/>
  <c r="I200" i="2"/>
  <c r="H200" i="2"/>
  <c r="G200" i="2"/>
  <c r="M200" i="2" s="1"/>
  <c r="E200" i="2"/>
  <c r="D200" i="2"/>
  <c r="C200" i="2"/>
  <c r="AP200" i="2" s="1"/>
  <c r="AT200" i="2" s="1"/>
  <c r="AP199" i="2"/>
  <c r="AO199" i="2"/>
  <c r="AL199" i="2"/>
  <c r="AK199" i="2"/>
  <c r="AJ199" i="2"/>
  <c r="AI199" i="2"/>
  <c r="AH199" i="2"/>
  <c r="AG199" i="2"/>
  <c r="AE199" i="2"/>
  <c r="AD199" i="2"/>
  <c r="AC199" i="2"/>
  <c r="AB199" i="2"/>
  <c r="Y199" i="2"/>
  <c r="X199" i="2"/>
  <c r="W199" i="2"/>
  <c r="V199" i="2"/>
  <c r="U199" i="2"/>
  <c r="S199" i="2"/>
  <c r="R199" i="2"/>
  <c r="Q199" i="2"/>
  <c r="P199" i="2"/>
  <c r="O199" i="2"/>
  <c r="N199" i="2"/>
  <c r="T199" i="2" s="1"/>
  <c r="Z199" i="2" s="1"/>
  <c r="L199" i="2"/>
  <c r="K199" i="2"/>
  <c r="J199" i="2"/>
  <c r="I199" i="2"/>
  <c r="H199" i="2"/>
  <c r="G199" i="2"/>
  <c r="M199" i="2" s="1"/>
  <c r="E199" i="2"/>
  <c r="D199" i="2"/>
  <c r="C199" i="2"/>
  <c r="AN199" i="2" s="1"/>
  <c r="AR199" i="2" s="1"/>
  <c r="AO198" i="2"/>
  <c r="AN198" i="2"/>
  <c r="AL198" i="2"/>
  <c r="AK198" i="2"/>
  <c r="AJ198" i="2"/>
  <c r="AI198" i="2"/>
  <c r="AH198" i="2"/>
  <c r="AG198" i="2"/>
  <c r="AE198" i="2"/>
  <c r="AD198" i="2"/>
  <c r="AC198" i="2"/>
  <c r="AB198" i="2"/>
  <c r="Y198" i="2"/>
  <c r="X198" i="2"/>
  <c r="W198" i="2"/>
  <c r="V198" i="2"/>
  <c r="U198" i="2"/>
  <c r="S198" i="2"/>
  <c r="R198" i="2"/>
  <c r="Q198" i="2"/>
  <c r="P198" i="2"/>
  <c r="O198" i="2"/>
  <c r="N198" i="2"/>
  <c r="T198" i="2" s="1"/>
  <c r="L198" i="2"/>
  <c r="K198" i="2"/>
  <c r="J198" i="2"/>
  <c r="I198" i="2"/>
  <c r="M198" i="2" s="1"/>
  <c r="H198" i="2"/>
  <c r="G198" i="2"/>
  <c r="E198" i="2"/>
  <c r="D198" i="2"/>
  <c r="C198" i="2"/>
  <c r="AP198" i="2" s="1"/>
  <c r="AT198" i="2" s="1"/>
  <c r="AL197" i="2"/>
  <c r="AK197" i="2"/>
  <c r="AJ197" i="2"/>
  <c r="AI197" i="2"/>
  <c r="AH197" i="2"/>
  <c r="AG197" i="2"/>
  <c r="AE197" i="2"/>
  <c r="AD197" i="2"/>
  <c r="AC197" i="2"/>
  <c r="AB197" i="2"/>
  <c r="Y197" i="2"/>
  <c r="X197" i="2"/>
  <c r="W197" i="2"/>
  <c r="V197" i="2"/>
  <c r="U197" i="2"/>
  <c r="S197" i="2"/>
  <c r="R197" i="2"/>
  <c r="Q197" i="2"/>
  <c r="P197" i="2"/>
  <c r="T197" i="2" s="1"/>
  <c r="Z197" i="2" s="1"/>
  <c r="O197" i="2"/>
  <c r="N197" i="2"/>
  <c r="L197" i="2"/>
  <c r="K197" i="2"/>
  <c r="J197" i="2"/>
  <c r="I197" i="2"/>
  <c r="H197" i="2"/>
  <c r="M197" i="2" s="1"/>
  <c r="G197" i="2"/>
  <c r="E197" i="2"/>
  <c r="D197" i="2"/>
  <c r="C197" i="2"/>
  <c r="AP197" i="2" s="1"/>
  <c r="AL196" i="2"/>
  <c r="AK196" i="2"/>
  <c r="AJ196" i="2"/>
  <c r="AI196" i="2"/>
  <c r="AH196" i="2"/>
  <c r="AG196" i="2"/>
  <c r="AE196" i="2"/>
  <c r="AD196" i="2"/>
  <c r="AC196" i="2"/>
  <c r="AB196" i="2"/>
  <c r="Y196" i="2"/>
  <c r="X196" i="2"/>
  <c r="W196" i="2"/>
  <c r="V196" i="2"/>
  <c r="U196" i="2"/>
  <c r="S196" i="2"/>
  <c r="R196" i="2"/>
  <c r="Q196" i="2"/>
  <c r="P196" i="2"/>
  <c r="O196" i="2"/>
  <c r="T196" i="2" s="1"/>
  <c r="Z196" i="2" s="1"/>
  <c r="N196" i="2"/>
  <c r="L196" i="2"/>
  <c r="K196" i="2"/>
  <c r="J196" i="2"/>
  <c r="I196" i="2"/>
  <c r="H196" i="2"/>
  <c r="G196" i="2"/>
  <c r="M196" i="2" s="1"/>
  <c r="E196" i="2"/>
  <c r="D196" i="2"/>
  <c r="C196" i="2"/>
  <c r="AP196" i="2" s="1"/>
  <c r="AT196" i="2" s="1"/>
  <c r="AP195" i="2"/>
  <c r="AO195" i="2"/>
  <c r="AL195" i="2"/>
  <c r="AK195" i="2"/>
  <c r="AJ195" i="2"/>
  <c r="AI195" i="2"/>
  <c r="AH195" i="2"/>
  <c r="AG195" i="2"/>
  <c r="AE195" i="2"/>
  <c r="AD195" i="2"/>
  <c r="AC195" i="2"/>
  <c r="AB195" i="2"/>
  <c r="Y195" i="2"/>
  <c r="X195" i="2"/>
  <c r="W195" i="2"/>
  <c r="V195" i="2"/>
  <c r="U195" i="2"/>
  <c r="S195" i="2"/>
  <c r="R195" i="2"/>
  <c r="Q195" i="2"/>
  <c r="P195" i="2"/>
  <c r="O195" i="2"/>
  <c r="N195" i="2"/>
  <c r="T195" i="2" s="1"/>
  <c r="Z195" i="2" s="1"/>
  <c r="L195" i="2"/>
  <c r="K195" i="2"/>
  <c r="J195" i="2"/>
  <c r="I195" i="2"/>
  <c r="H195" i="2"/>
  <c r="G195" i="2"/>
  <c r="M195" i="2" s="1"/>
  <c r="E195" i="2"/>
  <c r="D195" i="2"/>
  <c r="C195" i="2"/>
  <c r="AN195" i="2" s="1"/>
  <c r="AR195" i="2" s="1"/>
  <c r="AO194" i="2"/>
  <c r="AN194" i="2"/>
  <c r="AL194" i="2"/>
  <c r="AK194" i="2"/>
  <c r="AJ194" i="2"/>
  <c r="AI194" i="2"/>
  <c r="AH194" i="2"/>
  <c r="AG194" i="2"/>
  <c r="AE194" i="2"/>
  <c r="AD194" i="2"/>
  <c r="AC194" i="2"/>
  <c r="AB194" i="2"/>
  <c r="Y194" i="2"/>
  <c r="X194" i="2"/>
  <c r="W194" i="2"/>
  <c r="V194" i="2"/>
  <c r="U194" i="2"/>
  <c r="S194" i="2"/>
  <c r="R194" i="2"/>
  <c r="Q194" i="2"/>
  <c r="P194" i="2"/>
  <c r="O194" i="2"/>
  <c r="N194" i="2"/>
  <c r="T194" i="2" s="1"/>
  <c r="L194" i="2"/>
  <c r="K194" i="2"/>
  <c r="J194" i="2"/>
  <c r="I194" i="2"/>
  <c r="M194" i="2" s="1"/>
  <c r="H194" i="2"/>
  <c r="G194" i="2"/>
  <c r="E194" i="2"/>
  <c r="D194" i="2"/>
  <c r="C194" i="2"/>
  <c r="AP194" i="2" s="1"/>
  <c r="AT194" i="2" s="1"/>
  <c r="AL193" i="2"/>
  <c r="AK193" i="2"/>
  <c r="AJ193" i="2"/>
  <c r="AI193" i="2"/>
  <c r="AH193" i="2"/>
  <c r="AG193" i="2"/>
  <c r="AE193" i="2"/>
  <c r="AD193" i="2"/>
  <c r="AC193" i="2"/>
  <c r="AB193" i="2"/>
  <c r="Y193" i="2"/>
  <c r="X193" i="2"/>
  <c r="W193" i="2"/>
  <c r="V193" i="2"/>
  <c r="U193" i="2"/>
  <c r="S193" i="2"/>
  <c r="R193" i="2"/>
  <c r="Q193" i="2"/>
  <c r="P193" i="2"/>
  <c r="T193" i="2" s="1"/>
  <c r="Z193" i="2" s="1"/>
  <c r="O193" i="2"/>
  <c r="N193" i="2"/>
  <c r="L193" i="2"/>
  <c r="K193" i="2"/>
  <c r="J193" i="2"/>
  <c r="I193" i="2"/>
  <c r="H193" i="2"/>
  <c r="M193" i="2" s="1"/>
  <c r="G193" i="2"/>
  <c r="E193" i="2"/>
  <c r="D193" i="2"/>
  <c r="C193" i="2"/>
  <c r="AP193" i="2" s="1"/>
  <c r="AL192" i="2"/>
  <c r="AK192" i="2"/>
  <c r="AJ192" i="2"/>
  <c r="AI192" i="2"/>
  <c r="AH192" i="2"/>
  <c r="AG192" i="2"/>
  <c r="AE192" i="2"/>
  <c r="AD192" i="2"/>
  <c r="AC192" i="2"/>
  <c r="AB192" i="2"/>
  <c r="Y192" i="2"/>
  <c r="X192" i="2"/>
  <c r="W192" i="2"/>
  <c r="V192" i="2"/>
  <c r="U192" i="2"/>
  <c r="S192" i="2"/>
  <c r="R192" i="2"/>
  <c r="Q192" i="2"/>
  <c r="P192" i="2"/>
  <c r="O192" i="2"/>
  <c r="T192" i="2" s="1"/>
  <c r="Z192" i="2" s="1"/>
  <c r="N192" i="2"/>
  <c r="L192" i="2"/>
  <c r="K192" i="2"/>
  <c r="J192" i="2"/>
  <c r="I192" i="2"/>
  <c r="H192" i="2"/>
  <c r="G192" i="2"/>
  <c r="M192" i="2" s="1"/>
  <c r="E192" i="2"/>
  <c r="D192" i="2"/>
  <c r="C192" i="2"/>
  <c r="AP192" i="2" s="1"/>
  <c r="AT192" i="2" s="1"/>
  <c r="AP191" i="2"/>
  <c r="AO191" i="2"/>
  <c r="AL191" i="2"/>
  <c r="AK191" i="2"/>
  <c r="AJ191" i="2"/>
  <c r="AI191" i="2"/>
  <c r="AH191" i="2"/>
  <c r="AG191" i="2"/>
  <c r="AE191" i="2"/>
  <c r="AD191" i="2"/>
  <c r="AC191" i="2"/>
  <c r="AB191" i="2"/>
  <c r="Y191" i="2"/>
  <c r="X191" i="2"/>
  <c r="W191" i="2"/>
  <c r="V191" i="2"/>
  <c r="U191" i="2"/>
  <c r="S191" i="2"/>
  <c r="R191" i="2"/>
  <c r="Q191" i="2"/>
  <c r="P191" i="2"/>
  <c r="O191" i="2"/>
  <c r="N191" i="2"/>
  <c r="T191" i="2" s="1"/>
  <c r="Z191" i="2" s="1"/>
  <c r="L191" i="2"/>
  <c r="K191" i="2"/>
  <c r="J191" i="2"/>
  <c r="I191" i="2"/>
  <c r="H191" i="2"/>
  <c r="G191" i="2"/>
  <c r="M191" i="2" s="1"/>
  <c r="E191" i="2"/>
  <c r="D191" i="2"/>
  <c r="C191" i="2"/>
  <c r="AN191" i="2" s="1"/>
  <c r="AR191" i="2" s="1"/>
  <c r="AO190" i="2"/>
  <c r="AN190" i="2"/>
  <c r="AL190" i="2"/>
  <c r="AK190" i="2"/>
  <c r="AJ190" i="2"/>
  <c r="AI190" i="2"/>
  <c r="AH190" i="2"/>
  <c r="AG190" i="2"/>
  <c r="AE190" i="2"/>
  <c r="AD190" i="2"/>
  <c r="AC190" i="2"/>
  <c r="AB190" i="2"/>
  <c r="Y190" i="2"/>
  <c r="X190" i="2"/>
  <c r="W190" i="2"/>
  <c r="V190" i="2"/>
  <c r="U190" i="2"/>
  <c r="S190" i="2"/>
  <c r="R190" i="2"/>
  <c r="Q190" i="2"/>
  <c r="P190" i="2"/>
  <c r="O190" i="2"/>
  <c r="N190" i="2"/>
  <c r="T190" i="2" s="1"/>
  <c r="L190" i="2"/>
  <c r="K190" i="2"/>
  <c r="J190" i="2"/>
  <c r="I190" i="2"/>
  <c r="M190" i="2" s="1"/>
  <c r="H190" i="2"/>
  <c r="G190" i="2"/>
  <c r="E190" i="2"/>
  <c r="D190" i="2"/>
  <c r="C190" i="2"/>
  <c r="AP190" i="2" s="1"/>
  <c r="AT190" i="2" s="1"/>
  <c r="AL189" i="2"/>
  <c r="AK189" i="2"/>
  <c r="AJ189" i="2"/>
  <c r="AI189" i="2"/>
  <c r="AH189" i="2"/>
  <c r="AG189" i="2"/>
  <c r="AE189" i="2"/>
  <c r="AD189" i="2"/>
  <c r="AC189" i="2"/>
  <c r="AB189" i="2"/>
  <c r="Y189" i="2"/>
  <c r="X189" i="2"/>
  <c r="W189" i="2"/>
  <c r="V189" i="2"/>
  <c r="U189" i="2"/>
  <c r="S189" i="2"/>
  <c r="R189" i="2"/>
  <c r="Q189" i="2"/>
  <c r="P189" i="2"/>
  <c r="T189" i="2" s="1"/>
  <c r="Z189" i="2" s="1"/>
  <c r="O189" i="2"/>
  <c r="N189" i="2"/>
  <c r="L189" i="2"/>
  <c r="K189" i="2"/>
  <c r="J189" i="2"/>
  <c r="I189" i="2"/>
  <c r="H189" i="2"/>
  <c r="M189" i="2" s="1"/>
  <c r="G189" i="2"/>
  <c r="E189" i="2"/>
  <c r="D189" i="2"/>
  <c r="C189" i="2"/>
  <c r="AP189" i="2" s="1"/>
  <c r="AL188" i="2"/>
  <c r="AK188" i="2"/>
  <c r="AJ188" i="2"/>
  <c r="AI188" i="2"/>
  <c r="AH188" i="2"/>
  <c r="AG188" i="2"/>
  <c r="AE188" i="2"/>
  <c r="AD188" i="2"/>
  <c r="AC188" i="2"/>
  <c r="AB188" i="2"/>
  <c r="Y188" i="2"/>
  <c r="X188" i="2"/>
  <c r="W188" i="2"/>
  <c r="V188" i="2"/>
  <c r="U188" i="2"/>
  <c r="S188" i="2"/>
  <c r="R188" i="2"/>
  <c r="Q188" i="2"/>
  <c r="P188" i="2"/>
  <c r="O188" i="2"/>
  <c r="T188" i="2" s="1"/>
  <c r="Z188" i="2" s="1"/>
  <c r="N188" i="2"/>
  <c r="L188" i="2"/>
  <c r="K188" i="2"/>
  <c r="J188" i="2"/>
  <c r="I188" i="2"/>
  <c r="H188" i="2"/>
  <c r="G188" i="2"/>
  <c r="M188" i="2" s="1"/>
  <c r="E188" i="2"/>
  <c r="D188" i="2"/>
  <c r="C188" i="2"/>
  <c r="AP188" i="2" s="1"/>
  <c r="AT188" i="2" s="1"/>
  <c r="AP187" i="2"/>
  <c r="AO187" i="2"/>
  <c r="AL187" i="2"/>
  <c r="AK187" i="2"/>
  <c r="AJ187" i="2"/>
  <c r="AI187" i="2"/>
  <c r="AH187" i="2"/>
  <c r="AG187" i="2"/>
  <c r="AE187" i="2"/>
  <c r="AD187" i="2"/>
  <c r="AC187" i="2"/>
  <c r="AB187" i="2"/>
  <c r="Y187" i="2"/>
  <c r="X187" i="2"/>
  <c r="W187" i="2"/>
  <c r="V187" i="2"/>
  <c r="U187" i="2"/>
  <c r="S187" i="2"/>
  <c r="R187" i="2"/>
  <c r="Q187" i="2"/>
  <c r="P187" i="2"/>
  <c r="O187" i="2"/>
  <c r="N187" i="2"/>
  <c r="T187" i="2" s="1"/>
  <c r="Z187" i="2" s="1"/>
  <c r="L187" i="2"/>
  <c r="K187" i="2"/>
  <c r="J187" i="2"/>
  <c r="I187" i="2"/>
  <c r="H187" i="2"/>
  <c r="G187" i="2"/>
  <c r="M187" i="2" s="1"/>
  <c r="E187" i="2"/>
  <c r="D187" i="2"/>
  <c r="C187" i="2"/>
  <c r="AN187" i="2" s="1"/>
  <c r="AR187" i="2" s="1"/>
  <c r="AO186" i="2"/>
  <c r="AN186" i="2"/>
  <c r="AL186" i="2"/>
  <c r="AK186" i="2"/>
  <c r="AJ186" i="2"/>
  <c r="AI186" i="2"/>
  <c r="AH186" i="2"/>
  <c r="AG186" i="2"/>
  <c r="AE186" i="2"/>
  <c r="AD186" i="2"/>
  <c r="AC186" i="2"/>
  <c r="AB186" i="2"/>
  <c r="Y186" i="2"/>
  <c r="X186" i="2"/>
  <c r="W186" i="2"/>
  <c r="V186" i="2"/>
  <c r="U186" i="2"/>
  <c r="S186" i="2"/>
  <c r="R186" i="2"/>
  <c r="Q186" i="2"/>
  <c r="P186" i="2"/>
  <c r="O186" i="2"/>
  <c r="N186" i="2"/>
  <c r="T186" i="2" s="1"/>
  <c r="L186" i="2"/>
  <c r="K186" i="2"/>
  <c r="J186" i="2"/>
  <c r="I186" i="2"/>
  <c r="M186" i="2" s="1"/>
  <c r="H186" i="2"/>
  <c r="G186" i="2"/>
  <c r="E186" i="2"/>
  <c r="D186" i="2"/>
  <c r="C186" i="2"/>
  <c r="AP186" i="2" s="1"/>
  <c r="AT186" i="2" s="1"/>
  <c r="AL185" i="2"/>
  <c r="AK185" i="2"/>
  <c r="AJ185" i="2"/>
  <c r="AI185" i="2"/>
  <c r="AH185" i="2"/>
  <c r="AG185" i="2"/>
  <c r="AE185" i="2"/>
  <c r="AD185" i="2"/>
  <c r="AC185" i="2"/>
  <c r="AB185" i="2"/>
  <c r="Y185" i="2"/>
  <c r="X185" i="2"/>
  <c r="W185" i="2"/>
  <c r="V185" i="2"/>
  <c r="U185" i="2"/>
  <c r="S185" i="2"/>
  <c r="R185" i="2"/>
  <c r="Q185" i="2"/>
  <c r="P185" i="2"/>
  <c r="T185" i="2" s="1"/>
  <c r="Z185" i="2" s="1"/>
  <c r="O185" i="2"/>
  <c r="N185" i="2"/>
  <c r="L185" i="2"/>
  <c r="K185" i="2"/>
  <c r="J185" i="2"/>
  <c r="I185" i="2"/>
  <c r="H185" i="2"/>
  <c r="M185" i="2" s="1"/>
  <c r="G185" i="2"/>
  <c r="E185" i="2"/>
  <c r="D185" i="2"/>
  <c r="C185" i="2"/>
  <c r="AP185" i="2" s="1"/>
  <c r="AL184" i="2"/>
  <c r="AK184" i="2"/>
  <c r="AJ184" i="2"/>
  <c r="AI184" i="2"/>
  <c r="AH184" i="2"/>
  <c r="AG184" i="2"/>
  <c r="AE184" i="2"/>
  <c r="AD184" i="2"/>
  <c r="AC184" i="2"/>
  <c r="AB184" i="2"/>
  <c r="Y184" i="2"/>
  <c r="X184" i="2"/>
  <c r="W184" i="2"/>
  <c r="V184" i="2"/>
  <c r="U184" i="2"/>
  <c r="S184" i="2"/>
  <c r="R184" i="2"/>
  <c r="Q184" i="2"/>
  <c r="P184" i="2"/>
  <c r="O184" i="2"/>
  <c r="T184" i="2" s="1"/>
  <c r="Z184" i="2" s="1"/>
  <c r="N184" i="2"/>
  <c r="L184" i="2"/>
  <c r="K184" i="2"/>
  <c r="J184" i="2"/>
  <c r="I184" i="2"/>
  <c r="H184" i="2"/>
  <c r="G184" i="2"/>
  <c r="M184" i="2" s="1"/>
  <c r="E184" i="2"/>
  <c r="D184" i="2"/>
  <c r="C184" i="2"/>
  <c r="AP184" i="2" s="1"/>
  <c r="AT184" i="2" s="1"/>
  <c r="AP183" i="2"/>
  <c r="AO183" i="2"/>
  <c r="AL183" i="2"/>
  <c r="AK183" i="2"/>
  <c r="AJ183" i="2"/>
  <c r="AI183" i="2"/>
  <c r="AH183" i="2"/>
  <c r="AG183" i="2"/>
  <c r="AE183" i="2"/>
  <c r="AD183" i="2"/>
  <c r="AC183" i="2"/>
  <c r="AB183" i="2"/>
  <c r="Y183" i="2"/>
  <c r="X183" i="2"/>
  <c r="W183" i="2"/>
  <c r="V183" i="2"/>
  <c r="U183" i="2"/>
  <c r="S183" i="2"/>
  <c r="R183" i="2"/>
  <c r="Q183" i="2"/>
  <c r="P183" i="2"/>
  <c r="O183" i="2"/>
  <c r="N183" i="2"/>
  <c r="T183" i="2" s="1"/>
  <c r="Z183" i="2" s="1"/>
  <c r="L183" i="2"/>
  <c r="K183" i="2"/>
  <c r="J183" i="2"/>
  <c r="I183" i="2"/>
  <c r="H183" i="2"/>
  <c r="G183" i="2"/>
  <c r="M183" i="2" s="1"/>
  <c r="E183" i="2"/>
  <c r="D183" i="2"/>
  <c r="C183" i="2"/>
  <c r="AN183" i="2" s="1"/>
  <c r="AR183" i="2" s="1"/>
  <c r="AO182" i="2"/>
  <c r="AN182" i="2"/>
  <c r="AL182" i="2"/>
  <c r="AK182" i="2"/>
  <c r="AJ182" i="2"/>
  <c r="AI182" i="2"/>
  <c r="AH182" i="2"/>
  <c r="AG182" i="2"/>
  <c r="AE182" i="2"/>
  <c r="AD182" i="2"/>
  <c r="AC182" i="2"/>
  <c r="AB182" i="2"/>
  <c r="Y182" i="2"/>
  <c r="X182" i="2"/>
  <c r="W182" i="2"/>
  <c r="V182" i="2"/>
  <c r="U182" i="2"/>
  <c r="S182" i="2"/>
  <c r="R182" i="2"/>
  <c r="Q182" i="2"/>
  <c r="P182" i="2"/>
  <c r="O182" i="2"/>
  <c r="N182" i="2"/>
  <c r="T182" i="2" s="1"/>
  <c r="L182" i="2"/>
  <c r="K182" i="2"/>
  <c r="J182" i="2"/>
  <c r="I182" i="2"/>
  <c r="M182" i="2" s="1"/>
  <c r="H182" i="2"/>
  <c r="G182" i="2"/>
  <c r="E182" i="2"/>
  <c r="D182" i="2"/>
  <c r="C182" i="2"/>
  <c r="AP182" i="2" s="1"/>
  <c r="AT182" i="2" s="1"/>
  <c r="AL181" i="2"/>
  <c r="AK181" i="2"/>
  <c r="AJ181" i="2"/>
  <c r="AI181" i="2"/>
  <c r="AH181" i="2"/>
  <c r="AG181" i="2"/>
  <c r="AE181" i="2"/>
  <c r="AD181" i="2"/>
  <c r="AC181" i="2"/>
  <c r="AB181" i="2"/>
  <c r="Y181" i="2"/>
  <c r="X181" i="2"/>
  <c r="W181" i="2"/>
  <c r="V181" i="2"/>
  <c r="U181" i="2"/>
  <c r="S181" i="2"/>
  <c r="R181" i="2"/>
  <c r="Q181" i="2"/>
  <c r="P181" i="2"/>
  <c r="T181" i="2" s="1"/>
  <c r="Z181" i="2" s="1"/>
  <c r="O181" i="2"/>
  <c r="N181" i="2"/>
  <c r="L181" i="2"/>
  <c r="K181" i="2"/>
  <c r="J181" i="2"/>
  <c r="I181" i="2"/>
  <c r="H181" i="2"/>
  <c r="M181" i="2" s="1"/>
  <c r="G181" i="2"/>
  <c r="E181" i="2"/>
  <c r="D181" i="2"/>
  <c r="C181" i="2"/>
  <c r="AP181" i="2" s="1"/>
  <c r="AL180" i="2"/>
  <c r="AK180" i="2"/>
  <c r="AJ180" i="2"/>
  <c r="AI180" i="2"/>
  <c r="AH180" i="2"/>
  <c r="AG180" i="2"/>
  <c r="AE180" i="2"/>
  <c r="AD180" i="2"/>
  <c r="AC180" i="2"/>
  <c r="AB180" i="2"/>
  <c r="Y180" i="2"/>
  <c r="X180" i="2"/>
  <c r="W180" i="2"/>
  <c r="V180" i="2"/>
  <c r="U180" i="2"/>
  <c r="S180" i="2"/>
  <c r="R180" i="2"/>
  <c r="Q180" i="2"/>
  <c r="P180" i="2"/>
  <c r="O180" i="2"/>
  <c r="T180" i="2" s="1"/>
  <c r="Z180" i="2" s="1"/>
  <c r="N180" i="2"/>
  <c r="L180" i="2"/>
  <c r="K180" i="2"/>
  <c r="J180" i="2"/>
  <c r="I180" i="2"/>
  <c r="H180" i="2"/>
  <c r="G180" i="2"/>
  <c r="M180" i="2" s="1"/>
  <c r="E180" i="2"/>
  <c r="D180" i="2"/>
  <c r="C180" i="2"/>
  <c r="AP180" i="2" s="1"/>
  <c r="AT180" i="2" s="1"/>
  <c r="AP179" i="2"/>
  <c r="AO179" i="2"/>
  <c r="AL179" i="2"/>
  <c r="AK179" i="2"/>
  <c r="AJ179" i="2"/>
  <c r="AI179" i="2"/>
  <c r="AH179" i="2"/>
  <c r="AG179" i="2"/>
  <c r="AE179" i="2"/>
  <c r="AD179" i="2"/>
  <c r="AC179" i="2"/>
  <c r="AB179" i="2"/>
  <c r="Y179" i="2"/>
  <c r="X179" i="2"/>
  <c r="W179" i="2"/>
  <c r="V179" i="2"/>
  <c r="U179" i="2"/>
  <c r="S179" i="2"/>
  <c r="R179" i="2"/>
  <c r="Q179" i="2"/>
  <c r="P179" i="2"/>
  <c r="O179" i="2"/>
  <c r="N179" i="2"/>
  <c r="T179" i="2" s="1"/>
  <c r="Z179" i="2" s="1"/>
  <c r="L179" i="2"/>
  <c r="K179" i="2"/>
  <c r="J179" i="2"/>
  <c r="I179" i="2"/>
  <c r="H179" i="2"/>
  <c r="G179" i="2"/>
  <c r="M179" i="2" s="1"/>
  <c r="E179" i="2"/>
  <c r="D179" i="2"/>
  <c r="C179" i="2"/>
  <c r="AN179" i="2" s="1"/>
  <c r="AR179" i="2" s="1"/>
  <c r="AO178" i="2"/>
  <c r="AN178" i="2"/>
  <c r="AL178" i="2"/>
  <c r="AK178" i="2"/>
  <c r="AJ178" i="2"/>
  <c r="AI178" i="2"/>
  <c r="AH178" i="2"/>
  <c r="AG178" i="2"/>
  <c r="AE178" i="2"/>
  <c r="AD178" i="2"/>
  <c r="AC178" i="2"/>
  <c r="AB178" i="2"/>
  <c r="Y178" i="2"/>
  <c r="X178" i="2"/>
  <c r="W178" i="2"/>
  <c r="V178" i="2"/>
  <c r="U178" i="2"/>
  <c r="S178" i="2"/>
  <c r="R178" i="2"/>
  <c r="Q178" i="2"/>
  <c r="P178" i="2"/>
  <c r="O178" i="2"/>
  <c r="N178" i="2"/>
  <c r="T178" i="2" s="1"/>
  <c r="L178" i="2"/>
  <c r="K178" i="2"/>
  <c r="J178" i="2"/>
  <c r="I178" i="2"/>
  <c r="M178" i="2" s="1"/>
  <c r="H178" i="2"/>
  <c r="G178" i="2"/>
  <c r="E178" i="2"/>
  <c r="D178" i="2"/>
  <c r="C178" i="2"/>
  <c r="AP178" i="2" s="1"/>
  <c r="AT178" i="2" s="1"/>
  <c r="AL177" i="2"/>
  <c r="AK177" i="2"/>
  <c r="AJ177" i="2"/>
  <c r="AI177" i="2"/>
  <c r="AH177" i="2"/>
  <c r="AG177" i="2"/>
  <c r="AE177" i="2"/>
  <c r="AD177" i="2"/>
  <c r="AC177" i="2"/>
  <c r="AB177" i="2"/>
  <c r="Y177" i="2"/>
  <c r="X177" i="2"/>
  <c r="W177" i="2"/>
  <c r="V177" i="2"/>
  <c r="U177" i="2"/>
  <c r="S177" i="2"/>
  <c r="R177" i="2"/>
  <c r="Q177" i="2"/>
  <c r="P177" i="2"/>
  <c r="T177" i="2" s="1"/>
  <c r="Z177" i="2" s="1"/>
  <c r="O177" i="2"/>
  <c r="N177" i="2"/>
  <c r="L177" i="2"/>
  <c r="K177" i="2"/>
  <c r="J177" i="2"/>
  <c r="I177" i="2"/>
  <c r="H177" i="2"/>
  <c r="M177" i="2" s="1"/>
  <c r="G177" i="2"/>
  <c r="E177" i="2"/>
  <c r="D177" i="2"/>
  <c r="C177" i="2"/>
  <c r="AP177" i="2" s="1"/>
  <c r="AL176" i="2"/>
  <c r="AK176" i="2"/>
  <c r="AJ176" i="2"/>
  <c r="AI176" i="2"/>
  <c r="AH176" i="2"/>
  <c r="AG176" i="2"/>
  <c r="AE176" i="2"/>
  <c r="AD176" i="2"/>
  <c r="AC176" i="2"/>
  <c r="AB176" i="2"/>
  <c r="Y176" i="2"/>
  <c r="X176" i="2"/>
  <c r="W176" i="2"/>
  <c r="V176" i="2"/>
  <c r="U176" i="2"/>
  <c r="S176" i="2"/>
  <c r="R176" i="2"/>
  <c r="Q176" i="2"/>
  <c r="P176" i="2"/>
  <c r="O176" i="2"/>
  <c r="T176" i="2" s="1"/>
  <c r="Z176" i="2" s="1"/>
  <c r="N176" i="2"/>
  <c r="L176" i="2"/>
  <c r="K176" i="2"/>
  <c r="J176" i="2"/>
  <c r="I176" i="2"/>
  <c r="H176" i="2"/>
  <c r="G176" i="2"/>
  <c r="M176" i="2" s="1"/>
  <c r="E176" i="2"/>
  <c r="D176" i="2"/>
  <c r="C176" i="2"/>
  <c r="AP176" i="2" s="1"/>
  <c r="AT176" i="2" s="1"/>
  <c r="AP175" i="2"/>
  <c r="AO175" i="2"/>
  <c r="AL175" i="2"/>
  <c r="AK175" i="2"/>
  <c r="AJ175" i="2"/>
  <c r="AI175" i="2"/>
  <c r="AH175" i="2"/>
  <c r="AG175" i="2"/>
  <c r="AE175" i="2"/>
  <c r="AD175" i="2"/>
  <c r="AC175" i="2"/>
  <c r="AB175" i="2"/>
  <c r="Y175" i="2"/>
  <c r="X175" i="2"/>
  <c r="W175" i="2"/>
  <c r="V175" i="2"/>
  <c r="U175" i="2"/>
  <c r="S175" i="2"/>
  <c r="R175" i="2"/>
  <c r="Q175" i="2"/>
  <c r="P175" i="2"/>
  <c r="O175" i="2"/>
  <c r="N175" i="2"/>
  <c r="T175" i="2" s="1"/>
  <c r="Z175" i="2" s="1"/>
  <c r="L175" i="2"/>
  <c r="K175" i="2"/>
  <c r="J175" i="2"/>
  <c r="I175" i="2"/>
  <c r="H175" i="2"/>
  <c r="G175" i="2"/>
  <c r="M175" i="2" s="1"/>
  <c r="E175" i="2"/>
  <c r="D175" i="2"/>
  <c r="C175" i="2"/>
  <c r="AN175" i="2" s="1"/>
  <c r="AR175" i="2" s="1"/>
  <c r="AO174" i="2"/>
  <c r="AN174" i="2"/>
  <c r="AL174" i="2"/>
  <c r="AK174" i="2"/>
  <c r="AJ174" i="2"/>
  <c r="AI174" i="2"/>
  <c r="AH174" i="2"/>
  <c r="AG174" i="2"/>
  <c r="AE174" i="2"/>
  <c r="AD174" i="2"/>
  <c r="AC174" i="2"/>
  <c r="AB174" i="2"/>
  <c r="Y174" i="2"/>
  <c r="X174" i="2"/>
  <c r="W174" i="2"/>
  <c r="V174" i="2"/>
  <c r="U174" i="2"/>
  <c r="S174" i="2"/>
  <c r="R174" i="2"/>
  <c r="Q174" i="2"/>
  <c r="P174" i="2"/>
  <c r="O174" i="2"/>
  <c r="N174" i="2"/>
  <c r="T174" i="2" s="1"/>
  <c r="L174" i="2"/>
  <c r="K174" i="2"/>
  <c r="J174" i="2"/>
  <c r="I174" i="2"/>
  <c r="M174" i="2" s="1"/>
  <c r="H174" i="2"/>
  <c r="G174" i="2"/>
  <c r="E174" i="2"/>
  <c r="D174" i="2"/>
  <c r="C174" i="2"/>
  <c r="AP174" i="2" s="1"/>
  <c r="AT174" i="2" s="1"/>
  <c r="AL173" i="2"/>
  <c r="AK173" i="2"/>
  <c r="AJ173" i="2"/>
  <c r="AI173" i="2"/>
  <c r="AH173" i="2"/>
  <c r="AG173" i="2"/>
  <c r="AE173" i="2"/>
  <c r="AD173" i="2"/>
  <c r="AC173" i="2"/>
  <c r="AB173" i="2"/>
  <c r="Y173" i="2"/>
  <c r="X173" i="2"/>
  <c r="W173" i="2"/>
  <c r="V173" i="2"/>
  <c r="U173" i="2"/>
  <c r="S173" i="2"/>
  <c r="R173" i="2"/>
  <c r="Q173" i="2"/>
  <c r="P173" i="2"/>
  <c r="T173" i="2" s="1"/>
  <c r="Z173" i="2" s="1"/>
  <c r="O173" i="2"/>
  <c r="N173" i="2"/>
  <c r="L173" i="2"/>
  <c r="K173" i="2"/>
  <c r="J173" i="2"/>
  <c r="I173" i="2"/>
  <c r="H173" i="2"/>
  <c r="M173" i="2" s="1"/>
  <c r="G173" i="2"/>
  <c r="E173" i="2"/>
  <c r="D173" i="2"/>
  <c r="C173" i="2"/>
  <c r="AP173" i="2" s="1"/>
  <c r="AL172" i="2"/>
  <c r="AK172" i="2"/>
  <c r="AJ172" i="2"/>
  <c r="AI172" i="2"/>
  <c r="AH172" i="2"/>
  <c r="AG172" i="2"/>
  <c r="AE172" i="2"/>
  <c r="AD172" i="2"/>
  <c r="AC172" i="2"/>
  <c r="AB172" i="2"/>
  <c r="Y172" i="2"/>
  <c r="X172" i="2"/>
  <c r="W172" i="2"/>
  <c r="V172" i="2"/>
  <c r="U172" i="2"/>
  <c r="S172" i="2"/>
  <c r="R172" i="2"/>
  <c r="Q172" i="2"/>
  <c r="P172" i="2"/>
  <c r="O172" i="2"/>
  <c r="T172" i="2" s="1"/>
  <c r="Z172" i="2" s="1"/>
  <c r="N172" i="2"/>
  <c r="L172" i="2"/>
  <c r="K172" i="2"/>
  <c r="J172" i="2"/>
  <c r="I172" i="2"/>
  <c r="H172" i="2"/>
  <c r="G172" i="2"/>
  <c r="M172" i="2" s="1"/>
  <c r="E172" i="2"/>
  <c r="D172" i="2"/>
  <c r="C172" i="2"/>
  <c r="AP172" i="2" s="1"/>
  <c r="AT172" i="2" s="1"/>
  <c r="AP171" i="2"/>
  <c r="AO171" i="2"/>
  <c r="AL171" i="2"/>
  <c r="AK171" i="2"/>
  <c r="AJ171" i="2"/>
  <c r="AI171" i="2"/>
  <c r="AH171" i="2"/>
  <c r="AG171" i="2"/>
  <c r="AE171" i="2"/>
  <c r="AD171" i="2"/>
  <c r="AC171" i="2"/>
  <c r="AB171" i="2"/>
  <c r="Y171" i="2"/>
  <c r="X171" i="2"/>
  <c r="W171" i="2"/>
  <c r="V171" i="2"/>
  <c r="U171" i="2"/>
  <c r="S171" i="2"/>
  <c r="R171" i="2"/>
  <c r="Q171" i="2"/>
  <c r="P171" i="2"/>
  <c r="O171" i="2"/>
  <c r="N171" i="2"/>
  <c r="T171" i="2" s="1"/>
  <c r="Z171" i="2" s="1"/>
  <c r="L171" i="2"/>
  <c r="K171" i="2"/>
  <c r="J171" i="2"/>
  <c r="I171" i="2"/>
  <c r="H171" i="2"/>
  <c r="G171" i="2"/>
  <c r="M171" i="2" s="1"/>
  <c r="E171" i="2"/>
  <c r="D171" i="2"/>
  <c r="C171" i="2"/>
  <c r="AN171" i="2" s="1"/>
  <c r="AR171" i="2" s="1"/>
  <c r="AO170" i="2"/>
  <c r="AN170" i="2"/>
  <c r="AL170" i="2"/>
  <c r="AK170" i="2"/>
  <c r="AJ170" i="2"/>
  <c r="AI170" i="2"/>
  <c r="AH170" i="2"/>
  <c r="AG170" i="2"/>
  <c r="AE170" i="2"/>
  <c r="AD170" i="2"/>
  <c r="AC170" i="2"/>
  <c r="AB170" i="2"/>
  <c r="Y170" i="2"/>
  <c r="X170" i="2"/>
  <c r="W170" i="2"/>
  <c r="V170" i="2"/>
  <c r="U170" i="2"/>
  <c r="S170" i="2"/>
  <c r="R170" i="2"/>
  <c r="Q170" i="2"/>
  <c r="P170" i="2"/>
  <c r="O170" i="2"/>
  <c r="N170" i="2"/>
  <c r="T170" i="2" s="1"/>
  <c r="L170" i="2"/>
  <c r="K170" i="2"/>
  <c r="J170" i="2"/>
  <c r="I170" i="2"/>
  <c r="M170" i="2" s="1"/>
  <c r="H170" i="2"/>
  <c r="G170" i="2"/>
  <c r="E170" i="2"/>
  <c r="D170" i="2"/>
  <c r="C170" i="2"/>
  <c r="AP170" i="2" s="1"/>
  <c r="AT170" i="2" s="1"/>
  <c r="AL169" i="2"/>
  <c r="AK169" i="2"/>
  <c r="AJ169" i="2"/>
  <c r="AI169" i="2"/>
  <c r="AH169" i="2"/>
  <c r="AG169" i="2"/>
  <c r="AE169" i="2"/>
  <c r="AD169" i="2"/>
  <c r="AC169" i="2"/>
  <c r="AB169" i="2"/>
  <c r="Y169" i="2"/>
  <c r="X169" i="2"/>
  <c r="W169" i="2"/>
  <c r="V169" i="2"/>
  <c r="U169" i="2"/>
  <c r="S169" i="2"/>
  <c r="R169" i="2"/>
  <c r="Q169" i="2"/>
  <c r="P169" i="2"/>
  <c r="T169" i="2" s="1"/>
  <c r="Z169" i="2" s="1"/>
  <c r="O169" i="2"/>
  <c r="N169" i="2"/>
  <c r="L169" i="2"/>
  <c r="K169" i="2"/>
  <c r="J169" i="2"/>
  <c r="I169" i="2"/>
  <c r="H169" i="2"/>
  <c r="M169" i="2" s="1"/>
  <c r="G169" i="2"/>
  <c r="E169" i="2"/>
  <c r="D169" i="2"/>
  <c r="C169" i="2"/>
  <c r="AP169" i="2" s="1"/>
  <c r="AL168" i="2"/>
  <c r="AK168" i="2"/>
  <c r="AJ168" i="2"/>
  <c r="AI168" i="2"/>
  <c r="AH168" i="2"/>
  <c r="AG168" i="2"/>
  <c r="AE168" i="2"/>
  <c r="AD168" i="2"/>
  <c r="AC168" i="2"/>
  <c r="AB168" i="2"/>
  <c r="Y168" i="2"/>
  <c r="X168" i="2"/>
  <c r="W168" i="2"/>
  <c r="V168" i="2"/>
  <c r="U168" i="2"/>
  <c r="S168" i="2"/>
  <c r="R168" i="2"/>
  <c r="Q168" i="2"/>
  <c r="P168" i="2"/>
  <c r="O168" i="2"/>
  <c r="T168" i="2" s="1"/>
  <c r="Z168" i="2" s="1"/>
  <c r="N168" i="2"/>
  <c r="L168" i="2"/>
  <c r="K168" i="2"/>
  <c r="J168" i="2"/>
  <c r="I168" i="2"/>
  <c r="H168" i="2"/>
  <c r="G168" i="2"/>
  <c r="M168" i="2" s="1"/>
  <c r="E168" i="2"/>
  <c r="D168" i="2"/>
  <c r="C168" i="2"/>
  <c r="AP168" i="2" s="1"/>
  <c r="AT168" i="2" s="1"/>
  <c r="AP167" i="2"/>
  <c r="AO167" i="2"/>
  <c r="AL167" i="2"/>
  <c r="AK167" i="2"/>
  <c r="AJ167" i="2"/>
  <c r="AI167" i="2"/>
  <c r="AH167" i="2"/>
  <c r="AG167" i="2"/>
  <c r="AE167" i="2"/>
  <c r="AD167" i="2"/>
  <c r="AC167" i="2"/>
  <c r="AB167" i="2"/>
  <c r="Y167" i="2"/>
  <c r="X167" i="2"/>
  <c r="W167" i="2"/>
  <c r="V167" i="2"/>
  <c r="U167" i="2"/>
  <c r="S167" i="2"/>
  <c r="R167" i="2"/>
  <c r="Q167" i="2"/>
  <c r="P167" i="2"/>
  <c r="O167" i="2"/>
  <c r="N167" i="2"/>
  <c r="T167" i="2" s="1"/>
  <c r="Z167" i="2" s="1"/>
  <c r="L167" i="2"/>
  <c r="K167" i="2"/>
  <c r="J167" i="2"/>
  <c r="I167" i="2"/>
  <c r="H167" i="2"/>
  <c r="G167" i="2"/>
  <c r="M167" i="2" s="1"/>
  <c r="E167" i="2"/>
  <c r="D167" i="2"/>
  <c r="C167" i="2"/>
  <c r="AN167" i="2" s="1"/>
  <c r="AR167" i="2" s="1"/>
  <c r="AO166" i="2"/>
  <c r="AN166" i="2"/>
  <c r="AL166" i="2"/>
  <c r="AK166" i="2"/>
  <c r="AJ166" i="2"/>
  <c r="AI166" i="2"/>
  <c r="AH166" i="2"/>
  <c r="AG166" i="2"/>
  <c r="AE166" i="2"/>
  <c r="AD166" i="2"/>
  <c r="AC166" i="2"/>
  <c r="AB166" i="2"/>
  <c r="Y166" i="2"/>
  <c r="X166" i="2"/>
  <c r="W166" i="2"/>
  <c r="V166" i="2"/>
  <c r="U166" i="2"/>
  <c r="S166" i="2"/>
  <c r="R166" i="2"/>
  <c r="Q166" i="2"/>
  <c r="P166" i="2"/>
  <c r="O166" i="2"/>
  <c r="N166" i="2"/>
  <c r="T166" i="2" s="1"/>
  <c r="L166" i="2"/>
  <c r="K166" i="2"/>
  <c r="J166" i="2"/>
  <c r="I166" i="2"/>
  <c r="M166" i="2" s="1"/>
  <c r="H166" i="2"/>
  <c r="G166" i="2"/>
  <c r="E166" i="2"/>
  <c r="D166" i="2"/>
  <c r="C166" i="2"/>
  <c r="AP166" i="2" s="1"/>
  <c r="AT166" i="2" s="1"/>
  <c r="AL165" i="2"/>
  <c r="AK165" i="2"/>
  <c r="AJ165" i="2"/>
  <c r="AI165" i="2"/>
  <c r="AH165" i="2"/>
  <c r="AG165" i="2"/>
  <c r="AE165" i="2"/>
  <c r="AD165" i="2"/>
  <c r="AC165" i="2"/>
  <c r="AB165" i="2"/>
  <c r="Y165" i="2"/>
  <c r="X165" i="2"/>
  <c r="W165" i="2"/>
  <c r="V165" i="2"/>
  <c r="U165" i="2"/>
  <c r="S165" i="2"/>
  <c r="R165" i="2"/>
  <c r="Q165" i="2"/>
  <c r="P165" i="2"/>
  <c r="T165" i="2" s="1"/>
  <c r="O165" i="2"/>
  <c r="N165" i="2"/>
  <c r="L165" i="2"/>
  <c r="K165" i="2"/>
  <c r="J165" i="2"/>
  <c r="I165" i="2"/>
  <c r="H165" i="2"/>
  <c r="M165" i="2" s="1"/>
  <c r="G165" i="2"/>
  <c r="E165" i="2"/>
  <c r="D165" i="2"/>
  <c r="C165" i="2"/>
  <c r="AL164" i="2"/>
  <c r="AK164" i="2"/>
  <c r="AJ164" i="2"/>
  <c r="AI164" i="2"/>
  <c r="AH164" i="2"/>
  <c r="AG164" i="2"/>
  <c r="AE164" i="2"/>
  <c r="AD164" i="2"/>
  <c r="AC164" i="2"/>
  <c r="AB164" i="2"/>
  <c r="Y164" i="2"/>
  <c r="X164" i="2"/>
  <c r="W164" i="2"/>
  <c r="V164" i="2"/>
  <c r="U164" i="2"/>
  <c r="S164" i="2"/>
  <c r="R164" i="2"/>
  <c r="Q164" i="2"/>
  <c r="P164" i="2"/>
  <c r="O164" i="2"/>
  <c r="T164" i="2" s="1"/>
  <c r="N164" i="2"/>
  <c r="L164" i="2"/>
  <c r="K164" i="2"/>
  <c r="J164" i="2"/>
  <c r="I164" i="2"/>
  <c r="H164" i="2"/>
  <c r="G164" i="2"/>
  <c r="E164" i="2"/>
  <c r="D164" i="2"/>
  <c r="C164" i="2"/>
  <c r="AP163" i="2"/>
  <c r="AO163" i="2"/>
  <c r="AL163" i="2"/>
  <c r="AK163" i="2"/>
  <c r="AJ163" i="2"/>
  <c r="AI163" i="2"/>
  <c r="AH163" i="2"/>
  <c r="AG163" i="2"/>
  <c r="AE163" i="2"/>
  <c r="AD163" i="2"/>
  <c r="AC163" i="2"/>
  <c r="AB163" i="2"/>
  <c r="Y163" i="2"/>
  <c r="X163" i="2"/>
  <c r="W163" i="2"/>
  <c r="V163" i="2"/>
  <c r="U163" i="2"/>
  <c r="S163" i="2"/>
  <c r="R163" i="2"/>
  <c r="Q163" i="2"/>
  <c r="P163" i="2"/>
  <c r="O163" i="2"/>
  <c r="N163" i="2"/>
  <c r="L163" i="2"/>
  <c r="K163" i="2"/>
  <c r="J163" i="2"/>
  <c r="I163" i="2"/>
  <c r="H163" i="2"/>
  <c r="G163" i="2"/>
  <c r="E163" i="2"/>
  <c r="D163" i="2"/>
  <c r="C163" i="2"/>
  <c r="AN163" i="2" s="1"/>
  <c r="AO162" i="2"/>
  <c r="AN162" i="2"/>
  <c r="AL162" i="2"/>
  <c r="AK162" i="2"/>
  <c r="AJ162" i="2"/>
  <c r="AI162" i="2"/>
  <c r="AH162" i="2"/>
  <c r="AG162" i="2"/>
  <c r="AE162" i="2"/>
  <c r="AD162" i="2"/>
  <c r="AC162" i="2"/>
  <c r="AB162" i="2"/>
  <c r="Y162" i="2"/>
  <c r="X162" i="2"/>
  <c r="W162" i="2"/>
  <c r="V162" i="2"/>
  <c r="U162" i="2"/>
  <c r="S162" i="2"/>
  <c r="R162" i="2"/>
  <c r="Q162" i="2"/>
  <c r="P162" i="2"/>
  <c r="O162" i="2"/>
  <c r="N162" i="2"/>
  <c r="T162" i="2" s="1"/>
  <c r="L162" i="2"/>
  <c r="K162" i="2"/>
  <c r="J162" i="2"/>
  <c r="I162" i="2"/>
  <c r="M162" i="2" s="1"/>
  <c r="H162" i="2"/>
  <c r="G162" i="2"/>
  <c r="E162" i="2"/>
  <c r="D162" i="2"/>
  <c r="C162" i="2"/>
  <c r="AP162" i="2" s="1"/>
  <c r="AL161" i="2"/>
  <c r="AK161" i="2"/>
  <c r="AJ161" i="2"/>
  <c r="AI161" i="2"/>
  <c r="AH161" i="2"/>
  <c r="AG161" i="2"/>
  <c r="AE161" i="2"/>
  <c r="AD161" i="2"/>
  <c r="AC161" i="2"/>
  <c r="AB161" i="2"/>
  <c r="Y161" i="2"/>
  <c r="X161" i="2"/>
  <c r="W161" i="2"/>
  <c r="V161" i="2"/>
  <c r="U161" i="2"/>
  <c r="S161" i="2"/>
  <c r="R161" i="2"/>
  <c r="Q161" i="2"/>
  <c r="P161" i="2"/>
  <c r="T161" i="2" s="1"/>
  <c r="Z161" i="2" s="1"/>
  <c r="O161" i="2"/>
  <c r="N161" i="2"/>
  <c r="L161" i="2"/>
  <c r="K161" i="2"/>
  <c r="J161" i="2"/>
  <c r="I161" i="2"/>
  <c r="M161" i="2" s="1"/>
  <c r="H161" i="2"/>
  <c r="G161" i="2"/>
  <c r="E161" i="2"/>
  <c r="D161" i="2"/>
  <c r="C161" i="2"/>
  <c r="AP160" i="2"/>
  <c r="AL160" i="2"/>
  <c r="AK160" i="2"/>
  <c r="AJ160" i="2"/>
  <c r="AI160" i="2"/>
  <c r="AH160" i="2"/>
  <c r="AG160" i="2"/>
  <c r="AE160" i="2"/>
  <c r="AD160" i="2"/>
  <c r="AC160" i="2"/>
  <c r="AB160" i="2"/>
  <c r="Y160" i="2"/>
  <c r="X160" i="2"/>
  <c r="W160" i="2"/>
  <c r="V160" i="2"/>
  <c r="U160" i="2"/>
  <c r="S160" i="2"/>
  <c r="R160" i="2"/>
  <c r="Q160" i="2"/>
  <c r="P160" i="2"/>
  <c r="O160" i="2"/>
  <c r="T160" i="2" s="1"/>
  <c r="Z160" i="2" s="1"/>
  <c r="N160" i="2"/>
  <c r="L160" i="2"/>
  <c r="K160" i="2"/>
  <c r="J160" i="2"/>
  <c r="I160" i="2"/>
  <c r="H160" i="2"/>
  <c r="G160" i="2"/>
  <c r="M160" i="2" s="1"/>
  <c r="E160" i="2"/>
  <c r="D160" i="2"/>
  <c r="C160" i="2"/>
  <c r="AP159" i="2"/>
  <c r="AT159" i="2" s="1"/>
  <c r="AO159" i="2"/>
  <c r="AL159" i="2"/>
  <c r="AK159" i="2"/>
  <c r="AJ159" i="2"/>
  <c r="AI159" i="2"/>
  <c r="AH159" i="2"/>
  <c r="AG159" i="2"/>
  <c r="AE159" i="2"/>
  <c r="AD159" i="2"/>
  <c r="AC159" i="2"/>
  <c r="AB159" i="2"/>
  <c r="Y159" i="2"/>
  <c r="X159" i="2"/>
  <c r="W159" i="2"/>
  <c r="V159" i="2"/>
  <c r="U159" i="2"/>
  <c r="S159" i="2"/>
  <c r="R159" i="2"/>
  <c r="Q159" i="2"/>
  <c r="P159" i="2"/>
  <c r="O159" i="2"/>
  <c r="N159" i="2"/>
  <c r="T159" i="2" s="1"/>
  <c r="L159" i="2"/>
  <c r="K159" i="2"/>
  <c r="J159" i="2"/>
  <c r="I159" i="2"/>
  <c r="H159" i="2"/>
  <c r="G159" i="2"/>
  <c r="E159" i="2"/>
  <c r="D159" i="2"/>
  <c r="C159" i="2"/>
  <c r="AN159" i="2" s="1"/>
  <c r="AR159" i="2" s="1"/>
  <c r="AO158" i="2"/>
  <c r="AN158" i="2"/>
  <c r="AL158" i="2"/>
  <c r="AK158" i="2"/>
  <c r="AJ158" i="2"/>
  <c r="AI158" i="2"/>
  <c r="AH158" i="2"/>
  <c r="AG158" i="2"/>
  <c r="AE158" i="2"/>
  <c r="AD158" i="2"/>
  <c r="AC158" i="2"/>
  <c r="AB158" i="2"/>
  <c r="Y158" i="2"/>
  <c r="X158" i="2"/>
  <c r="W158" i="2"/>
  <c r="V158" i="2"/>
  <c r="U158" i="2"/>
  <c r="S158" i="2"/>
  <c r="R158" i="2"/>
  <c r="Q158" i="2"/>
  <c r="P158" i="2"/>
  <c r="O158" i="2"/>
  <c r="N158" i="2"/>
  <c r="L158" i="2"/>
  <c r="K158" i="2"/>
  <c r="J158" i="2"/>
  <c r="I158" i="2"/>
  <c r="M158" i="2" s="1"/>
  <c r="H158" i="2"/>
  <c r="G158" i="2"/>
  <c r="E158" i="2"/>
  <c r="D158" i="2"/>
  <c r="C158" i="2"/>
  <c r="AP158" i="2" s="1"/>
  <c r="AL157" i="2"/>
  <c r="AK157" i="2"/>
  <c r="AJ157" i="2"/>
  <c r="AI157" i="2"/>
  <c r="AH157" i="2"/>
  <c r="AG157" i="2"/>
  <c r="AE157" i="2"/>
  <c r="AD157" i="2"/>
  <c r="AC157" i="2"/>
  <c r="AB157" i="2"/>
  <c r="Y157" i="2"/>
  <c r="X157" i="2"/>
  <c r="W157" i="2"/>
  <c r="V157" i="2"/>
  <c r="U157" i="2"/>
  <c r="S157" i="2"/>
  <c r="R157" i="2"/>
  <c r="Q157" i="2"/>
  <c r="P157" i="2"/>
  <c r="T157" i="2" s="1"/>
  <c r="O157" i="2"/>
  <c r="N157" i="2"/>
  <c r="L157" i="2"/>
  <c r="K157" i="2"/>
  <c r="J157" i="2"/>
  <c r="I157" i="2"/>
  <c r="H157" i="2"/>
  <c r="M157" i="2" s="1"/>
  <c r="G157" i="2"/>
  <c r="E157" i="2"/>
  <c r="D157" i="2"/>
  <c r="C157" i="2"/>
  <c r="AL156" i="2"/>
  <c r="AK156" i="2"/>
  <c r="AJ156" i="2"/>
  <c r="AI156" i="2"/>
  <c r="AH156" i="2"/>
  <c r="AG156" i="2"/>
  <c r="AE156" i="2"/>
  <c r="AD156" i="2"/>
  <c r="AC156" i="2"/>
  <c r="AB156" i="2"/>
  <c r="Y156" i="2"/>
  <c r="X156" i="2"/>
  <c r="W156" i="2"/>
  <c r="V156" i="2"/>
  <c r="U156" i="2"/>
  <c r="S156" i="2"/>
  <c r="R156" i="2"/>
  <c r="Q156" i="2"/>
  <c r="P156" i="2"/>
  <c r="O156" i="2"/>
  <c r="T156" i="2" s="1"/>
  <c r="N156" i="2"/>
  <c r="L156" i="2"/>
  <c r="K156" i="2"/>
  <c r="J156" i="2"/>
  <c r="I156" i="2"/>
  <c r="H156" i="2"/>
  <c r="G156" i="2"/>
  <c r="E156" i="2"/>
  <c r="D156" i="2"/>
  <c r="C156" i="2"/>
  <c r="AO155" i="2"/>
  <c r="AL155" i="2"/>
  <c r="AK155" i="2"/>
  <c r="AJ155" i="2"/>
  <c r="AI155" i="2"/>
  <c r="AH155" i="2"/>
  <c r="AG155" i="2"/>
  <c r="AE155" i="2"/>
  <c r="AD155" i="2"/>
  <c r="AC155" i="2"/>
  <c r="AB155" i="2"/>
  <c r="Y155" i="2"/>
  <c r="X155" i="2"/>
  <c r="W155" i="2"/>
  <c r="V155" i="2"/>
  <c r="U155" i="2"/>
  <c r="S155" i="2"/>
  <c r="R155" i="2"/>
  <c r="Q155" i="2"/>
  <c r="P155" i="2"/>
  <c r="O155" i="2"/>
  <c r="N155" i="2"/>
  <c r="L155" i="2"/>
  <c r="K155" i="2"/>
  <c r="J155" i="2"/>
  <c r="I155" i="2"/>
  <c r="H155" i="2"/>
  <c r="G155" i="2"/>
  <c r="E155" i="2"/>
  <c r="D155" i="2"/>
  <c r="C155" i="2"/>
  <c r="AN155" i="2" s="1"/>
  <c r="AP154" i="2"/>
  <c r="AO154" i="2"/>
  <c r="AN154" i="2"/>
  <c r="AR154" i="2" s="1"/>
  <c r="AL154" i="2"/>
  <c r="AK154" i="2"/>
  <c r="AJ154" i="2"/>
  <c r="AI154" i="2"/>
  <c r="AH154" i="2"/>
  <c r="AG154" i="2"/>
  <c r="AE154" i="2"/>
  <c r="AD154" i="2"/>
  <c r="AC154" i="2"/>
  <c r="AB154" i="2"/>
  <c r="Y154" i="2"/>
  <c r="X154" i="2"/>
  <c r="W154" i="2"/>
  <c r="V154" i="2"/>
  <c r="U154" i="2"/>
  <c r="S154" i="2"/>
  <c r="R154" i="2"/>
  <c r="Q154" i="2"/>
  <c r="P154" i="2"/>
  <c r="O154" i="2"/>
  <c r="N154" i="2"/>
  <c r="T154" i="2" s="1"/>
  <c r="L154" i="2"/>
  <c r="K154" i="2"/>
  <c r="J154" i="2"/>
  <c r="I154" i="2"/>
  <c r="M154" i="2" s="1"/>
  <c r="H154" i="2"/>
  <c r="G154" i="2"/>
  <c r="E154" i="2"/>
  <c r="D154" i="2"/>
  <c r="C154" i="2"/>
  <c r="AL153" i="2"/>
  <c r="AK153" i="2"/>
  <c r="AJ153" i="2"/>
  <c r="AI153" i="2"/>
  <c r="AH153" i="2"/>
  <c r="AG153" i="2"/>
  <c r="AE153" i="2"/>
  <c r="AD153" i="2"/>
  <c r="AC153" i="2"/>
  <c r="AB153" i="2"/>
  <c r="Y153" i="2"/>
  <c r="X153" i="2"/>
  <c r="W153" i="2"/>
  <c r="V153" i="2"/>
  <c r="U153" i="2"/>
  <c r="S153" i="2"/>
  <c r="R153" i="2"/>
  <c r="Q153" i="2"/>
  <c r="P153" i="2"/>
  <c r="T153" i="2" s="1"/>
  <c r="O153" i="2"/>
  <c r="N153" i="2"/>
  <c r="L153" i="2"/>
  <c r="K153" i="2"/>
  <c r="J153" i="2"/>
  <c r="I153" i="2"/>
  <c r="H153" i="2"/>
  <c r="M153" i="2" s="1"/>
  <c r="G153" i="2"/>
  <c r="E153" i="2"/>
  <c r="D153" i="2"/>
  <c r="C153" i="2"/>
  <c r="AP153" i="2" s="1"/>
  <c r="AT153" i="2" s="1"/>
  <c r="AP152" i="2"/>
  <c r="AL152" i="2"/>
  <c r="AK152" i="2"/>
  <c r="AJ152" i="2"/>
  <c r="AI152" i="2"/>
  <c r="AH152" i="2"/>
  <c r="AG152" i="2"/>
  <c r="AE152" i="2"/>
  <c r="AD152" i="2"/>
  <c r="AC152" i="2"/>
  <c r="AB152" i="2"/>
  <c r="Y152" i="2"/>
  <c r="X152" i="2"/>
  <c r="W152" i="2"/>
  <c r="V152" i="2"/>
  <c r="U152" i="2"/>
  <c r="S152" i="2"/>
  <c r="R152" i="2"/>
  <c r="Q152" i="2"/>
  <c r="P152" i="2"/>
  <c r="O152" i="2"/>
  <c r="T152" i="2" s="1"/>
  <c r="N152" i="2"/>
  <c r="L152" i="2"/>
  <c r="K152" i="2"/>
  <c r="J152" i="2"/>
  <c r="I152" i="2"/>
  <c r="H152" i="2"/>
  <c r="G152" i="2"/>
  <c r="M152" i="2" s="1"/>
  <c r="E152" i="2"/>
  <c r="D152" i="2"/>
  <c r="C152" i="2"/>
  <c r="AO152" i="2" s="1"/>
  <c r="AS152" i="2" s="1"/>
  <c r="AP151" i="2"/>
  <c r="AO151" i="2"/>
  <c r="AS151" i="2" s="1"/>
  <c r="AL151" i="2"/>
  <c r="AK151" i="2"/>
  <c r="AJ151" i="2"/>
  <c r="AI151" i="2"/>
  <c r="AH151" i="2"/>
  <c r="AG151" i="2"/>
  <c r="AE151" i="2"/>
  <c r="AD151" i="2"/>
  <c r="AC151" i="2"/>
  <c r="AB151" i="2"/>
  <c r="Y151" i="2"/>
  <c r="X151" i="2"/>
  <c r="W151" i="2"/>
  <c r="V151" i="2"/>
  <c r="U151" i="2"/>
  <c r="S151" i="2"/>
  <c r="R151" i="2"/>
  <c r="Q151" i="2"/>
  <c r="P151" i="2"/>
  <c r="O151" i="2"/>
  <c r="N151" i="2"/>
  <c r="T151" i="2" s="1"/>
  <c r="L151" i="2"/>
  <c r="K151" i="2"/>
  <c r="J151" i="2"/>
  <c r="I151" i="2"/>
  <c r="H151" i="2"/>
  <c r="G151" i="2"/>
  <c r="M151" i="2" s="1"/>
  <c r="E151" i="2"/>
  <c r="G139" i="2" s="1"/>
  <c r="D151" i="2"/>
  <c r="C151" i="2"/>
  <c r="AN151" i="2" s="1"/>
  <c r="AR151" i="2" s="1"/>
  <c r="AP150" i="2"/>
  <c r="AO150" i="2"/>
  <c r="AN150" i="2"/>
  <c r="AL150" i="2"/>
  <c r="AK150" i="2"/>
  <c r="AJ150" i="2"/>
  <c r="AI150" i="2"/>
  <c r="AH150" i="2"/>
  <c r="AG150" i="2"/>
  <c r="AE150" i="2"/>
  <c r="AD150" i="2"/>
  <c r="AC150" i="2"/>
  <c r="AB150" i="2"/>
  <c r="Y150" i="2"/>
  <c r="X150" i="2"/>
  <c r="W150" i="2"/>
  <c r="V150" i="2"/>
  <c r="U150" i="2"/>
  <c r="S150" i="2"/>
  <c r="R150" i="2"/>
  <c r="Q150" i="2"/>
  <c r="P150" i="2"/>
  <c r="O150" i="2"/>
  <c r="N150" i="2"/>
  <c r="T150" i="2" s="1"/>
  <c r="L150" i="2"/>
  <c r="K150" i="2"/>
  <c r="J150" i="2"/>
  <c r="I150" i="2"/>
  <c r="M150" i="2" s="1"/>
  <c r="H150" i="2"/>
  <c r="G150" i="2"/>
  <c r="E150" i="2"/>
  <c r="D150" i="2"/>
  <c r="C150" i="2"/>
  <c r="E149" i="2"/>
  <c r="D149" i="2"/>
  <c r="C149" i="2"/>
  <c r="AG142" i="2"/>
  <c r="AD142" i="2"/>
  <c r="AC142" i="2"/>
  <c r="Y142" i="2"/>
  <c r="X142" i="2"/>
  <c r="T142" i="2"/>
  <c r="S142" i="2"/>
  <c r="P142" i="2"/>
  <c r="O142" i="2"/>
  <c r="L142" i="2"/>
  <c r="K142" i="2"/>
  <c r="H142" i="2"/>
  <c r="G142" i="2"/>
  <c r="D142" i="2"/>
  <c r="AG141" i="2"/>
  <c r="AF141" i="2"/>
  <c r="AC141" i="2"/>
  <c r="AB141" i="2"/>
  <c r="X141" i="2"/>
  <c r="W141" i="2"/>
  <c r="S141" i="2"/>
  <c r="R141" i="2"/>
  <c r="P141" i="2"/>
  <c r="O141" i="2"/>
  <c r="N141" i="2"/>
  <c r="L141" i="2"/>
  <c r="K141" i="2"/>
  <c r="J141" i="2"/>
  <c r="H141" i="2"/>
  <c r="G141" i="2"/>
  <c r="F141" i="2"/>
  <c r="D141" i="2"/>
  <c r="AK140" i="2"/>
  <c r="AG140" i="2"/>
  <c r="AF140" i="2"/>
  <c r="AE140" i="2"/>
  <c r="AC140" i="2"/>
  <c r="AB140" i="2"/>
  <c r="Z140" i="2"/>
  <c r="X140" i="2"/>
  <c r="W140" i="2"/>
  <c r="S140" i="2"/>
  <c r="R140" i="2"/>
  <c r="Q140" i="2"/>
  <c r="O140" i="2"/>
  <c r="N140" i="2"/>
  <c r="M140" i="2"/>
  <c r="K140" i="2"/>
  <c r="J140" i="2"/>
  <c r="I140" i="2"/>
  <c r="G140" i="2"/>
  <c r="F140" i="2"/>
  <c r="E140" i="2"/>
  <c r="AF139" i="2"/>
  <c r="AE139" i="2"/>
  <c r="AD139" i="2"/>
  <c r="AB139" i="2"/>
  <c r="Z139" i="2"/>
  <c r="Y139" i="2"/>
  <c r="W139" i="2"/>
  <c r="U139" i="2"/>
  <c r="T139" i="2"/>
  <c r="R139" i="2"/>
  <c r="Q139" i="2"/>
  <c r="P139" i="2"/>
  <c r="N139" i="2"/>
  <c r="M139" i="2"/>
  <c r="L139" i="2"/>
  <c r="J139" i="2"/>
  <c r="I139" i="2"/>
  <c r="H139" i="2"/>
  <c r="F139" i="2"/>
  <c r="E139" i="2"/>
  <c r="D139" i="2"/>
  <c r="AG136" i="2"/>
  <c r="AF136" i="2"/>
  <c r="AD136" i="2"/>
  <c r="AC136" i="2"/>
  <c r="AB136" i="2"/>
  <c r="Z136" i="2"/>
  <c r="Y136" i="2"/>
  <c r="X136" i="2"/>
  <c r="W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G135" i="2"/>
  <c r="AF135" i="2"/>
  <c r="AE135" i="2"/>
  <c r="AD135" i="2"/>
  <c r="AC135" i="2"/>
  <c r="AB135" i="2"/>
  <c r="Z135" i="2"/>
  <c r="Y135" i="2"/>
  <c r="X135" i="2"/>
  <c r="W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G134" i="2"/>
  <c r="AF134" i="2"/>
  <c r="AE134" i="2"/>
  <c r="AD134" i="2"/>
  <c r="AC134" i="2"/>
  <c r="AB134" i="2"/>
  <c r="Z134" i="2"/>
  <c r="Y134" i="2"/>
  <c r="X134" i="2"/>
  <c r="W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G133" i="2"/>
  <c r="AF133" i="2"/>
  <c r="AE133" i="2"/>
  <c r="AD133" i="2"/>
  <c r="AC133" i="2"/>
  <c r="AB133" i="2"/>
  <c r="Z133" i="2"/>
  <c r="Y133" i="2"/>
  <c r="X133" i="2"/>
  <c r="W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G132" i="2"/>
  <c r="AG137" i="2" s="1"/>
  <c r="AF132" i="2"/>
  <c r="AF137" i="2" s="1"/>
  <c r="AE132" i="2"/>
  <c r="AD132" i="2"/>
  <c r="AD137" i="2" s="1"/>
  <c r="AC132" i="2"/>
  <c r="AC137" i="2" s="1"/>
  <c r="AB132" i="2"/>
  <c r="AB137" i="2" s="1"/>
  <c r="Z132" i="2"/>
  <c r="Z137" i="2" s="1"/>
  <c r="Y132" i="2"/>
  <c r="Y137" i="2" s="1"/>
  <c r="X132" i="2"/>
  <c r="X137" i="2" s="1"/>
  <c r="W132" i="2"/>
  <c r="W137" i="2" s="1"/>
  <c r="T132" i="2"/>
  <c r="T137" i="2" s="1"/>
  <c r="S132" i="2"/>
  <c r="S137" i="2" s="1"/>
  <c r="R132" i="2"/>
  <c r="R137" i="2" s="1"/>
  <c r="Q132" i="2"/>
  <c r="Q137" i="2" s="1"/>
  <c r="P132" i="2"/>
  <c r="P137" i="2" s="1"/>
  <c r="O132" i="2"/>
  <c r="O137" i="2" s="1"/>
  <c r="N132" i="2"/>
  <c r="N137" i="2" s="1"/>
  <c r="M132" i="2"/>
  <c r="M137" i="2" s="1"/>
  <c r="L132" i="2"/>
  <c r="L137" i="2" s="1"/>
  <c r="K132" i="2"/>
  <c r="K137" i="2" s="1"/>
  <c r="J132" i="2"/>
  <c r="J137" i="2" s="1"/>
  <c r="I132" i="2"/>
  <c r="I137" i="2" s="1"/>
  <c r="H132" i="2"/>
  <c r="H137" i="2" s="1"/>
  <c r="G132" i="2"/>
  <c r="G137" i="2" s="1"/>
  <c r="F132" i="2"/>
  <c r="F137" i="2" s="1"/>
  <c r="E132" i="2"/>
  <c r="E137" i="2" s="1"/>
  <c r="D132" i="2"/>
  <c r="D137" i="2" s="1"/>
  <c r="D126" i="2"/>
  <c r="D125" i="2"/>
  <c r="D124" i="2"/>
  <c r="D123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0" i="2"/>
  <c r="D119" i="2"/>
  <c r="D118" i="2"/>
  <c r="D117" i="2"/>
  <c r="D121" i="2" s="1"/>
  <c r="D116" i="2"/>
  <c r="D110" i="2"/>
  <c r="D109" i="2"/>
  <c r="D108" i="2"/>
  <c r="D107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4" i="2"/>
  <c r="D103" i="2"/>
  <c r="D102" i="2"/>
  <c r="D101" i="2"/>
  <c r="D100" i="2"/>
  <c r="D105" i="2" s="1"/>
  <c r="D94" i="2"/>
  <c r="D93" i="2"/>
  <c r="D92" i="2"/>
  <c r="D91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8" i="2"/>
  <c r="D87" i="2"/>
  <c r="D86" i="2"/>
  <c r="D85" i="2"/>
  <c r="D84" i="2"/>
  <c r="D89" i="2" s="1"/>
  <c r="D78" i="2"/>
  <c r="D77" i="2"/>
  <c r="D76" i="2"/>
  <c r="D75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2" i="2"/>
  <c r="D71" i="2"/>
  <c r="D70" i="2"/>
  <c r="D69" i="2"/>
  <c r="D68" i="2"/>
  <c r="D73" i="2" s="1"/>
  <c r="D62" i="2"/>
  <c r="D61" i="2"/>
  <c r="D60" i="2"/>
  <c r="D59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6" i="2"/>
  <c r="D55" i="2"/>
  <c r="D54" i="2"/>
  <c r="D53" i="2"/>
  <c r="D57" i="2" s="1"/>
  <c r="D52" i="2"/>
  <c r="D46" i="2"/>
  <c r="D45" i="2"/>
  <c r="D44" i="2"/>
  <c r="D43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0" i="2"/>
  <c r="D39" i="2"/>
  <c r="D38" i="2"/>
  <c r="D37" i="2"/>
  <c r="D36" i="2"/>
  <c r="D41" i="2" s="1"/>
  <c r="D30" i="2"/>
  <c r="D29" i="2"/>
  <c r="D28" i="2"/>
  <c r="D27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4" i="2"/>
  <c r="D23" i="2"/>
  <c r="D22" i="2"/>
  <c r="D21" i="2"/>
  <c r="D20" i="2"/>
  <c r="D25" i="2" s="1"/>
  <c r="D14" i="2"/>
  <c r="D13" i="2"/>
  <c r="D12" i="2"/>
  <c r="D11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8" i="2"/>
  <c r="D7" i="2"/>
  <c r="D6" i="2"/>
  <c r="D5" i="2"/>
  <c r="D4" i="2"/>
  <c r="D9" i="2" s="1"/>
  <c r="C1" i="2" s="1"/>
  <c r="Z152" i="2" l="1"/>
  <c r="AT152" i="2"/>
  <c r="Z153" i="2"/>
  <c r="AT154" i="2"/>
  <c r="Z154" i="2"/>
  <c r="AS154" i="2"/>
  <c r="Z157" i="2"/>
  <c r="Z162" i="2"/>
  <c r="AT150" i="2"/>
  <c r="Z150" i="2"/>
  <c r="AS150" i="2"/>
  <c r="AR150" i="2"/>
  <c r="AT151" i="2"/>
  <c r="Z151" i="2"/>
  <c r="AO156" i="2"/>
  <c r="AS156" i="2" s="1"/>
  <c r="AN156" i="2"/>
  <c r="AR156" i="2" s="1"/>
  <c r="AS162" i="2"/>
  <c r="AO164" i="2"/>
  <c r="AS164" i="2" s="1"/>
  <c r="AN164" i="2"/>
  <c r="AR164" i="2" s="1"/>
  <c r="AN153" i="2"/>
  <c r="AR153" i="2" s="1"/>
  <c r="M155" i="2"/>
  <c r="AP157" i="2"/>
  <c r="AT157" i="2" s="1"/>
  <c r="AO157" i="2"/>
  <c r="AS157" i="2" s="1"/>
  <c r="AJ133" i="2" s="1"/>
  <c r="AN157" i="2"/>
  <c r="AR157" i="2" s="1"/>
  <c r="AI133" i="2" s="1"/>
  <c r="AT160" i="2"/>
  <c r="AT162" i="2"/>
  <c r="M163" i="2"/>
  <c r="AP165" i="2"/>
  <c r="AT165" i="2" s="1"/>
  <c r="AO165" i="2"/>
  <c r="AS165" i="2" s="1"/>
  <c r="AN165" i="2"/>
  <c r="AR165" i="2" s="1"/>
  <c r="Z165" i="2"/>
  <c r="Z166" i="2"/>
  <c r="Z170" i="2"/>
  <c r="Z174" i="2"/>
  <c r="Z178" i="2"/>
  <c r="Z182" i="2"/>
  <c r="Z186" i="2"/>
  <c r="Z190" i="2"/>
  <c r="Z194" i="2"/>
  <c r="Z198" i="2"/>
  <c r="Z202" i="2"/>
  <c r="Z206" i="2"/>
  <c r="Z210" i="2"/>
  <c r="Z214" i="2"/>
  <c r="Z218" i="2"/>
  <c r="Z219" i="2"/>
  <c r="AR219" i="2"/>
  <c r="Z220" i="2"/>
  <c r="T141" i="2"/>
  <c r="Y141" i="2"/>
  <c r="AD141" i="2"/>
  <c r="E142" i="2"/>
  <c r="I142" i="2"/>
  <c r="M142" i="2"/>
  <c r="Q142" i="2"/>
  <c r="U142" i="2"/>
  <c r="Z142" i="2"/>
  <c r="AE142" i="2"/>
  <c r="AN152" i="2"/>
  <c r="AR152" i="2" s="1"/>
  <c r="AO153" i="2"/>
  <c r="AS153" i="2" s="1"/>
  <c r="AP155" i="2"/>
  <c r="T158" i="2"/>
  <c r="Z158" i="2" s="1"/>
  <c r="AO160" i="2"/>
  <c r="AS160" i="2" s="1"/>
  <c r="AN160" i="2"/>
  <c r="AR160" i="2" s="1"/>
  <c r="AR162" i="2"/>
  <c r="AR166" i="2"/>
  <c r="AS167" i="2"/>
  <c r="AT169" i="2"/>
  <c r="AR170" i="2"/>
  <c r="AS171" i="2"/>
  <c r="AT173" i="2"/>
  <c r="AR174" i="2"/>
  <c r="AS175" i="2"/>
  <c r="AT177" i="2"/>
  <c r="AR178" i="2"/>
  <c r="AS179" i="2"/>
  <c r="AT181" i="2"/>
  <c r="AR182" i="2"/>
  <c r="AS183" i="2"/>
  <c r="AT185" i="2"/>
  <c r="AK139" i="2" s="1"/>
  <c r="AR186" i="2"/>
  <c r="AS187" i="2"/>
  <c r="AT189" i="2"/>
  <c r="AR190" i="2"/>
  <c r="AS191" i="2"/>
  <c r="AT193" i="2"/>
  <c r="AR194" i="2"/>
  <c r="AS195" i="2"/>
  <c r="AT197" i="2"/>
  <c r="AR198" i="2"/>
  <c r="AS199" i="2"/>
  <c r="AT201" i="2"/>
  <c r="AR202" i="2"/>
  <c r="AS203" i="2"/>
  <c r="AT205" i="2"/>
  <c r="AR206" i="2"/>
  <c r="AS207" i="2"/>
  <c r="AT209" i="2"/>
  <c r="AR210" i="2"/>
  <c r="AS211" i="2"/>
  <c r="AT213" i="2"/>
  <c r="AR214" i="2"/>
  <c r="AS215" i="2"/>
  <c r="AT217" i="2"/>
  <c r="AR218" i="2"/>
  <c r="AE136" i="2"/>
  <c r="AE137" i="2" s="1"/>
  <c r="K139" i="2"/>
  <c r="O139" i="2"/>
  <c r="S139" i="2"/>
  <c r="X139" i="2"/>
  <c r="AC139" i="2"/>
  <c r="AG139" i="2"/>
  <c r="D140" i="2"/>
  <c r="H140" i="2"/>
  <c r="L140" i="2"/>
  <c r="P140" i="2"/>
  <c r="T140" i="2"/>
  <c r="Y140" i="2"/>
  <c r="AD140" i="2"/>
  <c r="AI140" i="2"/>
  <c r="E141" i="2"/>
  <c r="I141" i="2"/>
  <c r="M141" i="2"/>
  <c r="Q141" i="2"/>
  <c r="Z141" i="2"/>
  <c r="AE141" i="2"/>
  <c r="F142" i="2"/>
  <c r="J142" i="2"/>
  <c r="N142" i="2"/>
  <c r="R142" i="2"/>
  <c r="W142" i="2"/>
  <c r="AB142" i="2"/>
  <c r="AF142" i="2"/>
  <c r="T155" i="2"/>
  <c r="Z155" i="2" s="1"/>
  <c r="M156" i="2"/>
  <c r="Z156" i="2" s="1"/>
  <c r="AP156" i="2"/>
  <c r="AT156" i="2" s="1"/>
  <c r="M159" i="2"/>
  <c r="Z159" i="2" s="1"/>
  <c r="AS159" i="2"/>
  <c r="AP161" i="2"/>
  <c r="AT161" i="2" s="1"/>
  <c r="AO161" i="2"/>
  <c r="AS161" i="2" s="1"/>
  <c r="AN161" i="2"/>
  <c r="AR161" i="2" s="1"/>
  <c r="T163" i="2"/>
  <c r="Z163" i="2" s="1"/>
  <c r="M164" i="2"/>
  <c r="Z164" i="2" s="1"/>
  <c r="AP164" i="2"/>
  <c r="AT164" i="2" s="1"/>
  <c r="AS166" i="2"/>
  <c r="AT167" i="2"/>
  <c r="AS170" i="2"/>
  <c r="AT171" i="2"/>
  <c r="AS174" i="2"/>
  <c r="AT175" i="2"/>
  <c r="AS178" i="2"/>
  <c r="AT179" i="2"/>
  <c r="AS182" i="2"/>
  <c r="AT183" i="2"/>
  <c r="AS186" i="2"/>
  <c r="AT187" i="2"/>
  <c r="AS190" i="2"/>
  <c r="AT191" i="2"/>
  <c r="AS194" i="2"/>
  <c r="AT195" i="2"/>
  <c r="AS198" i="2"/>
  <c r="AT199" i="2"/>
  <c r="AS202" i="2"/>
  <c r="AT203" i="2"/>
  <c r="AS206" i="2"/>
  <c r="AT207" i="2"/>
  <c r="AS210" i="2"/>
  <c r="AT211" i="2"/>
  <c r="AS214" i="2"/>
  <c r="AT215" i="2"/>
  <c r="AS218" i="2"/>
  <c r="AS219" i="2"/>
  <c r="AN169" i="2"/>
  <c r="AR169" i="2" s="1"/>
  <c r="AN173" i="2"/>
  <c r="AR173" i="2" s="1"/>
  <c r="AN177" i="2"/>
  <c r="AR177" i="2" s="1"/>
  <c r="AN181" i="2"/>
  <c r="AR181" i="2" s="1"/>
  <c r="AN185" i="2"/>
  <c r="AR185" i="2" s="1"/>
  <c r="AI139" i="2" s="1"/>
  <c r="AN189" i="2"/>
  <c r="AR189" i="2" s="1"/>
  <c r="AN193" i="2"/>
  <c r="AR193" i="2" s="1"/>
  <c r="AN197" i="2"/>
  <c r="AR197" i="2" s="1"/>
  <c r="AN201" i="2"/>
  <c r="AR201" i="2" s="1"/>
  <c r="AN205" i="2"/>
  <c r="AR205" i="2" s="1"/>
  <c r="AN209" i="2"/>
  <c r="AR209" i="2" s="1"/>
  <c r="AN213" i="2"/>
  <c r="AR213" i="2" s="1"/>
  <c r="AN217" i="2"/>
  <c r="AR217" i="2" s="1"/>
  <c r="AS220" i="2"/>
  <c r="AO222" i="2"/>
  <c r="AS222" i="2" s="1"/>
  <c r="AN222" i="2"/>
  <c r="AR222" i="2" s="1"/>
  <c r="AT238" i="2"/>
  <c r="Z240" i="2"/>
  <c r="AS240" i="2"/>
  <c r="AT241" i="2"/>
  <c r="Z241" i="2"/>
  <c r="AN168" i="2"/>
  <c r="AR168" i="2" s="1"/>
  <c r="AO169" i="2"/>
  <c r="AS169" i="2" s="1"/>
  <c r="AN172" i="2"/>
  <c r="AR172" i="2" s="1"/>
  <c r="AO173" i="2"/>
  <c r="AS173" i="2" s="1"/>
  <c r="AN176" i="2"/>
  <c r="AR176" i="2" s="1"/>
  <c r="AO177" i="2"/>
  <c r="AS177" i="2" s="1"/>
  <c r="AN180" i="2"/>
  <c r="AR180" i="2" s="1"/>
  <c r="AO181" i="2"/>
  <c r="AS181" i="2" s="1"/>
  <c r="AN184" i="2"/>
  <c r="AR184" i="2" s="1"/>
  <c r="AO185" i="2"/>
  <c r="AS185" i="2" s="1"/>
  <c r="AJ139" i="2" s="1"/>
  <c r="AN188" i="2"/>
  <c r="AR188" i="2" s="1"/>
  <c r="AO189" i="2"/>
  <c r="AS189" i="2" s="1"/>
  <c r="AN192" i="2"/>
  <c r="AR192" i="2" s="1"/>
  <c r="AO193" i="2"/>
  <c r="AS193" i="2" s="1"/>
  <c r="AN196" i="2"/>
  <c r="AR196" i="2" s="1"/>
  <c r="AO197" i="2"/>
  <c r="AS197" i="2" s="1"/>
  <c r="AN200" i="2"/>
  <c r="AR200" i="2" s="1"/>
  <c r="AO201" i="2"/>
  <c r="AS201" i="2" s="1"/>
  <c r="AN204" i="2"/>
  <c r="AR204" i="2" s="1"/>
  <c r="AO205" i="2"/>
  <c r="AS205" i="2" s="1"/>
  <c r="AN208" i="2"/>
  <c r="AR208" i="2" s="1"/>
  <c r="AO209" i="2"/>
  <c r="AS209" i="2" s="1"/>
  <c r="AN212" i="2"/>
  <c r="AR212" i="2" s="1"/>
  <c r="AO213" i="2"/>
  <c r="AS213" i="2" s="1"/>
  <c r="AN216" i="2"/>
  <c r="AR216" i="2" s="1"/>
  <c r="AO217" i="2"/>
  <c r="AS217" i="2" s="1"/>
  <c r="AT219" i="2"/>
  <c r="M221" i="2"/>
  <c r="AP223" i="2"/>
  <c r="AT223" i="2" s="1"/>
  <c r="AO223" i="2"/>
  <c r="AS223" i="2" s="1"/>
  <c r="AN223" i="2"/>
  <c r="AR223" i="2" s="1"/>
  <c r="M226" i="2"/>
  <c r="Z226" i="2" s="1"/>
  <c r="Z228" i="2"/>
  <c r="U140" i="2" s="1"/>
  <c r="AS228" i="2"/>
  <c r="AJ140" i="2" s="1"/>
  <c r="AT229" i="2"/>
  <c r="Z229" i="2"/>
  <c r="AT232" i="2"/>
  <c r="AR233" i="2"/>
  <c r="AS234" i="2"/>
  <c r="AT239" i="2"/>
  <c r="AR240" i="2"/>
  <c r="AS241" i="2"/>
  <c r="Z242" i="2"/>
  <c r="AT242" i="2"/>
  <c r="Z244" i="2"/>
  <c r="AS244" i="2"/>
  <c r="AT245" i="2"/>
  <c r="Z245" i="2"/>
  <c r="AS250" i="2"/>
  <c r="AO168" i="2"/>
  <c r="AS168" i="2" s="1"/>
  <c r="AO172" i="2"/>
  <c r="AS172" i="2" s="1"/>
  <c r="AO176" i="2"/>
  <c r="AS176" i="2" s="1"/>
  <c r="AO180" i="2"/>
  <c r="AS180" i="2" s="1"/>
  <c r="AO184" i="2"/>
  <c r="AS184" i="2" s="1"/>
  <c r="AO188" i="2"/>
  <c r="AS188" i="2" s="1"/>
  <c r="AO192" i="2"/>
  <c r="AS192" i="2" s="1"/>
  <c r="AO196" i="2"/>
  <c r="AS196" i="2" s="1"/>
  <c r="AO200" i="2"/>
  <c r="AS200" i="2" s="1"/>
  <c r="AO204" i="2"/>
  <c r="AS204" i="2" s="1"/>
  <c r="AO208" i="2"/>
  <c r="AS208" i="2" s="1"/>
  <c r="AO212" i="2"/>
  <c r="AS212" i="2" s="1"/>
  <c r="AO216" i="2"/>
  <c r="AS216" i="2" s="1"/>
  <c r="AR220" i="2"/>
  <c r="T224" i="2"/>
  <c r="AT224" i="2" s="1"/>
  <c r="AO226" i="2"/>
  <c r="AS226" i="2" s="1"/>
  <c r="AN226" i="2"/>
  <c r="AR226" i="2" s="1"/>
  <c r="Z230" i="2"/>
  <c r="AT230" i="2"/>
  <c r="Z231" i="2"/>
  <c r="Z232" i="2"/>
  <c r="AS232" i="2"/>
  <c r="AT233" i="2"/>
  <c r="Z233" i="2"/>
  <c r="AT236" i="2"/>
  <c r="AR237" i="2"/>
  <c r="AS238" i="2"/>
  <c r="AR244" i="2"/>
  <c r="AS245" i="2"/>
  <c r="Z246" i="2"/>
  <c r="AT246" i="2"/>
  <c r="Z247" i="2"/>
  <c r="Z248" i="2"/>
  <c r="AS248" i="2"/>
  <c r="Z249" i="2"/>
  <c r="Z251" i="2"/>
  <c r="Z252" i="2"/>
  <c r="T221" i="2"/>
  <c r="M222" i="2"/>
  <c r="Z222" i="2" s="1"/>
  <c r="AP222" i="2"/>
  <c r="AT222" i="2" s="1"/>
  <c r="AP227" i="2"/>
  <c r="AT227" i="2" s="1"/>
  <c r="AO227" i="2"/>
  <c r="AS227" i="2" s="1"/>
  <c r="AN227" i="2"/>
  <c r="AR227" i="2" s="1"/>
  <c r="Z234" i="2"/>
  <c r="AT234" i="2"/>
  <c r="Z236" i="2"/>
  <c r="AS236" i="2"/>
  <c r="AT237" i="2"/>
  <c r="Z237" i="2"/>
  <c r="Z254" i="2"/>
  <c r="AS249" i="2"/>
  <c r="AN250" i="2"/>
  <c r="AR250" i="2" s="1"/>
  <c r="M254" i="2"/>
  <c r="AT276" i="2"/>
  <c r="Z276" i="2"/>
  <c r="AN231" i="2"/>
  <c r="AR231" i="2" s="1"/>
  <c r="AN235" i="2"/>
  <c r="AR235" i="2" s="1"/>
  <c r="AN239" i="2"/>
  <c r="AR239" i="2" s="1"/>
  <c r="AN243" i="2"/>
  <c r="AR243" i="2" s="1"/>
  <c r="AN247" i="2"/>
  <c r="AR247" i="2" s="1"/>
  <c r="AP250" i="2"/>
  <c r="AT250" i="2" s="1"/>
  <c r="AN251" i="2"/>
  <c r="AR251" i="2" s="1"/>
  <c r="AS252" i="2"/>
  <c r="AO254" i="2"/>
  <c r="AS254" i="2" s="1"/>
  <c r="AN254" i="2"/>
  <c r="AR254" i="2" s="1"/>
  <c r="AT256" i="2"/>
  <c r="Z256" i="2"/>
  <c r="AT272" i="2"/>
  <c r="Z272" i="2"/>
  <c r="AT275" i="2"/>
  <c r="AR276" i="2"/>
  <c r="AS280" i="2"/>
  <c r="AS282" i="2"/>
  <c r="AN230" i="2"/>
  <c r="AR230" i="2" s="1"/>
  <c r="AO231" i="2"/>
  <c r="AS231" i="2" s="1"/>
  <c r="AN234" i="2"/>
  <c r="AR234" i="2" s="1"/>
  <c r="AO235" i="2"/>
  <c r="AS235" i="2" s="1"/>
  <c r="AN238" i="2"/>
  <c r="AR238" i="2" s="1"/>
  <c r="AO239" i="2"/>
  <c r="AS239" i="2" s="1"/>
  <c r="AN242" i="2"/>
  <c r="AR242" i="2" s="1"/>
  <c r="AO243" i="2"/>
  <c r="AS243" i="2" s="1"/>
  <c r="AN246" i="2"/>
  <c r="AR246" i="2" s="1"/>
  <c r="AO247" i="2"/>
  <c r="AS247" i="2" s="1"/>
  <c r="AO251" i="2"/>
  <c r="AS251" i="2" s="1"/>
  <c r="AR252" i="2"/>
  <c r="M253" i="2"/>
  <c r="Z253" i="2" s="1"/>
  <c r="AO253" i="2"/>
  <c r="AS253" i="2" s="1"/>
  <c r="AP255" i="2"/>
  <c r="AT255" i="2" s="1"/>
  <c r="AO255" i="2"/>
  <c r="AS255" i="2" s="1"/>
  <c r="AN255" i="2"/>
  <c r="AR255" i="2" s="1"/>
  <c r="AR256" i="2"/>
  <c r="Z257" i="2"/>
  <c r="AT260" i="2"/>
  <c r="Z260" i="2"/>
  <c r="AS262" i="2"/>
  <c r="AT268" i="2"/>
  <c r="Z268" i="2"/>
  <c r="AT271" i="2"/>
  <c r="AR272" i="2"/>
  <c r="Z273" i="2"/>
  <c r="AS276" i="2"/>
  <c r="AS278" i="2"/>
  <c r="Z285" i="2"/>
  <c r="AR253" i="2"/>
  <c r="AP253" i="2"/>
  <c r="AT253" i="2" s="1"/>
  <c r="AS256" i="2"/>
  <c r="AS257" i="2"/>
  <c r="Z258" i="2"/>
  <c r="AT259" i="2"/>
  <c r="AR260" i="2"/>
  <c r="Z261" i="2"/>
  <c r="Z263" i="2"/>
  <c r="AT264" i="2"/>
  <c r="Z264" i="2"/>
  <c r="AR265" i="2"/>
  <c r="Z266" i="2"/>
  <c r="AT267" i="2"/>
  <c r="AR268" i="2"/>
  <c r="Z269" i="2"/>
  <c r="AS272" i="2"/>
  <c r="AS274" i="2"/>
  <c r="Z279" i="2"/>
  <c r="AR281" i="2"/>
  <c r="Z289" i="2"/>
  <c r="AP258" i="2"/>
  <c r="AT258" i="2" s="1"/>
  <c r="AP262" i="2"/>
  <c r="AT262" i="2" s="1"/>
  <c r="AO265" i="2"/>
  <c r="AS265" i="2" s="1"/>
  <c r="AP266" i="2"/>
  <c r="AT266" i="2" s="1"/>
  <c r="AO269" i="2"/>
  <c r="AS269" i="2" s="1"/>
  <c r="AP270" i="2"/>
  <c r="AT270" i="2" s="1"/>
  <c r="AO273" i="2"/>
  <c r="AS273" i="2" s="1"/>
  <c r="AP274" i="2"/>
  <c r="AT274" i="2" s="1"/>
  <c r="AO277" i="2"/>
  <c r="AS277" i="2" s="1"/>
  <c r="AO281" i="2"/>
  <c r="AS281" i="2" s="1"/>
  <c r="AN282" i="2"/>
  <c r="AR282" i="2" s="1"/>
  <c r="AN283" i="2"/>
  <c r="AR283" i="2" s="1"/>
  <c r="AP283" i="2"/>
  <c r="AT283" i="2" s="1"/>
  <c r="M283" i="2"/>
  <c r="Z283" i="2" s="1"/>
  <c r="AO283" i="2"/>
  <c r="AS283" i="2" s="1"/>
  <c r="AR290" i="2"/>
  <c r="AR298" i="2"/>
  <c r="Z306" i="2"/>
  <c r="AR306" i="2"/>
  <c r="AT308" i="2"/>
  <c r="AN259" i="2"/>
  <c r="AR259" i="2" s="1"/>
  <c r="AN263" i="2"/>
  <c r="AR263" i="2" s="1"/>
  <c r="AP265" i="2"/>
  <c r="AT265" i="2" s="1"/>
  <c r="AN267" i="2"/>
  <c r="AR267" i="2" s="1"/>
  <c r="AP269" i="2"/>
  <c r="AT269" i="2" s="1"/>
  <c r="AN271" i="2"/>
  <c r="AR271" i="2" s="1"/>
  <c r="AP273" i="2"/>
  <c r="AT273" i="2" s="1"/>
  <c r="AN275" i="2"/>
  <c r="AR275" i="2" s="1"/>
  <c r="AP277" i="2"/>
  <c r="AT277" i="2" s="1"/>
  <c r="AN278" i="2"/>
  <c r="AR278" i="2" s="1"/>
  <c r="T280" i="2"/>
  <c r="Z280" i="2" s="1"/>
  <c r="AP281" i="2"/>
  <c r="AT281" i="2" s="1"/>
  <c r="AP282" i="2"/>
  <c r="AT282" i="2" s="1"/>
  <c r="T284" i="2"/>
  <c r="M285" i="2"/>
  <c r="Z286" i="2"/>
  <c r="AR286" i="2"/>
  <c r="T288" i="2"/>
  <c r="AT288" i="2" s="1"/>
  <c r="M289" i="2"/>
  <c r="AT290" i="2"/>
  <c r="Z292" i="2"/>
  <c r="AS292" i="2"/>
  <c r="AS297" i="2"/>
  <c r="AT298" i="2"/>
  <c r="Z300" i="2"/>
  <c r="AS300" i="2"/>
  <c r="Z308" i="2"/>
  <c r="AS308" i="2"/>
  <c r="AN258" i="2"/>
  <c r="AR258" i="2" s="1"/>
  <c r="AO259" i="2"/>
  <c r="AS259" i="2" s="1"/>
  <c r="AN262" i="2"/>
  <c r="AR262" i="2" s="1"/>
  <c r="AO263" i="2"/>
  <c r="AS263" i="2" s="1"/>
  <c r="AN266" i="2"/>
  <c r="AR266" i="2" s="1"/>
  <c r="AO267" i="2"/>
  <c r="AS267" i="2" s="1"/>
  <c r="AN270" i="2"/>
  <c r="AR270" i="2" s="1"/>
  <c r="AO271" i="2"/>
  <c r="AS271" i="2" s="1"/>
  <c r="AN274" i="2"/>
  <c r="AR274" i="2" s="1"/>
  <c r="AO275" i="2"/>
  <c r="AS275" i="2" s="1"/>
  <c r="AP278" i="2"/>
  <c r="AT278" i="2" s="1"/>
  <c r="AN279" i="2"/>
  <c r="AR279" i="2" s="1"/>
  <c r="AP285" i="2"/>
  <c r="AT285" i="2" s="1"/>
  <c r="AN285" i="2"/>
  <c r="AR285" i="2" s="1"/>
  <c r="AS290" i="2"/>
  <c r="AR291" i="2"/>
  <c r="AR292" i="2"/>
  <c r="Z293" i="2"/>
  <c r="AR294" i="2"/>
  <c r="AS298" i="2"/>
  <c r="AR299" i="2"/>
  <c r="AR300" i="2"/>
  <c r="Z301" i="2"/>
  <c r="AR302" i="2"/>
  <c r="AS306" i="2"/>
  <c r="AR307" i="2"/>
  <c r="AR308" i="2"/>
  <c r="Z309" i="2"/>
  <c r="AO279" i="2"/>
  <c r="AS279" i="2" s="1"/>
  <c r="AR280" i="2"/>
  <c r="M281" i="2"/>
  <c r="Z281" i="2" s="1"/>
  <c r="AS286" i="2"/>
  <c r="AN287" i="2"/>
  <c r="AR287" i="2" s="1"/>
  <c r="AP287" i="2"/>
  <c r="AT287" i="2" s="1"/>
  <c r="AO287" i="2"/>
  <c r="AS287" i="2" s="1"/>
  <c r="AS293" i="2"/>
  <c r="AT294" i="2"/>
  <c r="Z295" i="2"/>
  <c r="Z296" i="2"/>
  <c r="AS296" i="2"/>
  <c r="AT297" i="2"/>
  <c r="AS301" i="2"/>
  <c r="AT302" i="2"/>
  <c r="Z303" i="2"/>
  <c r="Z304" i="2"/>
  <c r="AS304" i="2"/>
  <c r="AT305" i="2"/>
  <c r="AS309" i="2"/>
  <c r="AO291" i="2"/>
  <c r="AS291" i="2" s="1"/>
  <c r="AO295" i="2"/>
  <c r="AS295" i="2" s="1"/>
  <c r="AO299" i="2"/>
  <c r="AS299" i="2" s="1"/>
  <c r="AO303" i="2"/>
  <c r="AS303" i="2" s="1"/>
  <c r="AO307" i="2"/>
  <c r="AS307" i="2" s="1"/>
  <c r="AR314" i="2"/>
  <c r="AR318" i="2"/>
  <c r="AR322" i="2"/>
  <c r="AR326" i="2"/>
  <c r="AR330" i="2"/>
  <c r="AR334" i="2"/>
  <c r="AI142" i="2" s="1"/>
  <c r="AR338" i="2"/>
  <c r="AN289" i="2"/>
  <c r="AR289" i="2" s="1"/>
  <c r="AP291" i="2"/>
  <c r="AT291" i="2" s="1"/>
  <c r="AN293" i="2"/>
  <c r="AR293" i="2" s="1"/>
  <c r="AP295" i="2"/>
  <c r="AT295" i="2" s="1"/>
  <c r="AN297" i="2"/>
  <c r="AR297" i="2" s="1"/>
  <c r="AP299" i="2"/>
  <c r="AT299" i="2" s="1"/>
  <c r="AN301" i="2"/>
  <c r="AR301" i="2" s="1"/>
  <c r="AP303" i="2"/>
  <c r="AT303" i="2" s="1"/>
  <c r="AN305" i="2"/>
  <c r="AR305" i="2" s="1"/>
  <c r="AP307" i="2"/>
  <c r="AT307" i="2" s="1"/>
  <c r="AN309" i="2"/>
  <c r="AR309" i="2" s="1"/>
  <c r="Z312" i="2"/>
  <c r="Z313" i="2"/>
  <c r="Z316" i="2"/>
  <c r="Z317" i="2"/>
  <c r="Z320" i="2"/>
  <c r="Z324" i="2"/>
  <c r="Z325" i="2"/>
  <c r="Z328" i="2"/>
  <c r="Z332" i="2"/>
  <c r="Z336" i="2"/>
  <c r="Z340" i="2"/>
  <c r="Z344" i="2"/>
  <c r="AP310" i="2"/>
  <c r="AT310" i="2" s="1"/>
  <c r="AO310" i="2"/>
  <c r="AS310" i="2" s="1"/>
  <c r="AN310" i="2"/>
  <c r="AR310" i="2" s="1"/>
  <c r="Z311" i="2"/>
  <c r="Z315" i="2"/>
  <c r="Z319" i="2"/>
  <c r="Z323" i="2"/>
  <c r="Z327" i="2"/>
  <c r="Z331" i="2"/>
  <c r="Z335" i="2"/>
  <c r="Z339" i="2"/>
  <c r="Z343" i="2"/>
  <c r="AP311" i="2"/>
  <c r="AT311" i="2" s="1"/>
  <c r="AN313" i="2"/>
  <c r="AR313" i="2" s="1"/>
  <c r="AO314" i="2"/>
  <c r="AS314" i="2" s="1"/>
  <c r="AP315" i="2"/>
  <c r="AT315" i="2" s="1"/>
  <c r="AN317" i="2"/>
  <c r="AR317" i="2" s="1"/>
  <c r="AO318" i="2"/>
  <c r="AS318" i="2" s="1"/>
  <c r="AP319" i="2"/>
  <c r="AT319" i="2" s="1"/>
  <c r="AN321" i="2"/>
  <c r="AR321" i="2" s="1"/>
  <c r="AO322" i="2"/>
  <c r="AS322" i="2" s="1"/>
  <c r="AP323" i="2"/>
  <c r="AT323" i="2" s="1"/>
  <c r="AN325" i="2"/>
  <c r="AR325" i="2" s="1"/>
  <c r="AO326" i="2"/>
  <c r="AS326" i="2" s="1"/>
  <c r="AP327" i="2"/>
  <c r="AT327" i="2" s="1"/>
  <c r="AN329" i="2"/>
  <c r="AR329" i="2" s="1"/>
  <c r="AO330" i="2"/>
  <c r="AS330" i="2" s="1"/>
  <c r="AP331" i="2"/>
  <c r="AT331" i="2" s="1"/>
  <c r="AN333" i="2"/>
  <c r="AR333" i="2" s="1"/>
  <c r="AO334" i="2"/>
  <c r="AS334" i="2" s="1"/>
  <c r="AJ142" i="2" s="1"/>
  <c r="AP335" i="2"/>
  <c r="AT335" i="2" s="1"/>
  <c r="AN337" i="2"/>
  <c r="AR337" i="2" s="1"/>
  <c r="AO338" i="2"/>
  <c r="AS338" i="2" s="1"/>
  <c r="AP339" i="2"/>
  <c r="AT339" i="2" s="1"/>
  <c r="AN341" i="2"/>
  <c r="AR341" i="2" s="1"/>
  <c r="AO342" i="2"/>
  <c r="AS342" i="2" s="1"/>
  <c r="AP343" i="2"/>
  <c r="AT343" i="2" s="1"/>
  <c r="AN345" i="2"/>
  <c r="AR345" i="2" s="1"/>
  <c r="AO346" i="2"/>
  <c r="AS346" i="2" s="1"/>
  <c r="AP347" i="2"/>
  <c r="AT347" i="2" s="1"/>
  <c r="AN312" i="2"/>
  <c r="AR312" i="2" s="1"/>
  <c r="AO313" i="2"/>
  <c r="AS313" i="2" s="1"/>
  <c r="AP314" i="2"/>
  <c r="AT314" i="2" s="1"/>
  <c r="AN316" i="2"/>
  <c r="AR316" i="2" s="1"/>
  <c r="AO317" i="2"/>
  <c r="AS317" i="2" s="1"/>
  <c r="AP318" i="2"/>
  <c r="AT318" i="2" s="1"/>
  <c r="AN320" i="2"/>
  <c r="AR320" i="2" s="1"/>
  <c r="AO321" i="2"/>
  <c r="AS321" i="2" s="1"/>
  <c r="AP322" i="2"/>
  <c r="AT322" i="2" s="1"/>
  <c r="AN324" i="2"/>
  <c r="AR324" i="2" s="1"/>
  <c r="AO325" i="2"/>
  <c r="AS325" i="2" s="1"/>
  <c r="AP326" i="2"/>
  <c r="AT326" i="2" s="1"/>
  <c r="AN328" i="2"/>
  <c r="AR328" i="2" s="1"/>
  <c r="AO329" i="2"/>
  <c r="AS329" i="2" s="1"/>
  <c r="AP330" i="2"/>
  <c r="AT330" i="2" s="1"/>
  <c r="AN332" i="2"/>
  <c r="AR332" i="2" s="1"/>
  <c r="AO333" i="2"/>
  <c r="AS333" i="2" s="1"/>
  <c r="AP334" i="2"/>
  <c r="AT334" i="2" s="1"/>
  <c r="AK142" i="2" s="1"/>
  <c r="AN336" i="2"/>
  <c r="AR336" i="2" s="1"/>
  <c r="AO337" i="2"/>
  <c r="AS337" i="2" s="1"/>
  <c r="AP338" i="2"/>
  <c r="AT338" i="2" s="1"/>
  <c r="AN340" i="2"/>
  <c r="AR340" i="2" s="1"/>
  <c r="AO341" i="2"/>
  <c r="AS341" i="2" s="1"/>
  <c r="AP342" i="2"/>
  <c r="AT342" i="2" s="1"/>
  <c r="AN344" i="2"/>
  <c r="AR344" i="2" s="1"/>
  <c r="AO345" i="2"/>
  <c r="AS345" i="2" s="1"/>
  <c r="AP346" i="2"/>
  <c r="AT346" i="2" s="1"/>
  <c r="AN311" i="2"/>
  <c r="AR311" i="2" s="1"/>
  <c r="AO312" i="2"/>
  <c r="AS312" i="2" s="1"/>
  <c r="AN315" i="2"/>
  <c r="AR315" i="2" s="1"/>
  <c r="AO316" i="2"/>
  <c r="AS316" i="2" s="1"/>
  <c r="AN319" i="2"/>
  <c r="AR319" i="2" s="1"/>
  <c r="AO320" i="2"/>
  <c r="AS320" i="2" s="1"/>
  <c r="AN323" i="2"/>
  <c r="AR323" i="2" s="1"/>
  <c r="AO324" i="2"/>
  <c r="AS324" i="2" s="1"/>
  <c r="AN327" i="2"/>
  <c r="AR327" i="2" s="1"/>
  <c r="AO328" i="2"/>
  <c r="AS328" i="2" s="1"/>
  <c r="AN331" i="2"/>
  <c r="AR331" i="2" s="1"/>
  <c r="AO332" i="2"/>
  <c r="AS332" i="2" s="1"/>
  <c r="AN335" i="2"/>
  <c r="AR335" i="2" s="1"/>
  <c r="AO336" i="2"/>
  <c r="AS336" i="2" s="1"/>
  <c r="AN339" i="2"/>
  <c r="AR339" i="2" s="1"/>
  <c r="AO340" i="2"/>
  <c r="AS340" i="2" s="1"/>
  <c r="AN343" i="2"/>
  <c r="AR343" i="2" s="1"/>
  <c r="AO344" i="2"/>
  <c r="AS344" i="2" s="1"/>
  <c r="AN347" i="2"/>
  <c r="AR347" i="2" s="1"/>
  <c r="AK141" i="2" l="1"/>
  <c r="AT163" i="2"/>
  <c r="AK133" i="2"/>
  <c r="U132" i="2"/>
  <c r="Z288" i="2"/>
  <c r="U141" i="2" s="1"/>
  <c r="AS288" i="2"/>
  <c r="AJ141" i="2" s="1"/>
  <c r="Z284" i="2"/>
  <c r="AS284" i="2"/>
  <c r="AT284" i="2"/>
  <c r="AR224" i="2"/>
  <c r="U136" i="2"/>
  <c r="AR163" i="2"/>
  <c r="AR158" i="2"/>
  <c r="AI132" i="2" s="1"/>
  <c r="AI134" i="2"/>
  <c r="AS158" i="2"/>
  <c r="AJ132" i="2" s="1"/>
  <c r="U134" i="2"/>
  <c r="AS224" i="2"/>
  <c r="Z224" i="2"/>
  <c r="AT155" i="2"/>
  <c r="AK136" i="2" s="1"/>
  <c r="AS155" i="2"/>
  <c r="AJ136" i="2" s="1"/>
  <c r="AT158" i="2"/>
  <c r="AK132" i="2" s="1"/>
  <c r="U135" i="2"/>
  <c r="AR284" i="2"/>
  <c r="AR288" i="2"/>
  <c r="AI141" i="2" s="1"/>
  <c r="AT280" i="2"/>
  <c r="AK134" i="2" s="1"/>
  <c r="AT221" i="2"/>
  <c r="AK135" i="2" s="1"/>
  <c r="Z221" i="2"/>
  <c r="AR221" i="2"/>
  <c r="AI135" i="2" s="1"/>
  <c r="AS221" i="2"/>
  <c r="AJ135" i="2" s="1"/>
  <c r="AR155" i="2"/>
  <c r="AI136" i="2" s="1"/>
  <c r="AS163" i="2"/>
  <c r="AJ134" i="2" s="1"/>
  <c r="U133" i="2"/>
  <c r="AJ137" i="2" l="1"/>
  <c r="AI137" i="2"/>
  <c r="U137" i="2"/>
  <c r="AK137" i="2"/>
  <c r="E14" i="1" l="1"/>
  <c r="AL315" i="1" l="1"/>
  <c r="AK315" i="1"/>
  <c r="AJ315" i="1"/>
  <c r="AI315" i="1"/>
  <c r="AH315" i="1"/>
  <c r="AG315" i="1"/>
  <c r="AE315" i="1"/>
  <c r="AD315" i="1"/>
  <c r="AC315" i="1"/>
  <c r="AB315" i="1"/>
  <c r="Y315" i="1"/>
  <c r="X315" i="1"/>
  <c r="W315" i="1"/>
  <c r="V315" i="1"/>
  <c r="U315" i="1"/>
  <c r="S315" i="1"/>
  <c r="R315" i="1"/>
  <c r="Q315" i="1"/>
  <c r="P315" i="1"/>
  <c r="O315" i="1"/>
  <c r="N315" i="1"/>
  <c r="L315" i="1"/>
  <c r="K315" i="1"/>
  <c r="J315" i="1"/>
  <c r="I315" i="1"/>
  <c r="H315" i="1"/>
  <c r="G315" i="1"/>
  <c r="E315" i="1"/>
  <c r="D315" i="1"/>
  <c r="C315" i="1"/>
  <c r="AO315" i="1" s="1"/>
  <c r="AL314" i="1"/>
  <c r="AK314" i="1"/>
  <c r="AJ314" i="1"/>
  <c r="AI314" i="1"/>
  <c r="AH314" i="1"/>
  <c r="AG314" i="1"/>
  <c r="AE314" i="1"/>
  <c r="AD314" i="1"/>
  <c r="AC314" i="1"/>
  <c r="AB314" i="1"/>
  <c r="Y314" i="1"/>
  <c r="X314" i="1"/>
  <c r="W314" i="1"/>
  <c r="V314" i="1"/>
  <c r="U314" i="1"/>
  <c r="S314" i="1"/>
  <c r="R314" i="1"/>
  <c r="Q314" i="1"/>
  <c r="P314" i="1"/>
  <c r="O314" i="1"/>
  <c r="N314" i="1"/>
  <c r="L314" i="1"/>
  <c r="K314" i="1"/>
  <c r="J314" i="1"/>
  <c r="I314" i="1"/>
  <c r="H314" i="1"/>
  <c r="G314" i="1"/>
  <c r="E314" i="1"/>
  <c r="D314" i="1"/>
  <c r="C314" i="1"/>
  <c r="AN314" i="1" s="1"/>
  <c r="AL313" i="1"/>
  <c r="AK313" i="1"/>
  <c r="AJ313" i="1"/>
  <c r="AI313" i="1"/>
  <c r="AH313" i="1"/>
  <c r="AG313" i="1"/>
  <c r="AE313" i="1"/>
  <c r="AD313" i="1"/>
  <c r="AC313" i="1"/>
  <c r="AB313" i="1"/>
  <c r="Y313" i="1"/>
  <c r="X313" i="1"/>
  <c r="W313" i="1"/>
  <c r="V313" i="1"/>
  <c r="U313" i="1"/>
  <c r="S313" i="1"/>
  <c r="R313" i="1"/>
  <c r="Q313" i="1"/>
  <c r="P313" i="1"/>
  <c r="O313" i="1"/>
  <c r="T313" i="1" s="1"/>
  <c r="N313" i="1"/>
  <c r="L313" i="1"/>
  <c r="K313" i="1"/>
  <c r="J313" i="1"/>
  <c r="I313" i="1"/>
  <c r="H313" i="1"/>
  <c r="G313" i="1"/>
  <c r="E313" i="1"/>
  <c r="D313" i="1"/>
  <c r="C313" i="1"/>
  <c r="AP313" i="1" s="1"/>
  <c r="AL312" i="1"/>
  <c r="AK312" i="1"/>
  <c r="AJ312" i="1"/>
  <c r="AI312" i="1"/>
  <c r="AH312" i="1"/>
  <c r="AG312" i="1"/>
  <c r="AE312" i="1"/>
  <c r="AD312" i="1"/>
  <c r="AC312" i="1"/>
  <c r="AB312" i="1"/>
  <c r="Y312" i="1"/>
  <c r="X312" i="1"/>
  <c r="W312" i="1"/>
  <c r="V312" i="1"/>
  <c r="U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E312" i="1"/>
  <c r="D312" i="1"/>
  <c r="C312" i="1"/>
  <c r="AP312" i="1" s="1"/>
  <c r="AL311" i="1"/>
  <c r="AK311" i="1"/>
  <c r="AJ311" i="1"/>
  <c r="AI311" i="1"/>
  <c r="AH311" i="1"/>
  <c r="AG311" i="1"/>
  <c r="AE311" i="1"/>
  <c r="AD311" i="1"/>
  <c r="AC311" i="1"/>
  <c r="AB311" i="1"/>
  <c r="Y311" i="1"/>
  <c r="X311" i="1"/>
  <c r="W311" i="1"/>
  <c r="V311" i="1"/>
  <c r="U311" i="1"/>
  <c r="S311" i="1"/>
  <c r="R311" i="1"/>
  <c r="Q311" i="1"/>
  <c r="P311" i="1"/>
  <c r="O311" i="1"/>
  <c r="N311" i="1"/>
  <c r="L311" i="1"/>
  <c r="K311" i="1"/>
  <c r="J311" i="1"/>
  <c r="I311" i="1"/>
  <c r="H311" i="1"/>
  <c r="G311" i="1"/>
  <c r="E311" i="1"/>
  <c r="D311" i="1"/>
  <c r="C311" i="1"/>
  <c r="AO311" i="1" s="1"/>
  <c r="AL310" i="1"/>
  <c r="AK310" i="1"/>
  <c r="AJ310" i="1"/>
  <c r="AI310" i="1"/>
  <c r="AH310" i="1"/>
  <c r="AG310" i="1"/>
  <c r="AE310" i="1"/>
  <c r="AD310" i="1"/>
  <c r="AC310" i="1"/>
  <c r="AB310" i="1"/>
  <c r="Y310" i="1"/>
  <c r="X310" i="1"/>
  <c r="W310" i="1"/>
  <c r="V310" i="1"/>
  <c r="U310" i="1"/>
  <c r="S310" i="1"/>
  <c r="R310" i="1"/>
  <c r="Q310" i="1"/>
  <c r="P310" i="1"/>
  <c r="O310" i="1"/>
  <c r="N310" i="1"/>
  <c r="L310" i="1"/>
  <c r="K310" i="1"/>
  <c r="J310" i="1"/>
  <c r="I310" i="1"/>
  <c r="H310" i="1"/>
  <c r="M310" i="1" s="1"/>
  <c r="G310" i="1"/>
  <c r="E310" i="1"/>
  <c r="D310" i="1"/>
  <c r="C310" i="1"/>
  <c r="AN310" i="1" s="1"/>
  <c r="AL309" i="1"/>
  <c r="AK309" i="1"/>
  <c r="AJ309" i="1"/>
  <c r="AI309" i="1"/>
  <c r="AH309" i="1"/>
  <c r="AG309" i="1"/>
  <c r="AE309" i="1"/>
  <c r="AD309" i="1"/>
  <c r="AC309" i="1"/>
  <c r="AB309" i="1"/>
  <c r="Y309" i="1"/>
  <c r="X309" i="1"/>
  <c r="W309" i="1"/>
  <c r="V309" i="1"/>
  <c r="U309" i="1"/>
  <c r="S309" i="1"/>
  <c r="R309" i="1"/>
  <c r="Q309" i="1"/>
  <c r="P309" i="1"/>
  <c r="O309" i="1"/>
  <c r="T309" i="1" s="1"/>
  <c r="N309" i="1"/>
  <c r="L309" i="1"/>
  <c r="K309" i="1"/>
  <c r="J309" i="1"/>
  <c r="I309" i="1"/>
  <c r="H309" i="1"/>
  <c r="G309" i="1"/>
  <c r="E309" i="1"/>
  <c r="D309" i="1"/>
  <c r="C309" i="1"/>
  <c r="AP309" i="1" s="1"/>
  <c r="AL308" i="1"/>
  <c r="AK308" i="1"/>
  <c r="AJ308" i="1"/>
  <c r="AI308" i="1"/>
  <c r="AH308" i="1"/>
  <c r="AG308" i="1"/>
  <c r="AE308" i="1"/>
  <c r="AD308" i="1"/>
  <c r="AC308" i="1"/>
  <c r="AB308" i="1"/>
  <c r="Y308" i="1"/>
  <c r="X308" i="1"/>
  <c r="W308" i="1"/>
  <c r="V308" i="1"/>
  <c r="U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E308" i="1"/>
  <c r="D308" i="1"/>
  <c r="C308" i="1"/>
  <c r="AP308" i="1" s="1"/>
  <c r="AL307" i="1"/>
  <c r="AK307" i="1"/>
  <c r="AJ307" i="1"/>
  <c r="AI307" i="1"/>
  <c r="AH307" i="1"/>
  <c r="AG307" i="1"/>
  <c r="AE307" i="1"/>
  <c r="AD307" i="1"/>
  <c r="AC307" i="1"/>
  <c r="AB307" i="1"/>
  <c r="Y307" i="1"/>
  <c r="X307" i="1"/>
  <c r="W307" i="1"/>
  <c r="V307" i="1"/>
  <c r="U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E307" i="1"/>
  <c r="D307" i="1"/>
  <c r="C307" i="1"/>
  <c r="AO307" i="1" s="1"/>
  <c r="AL306" i="1"/>
  <c r="AK306" i="1"/>
  <c r="AJ306" i="1"/>
  <c r="AI306" i="1"/>
  <c r="AH306" i="1"/>
  <c r="AG306" i="1"/>
  <c r="AE306" i="1"/>
  <c r="AD306" i="1"/>
  <c r="AC306" i="1"/>
  <c r="AB306" i="1"/>
  <c r="Y306" i="1"/>
  <c r="X306" i="1"/>
  <c r="W306" i="1"/>
  <c r="V306" i="1"/>
  <c r="U306" i="1"/>
  <c r="S306" i="1"/>
  <c r="R306" i="1"/>
  <c r="Q306" i="1"/>
  <c r="P306" i="1"/>
  <c r="O306" i="1"/>
  <c r="N306" i="1"/>
  <c r="L306" i="1"/>
  <c r="K306" i="1"/>
  <c r="J306" i="1"/>
  <c r="I306" i="1"/>
  <c r="H306" i="1"/>
  <c r="G306" i="1"/>
  <c r="E306" i="1"/>
  <c r="D306" i="1"/>
  <c r="C306" i="1"/>
  <c r="AN306" i="1" s="1"/>
  <c r="AL305" i="1"/>
  <c r="AK305" i="1"/>
  <c r="AJ305" i="1"/>
  <c r="AI305" i="1"/>
  <c r="AH305" i="1"/>
  <c r="AG305" i="1"/>
  <c r="AE305" i="1"/>
  <c r="AD305" i="1"/>
  <c r="AC305" i="1"/>
  <c r="AB305" i="1"/>
  <c r="Y305" i="1"/>
  <c r="X305" i="1"/>
  <c r="W305" i="1"/>
  <c r="V305" i="1"/>
  <c r="U305" i="1"/>
  <c r="S305" i="1"/>
  <c r="R305" i="1"/>
  <c r="Q305" i="1"/>
  <c r="P305" i="1"/>
  <c r="O305" i="1"/>
  <c r="N305" i="1"/>
  <c r="L305" i="1"/>
  <c r="K305" i="1"/>
  <c r="J305" i="1"/>
  <c r="I305" i="1"/>
  <c r="H305" i="1"/>
  <c r="G305" i="1"/>
  <c r="E305" i="1"/>
  <c r="D305" i="1"/>
  <c r="C305" i="1"/>
  <c r="AP305" i="1" s="1"/>
  <c r="AL304" i="1"/>
  <c r="AK304" i="1"/>
  <c r="AJ304" i="1"/>
  <c r="AI304" i="1"/>
  <c r="AH304" i="1"/>
  <c r="AG304" i="1"/>
  <c r="AE304" i="1"/>
  <c r="AD304" i="1"/>
  <c r="AC304" i="1"/>
  <c r="AB304" i="1"/>
  <c r="Y304" i="1"/>
  <c r="X304" i="1"/>
  <c r="W304" i="1"/>
  <c r="V304" i="1"/>
  <c r="U304" i="1"/>
  <c r="S304" i="1"/>
  <c r="R304" i="1"/>
  <c r="Q304" i="1"/>
  <c r="P304" i="1"/>
  <c r="O304" i="1"/>
  <c r="N304" i="1"/>
  <c r="L304" i="1"/>
  <c r="K304" i="1"/>
  <c r="J304" i="1"/>
  <c r="I304" i="1"/>
  <c r="H304" i="1"/>
  <c r="G304" i="1"/>
  <c r="E304" i="1"/>
  <c r="D304" i="1"/>
  <c r="C304" i="1"/>
  <c r="AP304" i="1" s="1"/>
  <c r="AL303" i="1"/>
  <c r="AK303" i="1"/>
  <c r="AJ303" i="1"/>
  <c r="AI303" i="1"/>
  <c r="AH303" i="1"/>
  <c r="AG303" i="1"/>
  <c r="AE303" i="1"/>
  <c r="AD303" i="1"/>
  <c r="AC303" i="1"/>
  <c r="AB303" i="1"/>
  <c r="Y303" i="1"/>
  <c r="X303" i="1"/>
  <c r="W303" i="1"/>
  <c r="V303" i="1"/>
  <c r="U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E303" i="1"/>
  <c r="D303" i="1"/>
  <c r="C303" i="1"/>
  <c r="AO303" i="1" s="1"/>
  <c r="AL302" i="1"/>
  <c r="AK302" i="1"/>
  <c r="AJ302" i="1"/>
  <c r="AI302" i="1"/>
  <c r="AH302" i="1"/>
  <c r="AG302" i="1"/>
  <c r="AE302" i="1"/>
  <c r="AD302" i="1"/>
  <c r="AC302" i="1"/>
  <c r="AB302" i="1"/>
  <c r="Y302" i="1"/>
  <c r="X302" i="1"/>
  <c r="W302" i="1"/>
  <c r="V302" i="1"/>
  <c r="U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E302" i="1"/>
  <c r="D302" i="1"/>
  <c r="C302" i="1"/>
  <c r="AN302" i="1" s="1"/>
  <c r="AL301" i="1"/>
  <c r="AK301" i="1"/>
  <c r="AJ301" i="1"/>
  <c r="AI301" i="1"/>
  <c r="AH301" i="1"/>
  <c r="AG301" i="1"/>
  <c r="AE301" i="1"/>
  <c r="AD301" i="1"/>
  <c r="AC301" i="1"/>
  <c r="AB301" i="1"/>
  <c r="Y301" i="1"/>
  <c r="X301" i="1"/>
  <c r="W301" i="1"/>
  <c r="V301" i="1"/>
  <c r="U301" i="1"/>
  <c r="S301" i="1"/>
  <c r="R301" i="1"/>
  <c r="Q301" i="1"/>
  <c r="P301" i="1"/>
  <c r="O301" i="1"/>
  <c r="N301" i="1"/>
  <c r="L301" i="1"/>
  <c r="K301" i="1"/>
  <c r="J301" i="1"/>
  <c r="I301" i="1"/>
  <c r="H301" i="1"/>
  <c r="G301" i="1"/>
  <c r="E301" i="1"/>
  <c r="D301" i="1"/>
  <c r="C301" i="1"/>
  <c r="AP301" i="1" s="1"/>
  <c r="AL300" i="1"/>
  <c r="AK300" i="1"/>
  <c r="AJ300" i="1"/>
  <c r="AI300" i="1"/>
  <c r="AH300" i="1"/>
  <c r="AG300" i="1"/>
  <c r="AE300" i="1"/>
  <c r="AD300" i="1"/>
  <c r="AC300" i="1"/>
  <c r="AB300" i="1"/>
  <c r="Y300" i="1"/>
  <c r="X300" i="1"/>
  <c r="W300" i="1"/>
  <c r="V300" i="1"/>
  <c r="U300" i="1"/>
  <c r="S300" i="1"/>
  <c r="R300" i="1"/>
  <c r="Q300" i="1"/>
  <c r="P300" i="1"/>
  <c r="O300" i="1"/>
  <c r="N300" i="1"/>
  <c r="L300" i="1"/>
  <c r="K300" i="1"/>
  <c r="J300" i="1"/>
  <c r="I300" i="1"/>
  <c r="H300" i="1"/>
  <c r="M300" i="1" s="1"/>
  <c r="G300" i="1"/>
  <c r="E300" i="1"/>
  <c r="D300" i="1"/>
  <c r="C300" i="1"/>
  <c r="AP300" i="1" s="1"/>
  <c r="AL299" i="1"/>
  <c r="AK299" i="1"/>
  <c r="AJ299" i="1"/>
  <c r="AI299" i="1"/>
  <c r="AH299" i="1"/>
  <c r="AG299" i="1"/>
  <c r="AE299" i="1"/>
  <c r="AD299" i="1"/>
  <c r="AC299" i="1"/>
  <c r="AB299" i="1"/>
  <c r="Y299" i="1"/>
  <c r="X299" i="1"/>
  <c r="W299" i="1"/>
  <c r="V299" i="1"/>
  <c r="U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E299" i="1"/>
  <c r="D299" i="1"/>
  <c r="C299" i="1"/>
  <c r="AO299" i="1" s="1"/>
  <c r="AL298" i="1"/>
  <c r="AK298" i="1"/>
  <c r="AJ298" i="1"/>
  <c r="AI298" i="1"/>
  <c r="AH298" i="1"/>
  <c r="AG298" i="1"/>
  <c r="AE298" i="1"/>
  <c r="AD298" i="1"/>
  <c r="AC298" i="1"/>
  <c r="AB298" i="1"/>
  <c r="Y298" i="1"/>
  <c r="X298" i="1"/>
  <c r="W298" i="1"/>
  <c r="V298" i="1"/>
  <c r="U298" i="1"/>
  <c r="S298" i="1"/>
  <c r="R298" i="1"/>
  <c r="Q298" i="1"/>
  <c r="P298" i="1"/>
  <c r="O298" i="1"/>
  <c r="N298" i="1"/>
  <c r="L298" i="1"/>
  <c r="K298" i="1"/>
  <c r="J298" i="1"/>
  <c r="I298" i="1"/>
  <c r="H298" i="1"/>
  <c r="G298" i="1"/>
  <c r="E298" i="1"/>
  <c r="D298" i="1"/>
  <c r="C298" i="1"/>
  <c r="AN298" i="1" s="1"/>
  <c r="AL297" i="1"/>
  <c r="AK297" i="1"/>
  <c r="AJ297" i="1"/>
  <c r="AI297" i="1"/>
  <c r="AH297" i="1"/>
  <c r="AG297" i="1"/>
  <c r="AE297" i="1"/>
  <c r="AD297" i="1"/>
  <c r="AC297" i="1"/>
  <c r="AB297" i="1"/>
  <c r="Y297" i="1"/>
  <c r="X297" i="1"/>
  <c r="W297" i="1"/>
  <c r="V297" i="1"/>
  <c r="U297" i="1"/>
  <c r="S297" i="1"/>
  <c r="R297" i="1"/>
  <c r="Q297" i="1"/>
  <c r="P297" i="1"/>
  <c r="O297" i="1"/>
  <c r="N297" i="1"/>
  <c r="L297" i="1"/>
  <c r="K297" i="1"/>
  <c r="J297" i="1"/>
  <c r="I297" i="1"/>
  <c r="H297" i="1"/>
  <c r="G297" i="1"/>
  <c r="E297" i="1"/>
  <c r="D297" i="1"/>
  <c r="C297" i="1"/>
  <c r="AP297" i="1" s="1"/>
  <c r="AL296" i="1"/>
  <c r="AK296" i="1"/>
  <c r="AJ296" i="1"/>
  <c r="AI296" i="1"/>
  <c r="AH296" i="1"/>
  <c r="AG296" i="1"/>
  <c r="AE296" i="1"/>
  <c r="AD296" i="1"/>
  <c r="AC296" i="1"/>
  <c r="AB296" i="1"/>
  <c r="Y296" i="1"/>
  <c r="X296" i="1"/>
  <c r="W296" i="1"/>
  <c r="V296" i="1"/>
  <c r="U296" i="1"/>
  <c r="S296" i="1"/>
  <c r="R296" i="1"/>
  <c r="Q296" i="1"/>
  <c r="P296" i="1"/>
  <c r="O296" i="1"/>
  <c r="N296" i="1"/>
  <c r="L296" i="1"/>
  <c r="K296" i="1"/>
  <c r="J296" i="1"/>
  <c r="I296" i="1"/>
  <c r="H296" i="1"/>
  <c r="G296" i="1"/>
  <c r="E296" i="1"/>
  <c r="D296" i="1"/>
  <c r="C296" i="1"/>
  <c r="AP296" i="1" s="1"/>
  <c r="AL295" i="1"/>
  <c r="AK295" i="1"/>
  <c r="AJ295" i="1"/>
  <c r="AI295" i="1"/>
  <c r="AH295" i="1"/>
  <c r="AG295" i="1"/>
  <c r="AE295" i="1"/>
  <c r="AD295" i="1"/>
  <c r="AC295" i="1"/>
  <c r="AB295" i="1"/>
  <c r="Y295" i="1"/>
  <c r="X295" i="1"/>
  <c r="W295" i="1"/>
  <c r="V295" i="1"/>
  <c r="U295" i="1"/>
  <c r="S295" i="1"/>
  <c r="R295" i="1"/>
  <c r="Q295" i="1"/>
  <c r="P295" i="1"/>
  <c r="O295" i="1"/>
  <c r="N295" i="1"/>
  <c r="L295" i="1"/>
  <c r="K295" i="1"/>
  <c r="J295" i="1"/>
  <c r="I295" i="1"/>
  <c r="H295" i="1"/>
  <c r="G295" i="1"/>
  <c r="E295" i="1"/>
  <c r="D295" i="1"/>
  <c r="C295" i="1"/>
  <c r="AO295" i="1" s="1"/>
  <c r="AL294" i="1"/>
  <c r="AK294" i="1"/>
  <c r="AJ294" i="1"/>
  <c r="AI294" i="1"/>
  <c r="AH294" i="1"/>
  <c r="AG294" i="1"/>
  <c r="AE294" i="1"/>
  <c r="AD294" i="1"/>
  <c r="AC294" i="1"/>
  <c r="AB294" i="1"/>
  <c r="Y294" i="1"/>
  <c r="X294" i="1"/>
  <c r="W294" i="1"/>
  <c r="V294" i="1"/>
  <c r="U294" i="1"/>
  <c r="S294" i="1"/>
  <c r="R294" i="1"/>
  <c r="Q294" i="1"/>
  <c r="P294" i="1"/>
  <c r="O294" i="1"/>
  <c r="N294" i="1"/>
  <c r="L294" i="1"/>
  <c r="K294" i="1"/>
  <c r="J294" i="1"/>
  <c r="I294" i="1"/>
  <c r="H294" i="1"/>
  <c r="G294" i="1"/>
  <c r="E294" i="1"/>
  <c r="D294" i="1"/>
  <c r="C294" i="1"/>
  <c r="AN294" i="1" s="1"/>
  <c r="AL293" i="1"/>
  <c r="AK293" i="1"/>
  <c r="AJ293" i="1"/>
  <c r="AI293" i="1"/>
  <c r="AH293" i="1"/>
  <c r="AG293" i="1"/>
  <c r="AE293" i="1"/>
  <c r="AD293" i="1"/>
  <c r="AC293" i="1"/>
  <c r="AB293" i="1"/>
  <c r="Y293" i="1"/>
  <c r="X293" i="1"/>
  <c r="W293" i="1"/>
  <c r="V293" i="1"/>
  <c r="U293" i="1"/>
  <c r="S293" i="1"/>
  <c r="R293" i="1"/>
  <c r="Q293" i="1"/>
  <c r="P293" i="1"/>
  <c r="O293" i="1"/>
  <c r="N293" i="1"/>
  <c r="L293" i="1"/>
  <c r="K293" i="1"/>
  <c r="J293" i="1"/>
  <c r="I293" i="1"/>
  <c r="H293" i="1"/>
  <c r="G293" i="1"/>
  <c r="E293" i="1"/>
  <c r="D293" i="1"/>
  <c r="C293" i="1"/>
  <c r="AP293" i="1" s="1"/>
  <c r="AL292" i="1"/>
  <c r="AK292" i="1"/>
  <c r="AJ292" i="1"/>
  <c r="AI292" i="1"/>
  <c r="AH292" i="1"/>
  <c r="AG292" i="1"/>
  <c r="AE292" i="1"/>
  <c r="AD292" i="1"/>
  <c r="AC292" i="1"/>
  <c r="AB292" i="1"/>
  <c r="Y292" i="1"/>
  <c r="X292" i="1"/>
  <c r="W292" i="1"/>
  <c r="V292" i="1"/>
  <c r="U292" i="1"/>
  <c r="S292" i="1"/>
  <c r="R292" i="1"/>
  <c r="Q292" i="1"/>
  <c r="P292" i="1"/>
  <c r="O292" i="1"/>
  <c r="N292" i="1"/>
  <c r="L292" i="1"/>
  <c r="K292" i="1"/>
  <c r="J292" i="1"/>
  <c r="I292" i="1"/>
  <c r="H292" i="1"/>
  <c r="G292" i="1"/>
  <c r="E292" i="1"/>
  <c r="D292" i="1"/>
  <c r="C292" i="1"/>
  <c r="AP292" i="1" s="1"/>
  <c r="AL291" i="1"/>
  <c r="AK291" i="1"/>
  <c r="AJ291" i="1"/>
  <c r="AI291" i="1"/>
  <c r="AH291" i="1"/>
  <c r="AG291" i="1"/>
  <c r="AE291" i="1"/>
  <c r="AD291" i="1"/>
  <c r="AC291" i="1"/>
  <c r="AB291" i="1"/>
  <c r="Y291" i="1"/>
  <c r="X291" i="1"/>
  <c r="W291" i="1"/>
  <c r="V291" i="1"/>
  <c r="U291" i="1"/>
  <c r="S291" i="1"/>
  <c r="R291" i="1"/>
  <c r="Q291" i="1"/>
  <c r="P291" i="1"/>
  <c r="O291" i="1"/>
  <c r="N291" i="1"/>
  <c r="L291" i="1"/>
  <c r="K291" i="1"/>
  <c r="J291" i="1"/>
  <c r="I291" i="1"/>
  <c r="H291" i="1"/>
  <c r="G291" i="1"/>
  <c r="E291" i="1"/>
  <c r="D291" i="1"/>
  <c r="C291" i="1"/>
  <c r="AO291" i="1" s="1"/>
  <c r="AL290" i="1"/>
  <c r="AK290" i="1"/>
  <c r="AJ290" i="1"/>
  <c r="AI290" i="1"/>
  <c r="AH290" i="1"/>
  <c r="AG290" i="1"/>
  <c r="AE290" i="1"/>
  <c r="AD290" i="1"/>
  <c r="AC290" i="1"/>
  <c r="AB290" i="1"/>
  <c r="Y290" i="1"/>
  <c r="X290" i="1"/>
  <c r="W290" i="1"/>
  <c r="V290" i="1"/>
  <c r="U290" i="1"/>
  <c r="S290" i="1"/>
  <c r="R290" i="1"/>
  <c r="Q290" i="1"/>
  <c r="P290" i="1"/>
  <c r="O290" i="1"/>
  <c r="N290" i="1"/>
  <c r="L290" i="1"/>
  <c r="K290" i="1"/>
  <c r="J290" i="1"/>
  <c r="I290" i="1"/>
  <c r="H290" i="1"/>
  <c r="G290" i="1"/>
  <c r="E290" i="1"/>
  <c r="D290" i="1"/>
  <c r="C290" i="1"/>
  <c r="AN290" i="1" s="1"/>
  <c r="AL289" i="1"/>
  <c r="AK289" i="1"/>
  <c r="AJ289" i="1"/>
  <c r="AI289" i="1"/>
  <c r="AH289" i="1"/>
  <c r="AG289" i="1"/>
  <c r="AE289" i="1"/>
  <c r="AD289" i="1"/>
  <c r="AC289" i="1"/>
  <c r="AB289" i="1"/>
  <c r="Y289" i="1"/>
  <c r="X289" i="1"/>
  <c r="W289" i="1"/>
  <c r="V289" i="1"/>
  <c r="U289" i="1"/>
  <c r="S289" i="1"/>
  <c r="R289" i="1"/>
  <c r="Q289" i="1"/>
  <c r="P289" i="1"/>
  <c r="O289" i="1"/>
  <c r="N289" i="1"/>
  <c r="L289" i="1"/>
  <c r="K289" i="1"/>
  <c r="J289" i="1"/>
  <c r="I289" i="1"/>
  <c r="H289" i="1"/>
  <c r="G289" i="1"/>
  <c r="E289" i="1"/>
  <c r="D289" i="1"/>
  <c r="C289" i="1"/>
  <c r="AP289" i="1" s="1"/>
  <c r="AL288" i="1"/>
  <c r="AK288" i="1"/>
  <c r="AJ288" i="1"/>
  <c r="AI288" i="1"/>
  <c r="AH288" i="1"/>
  <c r="AG288" i="1"/>
  <c r="AE288" i="1"/>
  <c r="AD288" i="1"/>
  <c r="AC288" i="1"/>
  <c r="AB288" i="1"/>
  <c r="Y288" i="1"/>
  <c r="X288" i="1"/>
  <c r="W288" i="1"/>
  <c r="V288" i="1"/>
  <c r="U288" i="1"/>
  <c r="S288" i="1"/>
  <c r="R288" i="1"/>
  <c r="Q288" i="1"/>
  <c r="P288" i="1"/>
  <c r="O288" i="1"/>
  <c r="N288" i="1"/>
  <c r="L288" i="1"/>
  <c r="K288" i="1"/>
  <c r="J288" i="1"/>
  <c r="I288" i="1"/>
  <c r="H288" i="1"/>
  <c r="G288" i="1"/>
  <c r="E288" i="1"/>
  <c r="D288" i="1"/>
  <c r="C288" i="1"/>
  <c r="AP288" i="1" s="1"/>
  <c r="AL287" i="1"/>
  <c r="AK287" i="1"/>
  <c r="AJ287" i="1"/>
  <c r="AI287" i="1"/>
  <c r="AH287" i="1"/>
  <c r="AG287" i="1"/>
  <c r="AE287" i="1"/>
  <c r="AD287" i="1"/>
  <c r="AC287" i="1"/>
  <c r="AB287" i="1"/>
  <c r="Y287" i="1"/>
  <c r="X287" i="1"/>
  <c r="W287" i="1"/>
  <c r="V287" i="1"/>
  <c r="U287" i="1"/>
  <c r="S287" i="1"/>
  <c r="R287" i="1"/>
  <c r="Q287" i="1"/>
  <c r="P287" i="1"/>
  <c r="O287" i="1"/>
  <c r="N287" i="1"/>
  <c r="L287" i="1"/>
  <c r="K287" i="1"/>
  <c r="J287" i="1"/>
  <c r="I287" i="1"/>
  <c r="H287" i="1"/>
  <c r="G287" i="1"/>
  <c r="E287" i="1"/>
  <c r="D287" i="1"/>
  <c r="C287" i="1"/>
  <c r="AO287" i="1" s="1"/>
  <c r="AL286" i="1"/>
  <c r="AK286" i="1"/>
  <c r="AJ286" i="1"/>
  <c r="AI286" i="1"/>
  <c r="AH286" i="1"/>
  <c r="AG286" i="1"/>
  <c r="AE286" i="1"/>
  <c r="AD286" i="1"/>
  <c r="AC286" i="1"/>
  <c r="AB286" i="1"/>
  <c r="Y286" i="1"/>
  <c r="X286" i="1"/>
  <c r="W286" i="1"/>
  <c r="V286" i="1"/>
  <c r="U286" i="1"/>
  <c r="S286" i="1"/>
  <c r="R286" i="1"/>
  <c r="Q286" i="1"/>
  <c r="P286" i="1"/>
  <c r="O286" i="1"/>
  <c r="N286" i="1"/>
  <c r="L286" i="1"/>
  <c r="K286" i="1"/>
  <c r="J286" i="1"/>
  <c r="I286" i="1"/>
  <c r="H286" i="1"/>
  <c r="G286" i="1"/>
  <c r="E286" i="1"/>
  <c r="D286" i="1"/>
  <c r="C286" i="1"/>
  <c r="AN286" i="1" s="1"/>
  <c r="AL285" i="1"/>
  <c r="AK285" i="1"/>
  <c r="AJ285" i="1"/>
  <c r="AI285" i="1"/>
  <c r="AH285" i="1"/>
  <c r="AG285" i="1"/>
  <c r="AE285" i="1"/>
  <c r="AD285" i="1"/>
  <c r="AC285" i="1"/>
  <c r="AB285" i="1"/>
  <c r="Y285" i="1"/>
  <c r="X285" i="1"/>
  <c r="W285" i="1"/>
  <c r="V285" i="1"/>
  <c r="U285" i="1"/>
  <c r="S285" i="1"/>
  <c r="R285" i="1"/>
  <c r="Q285" i="1"/>
  <c r="P285" i="1"/>
  <c r="O285" i="1"/>
  <c r="N285" i="1"/>
  <c r="L285" i="1"/>
  <c r="K285" i="1"/>
  <c r="J285" i="1"/>
  <c r="I285" i="1"/>
  <c r="H285" i="1"/>
  <c r="G285" i="1"/>
  <c r="E285" i="1"/>
  <c r="D285" i="1"/>
  <c r="C285" i="1"/>
  <c r="AP285" i="1" s="1"/>
  <c r="AL284" i="1"/>
  <c r="AK284" i="1"/>
  <c r="AJ284" i="1"/>
  <c r="AI284" i="1"/>
  <c r="AH284" i="1"/>
  <c r="AG284" i="1"/>
  <c r="AE284" i="1"/>
  <c r="AD284" i="1"/>
  <c r="AC284" i="1"/>
  <c r="AB284" i="1"/>
  <c r="Y284" i="1"/>
  <c r="X284" i="1"/>
  <c r="W284" i="1"/>
  <c r="V284" i="1"/>
  <c r="U284" i="1"/>
  <c r="S284" i="1"/>
  <c r="R284" i="1"/>
  <c r="Q284" i="1"/>
  <c r="P284" i="1"/>
  <c r="O284" i="1"/>
  <c r="N284" i="1"/>
  <c r="L284" i="1"/>
  <c r="K284" i="1"/>
  <c r="J284" i="1"/>
  <c r="I284" i="1"/>
  <c r="H284" i="1"/>
  <c r="G284" i="1"/>
  <c r="E284" i="1"/>
  <c r="D284" i="1"/>
  <c r="C284" i="1"/>
  <c r="AP284" i="1" s="1"/>
  <c r="AL283" i="1"/>
  <c r="AK283" i="1"/>
  <c r="AJ283" i="1"/>
  <c r="AI283" i="1"/>
  <c r="AH283" i="1"/>
  <c r="AG283" i="1"/>
  <c r="AE283" i="1"/>
  <c r="AD283" i="1"/>
  <c r="AC283" i="1"/>
  <c r="AB283" i="1"/>
  <c r="Y283" i="1"/>
  <c r="X283" i="1"/>
  <c r="W283" i="1"/>
  <c r="V283" i="1"/>
  <c r="U283" i="1"/>
  <c r="S283" i="1"/>
  <c r="R283" i="1"/>
  <c r="Q283" i="1"/>
  <c r="P283" i="1"/>
  <c r="O283" i="1"/>
  <c r="N283" i="1"/>
  <c r="L283" i="1"/>
  <c r="K283" i="1"/>
  <c r="J283" i="1"/>
  <c r="I283" i="1"/>
  <c r="H283" i="1"/>
  <c r="G283" i="1"/>
  <c r="E283" i="1"/>
  <c r="D283" i="1"/>
  <c r="C283" i="1"/>
  <c r="AO283" i="1" s="1"/>
  <c r="AL282" i="1"/>
  <c r="AK282" i="1"/>
  <c r="AJ282" i="1"/>
  <c r="AI282" i="1"/>
  <c r="AH282" i="1"/>
  <c r="AG282" i="1"/>
  <c r="AE282" i="1"/>
  <c r="AD282" i="1"/>
  <c r="AC282" i="1"/>
  <c r="AB282" i="1"/>
  <c r="Y282" i="1"/>
  <c r="X282" i="1"/>
  <c r="W282" i="1"/>
  <c r="V282" i="1"/>
  <c r="U282" i="1"/>
  <c r="S282" i="1"/>
  <c r="R282" i="1"/>
  <c r="Q282" i="1"/>
  <c r="P282" i="1"/>
  <c r="O282" i="1"/>
  <c r="N282" i="1"/>
  <c r="L282" i="1"/>
  <c r="K282" i="1"/>
  <c r="J282" i="1"/>
  <c r="I282" i="1"/>
  <c r="H282" i="1"/>
  <c r="G282" i="1"/>
  <c r="E282" i="1"/>
  <c r="D282" i="1"/>
  <c r="C282" i="1"/>
  <c r="AN282" i="1" s="1"/>
  <c r="AL281" i="1"/>
  <c r="AK281" i="1"/>
  <c r="AJ281" i="1"/>
  <c r="AI281" i="1"/>
  <c r="AH281" i="1"/>
  <c r="AG281" i="1"/>
  <c r="AE281" i="1"/>
  <c r="AD281" i="1"/>
  <c r="AC281" i="1"/>
  <c r="AB281" i="1"/>
  <c r="Y281" i="1"/>
  <c r="X281" i="1"/>
  <c r="W281" i="1"/>
  <c r="V281" i="1"/>
  <c r="U281" i="1"/>
  <c r="S281" i="1"/>
  <c r="R281" i="1"/>
  <c r="Q281" i="1"/>
  <c r="P281" i="1"/>
  <c r="O281" i="1"/>
  <c r="N281" i="1"/>
  <c r="L281" i="1"/>
  <c r="K281" i="1"/>
  <c r="J281" i="1"/>
  <c r="I281" i="1"/>
  <c r="H281" i="1"/>
  <c r="G281" i="1"/>
  <c r="E281" i="1"/>
  <c r="D281" i="1"/>
  <c r="C281" i="1"/>
  <c r="AP281" i="1" s="1"/>
  <c r="AL280" i="1"/>
  <c r="AK280" i="1"/>
  <c r="AJ280" i="1"/>
  <c r="AI280" i="1"/>
  <c r="AH280" i="1"/>
  <c r="AG280" i="1"/>
  <c r="AE280" i="1"/>
  <c r="AD280" i="1"/>
  <c r="AC280" i="1"/>
  <c r="AB280" i="1"/>
  <c r="Y280" i="1"/>
  <c r="X280" i="1"/>
  <c r="W280" i="1"/>
  <c r="V280" i="1"/>
  <c r="U280" i="1"/>
  <c r="S280" i="1"/>
  <c r="R280" i="1"/>
  <c r="Q280" i="1"/>
  <c r="P280" i="1"/>
  <c r="O280" i="1"/>
  <c r="N280" i="1"/>
  <c r="L280" i="1"/>
  <c r="K280" i="1"/>
  <c r="J280" i="1"/>
  <c r="I280" i="1"/>
  <c r="H280" i="1"/>
  <c r="G280" i="1"/>
  <c r="E280" i="1"/>
  <c r="D280" i="1"/>
  <c r="C280" i="1"/>
  <c r="AP280" i="1" s="1"/>
  <c r="AL279" i="1"/>
  <c r="AK279" i="1"/>
  <c r="AJ279" i="1"/>
  <c r="AI279" i="1"/>
  <c r="AH279" i="1"/>
  <c r="AG279" i="1"/>
  <c r="AE279" i="1"/>
  <c r="AD279" i="1"/>
  <c r="AC279" i="1"/>
  <c r="AB279" i="1"/>
  <c r="Y279" i="1"/>
  <c r="X279" i="1"/>
  <c r="W279" i="1"/>
  <c r="V279" i="1"/>
  <c r="U279" i="1"/>
  <c r="S279" i="1"/>
  <c r="R279" i="1"/>
  <c r="Q279" i="1"/>
  <c r="P279" i="1"/>
  <c r="O279" i="1"/>
  <c r="N279" i="1"/>
  <c r="L279" i="1"/>
  <c r="K279" i="1"/>
  <c r="J279" i="1"/>
  <c r="I279" i="1"/>
  <c r="H279" i="1"/>
  <c r="G279" i="1"/>
  <c r="E279" i="1"/>
  <c r="D279" i="1"/>
  <c r="C279" i="1"/>
  <c r="AO279" i="1" s="1"/>
  <c r="AL278" i="1"/>
  <c r="AK278" i="1"/>
  <c r="AJ278" i="1"/>
  <c r="AI278" i="1"/>
  <c r="AH278" i="1"/>
  <c r="AG278" i="1"/>
  <c r="AE278" i="1"/>
  <c r="AD278" i="1"/>
  <c r="AC278" i="1"/>
  <c r="AB278" i="1"/>
  <c r="Y278" i="1"/>
  <c r="X278" i="1"/>
  <c r="W278" i="1"/>
  <c r="V278" i="1"/>
  <c r="U278" i="1"/>
  <c r="S278" i="1"/>
  <c r="R278" i="1"/>
  <c r="Q278" i="1"/>
  <c r="P278" i="1"/>
  <c r="O278" i="1"/>
  <c r="N278" i="1"/>
  <c r="L278" i="1"/>
  <c r="K278" i="1"/>
  <c r="J278" i="1"/>
  <c r="I278" i="1"/>
  <c r="M278" i="1" s="1"/>
  <c r="H278" i="1"/>
  <c r="G278" i="1"/>
  <c r="E278" i="1"/>
  <c r="D278" i="1"/>
  <c r="C278" i="1"/>
  <c r="AP278" i="1" s="1"/>
  <c r="AL277" i="1"/>
  <c r="AK277" i="1"/>
  <c r="AJ277" i="1"/>
  <c r="AI277" i="1"/>
  <c r="AH277" i="1"/>
  <c r="AG277" i="1"/>
  <c r="AE277" i="1"/>
  <c r="AD277" i="1"/>
  <c r="AC277" i="1"/>
  <c r="AB277" i="1"/>
  <c r="Y277" i="1"/>
  <c r="X277" i="1"/>
  <c r="W277" i="1"/>
  <c r="V277" i="1"/>
  <c r="U277" i="1"/>
  <c r="S277" i="1"/>
  <c r="R277" i="1"/>
  <c r="Q277" i="1"/>
  <c r="P277" i="1"/>
  <c r="T277" i="1" s="1"/>
  <c r="O277" i="1"/>
  <c r="N277" i="1"/>
  <c r="L277" i="1"/>
  <c r="K277" i="1"/>
  <c r="J277" i="1"/>
  <c r="I277" i="1"/>
  <c r="H277" i="1"/>
  <c r="G277" i="1"/>
  <c r="M277" i="1" s="1"/>
  <c r="E277" i="1"/>
  <c r="D277" i="1"/>
  <c r="C277" i="1"/>
  <c r="AP276" i="1"/>
  <c r="AL276" i="1"/>
  <c r="AK276" i="1"/>
  <c r="AJ276" i="1"/>
  <c r="AI276" i="1"/>
  <c r="AH276" i="1"/>
  <c r="AG276" i="1"/>
  <c r="AE276" i="1"/>
  <c r="AD276" i="1"/>
  <c r="AC276" i="1"/>
  <c r="AB276" i="1"/>
  <c r="Y276" i="1"/>
  <c r="X276" i="1"/>
  <c r="W276" i="1"/>
  <c r="V276" i="1"/>
  <c r="U276" i="1"/>
  <c r="S276" i="1"/>
  <c r="R276" i="1"/>
  <c r="Q276" i="1"/>
  <c r="P276" i="1"/>
  <c r="O276" i="1"/>
  <c r="N276" i="1"/>
  <c r="L276" i="1"/>
  <c r="K276" i="1"/>
  <c r="J276" i="1"/>
  <c r="I276" i="1"/>
  <c r="H276" i="1"/>
  <c r="G276" i="1"/>
  <c r="E276" i="1"/>
  <c r="D276" i="1"/>
  <c r="C276" i="1"/>
  <c r="AL275" i="1"/>
  <c r="AK275" i="1"/>
  <c r="AJ275" i="1"/>
  <c r="AI275" i="1"/>
  <c r="AH275" i="1"/>
  <c r="AG275" i="1"/>
  <c r="AE275" i="1"/>
  <c r="AD275" i="1"/>
  <c r="AC275" i="1"/>
  <c r="AB275" i="1"/>
  <c r="Y275" i="1"/>
  <c r="X275" i="1"/>
  <c r="W275" i="1"/>
  <c r="V275" i="1"/>
  <c r="U275" i="1"/>
  <c r="S275" i="1"/>
  <c r="R275" i="1"/>
  <c r="Q275" i="1"/>
  <c r="P275" i="1"/>
  <c r="O275" i="1"/>
  <c r="N275" i="1"/>
  <c r="L275" i="1"/>
  <c r="K275" i="1"/>
  <c r="J275" i="1"/>
  <c r="I275" i="1"/>
  <c r="H275" i="1"/>
  <c r="G275" i="1"/>
  <c r="E275" i="1"/>
  <c r="D275" i="1"/>
  <c r="C275" i="1"/>
  <c r="AN275" i="1" s="1"/>
  <c r="AP274" i="1"/>
  <c r="AL274" i="1"/>
  <c r="AK274" i="1"/>
  <c r="AJ274" i="1"/>
  <c r="AI274" i="1"/>
  <c r="AH274" i="1"/>
  <c r="AG274" i="1"/>
  <c r="AE274" i="1"/>
  <c r="AD274" i="1"/>
  <c r="AC274" i="1"/>
  <c r="AB274" i="1"/>
  <c r="Y274" i="1"/>
  <c r="X274" i="1"/>
  <c r="W274" i="1"/>
  <c r="V274" i="1"/>
  <c r="U274" i="1"/>
  <c r="S274" i="1"/>
  <c r="R274" i="1"/>
  <c r="Q274" i="1"/>
  <c r="P274" i="1"/>
  <c r="O274" i="1"/>
  <c r="N274" i="1"/>
  <c r="L274" i="1"/>
  <c r="K274" i="1"/>
  <c r="J274" i="1"/>
  <c r="I274" i="1"/>
  <c r="H274" i="1"/>
  <c r="G274" i="1"/>
  <c r="E274" i="1"/>
  <c r="D274" i="1"/>
  <c r="C274" i="1"/>
  <c r="AO274" i="1" s="1"/>
  <c r="AL273" i="1"/>
  <c r="AK273" i="1"/>
  <c r="AJ273" i="1"/>
  <c r="AI273" i="1"/>
  <c r="AH273" i="1"/>
  <c r="AG273" i="1"/>
  <c r="AE273" i="1"/>
  <c r="AD273" i="1"/>
  <c r="AC273" i="1"/>
  <c r="AB273" i="1"/>
  <c r="Y273" i="1"/>
  <c r="X273" i="1"/>
  <c r="W273" i="1"/>
  <c r="V273" i="1"/>
  <c r="U273" i="1"/>
  <c r="S273" i="1"/>
  <c r="R273" i="1"/>
  <c r="Q273" i="1"/>
  <c r="P273" i="1"/>
  <c r="O273" i="1"/>
  <c r="N273" i="1"/>
  <c r="L273" i="1"/>
  <c r="K273" i="1"/>
  <c r="J273" i="1"/>
  <c r="I273" i="1"/>
  <c r="H273" i="1"/>
  <c r="G273" i="1"/>
  <c r="E273" i="1"/>
  <c r="D273" i="1"/>
  <c r="C273" i="1"/>
  <c r="AN272" i="1"/>
  <c r="AL272" i="1"/>
  <c r="AK272" i="1"/>
  <c r="AJ272" i="1"/>
  <c r="AI272" i="1"/>
  <c r="AH272" i="1"/>
  <c r="AG272" i="1"/>
  <c r="AE272" i="1"/>
  <c r="AD272" i="1"/>
  <c r="AC272" i="1"/>
  <c r="AB272" i="1"/>
  <c r="Y272" i="1"/>
  <c r="X272" i="1"/>
  <c r="W272" i="1"/>
  <c r="V272" i="1"/>
  <c r="U272" i="1"/>
  <c r="S272" i="1"/>
  <c r="R272" i="1"/>
  <c r="Q272" i="1"/>
  <c r="P272" i="1"/>
  <c r="O272" i="1"/>
  <c r="N272" i="1"/>
  <c r="L272" i="1"/>
  <c r="K272" i="1"/>
  <c r="J272" i="1"/>
  <c r="I272" i="1"/>
  <c r="H272" i="1"/>
  <c r="G272" i="1"/>
  <c r="E272" i="1"/>
  <c r="D272" i="1"/>
  <c r="C272" i="1"/>
  <c r="AP272" i="1" s="1"/>
  <c r="AL271" i="1"/>
  <c r="AK271" i="1"/>
  <c r="AJ271" i="1"/>
  <c r="AI271" i="1"/>
  <c r="AH271" i="1"/>
  <c r="AG271" i="1"/>
  <c r="AE271" i="1"/>
  <c r="AD271" i="1"/>
  <c r="AC271" i="1"/>
  <c r="AB271" i="1"/>
  <c r="Y271" i="1"/>
  <c r="X271" i="1"/>
  <c r="W271" i="1"/>
  <c r="V271" i="1"/>
  <c r="U271" i="1"/>
  <c r="S271" i="1"/>
  <c r="R271" i="1"/>
  <c r="Q271" i="1"/>
  <c r="P271" i="1"/>
  <c r="O271" i="1"/>
  <c r="N271" i="1"/>
  <c r="T271" i="1" s="1"/>
  <c r="L271" i="1"/>
  <c r="K271" i="1"/>
  <c r="J271" i="1"/>
  <c r="I271" i="1"/>
  <c r="H271" i="1"/>
  <c r="G271" i="1"/>
  <c r="E271" i="1"/>
  <c r="D271" i="1"/>
  <c r="C271" i="1"/>
  <c r="AN271" i="1" s="1"/>
  <c r="AP270" i="1"/>
  <c r="AL270" i="1"/>
  <c r="AK270" i="1"/>
  <c r="AJ270" i="1"/>
  <c r="AI270" i="1"/>
  <c r="AH270" i="1"/>
  <c r="AG270" i="1"/>
  <c r="AE270" i="1"/>
  <c r="AD270" i="1"/>
  <c r="AC270" i="1"/>
  <c r="AB270" i="1"/>
  <c r="Y270" i="1"/>
  <c r="X270" i="1"/>
  <c r="W270" i="1"/>
  <c r="V270" i="1"/>
  <c r="U270" i="1"/>
  <c r="S270" i="1"/>
  <c r="R270" i="1"/>
  <c r="Q270" i="1"/>
  <c r="P270" i="1"/>
  <c r="O270" i="1"/>
  <c r="N270" i="1"/>
  <c r="L270" i="1"/>
  <c r="K270" i="1"/>
  <c r="J270" i="1"/>
  <c r="I270" i="1"/>
  <c r="M270" i="1" s="1"/>
  <c r="H270" i="1"/>
  <c r="G270" i="1"/>
  <c r="E270" i="1"/>
  <c r="D270" i="1"/>
  <c r="C270" i="1"/>
  <c r="AO270" i="1" s="1"/>
  <c r="AL269" i="1"/>
  <c r="AK269" i="1"/>
  <c r="AJ269" i="1"/>
  <c r="AI269" i="1"/>
  <c r="AH269" i="1"/>
  <c r="AG269" i="1"/>
  <c r="AE269" i="1"/>
  <c r="AD269" i="1"/>
  <c r="AC269" i="1"/>
  <c r="AB269" i="1"/>
  <c r="Y269" i="1"/>
  <c r="X269" i="1"/>
  <c r="W269" i="1"/>
  <c r="V269" i="1"/>
  <c r="U269" i="1"/>
  <c r="S269" i="1"/>
  <c r="R269" i="1"/>
  <c r="Q269" i="1"/>
  <c r="P269" i="1"/>
  <c r="T269" i="1" s="1"/>
  <c r="O269" i="1"/>
  <c r="N269" i="1"/>
  <c r="L269" i="1"/>
  <c r="K269" i="1"/>
  <c r="J269" i="1"/>
  <c r="I269" i="1"/>
  <c r="H269" i="1"/>
  <c r="G269" i="1"/>
  <c r="M269" i="1" s="1"/>
  <c r="E269" i="1"/>
  <c r="D269" i="1"/>
  <c r="C269" i="1"/>
  <c r="AP268" i="1"/>
  <c r="AL268" i="1"/>
  <c r="AK268" i="1"/>
  <c r="AJ268" i="1"/>
  <c r="AI268" i="1"/>
  <c r="AH268" i="1"/>
  <c r="AG268" i="1"/>
  <c r="AE268" i="1"/>
  <c r="AD268" i="1"/>
  <c r="AC268" i="1"/>
  <c r="AB268" i="1"/>
  <c r="Y268" i="1"/>
  <c r="X268" i="1"/>
  <c r="W268" i="1"/>
  <c r="V268" i="1"/>
  <c r="U268" i="1"/>
  <c r="S268" i="1"/>
  <c r="R268" i="1"/>
  <c r="Q268" i="1"/>
  <c r="P268" i="1"/>
  <c r="O268" i="1"/>
  <c r="N268" i="1"/>
  <c r="L268" i="1"/>
  <c r="K268" i="1"/>
  <c r="J268" i="1"/>
  <c r="I268" i="1"/>
  <c r="H268" i="1"/>
  <c r="G268" i="1"/>
  <c r="E268" i="1"/>
  <c r="D268" i="1"/>
  <c r="C268" i="1"/>
  <c r="AL267" i="1"/>
  <c r="AK267" i="1"/>
  <c r="AJ267" i="1"/>
  <c r="AI267" i="1"/>
  <c r="AH267" i="1"/>
  <c r="AG267" i="1"/>
  <c r="AE267" i="1"/>
  <c r="AD267" i="1"/>
  <c r="AC267" i="1"/>
  <c r="AB267" i="1"/>
  <c r="Y267" i="1"/>
  <c r="X267" i="1"/>
  <c r="W267" i="1"/>
  <c r="V267" i="1"/>
  <c r="U267" i="1"/>
  <c r="S267" i="1"/>
  <c r="R267" i="1"/>
  <c r="Q267" i="1"/>
  <c r="P267" i="1"/>
  <c r="O267" i="1"/>
  <c r="N267" i="1"/>
  <c r="L267" i="1"/>
  <c r="K267" i="1"/>
  <c r="J267" i="1"/>
  <c r="I267" i="1"/>
  <c r="H267" i="1"/>
  <c r="G267" i="1"/>
  <c r="E267" i="1"/>
  <c r="D267" i="1"/>
  <c r="C267" i="1"/>
  <c r="AN267" i="1" s="1"/>
  <c r="AP266" i="1"/>
  <c r="AL266" i="1"/>
  <c r="AK266" i="1"/>
  <c r="AJ266" i="1"/>
  <c r="AI266" i="1"/>
  <c r="AH266" i="1"/>
  <c r="AG266" i="1"/>
  <c r="AE266" i="1"/>
  <c r="AD266" i="1"/>
  <c r="AC266" i="1"/>
  <c r="AB266" i="1"/>
  <c r="Y266" i="1"/>
  <c r="X266" i="1"/>
  <c r="W266" i="1"/>
  <c r="V266" i="1"/>
  <c r="U266" i="1"/>
  <c r="S266" i="1"/>
  <c r="R266" i="1"/>
  <c r="Q266" i="1"/>
  <c r="P266" i="1"/>
  <c r="O266" i="1"/>
  <c r="N266" i="1"/>
  <c r="L266" i="1"/>
  <c r="K266" i="1"/>
  <c r="J266" i="1"/>
  <c r="I266" i="1"/>
  <c r="H266" i="1"/>
  <c r="G266" i="1"/>
  <c r="E266" i="1"/>
  <c r="D266" i="1"/>
  <c r="C266" i="1"/>
  <c r="AO266" i="1" s="1"/>
  <c r="AL265" i="1"/>
  <c r="AK265" i="1"/>
  <c r="AJ265" i="1"/>
  <c r="AI265" i="1"/>
  <c r="AH265" i="1"/>
  <c r="AG265" i="1"/>
  <c r="AE265" i="1"/>
  <c r="AD265" i="1"/>
  <c r="AC265" i="1"/>
  <c r="AB265" i="1"/>
  <c r="Y265" i="1"/>
  <c r="X265" i="1"/>
  <c r="W265" i="1"/>
  <c r="V265" i="1"/>
  <c r="U265" i="1"/>
  <c r="S265" i="1"/>
  <c r="R265" i="1"/>
  <c r="Q265" i="1"/>
  <c r="P265" i="1"/>
  <c r="O265" i="1"/>
  <c r="N265" i="1"/>
  <c r="L265" i="1"/>
  <c r="K265" i="1"/>
  <c r="J265" i="1"/>
  <c r="I265" i="1"/>
  <c r="H265" i="1"/>
  <c r="G265" i="1"/>
  <c r="E265" i="1"/>
  <c r="D265" i="1"/>
  <c r="C265" i="1"/>
  <c r="AN264" i="1"/>
  <c r="AL264" i="1"/>
  <c r="AK264" i="1"/>
  <c r="AJ264" i="1"/>
  <c r="AI264" i="1"/>
  <c r="AH264" i="1"/>
  <c r="AG264" i="1"/>
  <c r="AE264" i="1"/>
  <c r="AD264" i="1"/>
  <c r="AC264" i="1"/>
  <c r="AB264" i="1"/>
  <c r="Y264" i="1"/>
  <c r="X264" i="1"/>
  <c r="W264" i="1"/>
  <c r="V264" i="1"/>
  <c r="U264" i="1"/>
  <c r="S264" i="1"/>
  <c r="R264" i="1"/>
  <c r="Q264" i="1"/>
  <c r="P264" i="1"/>
  <c r="O264" i="1"/>
  <c r="N264" i="1"/>
  <c r="L264" i="1"/>
  <c r="K264" i="1"/>
  <c r="J264" i="1"/>
  <c r="I264" i="1"/>
  <c r="H264" i="1"/>
  <c r="G264" i="1"/>
  <c r="E264" i="1"/>
  <c r="D264" i="1"/>
  <c r="C264" i="1"/>
  <c r="AP264" i="1" s="1"/>
  <c r="AL263" i="1"/>
  <c r="AK263" i="1"/>
  <c r="AJ263" i="1"/>
  <c r="AI263" i="1"/>
  <c r="AH263" i="1"/>
  <c r="AG263" i="1"/>
  <c r="AE263" i="1"/>
  <c r="AD263" i="1"/>
  <c r="AC263" i="1"/>
  <c r="AB263" i="1"/>
  <c r="Y263" i="1"/>
  <c r="X263" i="1"/>
  <c r="W263" i="1"/>
  <c r="V263" i="1"/>
  <c r="U263" i="1"/>
  <c r="S263" i="1"/>
  <c r="R263" i="1"/>
  <c r="Q263" i="1"/>
  <c r="P263" i="1"/>
  <c r="O263" i="1"/>
  <c r="N263" i="1"/>
  <c r="T263" i="1" s="1"/>
  <c r="L263" i="1"/>
  <c r="K263" i="1"/>
  <c r="J263" i="1"/>
  <c r="I263" i="1"/>
  <c r="H263" i="1"/>
  <c r="G263" i="1"/>
  <c r="E263" i="1"/>
  <c r="D263" i="1"/>
  <c r="C263" i="1"/>
  <c r="AN263" i="1" s="1"/>
  <c r="AP262" i="1"/>
  <c r="AL262" i="1"/>
  <c r="AK262" i="1"/>
  <c r="AJ262" i="1"/>
  <c r="AI262" i="1"/>
  <c r="AH262" i="1"/>
  <c r="AG262" i="1"/>
  <c r="AE262" i="1"/>
  <c r="AD262" i="1"/>
  <c r="AC262" i="1"/>
  <c r="AB262" i="1"/>
  <c r="Y262" i="1"/>
  <c r="X262" i="1"/>
  <c r="W262" i="1"/>
  <c r="V262" i="1"/>
  <c r="U262" i="1"/>
  <c r="S262" i="1"/>
  <c r="R262" i="1"/>
  <c r="Q262" i="1"/>
  <c r="P262" i="1"/>
  <c r="O262" i="1"/>
  <c r="N262" i="1"/>
  <c r="L262" i="1"/>
  <c r="K262" i="1"/>
  <c r="J262" i="1"/>
  <c r="I262" i="1"/>
  <c r="M262" i="1" s="1"/>
  <c r="H262" i="1"/>
  <c r="G262" i="1"/>
  <c r="E262" i="1"/>
  <c r="D262" i="1"/>
  <c r="C262" i="1"/>
  <c r="AO262" i="1" s="1"/>
  <c r="AL261" i="1"/>
  <c r="AK261" i="1"/>
  <c r="AJ261" i="1"/>
  <c r="AI261" i="1"/>
  <c r="AH261" i="1"/>
  <c r="AG261" i="1"/>
  <c r="AE261" i="1"/>
  <c r="AD261" i="1"/>
  <c r="AC261" i="1"/>
  <c r="AB261" i="1"/>
  <c r="Y261" i="1"/>
  <c r="X261" i="1"/>
  <c r="W261" i="1"/>
  <c r="V261" i="1"/>
  <c r="U261" i="1"/>
  <c r="S261" i="1"/>
  <c r="R261" i="1"/>
  <c r="Q261" i="1"/>
  <c r="P261" i="1"/>
  <c r="T261" i="1" s="1"/>
  <c r="O261" i="1"/>
  <c r="N261" i="1"/>
  <c r="L261" i="1"/>
  <c r="K261" i="1"/>
  <c r="J261" i="1"/>
  <c r="I261" i="1"/>
  <c r="H261" i="1"/>
  <c r="G261" i="1"/>
  <c r="M261" i="1" s="1"/>
  <c r="E261" i="1"/>
  <c r="D261" i="1"/>
  <c r="C261" i="1"/>
  <c r="AP260" i="1"/>
  <c r="AL260" i="1"/>
  <c r="AK260" i="1"/>
  <c r="AJ260" i="1"/>
  <c r="AI260" i="1"/>
  <c r="AH260" i="1"/>
  <c r="AG260" i="1"/>
  <c r="AE260" i="1"/>
  <c r="AD260" i="1"/>
  <c r="AC260" i="1"/>
  <c r="AB260" i="1"/>
  <c r="Y260" i="1"/>
  <c r="X260" i="1"/>
  <c r="W260" i="1"/>
  <c r="V260" i="1"/>
  <c r="U260" i="1"/>
  <c r="S260" i="1"/>
  <c r="R260" i="1"/>
  <c r="Q260" i="1"/>
  <c r="P260" i="1"/>
  <c r="O260" i="1"/>
  <c r="N260" i="1"/>
  <c r="L260" i="1"/>
  <c r="K260" i="1"/>
  <c r="J260" i="1"/>
  <c r="I260" i="1"/>
  <c r="H260" i="1"/>
  <c r="G260" i="1"/>
  <c r="E260" i="1"/>
  <c r="D260" i="1"/>
  <c r="C260" i="1"/>
  <c r="AL259" i="1"/>
  <c r="AK259" i="1"/>
  <c r="AJ259" i="1"/>
  <c r="AI259" i="1"/>
  <c r="AH259" i="1"/>
  <c r="AG259" i="1"/>
  <c r="AE259" i="1"/>
  <c r="AD259" i="1"/>
  <c r="AC259" i="1"/>
  <c r="AB259" i="1"/>
  <c r="Y259" i="1"/>
  <c r="X259" i="1"/>
  <c r="W259" i="1"/>
  <c r="V259" i="1"/>
  <c r="U259" i="1"/>
  <c r="S259" i="1"/>
  <c r="R259" i="1"/>
  <c r="Q259" i="1"/>
  <c r="P259" i="1"/>
  <c r="O259" i="1"/>
  <c r="N259" i="1"/>
  <c r="L259" i="1"/>
  <c r="K259" i="1"/>
  <c r="J259" i="1"/>
  <c r="I259" i="1"/>
  <c r="H259" i="1"/>
  <c r="G259" i="1"/>
  <c r="E259" i="1"/>
  <c r="D259" i="1"/>
  <c r="C259" i="1"/>
  <c r="AN259" i="1" s="1"/>
  <c r="AP258" i="1"/>
  <c r="AL258" i="1"/>
  <c r="AK258" i="1"/>
  <c r="AJ258" i="1"/>
  <c r="AI258" i="1"/>
  <c r="AH258" i="1"/>
  <c r="AG258" i="1"/>
  <c r="AE258" i="1"/>
  <c r="AD258" i="1"/>
  <c r="AC258" i="1"/>
  <c r="AB258" i="1"/>
  <c r="Y258" i="1"/>
  <c r="X258" i="1"/>
  <c r="W258" i="1"/>
  <c r="V258" i="1"/>
  <c r="U258" i="1"/>
  <c r="S258" i="1"/>
  <c r="R258" i="1"/>
  <c r="Q258" i="1"/>
  <c r="P258" i="1"/>
  <c r="O258" i="1"/>
  <c r="N258" i="1"/>
  <c r="L258" i="1"/>
  <c r="K258" i="1"/>
  <c r="J258" i="1"/>
  <c r="I258" i="1"/>
  <c r="H258" i="1"/>
  <c r="G258" i="1"/>
  <c r="M258" i="1" s="1"/>
  <c r="E258" i="1"/>
  <c r="D258" i="1"/>
  <c r="C258" i="1"/>
  <c r="AO258" i="1" s="1"/>
  <c r="AL257" i="1"/>
  <c r="AK257" i="1"/>
  <c r="AJ257" i="1"/>
  <c r="AI257" i="1"/>
  <c r="AH257" i="1"/>
  <c r="AG257" i="1"/>
  <c r="AE257" i="1"/>
  <c r="AD257" i="1"/>
  <c r="AC257" i="1"/>
  <c r="AB257" i="1"/>
  <c r="Y257" i="1"/>
  <c r="X257" i="1"/>
  <c r="W257" i="1"/>
  <c r="V257" i="1"/>
  <c r="U257" i="1"/>
  <c r="S257" i="1"/>
  <c r="R257" i="1"/>
  <c r="Q257" i="1"/>
  <c r="P257" i="1"/>
  <c r="O257" i="1"/>
  <c r="N257" i="1"/>
  <c r="T257" i="1" s="1"/>
  <c r="L257" i="1"/>
  <c r="K257" i="1"/>
  <c r="J257" i="1"/>
  <c r="I257" i="1"/>
  <c r="H257" i="1"/>
  <c r="G257" i="1"/>
  <c r="E257" i="1"/>
  <c r="D257" i="1"/>
  <c r="C257" i="1"/>
  <c r="AN256" i="1"/>
  <c r="AL256" i="1"/>
  <c r="AK256" i="1"/>
  <c r="AJ256" i="1"/>
  <c r="AI256" i="1"/>
  <c r="AH256" i="1"/>
  <c r="AG256" i="1"/>
  <c r="AE256" i="1"/>
  <c r="AD256" i="1"/>
  <c r="AC256" i="1"/>
  <c r="AB256" i="1"/>
  <c r="Y256" i="1"/>
  <c r="X256" i="1"/>
  <c r="W256" i="1"/>
  <c r="V256" i="1"/>
  <c r="U256" i="1"/>
  <c r="S256" i="1"/>
  <c r="R256" i="1"/>
  <c r="Q256" i="1"/>
  <c r="P256" i="1"/>
  <c r="O256" i="1"/>
  <c r="N256" i="1"/>
  <c r="L256" i="1"/>
  <c r="K256" i="1"/>
  <c r="J256" i="1"/>
  <c r="I256" i="1"/>
  <c r="H256" i="1"/>
  <c r="G256" i="1"/>
  <c r="E256" i="1"/>
  <c r="D256" i="1"/>
  <c r="C256" i="1"/>
  <c r="AP256" i="1" s="1"/>
  <c r="AL255" i="1"/>
  <c r="AK255" i="1"/>
  <c r="AJ255" i="1"/>
  <c r="AI255" i="1"/>
  <c r="AH255" i="1"/>
  <c r="AG255" i="1"/>
  <c r="AE255" i="1"/>
  <c r="AD255" i="1"/>
  <c r="AC255" i="1"/>
  <c r="AB255" i="1"/>
  <c r="Y255" i="1"/>
  <c r="X255" i="1"/>
  <c r="W255" i="1"/>
  <c r="V255" i="1"/>
  <c r="U255" i="1"/>
  <c r="S255" i="1"/>
  <c r="R255" i="1"/>
  <c r="Q255" i="1"/>
  <c r="P255" i="1"/>
  <c r="O255" i="1"/>
  <c r="N255" i="1"/>
  <c r="T255" i="1" s="1"/>
  <c r="L255" i="1"/>
  <c r="K255" i="1"/>
  <c r="J255" i="1"/>
  <c r="I255" i="1"/>
  <c r="H255" i="1"/>
  <c r="G255" i="1"/>
  <c r="E255" i="1"/>
  <c r="D255" i="1"/>
  <c r="C255" i="1"/>
  <c r="AP255" i="1" s="1"/>
  <c r="AL254" i="1"/>
  <c r="AK254" i="1"/>
  <c r="AJ254" i="1"/>
  <c r="AI254" i="1"/>
  <c r="AH254" i="1"/>
  <c r="AG254" i="1"/>
  <c r="AE254" i="1"/>
  <c r="AD254" i="1"/>
  <c r="AC254" i="1"/>
  <c r="AB254" i="1"/>
  <c r="Y254" i="1"/>
  <c r="X254" i="1"/>
  <c r="W254" i="1"/>
  <c r="V254" i="1"/>
  <c r="U254" i="1"/>
  <c r="S254" i="1"/>
  <c r="R254" i="1"/>
  <c r="Q254" i="1"/>
  <c r="P254" i="1"/>
  <c r="O254" i="1"/>
  <c r="N254" i="1"/>
  <c r="L254" i="1"/>
  <c r="K254" i="1"/>
  <c r="J254" i="1"/>
  <c r="I254" i="1"/>
  <c r="H254" i="1"/>
  <c r="G254" i="1"/>
  <c r="M254" i="1" s="1"/>
  <c r="E254" i="1"/>
  <c r="D254" i="1"/>
  <c r="C254" i="1"/>
  <c r="AO254" i="1" s="1"/>
  <c r="AL253" i="1"/>
  <c r="AK253" i="1"/>
  <c r="AJ253" i="1"/>
  <c r="AI253" i="1"/>
  <c r="AH253" i="1"/>
  <c r="AG253" i="1"/>
  <c r="AE253" i="1"/>
  <c r="AD253" i="1"/>
  <c r="AC253" i="1"/>
  <c r="AB253" i="1"/>
  <c r="Y253" i="1"/>
  <c r="X253" i="1"/>
  <c r="W253" i="1"/>
  <c r="V253" i="1"/>
  <c r="U253" i="1"/>
  <c r="S253" i="1"/>
  <c r="R253" i="1"/>
  <c r="Q253" i="1"/>
  <c r="P253" i="1"/>
  <c r="O253" i="1"/>
  <c r="N253" i="1"/>
  <c r="L253" i="1"/>
  <c r="K253" i="1"/>
  <c r="J253" i="1"/>
  <c r="I253" i="1"/>
  <c r="H253" i="1"/>
  <c r="G253" i="1"/>
  <c r="E253" i="1"/>
  <c r="D253" i="1"/>
  <c r="C253" i="1"/>
  <c r="AN253" i="1" s="1"/>
  <c r="AN252" i="1"/>
  <c r="AL252" i="1"/>
  <c r="AK252" i="1"/>
  <c r="AJ252" i="1"/>
  <c r="AI252" i="1"/>
  <c r="AH252" i="1"/>
  <c r="AG252" i="1"/>
  <c r="AE252" i="1"/>
  <c r="AD252" i="1"/>
  <c r="AC252" i="1"/>
  <c r="AB252" i="1"/>
  <c r="Y252" i="1"/>
  <c r="X252" i="1"/>
  <c r="W252" i="1"/>
  <c r="V252" i="1"/>
  <c r="U252" i="1"/>
  <c r="S252" i="1"/>
  <c r="R252" i="1"/>
  <c r="Q252" i="1"/>
  <c r="P252" i="1"/>
  <c r="O252" i="1"/>
  <c r="N252" i="1"/>
  <c r="L252" i="1"/>
  <c r="K252" i="1"/>
  <c r="J252" i="1"/>
  <c r="I252" i="1"/>
  <c r="H252" i="1"/>
  <c r="G252" i="1"/>
  <c r="E252" i="1"/>
  <c r="D252" i="1"/>
  <c r="C252" i="1"/>
  <c r="AP252" i="1" s="1"/>
  <c r="AN251" i="1"/>
  <c r="AL251" i="1"/>
  <c r="AK251" i="1"/>
  <c r="AJ251" i="1"/>
  <c r="AI251" i="1"/>
  <c r="AH251" i="1"/>
  <c r="AG251" i="1"/>
  <c r="AE251" i="1"/>
  <c r="AD251" i="1"/>
  <c r="AC251" i="1"/>
  <c r="AB251" i="1"/>
  <c r="Y251" i="1"/>
  <c r="X251" i="1"/>
  <c r="W251" i="1"/>
  <c r="V251" i="1"/>
  <c r="U251" i="1"/>
  <c r="S251" i="1"/>
  <c r="R251" i="1"/>
  <c r="Q251" i="1"/>
  <c r="P251" i="1"/>
  <c r="O251" i="1"/>
  <c r="N251" i="1"/>
  <c r="L251" i="1"/>
  <c r="K251" i="1"/>
  <c r="J251" i="1"/>
  <c r="I251" i="1"/>
  <c r="H251" i="1"/>
  <c r="G251" i="1"/>
  <c r="E251" i="1"/>
  <c r="D251" i="1"/>
  <c r="C251" i="1"/>
  <c r="AP251" i="1" s="1"/>
  <c r="AL250" i="1"/>
  <c r="AK250" i="1"/>
  <c r="AJ250" i="1"/>
  <c r="AI250" i="1"/>
  <c r="AH250" i="1"/>
  <c r="AG250" i="1"/>
  <c r="AE250" i="1"/>
  <c r="AD250" i="1"/>
  <c r="AC250" i="1"/>
  <c r="AB250" i="1"/>
  <c r="Y250" i="1"/>
  <c r="X250" i="1"/>
  <c r="W250" i="1"/>
  <c r="V250" i="1"/>
  <c r="U250" i="1"/>
  <c r="S250" i="1"/>
  <c r="R250" i="1"/>
  <c r="Q250" i="1"/>
  <c r="P250" i="1"/>
  <c r="O250" i="1"/>
  <c r="N250" i="1"/>
  <c r="L250" i="1"/>
  <c r="K250" i="1"/>
  <c r="J250" i="1"/>
  <c r="I250" i="1"/>
  <c r="M250" i="1" s="1"/>
  <c r="H250" i="1"/>
  <c r="G250" i="1"/>
  <c r="E250" i="1"/>
  <c r="D250" i="1"/>
  <c r="C250" i="1"/>
  <c r="AO250" i="1" s="1"/>
  <c r="AL249" i="1"/>
  <c r="AK249" i="1"/>
  <c r="AJ249" i="1"/>
  <c r="AI249" i="1"/>
  <c r="AH249" i="1"/>
  <c r="AG249" i="1"/>
  <c r="AE249" i="1"/>
  <c r="AD249" i="1"/>
  <c r="AC249" i="1"/>
  <c r="AB249" i="1"/>
  <c r="Y249" i="1"/>
  <c r="X249" i="1"/>
  <c r="W249" i="1"/>
  <c r="V249" i="1"/>
  <c r="U249" i="1"/>
  <c r="S249" i="1"/>
  <c r="R249" i="1"/>
  <c r="Q249" i="1"/>
  <c r="P249" i="1"/>
  <c r="O249" i="1"/>
  <c r="N249" i="1"/>
  <c r="L249" i="1"/>
  <c r="K249" i="1"/>
  <c r="J249" i="1"/>
  <c r="I249" i="1"/>
  <c r="H249" i="1"/>
  <c r="G249" i="1"/>
  <c r="E249" i="1"/>
  <c r="D249" i="1"/>
  <c r="C249" i="1"/>
  <c r="AO248" i="1"/>
  <c r="AL248" i="1"/>
  <c r="AK248" i="1"/>
  <c r="AJ248" i="1"/>
  <c r="AI248" i="1"/>
  <c r="AH248" i="1"/>
  <c r="AG248" i="1"/>
  <c r="AE248" i="1"/>
  <c r="AD248" i="1"/>
  <c r="AC248" i="1"/>
  <c r="AB248" i="1"/>
  <c r="Y248" i="1"/>
  <c r="X248" i="1"/>
  <c r="W248" i="1"/>
  <c r="V248" i="1"/>
  <c r="U248" i="1"/>
  <c r="S248" i="1"/>
  <c r="R248" i="1"/>
  <c r="Q248" i="1"/>
  <c r="P248" i="1"/>
  <c r="O248" i="1"/>
  <c r="N248" i="1"/>
  <c r="T248" i="1" s="1"/>
  <c r="L248" i="1"/>
  <c r="K248" i="1"/>
  <c r="J248" i="1"/>
  <c r="I248" i="1"/>
  <c r="H248" i="1"/>
  <c r="G248" i="1"/>
  <c r="E248" i="1"/>
  <c r="D248" i="1"/>
  <c r="C248" i="1"/>
  <c r="AP248" i="1" s="1"/>
  <c r="AL247" i="1"/>
  <c r="AK247" i="1"/>
  <c r="AJ247" i="1"/>
  <c r="AI247" i="1"/>
  <c r="AH247" i="1"/>
  <c r="AG247" i="1"/>
  <c r="AE247" i="1"/>
  <c r="AD247" i="1"/>
  <c r="AC247" i="1"/>
  <c r="AB247" i="1"/>
  <c r="Y247" i="1"/>
  <c r="X247" i="1"/>
  <c r="W247" i="1"/>
  <c r="V247" i="1"/>
  <c r="U247" i="1"/>
  <c r="S247" i="1"/>
  <c r="R247" i="1"/>
  <c r="Q247" i="1"/>
  <c r="P247" i="1"/>
  <c r="T247" i="1" s="1"/>
  <c r="O247" i="1"/>
  <c r="N247" i="1"/>
  <c r="L247" i="1"/>
  <c r="K247" i="1"/>
  <c r="J247" i="1"/>
  <c r="I247" i="1"/>
  <c r="H247" i="1"/>
  <c r="G247" i="1"/>
  <c r="E247" i="1"/>
  <c r="D247" i="1"/>
  <c r="C247" i="1"/>
  <c r="AL246" i="1"/>
  <c r="AK246" i="1"/>
  <c r="AJ246" i="1"/>
  <c r="AI246" i="1"/>
  <c r="AH246" i="1"/>
  <c r="AG246" i="1"/>
  <c r="AE246" i="1"/>
  <c r="AD246" i="1"/>
  <c r="AC246" i="1"/>
  <c r="AB246" i="1"/>
  <c r="Y246" i="1"/>
  <c r="X246" i="1"/>
  <c r="W246" i="1"/>
  <c r="V246" i="1"/>
  <c r="U246" i="1"/>
  <c r="S246" i="1"/>
  <c r="R246" i="1"/>
  <c r="Q246" i="1"/>
  <c r="P246" i="1"/>
  <c r="O246" i="1"/>
  <c r="N246" i="1"/>
  <c r="L246" i="1"/>
  <c r="K246" i="1"/>
  <c r="J246" i="1"/>
  <c r="I246" i="1"/>
  <c r="H246" i="1"/>
  <c r="G246" i="1"/>
  <c r="E246" i="1"/>
  <c r="D246" i="1"/>
  <c r="C246" i="1"/>
  <c r="AN246" i="1" s="1"/>
  <c r="AL245" i="1"/>
  <c r="AK245" i="1"/>
  <c r="AJ245" i="1"/>
  <c r="AI245" i="1"/>
  <c r="AH245" i="1"/>
  <c r="AG245" i="1"/>
  <c r="AE245" i="1"/>
  <c r="AD245" i="1"/>
  <c r="AC245" i="1"/>
  <c r="AB245" i="1"/>
  <c r="Y245" i="1"/>
  <c r="X245" i="1"/>
  <c r="W245" i="1"/>
  <c r="V245" i="1"/>
  <c r="U245" i="1"/>
  <c r="S245" i="1"/>
  <c r="R245" i="1"/>
  <c r="Q245" i="1"/>
  <c r="P245" i="1"/>
  <c r="O245" i="1"/>
  <c r="N245" i="1"/>
  <c r="L245" i="1"/>
  <c r="K245" i="1"/>
  <c r="J245" i="1"/>
  <c r="I245" i="1"/>
  <c r="H245" i="1"/>
  <c r="G245" i="1"/>
  <c r="E245" i="1"/>
  <c r="D245" i="1"/>
  <c r="C245" i="1"/>
  <c r="AP244" i="1"/>
  <c r="AL244" i="1"/>
  <c r="AK244" i="1"/>
  <c r="AJ244" i="1"/>
  <c r="AI244" i="1"/>
  <c r="AH244" i="1"/>
  <c r="AG244" i="1"/>
  <c r="AE244" i="1"/>
  <c r="AD244" i="1"/>
  <c r="AC244" i="1"/>
  <c r="AB244" i="1"/>
  <c r="Y244" i="1"/>
  <c r="X244" i="1"/>
  <c r="W244" i="1"/>
  <c r="V244" i="1"/>
  <c r="U244" i="1"/>
  <c r="S244" i="1"/>
  <c r="R244" i="1"/>
  <c r="Q244" i="1"/>
  <c r="P244" i="1"/>
  <c r="O244" i="1"/>
  <c r="N244" i="1"/>
  <c r="L244" i="1"/>
  <c r="K244" i="1"/>
  <c r="J244" i="1"/>
  <c r="I244" i="1"/>
  <c r="H244" i="1"/>
  <c r="G244" i="1"/>
  <c r="E244" i="1"/>
  <c r="D244" i="1"/>
  <c r="C244" i="1"/>
  <c r="AN244" i="1" s="1"/>
  <c r="AL243" i="1"/>
  <c r="AK243" i="1"/>
  <c r="AJ243" i="1"/>
  <c r="AI243" i="1"/>
  <c r="AH243" i="1"/>
  <c r="AG243" i="1"/>
  <c r="AE243" i="1"/>
  <c r="AD243" i="1"/>
  <c r="AC243" i="1"/>
  <c r="AB243" i="1"/>
  <c r="Y243" i="1"/>
  <c r="X243" i="1"/>
  <c r="W243" i="1"/>
  <c r="V243" i="1"/>
  <c r="U243" i="1"/>
  <c r="S243" i="1"/>
  <c r="R243" i="1"/>
  <c r="Q243" i="1"/>
  <c r="P243" i="1"/>
  <c r="O243" i="1"/>
  <c r="N243" i="1"/>
  <c r="L243" i="1"/>
  <c r="K243" i="1"/>
  <c r="J243" i="1"/>
  <c r="I243" i="1"/>
  <c r="H243" i="1"/>
  <c r="G243" i="1"/>
  <c r="E243" i="1"/>
  <c r="D243" i="1"/>
  <c r="C243" i="1"/>
  <c r="AL242" i="1"/>
  <c r="AK242" i="1"/>
  <c r="AJ242" i="1"/>
  <c r="AI242" i="1"/>
  <c r="AH242" i="1"/>
  <c r="AG242" i="1"/>
  <c r="AE242" i="1"/>
  <c r="AD242" i="1"/>
  <c r="AC242" i="1"/>
  <c r="AB242" i="1"/>
  <c r="Y242" i="1"/>
  <c r="X242" i="1"/>
  <c r="W242" i="1"/>
  <c r="V242" i="1"/>
  <c r="U242" i="1"/>
  <c r="S242" i="1"/>
  <c r="R242" i="1"/>
  <c r="Q242" i="1"/>
  <c r="P242" i="1"/>
  <c r="O242" i="1"/>
  <c r="N242" i="1"/>
  <c r="L242" i="1"/>
  <c r="K242" i="1"/>
  <c r="J242" i="1"/>
  <c r="I242" i="1"/>
  <c r="H242" i="1"/>
  <c r="G242" i="1"/>
  <c r="E242" i="1"/>
  <c r="D242" i="1"/>
  <c r="C242" i="1"/>
  <c r="AL241" i="1"/>
  <c r="AK241" i="1"/>
  <c r="AJ241" i="1"/>
  <c r="AI241" i="1"/>
  <c r="AH241" i="1"/>
  <c r="AG241" i="1"/>
  <c r="AE241" i="1"/>
  <c r="AD241" i="1"/>
  <c r="AC241" i="1"/>
  <c r="AB241" i="1"/>
  <c r="Y241" i="1"/>
  <c r="X241" i="1"/>
  <c r="W241" i="1"/>
  <c r="V241" i="1"/>
  <c r="U241" i="1"/>
  <c r="S241" i="1"/>
  <c r="R241" i="1"/>
  <c r="Q241" i="1"/>
  <c r="P241" i="1"/>
  <c r="O241" i="1"/>
  <c r="N241" i="1"/>
  <c r="L241" i="1"/>
  <c r="K241" i="1"/>
  <c r="J241" i="1"/>
  <c r="I241" i="1"/>
  <c r="H241" i="1"/>
  <c r="G241" i="1"/>
  <c r="E241" i="1"/>
  <c r="D241" i="1"/>
  <c r="C241" i="1"/>
  <c r="AO240" i="1"/>
  <c r="AL240" i="1"/>
  <c r="AK240" i="1"/>
  <c r="AJ240" i="1"/>
  <c r="AI240" i="1"/>
  <c r="AH240" i="1"/>
  <c r="AG240" i="1"/>
  <c r="AE240" i="1"/>
  <c r="AD240" i="1"/>
  <c r="AC240" i="1"/>
  <c r="AB240" i="1"/>
  <c r="Y240" i="1"/>
  <c r="X240" i="1"/>
  <c r="W240" i="1"/>
  <c r="V240" i="1"/>
  <c r="U240" i="1"/>
  <c r="S240" i="1"/>
  <c r="R240" i="1"/>
  <c r="Q240" i="1"/>
  <c r="P240" i="1"/>
  <c r="O240" i="1"/>
  <c r="N240" i="1"/>
  <c r="T240" i="1" s="1"/>
  <c r="L240" i="1"/>
  <c r="K240" i="1"/>
  <c r="J240" i="1"/>
  <c r="I240" i="1"/>
  <c r="M240" i="1" s="1"/>
  <c r="H240" i="1"/>
  <c r="G240" i="1"/>
  <c r="E240" i="1"/>
  <c r="D240" i="1"/>
  <c r="C240" i="1"/>
  <c r="AP240" i="1" s="1"/>
  <c r="AL239" i="1"/>
  <c r="AK239" i="1"/>
  <c r="AJ239" i="1"/>
  <c r="AI239" i="1"/>
  <c r="AH239" i="1"/>
  <c r="AG239" i="1"/>
  <c r="AE239" i="1"/>
  <c r="AD239" i="1"/>
  <c r="AC239" i="1"/>
  <c r="AB239" i="1"/>
  <c r="Y239" i="1"/>
  <c r="X239" i="1"/>
  <c r="W239" i="1"/>
  <c r="V239" i="1"/>
  <c r="U239" i="1"/>
  <c r="S239" i="1"/>
  <c r="R239" i="1"/>
  <c r="Q239" i="1"/>
  <c r="P239" i="1"/>
  <c r="T239" i="1" s="1"/>
  <c r="O239" i="1"/>
  <c r="N239" i="1"/>
  <c r="L239" i="1"/>
  <c r="K239" i="1"/>
  <c r="J239" i="1"/>
  <c r="I239" i="1"/>
  <c r="H239" i="1"/>
  <c r="G239" i="1"/>
  <c r="E239" i="1"/>
  <c r="D239" i="1"/>
  <c r="C239" i="1"/>
  <c r="AP238" i="1"/>
  <c r="AL238" i="1"/>
  <c r="AK238" i="1"/>
  <c r="AJ238" i="1"/>
  <c r="AI238" i="1"/>
  <c r="AH238" i="1"/>
  <c r="AG238" i="1"/>
  <c r="AE238" i="1"/>
  <c r="AD238" i="1"/>
  <c r="AC238" i="1"/>
  <c r="AB238" i="1"/>
  <c r="Y238" i="1"/>
  <c r="X238" i="1"/>
  <c r="W238" i="1"/>
  <c r="V238" i="1"/>
  <c r="U238" i="1"/>
  <c r="S238" i="1"/>
  <c r="R238" i="1"/>
  <c r="Q238" i="1"/>
  <c r="P238" i="1"/>
  <c r="O238" i="1"/>
  <c r="T238" i="1" s="1"/>
  <c r="N238" i="1"/>
  <c r="L238" i="1"/>
  <c r="K238" i="1"/>
  <c r="J238" i="1"/>
  <c r="I238" i="1"/>
  <c r="H238" i="1"/>
  <c r="G238" i="1"/>
  <c r="E238" i="1"/>
  <c r="D238" i="1"/>
  <c r="C238" i="1"/>
  <c r="AO238" i="1" s="1"/>
  <c r="AO237" i="1"/>
  <c r="AL237" i="1"/>
  <c r="AK237" i="1"/>
  <c r="AJ237" i="1"/>
  <c r="AI237" i="1"/>
  <c r="AH237" i="1"/>
  <c r="AG237" i="1"/>
  <c r="AE237" i="1"/>
  <c r="AD237" i="1"/>
  <c r="AC237" i="1"/>
  <c r="AB237" i="1"/>
  <c r="Y237" i="1"/>
  <c r="X237" i="1"/>
  <c r="W237" i="1"/>
  <c r="V237" i="1"/>
  <c r="U237" i="1"/>
  <c r="S237" i="1"/>
  <c r="R237" i="1"/>
  <c r="Q237" i="1"/>
  <c r="P237" i="1"/>
  <c r="O237" i="1"/>
  <c r="N237" i="1"/>
  <c r="L237" i="1"/>
  <c r="K237" i="1"/>
  <c r="J237" i="1"/>
  <c r="I237" i="1"/>
  <c r="H237" i="1"/>
  <c r="G237" i="1"/>
  <c r="E237" i="1"/>
  <c r="D237" i="1"/>
  <c r="C237" i="1"/>
  <c r="AN237" i="1" s="1"/>
  <c r="AO236" i="1"/>
  <c r="AL236" i="1"/>
  <c r="AK236" i="1"/>
  <c r="AJ236" i="1"/>
  <c r="AI236" i="1"/>
  <c r="AH236" i="1"/>
  <c r="AG236" i="1"/>
  <c r="AE236" i="1"/>
  <c r="AD236" i="1"/>
  <c r="AC236" i="1"/>
  <c r="AB236" i="1"/>
  <c r="Y236" i="1"/>
  <c r="X236" i="1"/>
  <c r="W236" i="1"/>
  <c r="V236" i="1"/>
  <c r="U236" i="1"/>
  <c r="S236" i="1"/>
  <c r="R236" i="1"/>
  <c r="Q236" i="1"/>
  <c r="P236" i="1"/>
  <c r="O236" i="1"/>
  <c r="N236" i="1"/>
  <c r="L236" i="1"/>
  <c r="K236" i="1"/>
  <c r="J236" i="1"/>
  <c r="I236" i="1"/>
  <c r="H236" i="1"/>
  <c r="G236" i="1"/>
  <c r="E236" i="1"/>
  <c r="D236" i="1"/>
  <c r="C236" i="1"/>
  <c r="AN236" i="1" s="1"/>
  <c r="AL235" i="1"/>
  <c r="AK235" i="1"/>
  <c r="AJ235" i="1"/>
  <c r="AI235" i="1"/>
  <c r="AH235" i="1"/>
  <c r="AG235" i="1"/>
  <c r="AE235" i="1"/>
  <c r="AD235" i="1"/>
  <c r="AC235" i="1"/>
  <c r="AB235" i="1"/>
  <c r="Y235" i="1"/>
  <c r="X235" i="1"/>
  <c r="W235" i="1"/>
  <c r="V235" i="1"/>
  <c r="U235" i="1"/>
  <c r="S235" i="1"/>
  <c r="R235" i="1"/>
  <c r="Q235" i="1"/>
  <c r="P235" i="1"/>
  <c r="O235" i="1"/>
  <c r="N235" i="1"/>
  <c r="L235" i="1"/>
  <c r="K235" i="1"/>
  <c r="J235" i="1"/>
  <c r="I235" i="1"/>
  <c r="H235" i="1"/>
  <c r="G235" i="1"/>
  <c r="E235" i="1"/>
  <c r="D235" i="1"/>
  <c r="C235" i="1"/>
  <c r="AL234" i="1"/>
  <c r="AK234" i="1"/>
  <c r="AJ234" i="1"/>
  <c r="AI234" i="1"/>
  <c r="AH234" i="1"/>
  <c r="AG234" i="1"/>
  <c r="AE234" i="1"/>
  <c r="AD234" i="1"/>
  <c r="AC234" i="1"/>
  <c r="AB234" i="1"/>
  <c r="Y234" i="1"/>
  <c r="X234" i="1"/>
  <c r="W234" i="1"/>
  <c r="V234" i="1"/>
  <c r="U234" i="1"/>
  <c r="S234" i="1"/>
  <c r="R234" i="1"/>
  <c r="Q234" i="1"/>
  <c r="P234" i="1"/>
  <c r="O234" i="1"/>
  <c r="N234" i="1"/>
  <c r="L234" i="1"/>
  <c r="K234" i="1"/>
  <c r="J234" i="1"/>
  <c r="I234" i="1"/>
  <c r="H234" i="1"/>
  <c r="G234" i="1"/>
  <c r="E234" i="1"/>
  <c r="D234" i="1"/>
  <c r="C234" i="1"/>
  <c r="AL233" i="1"/>
  <c r="AK233" i="1"/>
  <c r="AJ233" i="1"/>
  <c r="AI233" i="1"/>
  <c r="AH233" i="1"/>
  <c r="AG233" i="1"/>
  <c r="AE233" i="1"/>
  <c r="AD233" i="1"/>
  <c r="AC233" i="1"/>
  <c r="AB233" i="1"/>
  <c r="Y233" i="1"/>
  <c r="X233" i="1"/>
  <c r="W233" i="1"/>
  <c r="V233" i="1"/>
  <c r="U233" i="1"/>
  <c r="S233" i="1"/>
  <c r="R233" i="1"/>
  <c r="Q233" i="1"/>
  <c r="P233" i="1"/>
  <c r="O233" i="1"/>
  <c r="N233" i="1"/>
  <c r="L233" i="1"/>
  <c r="K233" i="1"/>
  <c r="J233" i="1"/>
  <c r="I233" i="1"/>
  <c r="H233" i="1"/>
  <c r="G233" i="1"/>
  <c r="E233" i="1"/>
  <c r="D233" i="1"/>
  <c r="C233" i="1"/>
  <c r="AO232" i="1"/>
  <c r="AL232" i="1"/>
  <c r="AK232" i="1"/>
  <c r="AJ232" i="1"/>
  <c r="AI232" i="1"/>
  <c r="AH232" i="1"/>
  <c r="AG232" i="1"/>
  <c r="AE232" i="1"/>
  <c r="AD232" i="1"/>
  <c r="AC232" i="1"/>
  <c r="AB232" i="1"/>
  <c r="Y232" i="1"/>
  <c r="X232" i="1"/>
  <c r="W232" i="1"/>
  <c r="V232" i="1"/>
  <c r="U232" i="1"/>
  <c r="S232" i="1"/>
  <c r="R232" i="1"/>
  <c r="Q232" i="1"/>
  <c r="P232" i="1"/>
  <c r="O232" i="1"/>
  <c r="N232" i="1"/>
  <c r="T232" i="1" s="1"/>
  <c r="L232" i="1"/>
  <c r="K232" i="1"/>
  <c r="J232" i="1"/>
  <c r="I232" i="1"/>
  <c r="M232" i="1" s="1"/>
  <c r="H232" i="1"/>
  <c r="G232" i="1"/>
  <c r="E232" i="1"/>
  <c r="D232" i="1"/>
  <c r="C232" i="1"/>
  <c r="AP232" i="1" s="1"/>
  <c r="AL231" i="1"/>
  <c r="AK231" i="1"/>
  <c r="AJ231" i="1"/>
  <c r="AI231" i="1"/>
  <c r="AH231" i="1"/>
  <c r="AG231" i="1"/>
  <c r="AE231" i="1"/>
  <c r="AD231" i="1"/>
  <c r="AC231" i="1"/>
  <c r="AB231" i="1"/>
  <c r="Y231" i="1"/>
  <c r="X231" i="1"/>
  <c r="W231" i="1"/>
  <c r="V231" i="1"/>
  <c r="U231" i="1"/>
  <c r="S231" i="1"/>
  <c r="R231" i="1"/>
  <c r="Q231" i="1"/>
  <c r="P231" i="1"/>
  <c r="T231" i="1" s="1"/>
  <c r="O231" i="1"/>
  <c r="N231" i="1"/>
  <c r="L231" i="1"/>
  <c r="K231" i="1"/>
  <c r="J231" i="1"/>
  <c r="I231" i="1"/>
  <c r="H231" i="1"/>
  <c r="G231" i="1"/>
  <c r="E231" i="1"/>
  <c r="D231" i="1"/>
  <c r="C231" i="1"/>
  <c r="AP230" i="1"/>
  <c r="AL230" i="1"/>
  <c r="AK230" i="1"/>
  <c r="AJ230" i="1"/>
  <c r="AI230" i="1"/>
  <c r="AH230" i="1"/>
  <c r="AG230" i="1"/>
  <c r="AE230" i="1"/>
  <c r="AD230" i="1"/>
  <c r="AC230" i="1"/>
  <c r="AB230" i="1"/>
  <c r="Y230" i="1"/>
  <c r="X230" i="1"/>
  <c r="W230" i="1"/>
  <c r="V230" i="1"/>
  <c r="U230" i="1"/>
  <c r="S230" i="1"/>
  <c r="R230" i="1"/>
  <c r="Q230" i="1"/>
  <c r="P230" i="1"/>
  <c r="O230" i="1"/>
  <c r="T230" i="1" s="1"/>
  <c r="N230" i="1"/>
  <c r="L230" i="1"/>
  <c r="K230" i="1"/>
  <c r="J230" i="1"/>
  <c r="I230" i="1"/>
  <c r="H230" i="1"/>
  <c r="G230" i="1"/>
  <c r="E230" i="1"/>
  <c r="D230" i="1"/>
  <c r="C230" i="1"/>
  <c r="AO230" i="1" s="1"/>
  <c r="AL229" i="1"/>
  <c r="AK229" i="1"/>
  <c r="AJ229" i="1"/>
  <c r="AI229" i="1"/>
  <c r="AH229" i="1"/>
  <c r="AG229" i="1"/>
  <c r="AE229" i="1"/>
  <c r="AD229" i="1"/>
  <c r="AC229" i="1"/>
  <c r="AB229" i="1"/>
  <c r="Y229" i="1"/>
  <c r="X229" i="1"/>
  <c r="W229" i="1"/>
  <c r="V229" i="1"/>
  <c r="U229" i="1"/>
  <c r="S229" i="1"/>
  <c r="R229" i="1"/>
  <c r="Q229" i="1"/>
  <c r="P229" i="1"/>
  <c r="O229" i="1"/>
  <c r="N229" i="1"/>
  <c r="L229" i="1"/>
  <c r="K229" i="1"/>
  <c r="J229" i="1"/>
  <c r="I229" i="1"/>
  <c r="H229" i="1"/>
  <c r="G229" i="1"/>
  <c r="E229" i="1"/>
  <c r="D229" i="1"/>
  <c r="C229" i="1"/>
  <c r="AO228" i="1"/>
  <c r="AL228" i="1"/>
  <c r="AK228" i="1"/>
  <c r="AJ228" i="1"/>
  <c r="AI228" i="1"/>
  <c r="AH228" i="1"/>
  <c r="AG228" i="1"/>
  <c r="AE228" i="1"/>
  <c r="AD228" i="1"/>
  <c r="AC228" i="1"/>
  <c r="AB228" i="1"/>
  <c r="Y228" i="1"/>
  <c r="X228" i="1"/>
  <c r="W228" i="1"/>
  <c r="V228" i="1"/>
  <c r="U228" i="1"/>
  <c r="S228" i="1"/>
  <c r="R228" i="1"/>
  <c r="Q228" i="1"/>
  <c r="P228" i="1"/>
  <c r="O228" i="1"/>
  <c r="N228" i="1"/>
  <c r="L228" i="1"/>
  <c r="K228" i="1"/>
  <c r="J228" i="1"/>
  <c r="I228" i="1"/>
  <c r="H228" i="1"/>
  <c r="G228" i="1"/>
  <c r="E228" i="1"/>
  <c r="D228" i="1"/>
  <c r="C228" i="1"/>
  <c r="AN228" i="1" s="1"/>
  <c r="AL227" i="1"/>
  <c r="AK227" i="1"/>
  <c r="AJ227" i="1"/>
  <c r="AI227" i="1"/>
  <c r="AH227" i="1"/>
  <c r="AG227" i="1"/>
  <c r="AE227" i="1"/>
  <c r="AD227" i="1"/>
  <c r="AC227" i="1"/>
  <c r="AB227" i="1"/>
  <c r="Y227" i="1"/>
  <c r="X227" i="1"/>
  <c r="W227" i="1"/>
  <c r="V227" i="1"/>
  <c r="U227" i="1"/>
  <c r="S227" i="1"/>
  <c r="R227" i="1"/>
  <c r="Q227" i="1"/>
  <c r="P227" i="1"/>
  <c r="O227" i="1"/>
  <c r="N227" i="1"/>
  <c r="L227" i="1"/>
  <c r="K227" i="1"/>
  <c r="J227" i="1"/>
  <c r="I227" i="1"/>
  <c r="H227" i="1"/>
  <c r="G227" i="1"/>
  <c r="E227" i="1"/>
  <c r="D227" i="1"/>
  <c r="C227" i="1"/>
  <c r="AL226" i="1"/>
  <c r="AK226" i="1"/>
  <c r="AJ226" i="1"/>
  <c r="AI226" i="1"/>
  <c r="AH226" i="1"/>
  <c r="AG226" i="1"/>
  <c r="AE226" i="1"/>
  <c r="AD226" i="1"/>
  <c r="AC226" i="1"/>
  <c r="AB226" i="1"/>
  <c r="Y226" i="1"/>
  <c r="X226" i="1"/>
  <c r="W226" i="1"/>
  <c r="V226" i="1"/>
  <c r="U226" i="1"/>
  <c r="S226" i="1"/>
  <c r="R226" i="1"/>
  <c r="Q226" i="1"/>
  <c r="P226" i="1"/>
  <c r="O226" i="1"/>
  <c r="N226" i="1"/>
  <c r="L226" i="1"/>
  <c r="K226" i="1"/>
  <c r="J226" i="1"/>
  <c r="I226" i="1"/>
  <c r="H226" i="1"/>
  <c r="G226" i="1"/>
  <c r="E226" i="1"/>
  <c r="D226" i="1"/>
  <c r="C226" i="1"/>
  <c r="AL225" i="1"/>
  <c r="AK225" i="1"/>
  <c r="AJ225" i="1"/>
  <c r="AI225" i="1"/>
  <c r="AH225" i="1"/>
  <c r="AG225" i="1"/>
  <c r="AE225" i="1"/>
  <c r="AD225" i="1"/>
  <c r="AC225" i="1"/>
  <c r="AB225" i="1"/>
  <c r="Y225" i="1"/>
  <c r="X225" i="1"/>
  <c r="W225" i="1"/>
  <c r="V225" i="1"/>
  <c r="U225" i="1"/>
  <c r="S225" i="1"/>
  <c r="R225" i="1"/>
  <c r="Q225" i="1"/>
  <c r="P225" i="1"/>
  <c r="O225" i="1"/>
  <c r="N225" i="1"/>
  <c r="L225" i="1"/>
  <c r="K225" i="1"/>
  <c r="J225" i="1"/>
  <c r="I225" i="1"/>
  <c r="H225" i="1"/>
  <c r="G225" i="1"/>
  <c r="E225" i="1"/>
  <c r="D225" i="1"/>
  <c r="C225" i="1"/>
  <c r="AP224" i="1"/>
  <c r="AL224" i="1"/>
  <c r="AK224" i="1"/>
  <c r="AJ224" i="1"/>
  <c r="AI224" i="1"/>
  <c r="AH224" i="1"/>
  <c r="AG224" i="1"/>
  <c r="AE224" i="1"/>
  <c r="AD224" i="1"/>
  <c r="AC224" i="1"/>
  <c r="AB224" i="1"/>
  <c r="Y224" i="1"/>
  <c r="X224" i="1"/>
  <c r="W224" i="1"/>
  <c r="V224" i="1"/>
  <c r="U224" i="1"/>
  <c r="S224" i="1"/>
  <c r="R224" i="1"/>
  <c r="Q224" i="1"/>
  <c r="P224" i="1"/>
  <c r="O224" i="1"/>
  <c r="N224" i="1"/>
  <c r="L224" i="1"/>
  <c r="K224" i="1"/>
  <c r="J224" i="1"/>
  <c r="I224" i="1"/>
  <c r="H224" i="1"/>
  <c r="G224" i="1"/>
  <c r="E224" i="1"/>
  <c r="D224" i="1"/>
  <c r="C224" i="1"/>
  <c r="AN224" i="1" s="1"/>
  <c r="AL223" i="1"/>
  <c r="AK223" i="1"/>
  <c r="AJ223" i="1"/>
  <c r="AI223" i="1"/>
  <c r="AH223" i="1"/>
  <c r="AG223" i="1"/>
  <c r="AE223" i="1"/>
  <c r="AD223" i="1"/>
  <c r="AC223" i="1"/>
  <c r="AB223" i="1"/>
  <c r="Y223" i="1"/>
  <c r="X223" i="1"/>
  <c r="W223" i="1"/>
  <c r="V223" i="1"/>
  <c r="U223" i="1"/>
  <c r="S223" i="1"/>
  <c r="R223" i="1"/>
  <c r="Q223" i="1"/>
  <c r="P223" i="1"/>
  <c r="O223" i="1"/>
  <c r="N223" i="1"/>
  <c r="L223" i="1"/>
  <c r="K223" i="1"/>
  <c r="J223" i="1"/>
  <c r="I223" i="1"/>
  <c r="M223" i="1" s="1"/>
  <c r="H223" i="1"/>
  <c r="G223" i="1"/>
  <c r="E223" i="1"/>
  <c r="D223" i="1"/>
  <c r="C223" i="1"/>
  <c r="AL222" i="1"/>
  <c r="AK222" i="1"/>
  <c r="AJ222" i="1"/>
  <c r="AI222" i="1"/>
  <c r="AH222" i="1"/>
  <c r="AG222" i="1"/>
  <c r="AE222" i="1"/>
  <c r="AD222" i="1"/>
  <c r="AC222" i="1"/>
  <c r="AB222" i="1"/>
  <c r="Y222" i="1"/>
  <c r="X222" i="1"/>
  <c r="W222" i="1"/>
  <c r="V222" i="1"/>
  <c r="U222" i="1"/>
  <c r="S222" i="1"/>
  <c r="R222" i="1"/>
  <c r="Q222" i="1"/>
  <c r="P222" i="1"/>
  <c r="T222" i="1" s="1"/>
  <c r="O222" i="1"/>
  <c r="N222" i="1"/>
  <c r="L222" i="1"/>
  <c r="K222" i="1"/>
  <c r="J222" i="1"/>
  <c r="I222" i="1"/>
  <c r="H222" i="1"/>
  <c r="G222" i="1"/>
  <c r="E222" i="1"/>
  <c r="D222" i="1"/>
  <c r="C222" i="1"/>
  <c r="AP221" i="1"/>
  <c r="AL221" i="1"/>
  <c r="AK221" i="1"/>
  <c r="AJ221" i="1"/>
  <c r="AI221" i="1"/>
  <c r="AH221" i="1"/>
  <c r="AG221" i="1"/>
  <c r="AE221" i="1"/>
  <c r="AD221" i="1"/>
  <c r="AC221" i="1"/>
  <c r="AB221" i="1"/>
  <c r="Y221" i="1"/>
  <c r="X221" i="1"/>
  <c r="W221" i="1"/>
  <c r="V221" i="1"/>
  <c r="U221" i="1"/>
  <c r="S221" i="1"/>
  <c r="R221" i="1"/>
  <c r="Q221" i="1"/>
  <c r="P221" i="1"/>
  <c r="O221" i="1"/>
  <c r="N221" i="1"/>
  <c r="L221" i="1"/>
  <c r="K221" i="1"/>
  <c r="J221" i="1"/>
  <c r="I221" i="1"/>
  <c r="H221" i="1"/>
  <c r="G221" i="1"/>
  <c r="E221" i="1"/>
  <c r="D221" i="1"/>
  <c r="C221" i="1"/>
  <c r="AN221" i="1" s="1"/>
  <c r="AN220" i="1"/>
  <c r="AL220" i="1"/>
  <c r="AK220" i="1"/>
  <c r="AJ220" i="1"/>
  <c r="AI220" i="1"/>
  <c r="AH220" i="1"/>
  <c r="AG220" i="1"/>
  <c r="AE220" i="1"/>
  <c r="AD220" i="1"/>
  <c r="AC220" i="1"/>
  <c r="AB220" i="1"/>
  <c r="Y220" i="1"/>
  <c r="X220" i="1"/>
  <c r="W220" i="1"/>
  <c r="V220" i="1"/>
  <c r="U220" i="1"/>
  <c r="S220" i="1"/>
  <c r="R220" i="1"/>
  <c r="Q220" i="1"/>
  <c r="P220" i="1"/>
  <c r="O220" i="1"/>
  <c r="N220" i="1"/>
  <c r="T220" i="1" s="1"/>
  <c r="L220" i="1"/>
  <c r="K220" i="1"/>
  <c r="J220" i="1"/>
  <c r="I220" i="1"/>
  <c r="M220" i="1" s="1"/>
  <c r="H220" i="1"/>
  <c r="G220" i="1"/>
  <c r="E220" i="1"/>
  <c r="D220" i="1"/>
  <c r="C220" i="1"/>
  <c r="AP220" i="1" s="1"/>
  <c r="AL219" i="1"/>
  <c r="AK219" i="1"/>
  <c r="AJ219" i="1"/>
  <c r="AI219" i="1"/>
  <c r="AH219" i="1"/>
  <c r="AG219" i="1"/>
  <c r="AE219" i="1"/>
  <c r="AD219" i="1"/>
  <c r="AC219" i="1"/>
  <c r="AB219" i="1"/>
  <c r="Y219" i="1"/>
  <c r="X219" i="1"/>
  <c r="W219" i="1"/>
  <c r="V219" i="1"/>
  <c r="U219" i="1"/>
  <c r="S219" i="1"/>
  <c r="R219" i="1"/>
  <c r="Q219" i="1"/>
  <c r="P219" i="1"/>
  <c r="O219" i="1"/>
  <c r="N219" i="1"/>
  <c r="L219" i="1"/>
  <c r="K219" i="1"/>
  <c r="J219" i="1"/>
  <c r="I219" i="1"/>
  <c r="H219" i="1"/>
  <c r="G219" i="1"/>
  <c r="E219" i="1"/>
  <c r="D219" i="1"/>
  <c r="C219" i="1"/>
  <c r="AN219" i="1" s="1"/>
  <c r="AL218" i="1"/>
  <c r="AK218" i="1"/>
  <c r="AJ218" i="1"/>
  <c r="AI218" i="1"/>
  <c r="AH218" i="1"/>
  <c r="AG218" i="1"/>
  <c r="AE218" i="1"/>
  <c r="AD218" i="1"/>
  <c r="AC218" i="1"/>
  <c r="AB218" i="1"/>
  <c r="Y218" i="1"/>
  <c r="X218" i="1"/>
  <c r="W218" i="1"/>
  <c r="V218" i="1"/>
  <c r="U218" i="1"/>
  <c r="S218" i="1"/>
  <c r="R218" i="1"/>
  <c r="Q218" i="1"/>
  <c r="P218" i="1"/>
  <c r="O218" i="1"/>
  <c r="N218" i="1"/>
  <c r="L218" i="1"/>
  <c r="K218" i="1"/>
  <c r="J218" i="1"/>
  <c r="I218" i="1"/>
  <c r="H218" i="1"/>
  <c r="G218" i="1"/>
  <c r="M218" i="1" s="1"/>
  <c r="E218" i="1"/>
  <c r="D218" i="1"/>
  <c r="C218" i="1"/>
  <c r="AO218" i="1" s="1"/>
  <c r="AP217" i="1"/>
  <c r="AL217" i="1"/>
  <c r="AK217" i="1"/>
  <c r="AJ217" i="1"/>
  <c r="AI217" i="1"/>
  <c r="AH217" i="1"/>
  <c r="AG217" i="1"/>
  <c r="AE217" i="1"/>
  <c r="AD217" i="1"/>
  <c r="AC217" i="1"/>
  <c r="AB217" i="1"/>
  <c r="Y217" i="1"/>
  <c r="X217" i="1"/>
  <c r="W217" i="1"/>
  <c r="V217" i="1"/>
  <c r="U217" i="1"/>
  <c r="S217" i="1"/>
  <c r="R217" i="1"/>
  <c r="Q217" i="1"/>
  <c r="P217" i="1"/>
  <c r="O217" i="1"/>
  <c r="N217" i="1"/>
  <c r="L217" i="1"/>
  <c r="K217" i="1"/>
  <c r="J217" i="1"/>
  <c r="I217" i="1"/>
  <c r="H217" i="1"/>
  <c r="G217" i="1"/>
  <c r="E217" i="1"/>
  <c r="D217" i="1"/>
  <c r="C217" i="1"/>
  <c r="AN217" i="1" s="1"/>
  <c r="AO216" i="1"/>
  <c r="AL216" i="1"/>
  <c r="AK216" i="1"/>
  <c r="AJ216" i="1"/>
  <c r="AI216" i="1"/>
  <c r="AH216" i="1"/>
  <c r="AG216" i="1"/>
  <c r="AE216" i="1"/>
  <c r="AD216" i="1"/>
  <c r="AC216" i="1"/>
  <c r="AB216" i="1"/>
  <c r="Y216" i="1"/>
  <c r="X216" i="1"/>
  <c r="W216" i="1"/>
  <c r="V216" i="1"/>
  <c r="U216" i="1"/>
  <c r="S216" i="1"/>
  <c r="R216" i="1"/>
  <c r="Q216" i="1"/>
  <c r="P216" i="1"/>
  <c r="O216" i="1"/>
  <c r="N216" i="1"/>
  <c r="L216" i="1"/>
  <c r="K216" i="1"/>
  <c r="J216" i="1"/>
  <c r="I216" i="1"/>
  <c r="H216" i="1"/>
  <c r="G216" i="1"/>
  <c r="M216" i="1" s="1"/>
  <c r="E216" i="1"/>
  <c r="D216" i="1"/>
  <c r="C216" i="1"/>
  <c r="AN216" i="1" s="1"/>
  <c r="AO215" i="1"/>
  <c r="AL215" i="1"/>
  <c r="AK215" i="1"/>
  <c r="AJ215" i="1"/>
  <c r="AI215" i="1"/>
  <c r="AH215" i="1"/>
  <c r="AG215" i="1"/>
  <c r="AE215" i="1"/>
  <c r="AD215" i="1"/>
  <c r="AC215" i="1"/>
  <c r="AB215" i="1"/>
  <c r="Y215" i="1"/>
  <c r="X215" i="1"/>
  <c r="W215" i="1"/>
  <c r="V215" i="1"/>
  <c r="U215" i="1"/>
  <c r="S215" i="1"/>
  <c r="R215" i="1"/>
  <c r="Q215" i="1"/>
  <c r="P215" i="1"/>
  <c r="O215" i="1"/>
  <c r="N215" i="1"/>
  <c r="L215" i="1"/>
  <c r="K215" i="1"/>
  <c r="J215" i="1"/>
  <c r="I215" i="1"/>
  <c r="H215" i="1"/>
  <c r="G215" i="1"/>
  <c r="E215" i="1"/>
  <c r="D215" i="1"/>
  <c r="C215" i="1"/>
  <c r="AP215" i="1" s="1"/>
  <c r="AP214" i="1"/>
  <c r="AL214" i="1"/>
  <c r="AK214" i="1"/>
  <c r="AJ214" i="1"/>
  <c r="AI214" i="1"/>
  <c r="AH214" i="1"/>
  <c r="AG214" i="1"/>
  <c r="AE214" i="1"/>
  <c r="AD214" i="1"/>
  <c r="AC214" i="1"/>
  <c r="AB214" i="1"/>
  <c r="Y214" i="1"/>
  <c r="X214" i="1"/>
  <c r="W214" i="1"/>
  <c r="V214" i="1"/>
  <c r="U214" i="1"/>
  <c r="S214" i="1"/>
  <c r="R214" i="1"/>
  <c r="Q214" i="1"/>
  <c r="P214" i="1"/>
  <c r="O214" i="1"/>
  <c r="N214" i="1"/>
  <c r="L214" i="1"/>
  <c r="K214" i="1"/>
  <c r="J214" i="1"/>
  <c r="I214" i="1"/>
  <c r="H214" i="1"/>
  <c r="G214" i="1"/>
  <c r="E214" i="1"/>
  <c r="D214" i="1"/>
  <c r="C214" i="1"/>
  <c r="AO214" i="1" s="1"/>
  <c r="AP213" i="1"/>
  <c r="AL213" i="1"/>
  <c r="AK213" i="1"/>
  <c r="AJ213" i="1"/>
  <c r="AI213" i="1"/>
  <c r="AH213" i="1"/>
  <c r="AG213" i="1"/>
  <c r="AE213" i="1"/>
  <c r="AD213" i="1"/>
  <c r="AC213" i="1"/>
  <c r="AB213" i="1"/>
  <c r="Y213" i="1"/>
  <c r="X213" i="1"/>
  <c r="W213" i="1"/>
  <c r="V213" i="1"/>
  <c r="U213" i="1"/>
  <c r="S213" i="1"/>
  <c r="R213" i="1"/>
  <c r="Q213" i="1"/>
  <c r="P213" i="1"/>
  <c r="O213" i="1"/>
  <c r="N213" i="1"/>
  <c r="L213" i="1"/>
  <c r="K213" i="1"/>
  <c r="J213" i="1"/>
  <c r="I213" i="1"/>
  <c r="H213" i="1"/>
  <c r="G213" i="1"/>
  <c r="E213" i="1"/>
  <c r="D213" i="1"/>
  <c r="C213" i="1"/>
  <c r="AN213" i="1" s="1"/>
  <c r="AO212" i="1"/>
  <c r="AN212" i="1"/>
  <c r="AL212" i="1"/>
  <c r="AK212" i="1"/>
  <c r="AJ212" i="1"/>
  <c r="AI212" i="1"/>
  <c r="AH212" i="1"/>
  <c r="AG212" i="1"/>
  <c r="AE212" i="1"/>
  <c r="AD212" i="1"/>
  <c r="AC212" i="1"/>
  <c r="AB212" i="1"/>
  <c r="Y212" i="1"/>
  <c r="X212" i="1"/>
  <c r="W212" i="1"/>
  <c r="V212" i="1"/>
  <c r="U212" i="1"/>
  <c r="S212" i="1"/>
  <c r="R212" i="1"/>
  <c r="Q212" i="1"/>
  <c r="P212" i="1"/>
  <c r="O212" i="1"/>
  <c r="N212" i="1"/>
  <c r="L212" i="1"/>
  <c r="K212" i="1"/>
  <c r="J212" i="1"/>
  <c r="I212" i="1"/>
  <c r="H212" i="1"/>
  <c r="G212" i="1"/>
  <c r="E212" i="1"/>
  <c r="D212" i="1"/>
  <c r="C212" i="1"/>
  <c r="AP212" i="1" s="1"/>
  <c r="AN211" i="1"/>
  <c r="AL211" i="1"/>
  <c r="AK211" i="1"/>
  <c r="AJ211" i="1"/>
  <c r="AI211" i="1"/>
  <c r="AH211" i="1"/>
  <c r="AG211" i="1"/>
  <c r="AE211" i="1"/>
  <c r="AD211" i="1"/>
  <c r="AC211" i="1"/>
  <c r="AB211" i="1"/>
  <c r="Y211" i="1"/>
  <c r="X211" i="1"/>
  <c r="W211" i="1"/>
  <c r="V211" i="1"/>
  <c r="U211" i="1"/>
  <c r="S211" i="1"/>
  <c r="R211" i="1"/>
  <c r="Q211" i="1"/>
  <c r="P211" i="1"/>
  <c r="O211" i="1"/>
  <c r="N211" i="1"/>
  <c r="L211" i="1"/>
  <c r="K211" i="1"/>
  <c r="J211" i="1"/>
  <c r="I211" i="1"/>
  <c r="M211" i="1" s="1"/>
  <c r="H211" i="1"/>
  <c r="G211" i="1"/>
  <c r="E211" i="1"/>
  <c r="D211" i="1"/>
  <c r="C211" i="1"/>
  <c r="AP211" i="1" s="1"/>
  <c r="AL210" i="1"/>
  <c r="AK210" i="1"/>
  <c r="AJ210" i="1"/>
  <c r="AI210" i="1"/>
  <c r="AH210" i="1"/>
  <c r="AG210" i="1"/>
  <c r="AE210" i="1"/>
  <c r="AD210" i="1"/>
  <c r="AC210" i="1"/>
  <c r="AB210" i="1"/>
  <c r="Y210" i="1"/>
  <c r="X210" i="1"/>
  <c r="W210" i="1"/>
  <c r="V210" i="1"/>
  <c r="U210" i="1"/>
  <c r="S210" i="1"/>
  <c r="R210" i="1"/>
  <c r="Q210" i="1"/>
  <c r="P210" i="1"/>
  <c r="O210" i="1"/>
  <c r="N210" i="1"/>
  <c r="L210" i="1"/>
  <c r="K210" i="1"/>
  <c r="J210" i="1"/>
  <c r="I210" i="1"/>
  <c r="H210" i="1"/>
  <c r="G210" i="1"/>
  <c r="E210" i="1"/>
  <c r="D210" i="1"/>
  <c r="C210" i="1"/>
  <c r="AL209" i="1"/>
  <c r="AK209" i="1"/>
  <c r="AJ209" i="1"/>
  <c r="AI209" i="1"/>
  <c r="AH209" i="1"/>
  <c r="AG209" i="1"/>
  <c r="AE209" i="1"/>
  <c r="AD209" i="1"/>
  <c r="AC209" i="1"/>
  <c r="AB209" i="1"/>
  <c r="Y209" i="1"/>
  <c r="X209" i="1"/>
  <c r="W209" i="1"/>
  <c r="V209" i="1"/>
  <c r="U209" i="1"/>
  <c r="S209" i="1"/>
  <c r="R209" i="1"/>
  <c r="Q209" i="1"/>
  <c r="P209" i="1"/>
  <c r="O209" i="1"/>
  <c r="N209" i="1"/>
  <c r="L209" i="1"/>
  <c r="K209" i="1"/>
  <c r="J209" i="1"/>
  <c r="I209" i="1"/>
  <c r="H209" i="1"/>
  <c r="G209" i="1"/>
  <c r="E209" i="1"/>
  <c r="D209" i="1"/>
  <c r="C209" i="1"/>
  <c r="AN209" i="1" s="1"/>
  <c r="AL208" i="1"/>
  <c r="AK208" i="1"/>
  <c r="AJ208" i="1"/>
  <c r="AI208" i="1"/>
  <c r="AH208" i="1"/>
  <c r="AG208" i="1"/>
  <c r="AE208" i="1"/>
  <c r="AD208" i="1"/>
  <c r="AC208" i="1"/>
  <c r="AB208" i="1"/>
  <c r="Y208" i="1"/>
  <c r="X208" i="1"/>
  <c r="W208" i="1"/>
  <c r="V208" i="1"/>
  <c r="U208" i="1"/>
  <c r="S208" i="1"/>
  <c r="R208" i="1"/>
  <c r="Q208" i="1"/>
  <c r="P208" i="1"/>
  <c r="O208" i="1"/>
  <c r="N208" i="1"/>
  <c r="L208" i="1"/>
  <c r="K208" i="1"/>
  <c r="J208" i="1"/>
  <c r="I208" i="1"/>
  <c r="H208" i="1"/>
  <c r="G208" i="1"/>
  <c r="E208" i="1"/>
  <c r="D208" i="1"/>
  <c r="C208" i="1"/>
  <c r="AL207" i="1"/>
  <c r="AK207" i="1"/>
  <c r="AJ207" i="1"/>
  <c r="AI207" i="1"/>
  <c r="AH207" i="1"/>
  <c r="AG207" i="1"/>
  <c r="AE207" i="1"/>
  <c r="AD207" i="1"/>
  <c r="AC207" i="1"/>
  <c r="AB207" i="1"/>
  <c r="Y207" i="1"/>
  <c r="X207" i="1"/>
  <c r="W207" i="1"/>
  <c r="V207" i="1"/>
  <c r="U207" i="1"/>
  <c r="S207" i="1"/>
  <c r="R207" i="1"/>
  <c r="Q207" i="1"/>
  <c r="P207" i="1"/>
  <c r="O207" i="1"/>
  <c r="N207" i="1"/>
  <c r="L207" i="1"/>
  <c r="K207" i="1"/>
  <c r="J207" i="1"/>
  <c r="I207" i="1"/>
  <c r="H207" i="1"/>
  <c r="G207" i="1"/>
  <c r="E207" i="1"/>
  <c r="D207" i="1"/>
  <c r="C207" i="1"/>
  <c r="AL206" i="1"/>
  <c r="AK206" i="1"/>
  <c r="AJ206" i="1"/>
  <c r="AI206" i="1"/>
  <c r="AH206" i="1"/>
  <c r="AG206" i="1"/>
  <c r="AE206" i="1"/>
  <c r="AD206" i="1"/>
  <c r="AC206" i="1"/>
  <c r="AB206" i="1"/>
  <c r="Y206" i="1"/>
  <c r="X206" i="1"/>
  <c r="W206" i="1"/>
  <c r="V206" i="1"/>
  <c r="U206" i="1"/>
  <c r="S206" i="1"/>
  <c r="R206" i="1"/>
  <c r="Q206" i="1"/>
  <c r="P206" i="1"/>
  <c r="O206" i="1"/>
  <c r="N206" i="1"/>
  <c r="L206" i="1"/>
  <c r="K206" i="1"/>
  <c r="J206" i="1"/>
  <c r="I206" i="1"/>
  <c r="H206" i="1"/>
  <c r="G206" i="1"/>
  <c r="E206" i="1"/>
  <c r="D206" i="1"/>
  <c r="C206" i="1"/>
  <c r="AN206" i="1" s="1"/>
  <c r="AL205" i="1"/>
  <c r="AK205" i="1"/>
  <c r="AJ205" i="1"/>
  <c r="AI205" i="1"/>
  <c r="AH205" i="1"/>
  <c r="AG205" i="1"/>
  <c r="AE205" i="1"/>
  <c r="AD205" i="1"/>
  <c r="AC205" i="1"/>
  <c r="AB205" i="1"/>
  <c r="Y205" i="1"/>
  <c r="X205" i="1"/>
  <c r="W205" i="1"/>
  <c r="V205" i="1"/>
  <c r="U205" i="1"/>
  <c r="S205" i="1"/>
  <c r="R205" i="1"/>
  <c r="Q205" i="1"/>
  <c r="P205" i="1"/>
  <c r="T205" i="1" s="1"/>
  <c r="O205" i="1"/>
  <c r="N205" i="1"/>
  <c r="L205" i="1"/>
  <c r="K205" i="1"/>
  <c r="J205" i="1"/>
  <c r="I205" i="1"/>
  <c r="H205" i="1"/>
  <c r="G205" i="1"/>
  <c r="E205" i="1"/>
  <c r="D205" i="1"/>
  <c r="C205" i="1"/>
  <c r="AO205" i="1" s="1"/>
  <c r="AL204" i="1"/>
  <c r="AK204" i="1"/>
  <c r="AJ204" i="1"/>
  <c r="AI204" i="1"/>
  <c r="AH204" i="1"/>
  <c r="AG204" i="1"/>
  <c r="AE204" i="1"/>
  <c r="AD204" i="1"/>
  <c r="AC204" i="1"/>
  <c r="AB204" i="1"/>
  <c r="Y204" i="1"/>
  <c r="X204" i="1"/>
  <c r="W204" i="1"/>
  <c r="V204" i="1"/>
  <c r="U204" i="1"/>
  <c r="S204" i="1"/>
  <c r="R204" i="1"/>
  <c r="Q204" i="1"/>
  <c r="P204" i="1"/>
  <c r="O204" i="1"/>
  <c r="N204" i="1"/>
  <c r="L204" i="1"/>
  <c r="K204" i="1"/>
  <c r="J204" i="1"/>
  <c r="I204" i="1"/>
  <c r="H204" i="1"/>
  <c r="G204" i="1"/>
  <c r="E204" i="1"/>
  <c r="D204" i="1"/>
  <c r="C204" i="1"/>
  <c r="AL203" i="1"/>
  <c r="AK203" i="1"/>
  <c r="AJ203" i="1"/>
  <c r="AI203" i="1"/>
  <c r="AH203" i="1"/>
  <c r="AG203" i="1"/>
  <c r="AE203" i="1"/>
  <c r="AD203" i="1"/>
  <c r="AC203" i="1"/>
  <c r="AB203" i="1"/>
  <c r="Y203" i="1"/>
  <c r="X203" i="1"/>
  <c r="W203" i="1"/>
  <c r="V203" i="1"/>
  <c r="U203" i="1"/>
  <c r="S203" i="1"/>
  <c r="R203" i="1"/>
  <c r="Q203" i="1"/>
  <c r="P203" i="1"/>
  <c r="O203" i="1"/>
  <c r="N203" i="1"/>
  <c r="L203" i="1"/>
  <c r="K203" i="1"/>
  <c r="J203" i="1"/>
  <c r="I203" i="1"/>
  <c r="H203" i="1"/>
  <c r="G203" i="1"/>
  <c r="E203" i="1"/>
  <c r="D203" i="1"/>
  <c r="C203" i="1"/>
  <c r="AL202" i="1"/>
  <c r="AK202" i="1"/>
  <c r="AJ202" i="1"/>
  <c r="AI202" i="1"/>
  <c r="AH202" i="1"/>
  <c r="AG202" i="1"/>
  <c r="AE202" i="1"/>
  <c r="AD202" i="1"/>
  <c r="AC202" i="1"/>
  <c r="AB202" i="1"/>
  <c r="Y202" i="1"/>
  <c r="X202" i="1"/>
  <c r="W202" i="1"/>
  <c r="V202" i="1"/>
  <c r="U202" i="1"/>
  <c r="S202" i="1"/>
  <c r="R202" i="1"/>
  <c r="Q202" i="1"/>
  <c r="P202" i="1"/>
  <c r="O202" i="1"/>
  <c r="N202" i="1"/>
  <c r="L202" i="1"/>
  <c r="K202" i="1"/>
  <c r="J202" i="1"/>
  <c r="I202" i="1"/>
  <c r="H202" i="1"/>
  <c r="G202" i="1"/>
  <c r="M202" i="1" s="1"/>
  <c r="E202" i="1"/>
  <c r="D202" i="1"/>
  <c r="C202" i="1"/>
  <c r="AO202" i="1" s="1"/>
  <c r="AP201" i="1"/>
  <c r="AL201" i="1"/>
  <c r="AK201" i="1"/>
  <c r="AJ201" i="1"/>
  <c r="AI201" i="1"/>
  <c r="AH201" i="1"/>
  <c r="AG201" i="1"/>
  <c r="AE201" i="1"/>
  <c r="AD201" i="1"/>
  <c r="AC201" i="1"/>
  <c r="AB201" i="1"/>
  <c r="Y201" i="1"/>
  <c r="X201" i="1"/>
  <c r="W201" i="1"/>
  <c r="V201" i="1"/>
  <c r="U201" i="1"/>
  <c r="S201" i="1"/>
  <c r="R201" i="1"/>
  <c r="Q201" i="1"/>
  <c r="P201" i="1"/>
  <c r="O201" i="1"/>
  <c r="N201" i="1"/>
  <c r="L201" i="1"/>
  <c r="K201" i="1"/>
  <c r="J201" i="1"/>
  <c r="I201" i="1"/>
  <c r="H201" i="1"/>
  <c r="G201" i="1"/>
  <c r="E201" i="1"/>
  <c r="D201" i="1"/>
  <c r="C201" i="1"/>
  <c r="AN201" i="1" s="1"/>
  <c r="AN200" i="1"/>
  <c r="AL200" i="1"/>
  <c r="AK200" i="1"/>
  <c r="AJ200" i="1"/>
  <c r="AI200" i="1"/>
  <c r="AH200" i="1"/>
  <c r="AG200" i="1"/>
  <c r="AE200" i="1"/>
  <c r="AD200" i="1"/>
  <c r="AC200" i="1"/>
  <c r="AB200" i="1"/>
  <c r="Y200" i="1"/>
  <c r="X200" i="1"/>
  <c r="W200" i="1"/>
  <c r="V200" i="1"/>
  <c r="U200" i="1"/>
  <c r="S200" i="1"/>
  <c r="R200" i="1"/>
  <c r="Q200" i="1"/>
  <c r="P200" i="1"/>
  <c r="O200" i="1"/>
  <c r="N200" i="1"/>
  <c r="L200" i="1"/>
  <c r="K200" i="1"/>
  <c r="J200" i="1"/>
  <c r="I200" i="1"/>
  <c r="H200" i="1"/>
  <c r="G200" i="1"/>
  <c r="E200" i="1"/>
  <c r="D200" i="1"/>
  <c r="C200" i="1"/>
  <c r="AO199" i="1"/>
  <c r="AN199" i="1"/>
  <c r="AL199" i="1"/>
  <c r="AK199" i="1"/>
  <c r="AJ199" i="1"/>
  <c r="AI199" i="1"/>
  <c r="AH199" i="1"/>
  <c r="AG199" i="1"/>
  <c r="AE199" i="1"/>
  <c r="AD199" i="1"/>
  <c r="AC199" i="1"/>
  <c r="AB199" i="1"/>
  <c r="Y199" i="1"/>
  <c r="X199" i="1"/>
  <c r="W199" i="1"/>
  <c r="V199" i="1"/>
  <c r="U199" i="1"/>
  <c r="S199" i="1"/>
  <c r="R199" i="1"/>
  <c r="Q199" i="1"/>
  <c r="P199" i="1"/>
  <c r="O199" i="1"/>
  <c r="N199" i="1"/>
  <c r="L199" i="1"/>
  <c r="K199" i="1"/>
  <c r="J199" i="1"/>
  <c r="I199" i="1"/>
  <c r="H199" i="1"/>
  <c r="G199" i="1"/>
  <c r="E199" i="1"/>
  <c r="D199" i="1"/>
  <c r="C199" i="1"/>
  <c r="AP199" i="1" s="1"/>
  <c r="AO198" i="1"/>
  <c r="AL198" i="1"/>
  <c r="AK198" i="1"/>
  <c r="AJ198" i="1"/>
  <c r="AI198" i="1"/>
  <c r="AH198" i="1"/>
  <c r="AG198" i="1"/>
  <c r="AE198" i="1"/>
  <c r="AD198" i="1"/>
  <c r="AC198" i="1"/>
  <c r="AB198" i="1"/>
  <c r="Y198" i="1"/>
  <c r="X198" i="1"/>
  <c r="W198" i="1"/>
  <c r="V198" i="1"/>
  <c r="U198" i="1"/>
  <c r="S198" i="1"/>
  <c r="R198" i="1"/>
  <c r="Q198" i="1"/>
  <c r="P198" i="1"/>
  <c r="O198" i="1"/>
  <c r="N198" i="1"/>
  <c r="L198" i="1"/>
  <c r="K198" i="1"/>
  <c r="J198" i="1"/>
  <c r="I198" i="1"/>
  <c r="H198" i="1"/>
  <c r="G198" i="1"/>
  <c r="E198" i="1"/>
  <c r="D198" i="1"/>
  <c r="C198" i="1"/>
  <c r="AP198" i="1" s="1"/>
  <c r="AN197" i="1"/>
  <c r="AL197" i="1"/>
  <c r="AK197" i="1"/>
  <c r="AJ197" i="1"/>
  <c r="AI197" i="1"/>
  <c r="AH197" i="1"/>
  <c r="AG197" i="1"/>
  <c r="AE197" i="1"/>
  <c r="AD197" i="1"/>
  <c r="AC197" i="1"/>
  <c r="AB197" i="1"/>
  <c r="Y197" i="1"/>
  <c r="X197" i="1"/>
  <c r="W197" i="1"/>
  <c r="V197" i="1"/>
  <c r="U197" i="1"/>
  <c r="S197" i="1"/>
  <c r="R197" i="1"/>
  <c r="Q197" i="1"/>
  <c r="P197" i="1"/>
  <c r="O197" i="1"/>
  <c r="N197" i="1"/>
  <c r="L197" i="1"/>
  <c r="K197" i="1"/>
  <c r="J197" i="1"/>
  <c r="I197" i="1"/>
  <c r="H197" i="1"/>
  <c r="G197" i="1"/>
  <c r="E197" i="1"/>
  <c r="D197" i="1"/>
  <c r="C197" i="1"/>
  <c r="AP197" i="1" s="1"/>
  <c r="AL196" i="1"/>
  <c r="AK196" i="1"/>
  <c r="AJ196" i="1"/>
  <c r="AI196" i="1"/>
  <c r="AH196" i="1"/>
  <c r="AG196" i="1"/>
  <c r="AE196" i="1"/>
  <c r="AD196" i="1"/>
  <c r="AC196" i="1"/>
  <c r="AB196" i="1"/>
  <c r="Y196" i="1"/>
  <c r="X196" i="1"/>
  <c r="W196" i="1"/>
  <c r="V196" i="1"/>
  <c r="U196" i="1"/>
  <c r="S196" i="1"/>
  <c r="R196" i="1"/>
  <c r="Q196" i="1"/>
  <c r="P196" i="1"/>
  <c r="O196" i="1"/>
  <c r="N196" i="1"/>
  <c r="L196" i="1"/>
  <c r="K196" i="1"/>
  <c r="J196" i="1"/>
  <c r="I196" i="1"/>
  <c r="H196" i="1"/>
  <c r="G196" i="1"/>
  <c r="E196" i="1"/>
  <c r="D196" i="1"/>
  <c r="C196" i="1"/>
  <c r="AN195" i="1"/>
  <c r="AL195" i="1"/>
  <c r="AK195" i="1"/>
  <c r="AJ195" i="1"/>
  <c r="AI195" i="1"/>
  <c r="AH195" i="1"/>
  <c r="AG195" i="1"/>
  <c r="AE195" i="1"/>
  <c r="AD195" i="1"/>
  <c r="AC195" i="1"/>
  <c r="AB195" i="1"/>
  <c r="Y195" i="1"/>
  <c r="X195" i="1"/>
  <c r="W195" i="1"/>
  <c r="V195" i="1"/>
  <c r="U195" i="1"/>
  <c r="S195" i="1"/>
  <c r="R195" i="1"/>
  <c r="Q195" i="1"/>
  <c r="P195" i="1"/>
  <c r="O195" i="1"/>
  <c r="N195" i="1"/>
  <c r="T195" i="1" s="1"/>
  <c r="L195" i="1"/>
  <c r="K195" i="1"/>
  <c r="J195" i="1"/>
  <c r="I195" i="1"/>
  <c r="H195" i="1"/>
  <c r="G195" i="1"/>
  <c r="E195" i="1"/>
  <c r="D195" i="1"/>
  <c r="C195" i="1"/>
  <c r="AP195" i="1" s="1"/>
  <c r="AN194" i="1"/>
  <c r="AL194" i="1"/>
  <c r="AK194" i="1"/>
  <c r="AJ194" i="1"/>
  <c r="AI194" i="1"/>
  <c r="AH194" i="1"/>
  <c r="AG194" i="1"/>
  <c r="AE194" i="1"/>
  <c r="AD194" i="1"/>
  <c r="AC194" i="1"/>
  <c r="AB194" i="1"/>
  <c r="Y194" i="1"/>
  <c r="X194" i="1"/>
  <c r="W194" i="1"/>
  <c r="V194" i="1"/>
  <c r="U194" i="1"/>
  <c r="S194" i="1"/>
  <c r="R194" i="1"/>
  <c r="Q194" i="1"/>
  <c r="P194" i="1"/>
  <c r="O194" i="1"/>
  <c r="N194" i="1"/>
  <c r="T194" i="1" s="1"/>
  <c r="L194" i="1"/>
  <c r="K194" i="1"/>
  <c r="J194" i="1"/>
  <c r="I194" i="1"/>
  <c r="M194" i="1" s="1"/>
  <c r="H194" i="1"/>
  <c r="G194" i="1"/>
  <c r="E194" i="1"/>
  <c r="D194" i="1"/>
  <c r="C194" i="1"/>
  <c r="AP194" i="1" s="1"/>
  <c r="AL193" i="1"/>
  <c r="AK193" i="1"/>
  <c r="AJ193" i="1"/>
  <c r="AI193" i="1"/>
  <c r="AH193" i="1"/>
  <c r="AG193" i="1"/>
  <c r="AE193" i="1"/>
  <c r="AD193" i="1"/>
  <c r="AC193" i="1"/>
  <c r="AB193" i="1"/>
  <c r="Y193" i="1"/>
  <c r="X193" i="1"/>
  <c r="W193" i="1"/>
  <c r="V193" i="1"/>
  <c r="U193" i="1"/>
  <c r="S193" i="1"/>
  <c r="R193" i="1"/>
  <c r="Q193" i="1"/>
  <c r="P193" i="1"/>
  <c r="O193" i="1"/>
  <c r="N193" i="1"/>
  <c r="L193" i="1"/>
  <c r="K193" i="1"/>
  <c r="J193" i="1"/>
  <c r="I193" i="1"/>
  <c r="H193" i="1"/>
  <c r="G193" i="1"/>
  <c r="E193" i="1"/>
  <c r="D193" i="1"/>
  <c r="C193" i="1"/>
  <c r="AL192" i="1"/>
  <c r="AK192" i="1"/>
  <c r="AJ192" i="1"/>
  <c r="AI192" i="1"/>
  <c r="AH192" i="1"/>
  <c r="AG192" i="1"/>
  <c r="AE192" i="1"/>
  <c r="AD192" i="1"/>
  <c r="AC192" i="1"/>
  <c r="AB192" i="1"/>
  <c r="Y192" i="1"/>
  <c r="X192" i="1"/>
  <c r="W192" i="1"/>
  <c r="V192" i="1"/>
  <c r="U192" i="1"/>
  <c r="S192" i="1"/>
  <c r="R192" i="1"/>
  <c r="Q192" i="1"/>
  <c r="P192" i="1"/>
  <c r="O192" i="1"/>
  <c r="N192" i="1"/>
  <c r="L192" i="1"/>
  <c r="K192" i="1"/>
  <c r="J192" i="1"/>
  <c r="I192" i="1"/>
  <c r="H192" i="1"/>
  <c r="G192" i="1"/>
  <c r="E192" i="1"/>
  <c r="D192" i="1"/>
  <c r="C192" i="1"/>
  <c r="AO191" i="1"/>
  <c r="AL191" i="1"/>
  <c r="AK191" i="1"/>
  <c r="AJ191" i="1"/>
  <c r="AI191" i="1"/>
  <c r="AH191" i="1"/>
  <c r="AG191" i="1"/>
  <c r="AE191" i="1"/>
  <c r="AD191" i="1"/>
  <c r="AC191" i="1"/>
  <c r="AB191" i="1"/>
  <c r="Y191" i="1"/>
  <c r="X191" i="1"/>
  <c r="W191" i="1"/>
  <c r="V191" i="1"/>
  <c r="U191" i="1"/>
  <c r="S191" i="1"/>
  <c r="R191" i="1"/>
  <c r="Q191" i="1"/>
  <c r="P191" i="1"/>
  <c r="O191" i="1"/>
  <c r="N191" i="1"/>
  <c r="L191" i="1"/>
  <c r="K191" i="1"/>
  <c r="J191" i="1"/>
  <c r="I191" i="1"/>
  <c r="H191" i="1"/>
  <c r="G191" i="1"/>
  <c r="M191" i="1" s="1"/>
  <c r="E191" i="1"/>
  <c r="D191" i="1"/>
  <c r="C191" i="1"/>
  <c r="AN191" i="1" s="1"/>
  <c r="AL190" i="1"/>
  <c r="AK190" i="1"/>
  <c r="AJ190" i="1"/>
  <c r="AI190" i="1"/>
  <c r="AH190" i="1"/>
  <c r="AG190" i="1"/>
  <c r="AE190" i="1"/>
  <c r="AD190" i="1"/>
  <c r="AC190" i="1"/>
  <c r="AB190" i="1"/>
  <c r="Y190" i="1"/>
  <c r="X190" i="1"/>
  <c r="W190" i="1"/>
  <c r="V190" i="1"/>
  <c r="U190" i="1"/>
  <c r="S190" i="1"/>
  <c r="R190" i="1"/>
  <c r="Q190" i="1"/>
  <c r="P190" i="1"/>
  <c r="O190" i="1"/>
  <c r="N190" i="1"/>
  <c r="L190" i="1"/>
  <c r="K190" i="1"/>
  <c r="J190" i="1"/>
  <c r="I190" i="1"/>
  <c r="H190" i="1"/>
  <c r="G190" i="1"/>
  <c r="E190" i="1"/>
  <c r="D190" i="1"/>
  <c r="C190" i="1"/>
  <c r="AL189" i="1"/>
  <c r="AK189" i="1"/>
  <c r="AJ189" i="1"/>
  <c r="AI189" i="1"/>
  <c r="AH189" i="1"/>
  <c r="AG189" i="1"/>
  <c r="AE189" i="1"/>
  <c r="AD189" i="1"/>
  <c r="AC189" i="1"/>
  <c r="AB189" i="1"/>
  <c r="Y189" i="1"/>
  <c r="X189" i="1"/>
  <c r="W189" i="1"/>
  <c r="V189" i="1"/>
  <c r="U189" i="1"/>
  <c r="S189" i="1"/>
  <c r="R189" i="1"/>
  <c r="Q189" i="1"/>
  <c r="P189" i="1"/>
  <c r="O189" i="1"/>
  <c r="N189" i="1"/>
  <c r="L189" i="1"/>
  <c r="K189" i="1"/>
  <c r="J189" i="1"/>
  <c r="I189" i="1"/>
  <c r="H189" i="1"/>
  <c r="G189" i="1"/>
  <c r="E189" i="1"/>
  <c r="D189" i="1"/>
  <c r="C189" i="1"/>
  <c r="AN189" i="1" s="1"/>
  <c r="AP188" i="1"/>
  <c r="AL188" i="1"/>
  <c r="AK188" i="1"/>
  <c r="AJ188" i="1"/>
  <c r="AI188" i="1"/>
  <c r="AH188" i="1"/>
  <c r="AG188" i="1"/>
  <c r="AE188" i="1"/>
  <c r="AD188" i="1"/>
  <c r="AC188" i="1"/>
  <c r="AB188" i="1"/>
  <c r="Y188" i="1"/>
  <c r="X188" i="1"/>
  <c r="W188" i="1"/>
  <c r="V188" i="1"/>
  <c r="U188" i="1"/>
  <c r="S188" i="1"/>
  <c r="R188" i="1"/>
  <c r="Q188" i="1"/>
  <c r="P188" i="1"/>
  <c r="O188" i="1"/>
  <c r="N188" i="1"/>
  <c r="L188" i="1"/>
  <c r="K188" i="1"/>
  <c r="J188" i="1"/>
  <c r="I188" i="1"/>
  <c r="H188" i="1"/>
  <c r="G188" i="1"/>
  <c r="E188" i="1"/>
  <c r="D188" i="1"/>
  <c r="C188" i="1"/>
  <c r="AO187" i="1"/>
  <c r="AN187" i="1"/>
  <c r="AL187" i="1"/>
  <c r="AK187" i="1"/>
  <c r="AJ187" i="1"/>
  <c r="AI187" i="1"/>
  <c r="AH187" i="1"/>
  <c r="AG187" i="1"/>
  <c r="AE187" i="1"/>
  <c r="AD187" i="1"/>
  <c r="AC187" i="1"/>
  <c r="AB187" i="1"/>
  <c r="Y187" i="1"/>
  <c r="X187" i="1"/>
  <c r="W187" i="1"/>
  <c r="V187" i="1"/>
  <c r="U187" i="1"/>
  <c r="S187" i="1"/>
  <c r="R187" i="1"/>
  <c r="Q187" i="1"/>
  <c r="P187" i="1"/>
  <c r="O187" i="1"/>
  <c r="N187" i="1"/>
  <c r="L187" i="1"/>
  <c r="K187" i="1"/>
  <c r="J187" i="1"/>
  <c r="I187" i="1"/>
  <c r="H187" i="1"/>
  <c r="G187" i="1"/>
  <c r="E187" i="1"/>
  <c r="D187" i="1"/>
  <c r="C187" i="1"/>
  <c r="AP187" i="1" s="1"/>
  <c r="AO186" i="1"/>
  <c r="AN186" i="1"/>
  <c r="AL186" i="1"/>
  <c r="AK186" i="1"/>
  <c r="AJ186" i="1"/>
  <c r="AI186" i="1"/>
  <c r="AH186" i="1"/>
  <c r="AG186" i="1"/>
  <c r="AE186" i="1"/>
  <c r="AD186" i="1"/>
  <c r="AC186" i="1"/>
  <c r="AB186" i="1"/>
  <c r="Y186" i="1"/>
  <c r="X186" i="1"/>
  <c r="W186" i="1"/>
  <c r="V186" i="1"/>
  <c r="U186" i="1"/>
  <c r="S186" i="1"/>
  <c r="R186" i="1"/>
  <c r="Q186" i="1"/>
  <c r="P186" i="1"/>
  <c r="O186" i="1"/>
  <c r="N186" i="1"/>
  <c r="L186" i="1"/>
  <c r="K186" i="1"/>
  <c r="J186" i="1"/>
  <c r="I186" i="1"/>
  <c r="H186" i="1"/>
  <c r="G186" i="1"/>
  <c r="E186" i="1"/>
  <c r="D186" i="1"/>
  <c r="C186" i="1"/>
  <c r="AP186" i="1" s="1"/>
  <c r="AL185" i="1"/>
  <c r="AK185" i="1"/>
  <c r="AJ185" i="1"/>
  <c r="AI185" i="1"/>
  <c r="AH185" i="1"/>
  <c r="AG185" i="1"/>
  <c r="AE185" i="1"/>
  <c r="AD185" i="1"/>
  <c r="AC185" i="1"/>
  <c r="AB185" i="1"/>
  <c r="Y185" i="1"/>
  <c r="X185" i="1"/>
  <c r="W185" i="1"/>
  <c r="V185" i="1"/>
  <c r="U185" i="1"/>
  <c r="S185" i="1"/>
  <c r="R185" i="1"/>
  <c r="Q185" i="1"/>
  <c r="P185" i="1"/>
  <c r="O185" i="1"/>
  <c r="N185" i="1"/>
  <c r="L185" i="1"/>
  <c r="K185" i="1"/>
  <c r="J185" i="1"/>
  <c r="I185" i="1"/>
  <c r="H185" i="1"/>
  <c r="G185" i="1"/>
  <c r="E185" i="1"/>
  <c r="D185" i="1"/>
  <c r="C185" i="1"/>
  <c r="AL184" i="1"/>
  <c r="AK184" i="1"/>
  <c r="AJ184" i="1"/>
  <c r="AI184" i="1"/>
  <c r="AH184" i="1"/>
  <c r="AG184" i="1"/>
  <c r="AE184" i="1"/>
  <c r="AD184" i="1"/>
  <c r="AC184" i="1"/>
  <c r="AB184" i="1"/>
  <c r="Y184" i="1"/>
  <c r="X184" i="1"/>
  <c r="W184" i="1"/>
  <c r="V184" i="1"/>
  <c r="U184" i="1"/>
  <c r="S184" i="1"/>
  <c r="R184" i="1"/>
  <c r="Q184" i="1"/>
  <c r="P184" i="1"/>
  <c r="O184" i="1"/>
  <c r="N184" i="1"/>
  <c r="L184" i="1"/>
  <c r="K184" i="1"/>
  <c r="J184" i="1"/>
  <c r="I184" i="1"/>
  <c r="H184" i="1"/>
  <c r="G184" i="1"/>
  <c r="E184" i="1"/>
  <c r="D184" i="1"/>
  <c r="C184" i="1"/>
  <c r="AN184" i="1" s="1"/>
  <c r="AP183" i="1"/>
  <c r="AL183" i="1"/>
  <c r="AK183" i="1"/>
  <c r="AJ183" i="1"/>
  <c r="AI183" i="1"/>
  <c r="AH183" i="1"/>
  <c r="AG183" i="1"/>
  <c r="AE183" i="1"/>
  <c r="AD183" i="1"/>
  <c r="AC183" i="1"/>
  <c r="AB183" i="1"/>
  <c r="Y183" i="1"/>
  <c r="X183" i="1"/>
  <c r="W183" i="1"/>
  <c r="V183" i="1"/>
  <c r="U183" i="1"/>
  <c r="S183" i="1"/>
  <c r="R183" i="1"/>
  <c r="Q183" i="1"/>
  <c r="P183" i="1"/>
  <c r="O183" i="1"/>
  <c r="N183" i="1"/>
  <c r="L183" i="1"/>
  <c r="K183" i="1"/>
  <c r="J183" i="1"/>
  <c r="I183" i="1"/>
  <c r="H183" i="1"/>
  <c r="G183" i="1"/>
  <c r="E183" i="1"/>
  <c r="D183" i="1"/>
  <c r="C183" i="1"/>
  <c r="AL182" i="1"/>
  <c r="AK182" i="1"/>
  <c r="AJ182" i="1"/>
  <c r="AI182" i="1"/>
  <c r="AH182" i="1"/>
  <c r="AG182" i="1"/>
  <c r="AE182" i="1"/>
  <c r="AD182" i="1"/>
  <c r="AC182" i="1"/>
  <c r="AB182" i="1"/>
  <c r="Y182" i="1"/>
  <c r="X182" i="1"/>
  <c r="W182" i="1"/>
  <c r="V182" i="1"/>
  <c r="U182" i="1"/>
  <c r="S182" i="1"/>
  <c r="R182" i="1"/>
  <c r="Q182" i="1"/>
  <c r="P182" i="1"/>
  <c r="O182" i="1"/>
  <c r="N182" i="1"/>
  <c r="L182" i="1"/>
  <c r="K182" i="1"/>
  <c r="J182" i="1"/>
  <c r="I182" i="1"/>
  <c r="H182" i="1"/>
  <c r="G182" i="1"/>
  <c r="E182" i="1"/>
  <c r="D182" i="1"/>
  <c r="C182" i="1"/>
  <c r="AL181" i="1"/>
  <c r="AK181" i="1"/>
  <c r="AJ181" i="1"/>
  <c r="AI181" i="1"/>
  <c r="AH181" i="1"/>
  <c r="AG181" i="1"/>
  <c r="AE181" i="1"/>
  <c r="AD181" i="1"/>
  <c r="AC181" i="1"/>
  <c r="AB181" i="1"/>
  <c r="Y181" i="1"/>
  <c r="X181" i="1"/>
  <c r="W181" i="1"/>
  <c r="V181" i="1"/>
  <c r="U181" i="1"/>
  <c r="S181" i="1"/>
  <c r="R181" i="1"/>
  <c r="Q181" i="1"/>
  <c r="P181" i="1"/>
  <c r="O181" i="1"/>
  <c r="N181" i="1"/>
  <c r="L181" i="1"/>
  <c r="K181" i="1"/>
  <c r="J181" i="1"/>
  <c r="I181" i="1"/>
  <c r="H181" i="1"/>
  <c r="G181" i="1"/>
  <c r="E181" i="1"/>
  <c r="D181" i="1"/>
  <c r="C181" i="1"/>
  <c r="AN181" i="1" s="1"/>
  <c r="AL180" i="1"/>
  <c r="AK180" i="1"/>
  <c r="AJ180" i="1"/>
  <c r="AI180" i="1"/>
  <c r="AH180" i="1"/>
  <c r="AG180" i="1"/>
  <c r="AE180" i="1"/>
  <c r="AD180" i="1"/>
  <c r="AC180" i="1"/>
  <c r="AB180" i="1"/>
  <c r="Y180" i="1"/>
  <c r="X180" i="1"/>
  <c r="W180" i="1"/>
  <c r="V180" i="1"/>
  <c r="U180" i="1"/>
  <c r="S180" i="1"/>
  <c r="R180" i="1"/>
  <c r="Q180" i="1"/>
  <c r="P180" i="1"/>
  <c r="T180" i="1" s="1"/>
  <c r="O180" i="1"/>
  <c r="N180" i="1"/>
  <c r="L180" i="1"/>
  <c r="K180" i="1"/>
  <c r="J180" i="1"/>
  <c r="I180" i="1"/>
  <c r="H180" i="1"/>
  <c r="G180" i="1"/>
  <c r="E180" i="1"/>
  <c r="D180" i="1"/>
  <c r="C180" i="1"/>
  <c r="AO180" i="1" s="1"/>
  <c r="AP179" i="1"/>
  <c r="AL179" i="1"/>
  <c r="AK179" i="1"/>
  <c r="AJ179" i="1"/>
  <c r="AI179" i="1"/>
  <c r="AH179" i="1"/>
  <c r="AG179" i="1"/>
  <c r="AE179" i="1"/>
  <c r="AD179" i="1"/>
  <c r="AC179" i="1"/>
  <c r="AB179" i="1"/>
  <c r="Y179" i="1"/>
  <c r="X179" i="1"/>
  <c r="W179" i="1"/>
  <c r="V179" i="1"/>
  <c r="U179" i="1"/>
  <c r="S179" i="1"/>
  <c r="R179" i="1"/>
  <c r="Q179" i="1"/>
  <c r="P179" i="1"/>
  <c r="O179" i="1"/>
  <c r="N179" i="1"/>
  <c r="L179" i="1"/>
  <c r="K179" i="1"/>
  <c r="J179" i="1"/>
  <c r="I179" i="1"/>
  <c r="H179" i="1"/>
  <c r="G179" i="1"/>
  <c r="E179" i="1"/>
  <c r="D179" i="1"/>
  <c r="C179" i="1"/>
  <c r="AL178" i="1"/>
  <c r="AK178" i="1"/>
  <c r="AJ178" i="1"/>
  <c r="AI178" i="1"/>
  <c r="AH178" i="1"/>
  <c r="AG178" i="1"/>
  <c r="AE178" i="1"/>
  <c r="AD178" i="1"/>
  <c r="AC178" i="1"/>
  <c r="AB178" i="1"/>
  <c r="Y178" i="1"/>
  <c r="X178" i="1"/>
  <c r="W178" i="1"/>
  <c r="V178" i="1"/>
  <c r="U178" i="1"/>
  <c r="S178" i="1"/>
  <c r="R178" i="1"/>
  <c r="Q178" i="1"/>
  <c r="P178" i="1"/>
  <c r="O178" i="1"/>
  <c r="N178" i="1"/>
  <c r="L178" i="1"/>
  <c r="K178" i="1"/>
  <c r="J178" i="1"/>
  <c r="I178" i="1"/>
  <c r="H178" i="1"/>
  <c r="G178" i="1"/>
  <c r="E178" i="1"/>
  <c r="D178" i="1"/>
  <c r="C178" i="1"/>
  <c r="AL177" i="1"/>
  <c r="AK177" i="1"/>
  <c r="AJ177" i="1"/>
  <c r="AI177" i="1"/>
  <c r="AH177" i="1"/>
  <c r="AG177" i="1"/>
  <c r="AE177" i="1"/>
  <c r="AD177" i="1"/>
  <c r="AC177" i="1"/>
  <c r="AB177" i="1"/>
  <c r="Y177" i="1"/>
  <c r="X177" i="1"/>
  <c r="W177" i="1"/>
  <c r="V177" i="1"/>
  <c r="U177" i="1"/>
  <c r="S177" i="1"/>
  <c r="R177" i="1"/>
  <c r="Q177" i="1"/>
  <c r="P177" i="1"/>
  <c r="O177" i="1"/>
  <c r="N177" i="1"/>
  <c r="L177" i="1"/>
  <c r="K177" i="1"/>
  <c r="J177" i="1"/>
  <c r="I177" i="1"/>
  <c r="H177" i="1"/>
  <c r="G177" i="1"/>
  <c r="M177" i="1" s="1"/>
  <c r="E177" i="1"/>
  <c r="D177" i="1"/>
  <c r="C177" i="1"/>
  <c r="AO177" i="1" s="1"/>
  <c r="AP176" i="1"/>
  <c r="AL176" i="1"/>
  <c r="AK176" i="1"/>
  <c r="AJ176" i="1"/>
  <c r="AI176" i="1"/>
  <c r="AH176" i="1"/>
  <c r="AG176" i="1"/>
  <c r="AE176" i="1"/>
  <c r="AD176" i="1"/>
  <c r="AC176" i="1"/>
  <c r="AB176" i="1"/>
  <c r="Y176" i="1"/>
  <c r="X176" i="1"/>
  <c r="W176" i="1"/>
  <c r="V176" i="1"/>
  <c r="U176" i="1"/>
  <c r="S176" i="1"/>
  <c r="R176" i="1"/>
  <c r="Q176" i="1"/>
  <c r="P176" i="1"/>
  <c r="O176" i="1"/>
  <c r="N176" i="1"/>
  <c r="L176" i="1"/>
  <c r="K176" i="1"/>
  <c r="J176" i="1"/>
  <c r="I176" i="1"/>
  <c r="H176" i="1"/>
  <c r="G176" i="1"/>
  <c r="E176" i="1"/>
  <c r="D176" i="1"/>
  <c r="C176" i="1"/>
  <c r="AN176" i="1" s="1"/>
  <c r="AL175" i="1"/>
  <c r="AK175" i="1"/>
  <c r="AJ175" i="1"/>
  <c r="AI175" i="1"/>
  <c r="AH175" i="1"/>
  <c r="AG175" i="1"/>
  <c r="AE175" i="1"/>
  <c r="AD175" i="1"/>
  <c r="AC175" i="1"/>
  <c r="AB175" i="1"/>
  <c r="Y175" i="1"/>
  <c r="X175" i="1"/>
  <c r="W175" i="1"/>
  <c r="V175" i="1"/>
  <c r="U175" i="1"/>
  <c r="S175" i="1"/>
  <c r="R175" i="1"/>
  <c r="Q175" i="1"/>
  <c r="P175" i="1"/>
  <c r="O175" i="1"/>
  <c r="N175" i="1"/>
  <c r="L175" i="1"/>
  <c r="K175" i="1"/>
  <c r="J175" i="1"/>
  <c r="I175" i="1"/>
  <c r="H175" i="1"/>
  <c r="G175" i="1"/>
  <c r="E175" i="1"/>
  <c r="D175" i="1"/>
  <c r="C175" i="1"/>
  <c r="AP175" i="1" s="1"/>
  <c r="AL174" i="1"/>
  <c r="AK174" i="1"/>
  <c r="AJ174" i="1"/>
  <c r="AI174" i="1"/>
  <c r="AH174" i="1"/>
  <c r="AG174" i="1"/>
  <c r="AE174" i="1"/>
  <c r="AD174" i="1"/>
  <c r="AC174" i="1"/>
  <c r="AB174" i="1"/>
  <c r="Y174" i="1"/>
  <c r="X174" i="1"/>
  <c r="W174" i="1"/>
  <c r="V174" i="1"/>
  <c r="U174" i="1"/>
  <c r="S174" i="1"/>
  <c r="R174" i="1"/>
  <c r="Q174" i="1"/>
  <c r="P174" i="1"/>
  <c r="O174" i="1"/>
  <c r="N174" i="1"/>
  <c r="L174" i="1"/>
  <c r="K174" i="1"/>
  <c r="J174" i="1"/>
  <c r="I174" i="1"/>
  <c r="H174" i="1"/>
  <c r="G174" i="1"/>
  <c r="E174" i="1"/>
  <c r="D174" i="1"/>
  <c r="C174" i="1"/>
  <c r="AP174" i="1" s="1"/>
  <c r="AL173" i="1"/>
  <c r="AK173" i="1"/>
  <c r="AJ173" i="1"/>
  <c r="AI173" i="1"/>
  <c r="AH173" i="1"/>
  <c r="AG173" i="1"/>
  <c r="AE173" i="1"/>
  <c r="AD173" i="1"/>
  <c r="AC173" i="1"/>
  <c r="AB173" i="1"/>
  <c r="Y173" i="1"/>
  <c r="X173" i="1"/>
  <c r="W173" i="1"/>
  <c r="V173" i="1"/>
  <c r="U173" i="1"/>
  <c r="S173" i="1"/>
  <c r="R173" i="1"/>
  <c r="Q173" i="1"/>
  <c r="P173" i="1"/>
  <c r="O173" i="1"/>
  <c r="N173" i="1"/>
  <c r="L173" i="1"/>
  <c r="K173" i="1"/>
  <c r="J173" i="1"/>
  <c r="I173" i="1"/>
  <c r="H173" i="1"/>
  <c r="G173" i="1"/>
  <c r="E173" i="1"/>
  <c r="D173" i="1"/>
  <c r="C173" i="1"/>
  <c r="AO173" i="1" s="1"/>
  <c r="AL172" i="1"/>
  <c r="AK172" i="1"/>
  <c r="AJ172" i="1"/>
  <c r="AI172" i="1"/>
  <c r="AH172" i="1"/>
  <c r="AG172" i="1"/>
  <c r="AE172" i="1"/>
  <c r="AD172" i="1"/>
  <c r="AC172" i="1"/>
  <c r="AB172" i="1"/>
  <c r="Y172" i="1"/>
  <c r="X172" i="1"/>
  <c r="W172" i="1"/>
  <c r="V172" i="1"/>
  <c r="U172" i="1"/>
  <c r="S172" i="1"/>
  <c r="R172" i="1"/>
  <c r="Q172" i="1"/>
  <c r="P172" i="1"/>
  <c r="O172" i="1"/>
  <c r="N172" i="1"/>
  <c r="L172" i="1"/>
  <c r="K172" i="1"/>
  <c r="J172" i="1"/>
  <c r="I172" i="1"/>
  <c r="H172" i="1"/>
  <c r="G172" i="1"/>
  <c r="E172" i="1"/>
  <c r="D172" i="1"/>
  <c r="C172" i="1"/>
  <c r="AN172" i="1" s="1"/>
  <c r="AP171" i="1"/>
  <c r="AL171" i="1"/>
  <c r="AK171" i="1"/>
  <c r="AJ171" i="1"/>
  <c r="AI171" i="1"/>
  <c r="AH171" i="1"/>
  <c r="AG171" i="1"/>
  <c r="AE171" i="1"/>
  <c r="AD171" i="1"/>
  <c r="AC171" i="1"/>
  <c r="AB171" i="1"/>
  <c r="Y171" i="1"/>
  <c r="X171" i="1"/>
  <c r="W171" i="1"/>
  <c r="V171" i="1"/>
  <c r="U171" i="1"/>
  <c r="S171" i="1"/>
  <c r="R171" i="1"/>
  <c r="Q171" i="1"/>
  <c r="P171" i="1"/>
  <c r="O171" i="1"/>
  <c r="N171" i="1"/>
  <c r="L171" i="1"/>
  <c r="K171" i="1"/>
  <c r="J171" i="1"/>
  <c r="I171" i="1"/>
  <c r="H171" i="1"/>
  <c r="G171" i="1"/>
  <c r="E171" i="1"/>
  <c r="D171" i="1"/>
  <c r="C171" i="1"/>
  <c r="AN170" i="1"/>
  <c r="AL170" i="1"/>
  <c r="AK170" i="1"/>
  <c r="AJ170" i="1"/>
  <c r="AI170" i="1"/>
  <c r="AH170" i="1"/>
  <c r="AG170" i="1"/>
  <c r="AE170" i="1"/>
  <c r="AD170" i="1"/>
  <c r="AC170" i="1"/>
  <c r="AB170" i="1"/>
  <c r="Y170" i="1"/>
  <c r="X170" i="1"/>
  <c r="W170" i="1"/>
  <c r="V170" i="1"/>
  <c r="U170" i="1"/>
  <c r="S170" i="1"/>
  <c r="R170" i="1"/>
  <c r="Q170" i="1"/>
  <c r="P170" i="1"/>
  <c r="O170" i="1"/>
  <c r="N170" i="1"/>
  <c r="L170" i="1"/>
  <c r="K170" i="1"/>
  <c r="J170" i="1"/>
  <c r="I170" i="1"/>
  <c r="H170" i="1"/>
  <c r="G170" i="1"/>
  <c r="E170" i="1"/>
  <c r="D170" i="1"/>
  <c r="C170" i="1"/>
  <c r="AP170" i="1" s="1"/>
  <c r="AP169" i="1"/>
  <c r="AL169" i="1"/>
  <c r="AK169" i="1"/>
  <c r="AJ169" i="1"/>
  <c r="AI169" i="1"/>
  <c r="AH169" i="1"/>
  <c r="AG169" i="1"/>
  <c r="AE169" i="1"/>
  <c r="AD169" i="1"/>
  <c r="AC169" i="1"/>
  <c r="AB169" i="1"/>
  <c r="Y169" i="1"/>
  <c r="X169" i="1"/>
  <c r="W169" i="1"/>
  <c r="V169" i="1"/>
  <c r="U169" i="1"/>
  <c r="S169" i="1"/>
  <c r="R169" i="1"/>
  <c r="Q169" i="1"/>
  <c r="P169" i="1"/>
  <c r="O169" i="1"/>
  <c r="N169" i="1"/>
  <c r="L169" i="1"/>
  <c r="K169" i="1"/>
  <c r="J169" i="1"/>
  <c r="I169" i="1"/>
  <c r="H169" i="1"/>
  <c r="G169" i="1"/>
  <c r="E169" i="1"/>
  <c r="D169" i="1"/>
  <c r="C169" i="1"/>
  <c r="AO169" i="1" s="1"/>
  <c r="AL168" i="1"/>
  <c r="AK168" i="1"/>
  <c r="AJ168" i="1"/>
  <c r="AI168" i="1"/>
  <c r="AH168" i="1"/>
  <c r="AG168" i="1"/>
  <c r="AE168" i="1"/>
  <c r="AD168" i="1"/>
  <c r="AC168" i="1"/>
  <c r="AB168" i="1"/>
  <c r="Y168" i="1"/>
  <c r="X168" i="1"/>
  <c r="W168" i="1"/>
  <c r="V168" i="1"/>
  <c r="U168" i="1"/>
  <c r="S168" i="1"/>
  <c r="R168" i="1"/>
  <c r="Q168" i="1"/>
  <c r="P168" i="1"/>
  <c r="O168" i="1"/>
  <c r="N168" i="1"/>
  <c r="T168" i="1" s="1"/>
  <c r="L168" i="1"/>
  <c r="K168" i="1"/>
  <c r="J168" i="1"/>
  <c r="I168" i="1"/>
  <c r="H168" i="1"/>
  <c r="G168" i="1"/>
  <c r="E168" i="1"/>
  <c r="D168" i="1"/>
  <c r="C168" i="1"/>
  <c r="AN168" i="1" s="1"/>
  <c r="AO167" i="1"/>
  <c r="AN167" i="1"/>
  <c r="AL167" i="1"/>
  <c r="AK167" i="1"/>
  <c r="AJ167" i="1"/>
  <c r="AI167" i="1"/>
  <c r="AH167" i="1"/>
  <c r="AG167" i="1"/>
  <c r="AE167" i="1"/>
  <c r="AD167" i="1"/>
  <c r="AC167" i="1"/>
  <c r="AB167" i="1"/>
  <c r="Y167" i="1"/>
  <c r="X167" i="1"/>
  <c r="W167" i="1"/>
  <c r="V167" i="1"/>
  <c r="U167" i="1"/>
  <c r="S167" i="1"/>
  <c r="R167" i="1"/>
  <c r="Q167" i="1"/>
  <c r="P167" i="1"/>
  <c r="O167" i="1"/>
  <c r="N167" i="1"/>
  <c r="L167" i="1"/>
  <c r="K167" i="1"/>
  <c r="J167" i="1"/>
  <c r="I167" i="1"/>
  <c r="H167" i="1"/>
  <c r="G167" i="1"/>
  <c r="E167" i="1"/>
  <c r="D167" i="1"/>
  <c r="C167" i="1"/>
  <c r="AP167" i="1" s="1"/>
  <c r="AL166" i="1"/>
  <c r="AK166" i="1"/>
  <c r="AJ166" i="1"/>
  <c r="AI166" i="1"/>
  <c r="AH166" i="1"/>
  <c r="AG166" i="1"/>
  <c r="AE166" i="1"/>
  <c r="AD166" i="1"/>
  <c r="AC166" i="1"/>
  <c r="AB166" i="1"/>
  <c r="Y166" i="1"/>
  <c r="X166" i="1"/>
  <c r="W166" i="1"/>
  <c r="V166" i="1"/>
  <c r="U166" i="1"/>
  <c r="S166" i="1"/>
  <c r="R166" i="1"/>
  <c r="Q166" i="1"/>
  <c r="P166" i="1"/>
  <c r="O166" i="1"/>
  <c r="N166" i="1"/>
  <c r="L166" i="1"/>
  <c r="K166" i="1"/>
  <c r="J166" i="1"/>
  <c r="I166" i="1"/>
  <c r="H166" i="1"/>
  <c r="M166" i="1" s="1"/>
  <c r="G166" i="1"/>
  <c r="E166" i="1"/>
  <c r="D166" i="1"/>
  <c r="C166" i="1"/>
  <c r="AL165" i="1"/>
  <c r="AK165" i="1"/>
  <c r="AJ165" i="1"/>
  <c r="AI165" i="1"/>
  <c r="AH165" i="1"/>
  <c r="AG165" i="1"/>
  <c r="AE165" i="1"/>
  <c r="AD165" i="1"/>
  <c r="AC165" i="1"/>
  <c r="AB165" i="1"/>
  <c r="Y165" i="1"/>
  <c r="X165" i="1"/>
  <c r="W165" i="1"/>
  <c r="V165" i="1"/>
  <c r="U165" i="1"/>
  <c r="S165" i="1"/>
  <c r="R165" i="1"/>
  <c r="Q165" i="1"/>
  <c r="P165" i="1"/>
  <c r="O165" i="1"/>
  <c r="N165" i="1"/>
  <c r="L165" i="1"/>
  <c r="K165" i="1"/>
  <c r="J165" i="1"/>
  <c r="I165" i="1"/>
  <c r="H165" i="1"/>
  <c r="G165" i="1"/>
  <c r="E165" i="1"/>
  <c r="D165" i="1"/>
  <c r="C165" i="1"/>
  <c r="AN165" i="1" s="1"/>
  <c r="AL164" i="1"/>
  <c r="AK164" i="1"/>
  <c r="AJ164" i="1"/>
  <c r="AI164" i="1"/>
  <c r="AH164" i="1"/>
  <c r="AG164" i="1"/>
  <c r="AE164" i="1"/>
  <c r="AD164" i="1"/>
  <c r="AC164" i="1"/>
  <c r="AB164" i="1"/>
  <c r="Y164" i="1"/>
  <c r="X164" i="1"/>
  <c r="W164" i="1"/>
  <c r="V164" i="1"/>
  <c r="U164" i="1"/>
  <c r="S164" i="1"/>
  <c r="R164" i="1"/>
  <c r="Q164" i="1"/>
  <c r="P164" i="1"/>
  <c r="O164" i="1"/>
  <c r="N164" i="1"/>
  <c r="L164" i="1"/>
  <c r="K164" i="1"/>
  <c r="J164" i="1"/>
  <c r="I164" i="1"/>
  <c r="H164" i="1"/>
  <c r="G164" i="1"/>
  <c r="E164" i="1"/>
  <c r="D164" i="1"/>
  <c r="C164" i="1"/>
  <c r="AO164" i="1" s="1"/>
  <c r="AO163" i="1"/>
  <c r="AN163" i="1"/>
  <c r="AL163" i="1"/>
  <c r="AK163" i="1"/>
  <c r="AJ163" i="1"/>
  <c r="AI163" i="1"/>
  <c r="AH163" i="1"/>
  <c r="AG163" i="1"/>
  <c r="AE163" i="1"/>
  <c r="AD163" i="1"/>
  <c r="AC163" i="1"/>
  <c r="AB163" i="1"/>
  <c r="Y163" i="1"/>
  <c r="X163" i="1"/>
  <c r="W163" i="1"/>
  <c r="V163" i="1"/>
  <c r="U163" i="1"/>
  <c r="S163" i="1"/>
  <c r="R163" i="1"/>
  <c r="Q163" i="1"/>
  <c r="P163" i="1"/>
  <c r="O163" i="1"/>
  <c r="N163" i="1"/>
  <c r="L163" i="1"/>
  <c r="K163" i="1"/>
  <c r="J163" i="1"/>
  <c r="I163" i="1"/>
  <c r="H163" i="1"/>
  <c r="G163" i="1"/>
  <c r="E163" i="1"/>
  <c r="D163" i="1"/>
  <c r="C163" i="1"/>
  <c r="AP163" i="1" s="1"/>
  <c r="AO162" i="1"/>
  <c r="AN162" i="1"/>
  <c r="AL162" i="1"/>
  <c r="AK162" i="1"/>
  <c r="AJ162" i="1"/>
  <c r="AI162" i="1"/>
  <c r="AH162" i="1"/>
  <c r="AG162" i="1"/>
  <c r="AE162" i="1"/>
  <c r="AD162" i="1"/>
  <c r="AC162" i="1"/>
  <c r="AB162" i="1"/>
  <c r="Y162" i="1"/>
  <c r="X162" i="1"/>
  <c r="W162" i="1"/>
  <c r="V162" i="1"/>
  <c r="U162" i="1"/>
  <c r="S162" i="1"/>
  <c r="R162" i="1"/>
  <c r="Q162" i="1"/>
  <c r="P162" i="1"/>
  <c r="O162" i="1"/>
  <c r="N162" i="1"/>
  <c r="L162" i="1"/>
  <c r="K162" i="1"/>
  <c r="J162" i="1"/>
  <c r="I162" i="1"/>
  <c r="H162" i="1"/>
  <c r="G162" i="1"/>
  <c r="E162" i="1"/>
  <c r="D162" i="1"/>
  <c r="C162" i="1"/>
  <c r="AP162" i="1" s="1"/>
  <c r="AP161" i="1"/>
  <c r="AL161" i="1"/>
  <c r="AK161" i="1"/>
  <c r="AJ161" i="1"/>
  <c r="AI161" i="1"/>
  <c r="AH161" i="1"/>
  <c r="AG161" i="1"/>
  <c r="AE161" i="1"/>
  <c r="AD161" i="1"/>
  <c r="AC161" i="1"/>
  <c r="AB161" i="1"/>
  <c r="Y161" i="1"/>
  <c r="X161" i="1"/>
  <c r="W161" i="1"/>
  <c r="V161" i="1"/>
  <c r="U161" i="1"/>
  <c r="S161" i="1"/>
  <c r="R161" i="1"/>
  <c r="Q161" i="1"/>
  <c r="P161" i="1"/>
  <c r="O161" i="1"/>
  <c r="T161" i="1" s="1"/>
  <c r="AS161" i="1" s="1"/>
  <c r="N161" i="1"/>
  <c r="L161" i="1"/>
  <c r="K161" i="1"/>
  <c r="J161" i="1"/>
  <c r="I161" i="1"/>
  <c r="H161" i="1"/>
  <c r="G161" i="1"/>
  <c r="E161" i="1"/>
  <c r="D161" i="1"/>
  <c r="C161" i="1"/>
  <c r="AO161" i="1" s="1"/>
  <c r="AL160" i="1"/>
  <c r="AK160" i="1"/>
  <c r="AJ160" i="1"/>
  <c r="AI160" i="1"/>
  <c r="AH160" i="1"/>
  <c r="AG160" i="1"/>
  <c r="AE160" i="1"/>
  <c r="AD160" i="1"/>
  <c r="AC160" i="1"/>
  <c r="AB160" i="1"/>
  <c r="Y160" i="1"/>
  <c r="X160" i="1"/>
  <c r="W160" i="1"/>
  <c r="V160" i="1"/>
  <c r="U160" i="1"/>
  <c r="S160" i="1"/>
  <c r="R160" i="1"/>
  <c r="Q160" i="1"/>
  <c r="P160" i="1"/>
  <c r="O160" i="1"/>
  <c r="N160" i="1"/>
  <c r="L160" i="1"/>
  <c r="K160" i="1"/>
  <c r="J160" i="1"/>
  <c r="I160" i="1"/>
  <c r="M160" i="1" s="1"/>
  <c r="H160" i="1"/>
  <c r="G160" i="1"/>
  <c r="E160" i="1"/>
  <c r="D160" i="1"/>
  <c r="C160" i="1"/>
  <c r="AP160" i="1" s="1"/>
  <c r="AL159" i="1"/>
  <c r="AK159" i="1"/>
  <c r="AJ159" i="1"/>
  <c r="AI159" i="1"/>
  <c r="AH159" i="1"/>
  <c r="AG159" i="1"/>
  <c r="AE159" i="1"/>
  <c r="AD159" i="1"/>
  <c r="AC159" i="1"/>
  <c r="AB159" i="1"/>
  <c r="Y159" i="1"/>
  <c r="X159" i="1"/>
  <c r="W159" i="1"/>
  <c r="V159" i="1"/>
  <c r="U159" i="1"/>
  <c r="S159" i="1"/>
  <c r="R159" i="1"/>
  <c r="Q159" i="1"/>
  <c r="P159" i="1"/>
  <c r="T159" i="1" s="1"/>
  <c r="O159" i="1"/>
  <c r="N159" i="1"/>
  <c r="L159" i="1"/>
  <c r="K159" i="1"/>
  <c r="J159" i="1"/>
  <c r="I159" i="1"/>
  <c r="H159" i="1"/>
  <c r="G159" i="1"/>
  <c r="E159" i="1"/>
  <c r="D159" i="1"/>
  <c r="C159" i="1"/>
  <c r="AP158" i="1"/>
  <c r="AL158" i="1"/>
  <c r="AK158" i="1"/>
  <c r="AJ158" i="1"/>
  <c r="AI158" i="1"/>
  <c r="AH158" i="1"/>
  <c r="AG158" i="1"/>
  <c r="AE158" i="1"/>
  <c r="AD158" i="1"/>
  <c r="AC158" i="1"/>
  <c r="AB158" i="1"/>
  <c r="Y158" i="1"/>
  <c r="X158" i="1"/>
  <c r="W158" i="1"/>
  <c r="V158" i="1"/>
  <c r="U158" i="1"/>
  <c r="S158" i="1"/>
  <c r="R158" i="1"/>
  <c r="Q158" i="1"/>
  <c r="P158" i="1"/>
  <c r="O158" i="1"/>
  <c r="N158" i="1"/>
  <c r="L158" i="1"/>
  <c r="K158" i="1"/>
  <c r="J158" i="1"/>
  <c r="I158" i="1"/>
  <c r="H158" i="1"/>
  <c r="G158" i="1"/>
  <c r="E158" i="1"/>
  <c r="D158" i="1"/>
  <c r="C158" i="1"/>
  <c r="AO157" i="1"/>
  <c r="AL157" i="1"/>
  <c r="AK157" i="1"/>
  <c r="AJ157" i="1"/>
  <c r="AI157" i="1"/>
  <c r="AH157" i="1"/>
  <c r="AG157" i="1"/>
  <c r="AE157" i="1"/>
  <c r="AD157" i="1"/>
  <c r="AC157" i="1"/>
  <c r="AB157" i="1"/>
  <c r="Y157" i="1"/>
  <c r="X157" i="1"/>
  <c r="W157" i="1"/>
  <c r="V157" i="1"/>
  <c r="U157" i="1"/>
  <c r="S157" i="1"/>
  <c r="R157" i="1"/>
  <c r="Q157" i="1"/>
  <c r="P157" i="1"/>
  <c r="O157" i="1"/>
  <c r="N157" i="1"/>
  <c r="L157" i="1"/>
  <c r="K157" i="1"/>
  <c r="J157" i="1"/>
  <c r="I157" i="1"/>
  <c r="H157" i="1"/>
  <c r="G157" i="1"/>
  <c r="E157" i="1"/>
  <c r="D157" i="1"/>
  <c r="C157" i="1"/>
  <c r="AN157" i="1" s="1"/>
  <c r="AN156" i="1"/>
  <c r="AL156" i="1"/>
  <c r="AK156" i="1"/>
  <c r="AJ156" i="1"/>
  <c r="AI156" i="1"/>
  <c r="AH156" i="1"/>
  <c r="AG156" i="1"/>
  <c r="AE156" i="1"/>
  <c r="AD156" i="1"/>
  <c r="AC156" i="1"/>
  <c r="AB156" i="1"/>
  <c r="Y156" i="1"/>
  <c r="X156" i="1"/>
  <c r="W156" i="1"/>
  <c r="V156" i="1"/>
  <c r="U156" i="1"/>
  <c r="S156" i="1"/>
  <c r="R156" i="1"/>
  <c r="Q156" i="1"/>
  <c r="P156" i="1"/>
  <c r="O156" i="1"/>
  <c r="N156" i="1"/>
  <c r="L156" i="1"/>
  <c r="K156" i="1"/>
  <c r="J156" i="1"/>
  <c r="I156" i="1"/>
  <c r="H156" i="1"/>
  <c r="G156" i="1"/>
  <c r="E156" i="1"/>
  <c r="D156" i="1"/>
  <c r="C156" i="1"/>
  <c r="AP156" i="1" s="1"/>
  <c r="AL155" i="1"/>
  <c r="AK155" i="1"/>
  <c r="AJ155" i="1"/>
  <c r="AI155" i="1"/>
  <c r="AH155" i="1"/>
  <c r="AG155" i="1"/>
  <c r="AE155" i="1"/>
  <c r="AD155" i="1"/>
  <c r="AC155" i="1"/>
  <c r="AB155" i="1"/>
  <c r="Y155" i="1"/>
  <c r="X155" i="1"/>
  <c r="W155" i="1"/>
  <c r="V155" i="1"/>
  <c r="U155" i="1"/>
  <c r="S155" i="1"/>
  <c r="R155" i="1"/>
  <c r="Q155" i="1"/>
  <c r="P155" i="1"/>
  <c r="O155" i="1"/>
  <c r="N155" i="1"/>
  <c r="L155" i="1"/>
  <c r="K155" i="1"/>
  <c r="J155" i="1"/>
  <c r="I155" i="1"/>
  <c r="H155" i="1"/>
  <c r="G155" i="1"/>
  <c r="E155" i="1"/>
  <c r="D155" i="1"/>
  <c r="C155" i="1"/>
  <c r="AL154" i="1"/>
  <c r="AK154" i="1"/>
  <c r="AJ154" i="1"/>
  <c r="AI154" i="1"/>
  <c r="AH154" i="1"/>
  <c r="AG154" i="1"/>
  <c r="AE154" i="1"/>
  <c r="AD154" i="1"/>
  <c r="AC154" i="1"/>
  <c r="AB154" i="1"/>
  <c r="Y154" i="1"/>
  <c r="X154" i="1"/>
  <c r="W154" i="1"/>
  <c r="V154" i="1"/>
  <c r="U154" i="1"/>
  <c r="S154" i="1"/>
  <c r="R154" i="1"/>
  <c r="Q154" i="1"/>
  <c r="P154" i="1"/>
  <c r="O154" i="1"/>
  <c r="N154" i="1"/>
  <c r="L154" i="1"/>
  <c r="K154" i="1"/>
  <c r="J154" i="1"/>
  <c r="I154" i="1"/>
  <c r="H154" i="1"/>
  <c r="G154" i="1"/>
  <c r="E154" i="1"/>
  <c r="D154" i="1"/>
  <c r="C154" i="1"/>
  <c r="AP154" i="1" s="1"/>
  <c r="AL153" i="1"/>
  <c r="AK153" i="1"/>
  <c r="AJ153" i="1"/>
  <c r="AI153" i="1"/>
  <c r="AH153" i="1"/>
  <c r="AG153" i="1"/>
  <c r="AE153" i="1"/>
  <c r="AD153" i="1"/>
  <c r="AC153" i="1"/>
  <c r="AB153" i="1"/>
  <c r="Y153" i="1"/>
  <c r="X153" i="1"/>
  <c r="W153" i="1"/>
  <c r="V153" i="1"/>
  <c r="U153" i="1"/>
  <c r="S153" i="1"/>
  <c r="R153" i="1"/>
  <c r="Q153" i="1"/>
  <c r="P153" i="1"/>
  <c r="O153" i="1"/>
  <c r="N153" i="1"/>
  <c r="L153" i="1"/>
  <c r="K153" i="1"/>
  <c r="J153" i="1"/>
  <c r="I153" i="1"/>
  <c r="H153" i="1"/>
  <c r="M153" i="1" s="1"/>
  <c r="G153" i="1"/>
  <c r="E153" i="1"/>
  <c r="D153" i="1"/>
  <c r="C153" i="1"/>
  <c r="AN152" i="1"/>
  <c r="AL152" i="1"/>
  <c r="AK152" i="1"/>
  <c r="AJ152" i="1"/>
  <c r="AI152" i="1"/>
  <c r="AH152" i="1"/>
  <c r="AG152" i="1"/>
  <c r="AE152" i="1"/>
  <c r="AD152" i="1"/>
  <c r="AC152" i="1"/>
  <c r="AB152" i="1"/>
  <c r="Y152" i="1"/>
  <c r="X152" i="1"/>
  <c r="W152" i="1"/>
  <c r="V152" i="1"/>
  <c r="U152" i="1"/>
  <c r="S152" i="1"/>
  <c r="R152" i="1"/>
  <c r="Q152" i="1"/>
  <c r="P152" i="1"/>
  <c r="O152" i="1"/>
  <c r="N152" i="1"/>
  <c r="L152" i="1"/>
  <c r="K152" i="1"/>
  <c r="J152" i="1"/>
  <c r="I152" i="1"/>
  <c r="H152" i="1"/>
  <c r="G152" i="1"/>
  <c r="E152" i="1"/>
  <c r="D152" i="1"/>
  <c r="C152" i="1"/>
  <c r="AP152" i="1" s="1"/>
  <c r="AL151" i="1"/>
  <c r="AK151" i="1"/>
  <c r="AJ151" i="1"/>
  <c r="AI151" i="1"/>
  <c r="AH151" i="1"/>
  <c r="AG151" i="1"/>
  <c r="AE151" i="1"/>
  <c r="AD151" i="1"/>
  <c r="AC151" i="1"/>
  <c r="AB151" i="1"/>
  <c r="Y151" i="1"/>
  <c r="X151" i="1"/>
  <c r="W151" i="1"/>
  <c r="V151" i="1"/>
  <c r="U151" i="1"/>
  <c r="S151" i="1"/>
  <c r="R151" i="1"/>
  <c r="Q151" i="1"/>
  <c r="P151" i="1"/>
  <c r="O151" i="1"/>
  <c r="N151" i="1"/>
  <c r="L151" i="1"/>
  <c r="K151" i="1"/>
  <c r="J151" i="1"/>
  <c r="I151" i="1"/>
  <c r="H151" i="1"/>
  <c r="G151" i="1"/>
  <c r="E151" i="1"/>
  <c r="D151" i="1"/>
  <c r="C151" i="1"/>
  <c r="AO150" i="1"/>
  <c r="AN150" i="1"/>
  <c r="AL150" i="1"/>
  <c r="AK150" i="1"/>
  <c r="AJ150" i="1"/>
  <c r="AI150" i="1"/>
  <c r="AH150" i="1"/>
  <c r="AG150" i="1"/>
  <c r="AE150" i="1"/>
  <c r="AD150" i="1"/>
  <c r="AC150" i="1"/>
  <c r="AB150" i="1"/>
  <c r="Y150" i="1"/>
  <c r="X150" i="1"/>
  <c r="W150" i="1"/>
  <c r="V150" i="1"/>
  <c r="U150" i="1"/>
  <c r="S150" i="1"/>
  <c r="R150" i="1"/>
  <c r="Q150" i="1"/>
  <c r="P150" i="1"/>
  <c r="O150" i="1"/>
  <c r="N150" i="1"/>
  <c r="L150" i="1"/>
  <c r="K150" i="1"/>
  <c r="J150" i="1"/>
  <c r="I150" i="1"/>
  <c r="H150" i="1"/>
  <c r="G150" i="1"/>
  <c r="E150" i="1"/>
  <c r="D150" i="1"/>
  <c r="C150" i="1"/>
  <c r="AP150" i="1" s="1"/>
  <c r="AL149" i="1"/>
  <c r="AK149" i="1"/>
  <c r="AJ149" i="1"/>
  <c r="AI149" i="1"/>
  <c r="AH149" i="1"/>
  <c r="AG149" i="1"/>
  <c r="AE149" i="1"/>
  <c r="AD149" i="1"/>
  <c r="AC149" i="1"/>
  <c r="AB149" i="1"/>
  <c r="Y149" i="1"/>
  <c r="X149" i="1"/>
  <c r="W149" i="1"/>
  <c r="V149" i="1"/>
  <c r="U149" i="1"/>
  <c r="S149" i="1"/>
  <c r="R149" i="1"/>
  <c r="Q149" i="1"/>
  <c r="P149" i="1"/>
  <c r="O149" i="1"/>
  <c r="N149" i="1"/>
  <c r="T149" i="1" s="1"/>
  <c r="L149" i="1"/>
  <c r="K149" i="1"/>
  <c r="J149" i="1"/>
  <c r="I149" i="1"/>
  <c r="H149" i="1"/>
  <c r="G149" i="1"/>
  <c r="E149" i="1"/>
  <c r="D149" i="1"/>
  <c r="C149" i="1"/>
  <c r="AL148" i="1"/>
  <c r="AK148" i="1"/>
  <c r="AJ148" i="1"/>
  <c r="AI148" i="1"/>
  <c r="AH148" i="1"/>
  <c r="AG148" i="1"/>
  <c r="AE148" i="1"/>
  <c r="AD148" i="1"/>
  <c r="AC148" i="1"/>
  <c r="AB148" i="1"/>
  <c r="Y148" i="1"/>
  <c r="X148" i="1"/>
  <c r="W148" i="1"/>
  <c r="V148" i="1"/>
  <c r="U148" i="1"/>
  <c r="S148" i="1"/>
  <c r="R148" i="1"/>
  <c r="Q148" i="1"/>
  <c r="P148" i="1"/>
  <c r="O148" i="1"/>
  <c r="N148" i="1"/>
  <c r="L148" i="1"/>
  <c r="K148" i="1"/>
  <c r="J148" i="1"/>
  <c r="I148" i="1"/>
  <c r="H148" i="1"/>
  <c r="G148" i="1"/>
  <c r="E148" i="1"/>
  <c r="D148" i="1"/>
  <c r="C148" i="1"/>
  <c r="AL147" i="1"/>
  <c r="AK147" i="1"/>
  <c r="AJ147" i="1"/>
  <c r="AI147" i="1"/>
  <c r="AH147" i="1"/>
  <c r="AG147" i="1"/>
  <c r="AE147" i="1"/>
  <c r="AD147" i="1"/>
  <c r="AC147" i="1"/>
  <c r="AB147" i="1"/>
  <c r="Y147" i="1"/>
  <c r="X147" i="1"/>
  <c r="W147" i="1"/>
  <c r="V147" i="1"/>
  <c r="U147" i="1"/>
  <c r="S147" i="1"/>
  <c r="R147" i="1"/>
  <c r="Q147" i="1"/>
  <c r="P147" i="1"/>
  <c r="O147" i="1"/>
  <c r="N147" i="1"/>
  <c r="L147" i="1"/>
  <c r="K147" i="1"/>
  <c r="J147" i="1"/>
  <c r="I147" i="1"/>
  <c r="H147" i="1"/>
  <c r="G147" i="1"/>
  <c r="E147" i="1"/>
  <c r="D147" i="1"/>
  <c r="C147" i="1"/>
  <c r="AO146" i="1"/>
  <c r="AN146" i="1"/>
  <c r="AL146" i="1"/>
  <c r="AK146" i="1"/>
  <c r="AJ146" i="1"/>
  <c r="AI146" i="1"/>
  <c r="AH146" i="1"/>
  <c r="AG146" i="1"/>
  <c r="AE146" i="1"/>
  <c r="AD146" i="1"/>
  <c r="AC146" i="1"/>
  <c r="AB146" i="1"/>
  <c r="Y146" i="1"/>
  <c r="X146" i="1"/>
  <c r="W146" i="1"/>
  <c r="V146" i="1"/>
  <c r="U146" i="1"/>
  <c r="S146" i="1"/>
  <c r="R146" i="1"/>
  <c r="Q146" i="1"/>
  <c r="P146" i="1"/>
  <c r="O146" i="1"/>
  <c r="N146" i="1"/>
  <c r="L146" i="1"/>
  <c r="K146" i="1"/>
  <c r="J146" i="1"/>
  <c r="I146" i="1"/>
  <c r="H146" i="1"/>
  <c r="G146" i="1"/>
  <c r="M146" i="1" s="1"/>
  <c r="E146" i="1"/>
  <c r="D146" i="1"/>
  <c r="C146" i="1"/>
  <c r="AP146" i="1" s="1"/>
  <c r="AO145" i="1"/>
  <c r="AL145" i="1"/>
  <c r="AK145" i="1"/>
  <c r="AJ145" i="1"/>
  <c r="AI145" i="1"/>
  <c r="AH145" i="1"/>
  <c r="AG145" i="1"/>
  <c r="AE145" i="1"/>
  <c r="AD145" i="1"/>
  <c r="AC145" i="1"/>
  <c r="AB145" i="1"/>
  <c r="Y145" i="1"/>
  <c r="X145" i="1"/>
  <c r="W145" i="1"/>
  <c r="V145" i="1"/>
  <c r="U145" i="1"/>
  <c r="S145" i="1"/>
  <c r="R145" i="1"/>
  <c r="Q145" i="1"/>
  <c r="P145" i="1"/>
  <c r="O145" i="1"/>
  <c r="N145" i="1"/>
  <c r="L145" i="1"/>
  <c r="K145" i="1"/>
  <c r="J145" i="1"/>
  <c r="I145" i="1"/>
  <c r="H145" i="1"/>
  <c r="G145" i="1"/>
  <c r="E145" i="1"/>
  <c r="D145" i="1"/>
  <c r="C145" i="1"/>
  <c r="AN145" i="1" s="1"/>
  <c r="AL144" i="1"/>
  <c r="AK144" i="1"/>
  <c r="AJ144" i="1"/>
  <c r="AI144" i="1"/>
  <c r="AH144" i="1"/>
  <c r="AG144" i="1"/>
  <c r="AE144" i="1"/>
  <c r="AD144" i="1"/>
  <c r="AC144" i="1"/>
  <c r="AB144" i="1"/>
  <c r="Y144" i="1"/>
  <c r="X144" i="1"/>
  <c r="W144" i="1"/>
  <c r="V144" i="1"/>
  <c r="U144" i="1"/>
  <c r="S144" i="1"/>
  <c r="R144" i="1"/>
  <c r="Q144" i="1"/>
  <c r="P144" i="1"/>
  <c r="O144" i="1"/>
  <c r="N144" i="1"/>
  <c r="L144" i="1"/>
  <c r="K144" i="1"/>
  <c r="J144" i="1"/>
  <c r="I144" i="1"/>
  <c r="M144" i="1" s="1"/>
  <c r="H144" i="1"/>
  <c r="G144" i="1"/>
  <c r="E144" i="1"/>
  <c r="D144" i="1"/>
  <c r="C144" i="1"/>
  <c r="AL143" i="1"/>
  <c r="AK143" i="1"/>
  <c r="AJ143" i="1"/>
  <c r="AI143" i="1"/>
  <c r="AH143" i="1"/>
  <c r="AG143" i="1"/>
  <c r="AE143" i="1"/>
  <c r="AD143" i="1"/>
  <c r="AC143" i="1"/>
  <c r="AB143" i="1"/>
  <c r="Y143" i="1"/>
  <c r="X143" i="1"/>
  <c r="W143" i="1"/>
  <c r="V143" i="1"/>
  <c r="U143" i="1"/>
  <c r="S143" i="1"/>
  <c r="R143" i="1"/>
  <c r="Q143" i="1"/>
  <c r="P143" i="1"/>
  <c r="T143" i="1" s="1"/>
  <c r="O143" i="1"/>
  <c r="N143" i="1"/>
  <c r="L143" i="1"/>
  <c r="K143" i="1"/>
  <c r="J143" i="1"/>
  <c r="I143" i="1"/>
  <c r="H143" i="1"/>
  <c r="G143" i="1"/>
  <c r="E143" i="1"/>
  <c r="D143" i="1"/>
  <c r="C143" i="1"/>
  <c r="AL142" i="1"/>
  <c r="AK142" i="1"/>
  <c r="AJ142" i="1"/>
  <c r="AI142" i="1"/>
  <c r="AH142" i="1"/>
  <c r="AG142" i="1"/>
  <c r="AE142" i="1"/>
  <c r="AD142" i="1"/>
  <c r="AC142" i="1"/>
  <c r="AB142" i="1"/>
  <c r="Y142" i="1"/>
  <c r="X142" i="1"/>
  <c r="W142" i="1"/>
  <c r="V142" i="1"/>
  <c r="U142" i="1"/>
  <c r="S142" i="1"/>
  <c r="R142" i="1"/>
  <c r="Q142" i="1"/>
  <c r="P142" i="1"/>
  <c r="O142" i="1"/>
  <c r="N142" i="1"/>
  <c r="L142" i="1"/>
  <c r="K142" i="1"/>
  <c r="J142" i="1"/>
  <c r="I142" i="1"/>
  <c r="H142" i="1"/>
  <c r="G142" i="1"/>
  <c r="E142" i="1"/>
  <c r="D142" i="1"/>
  <c r="C142" i="1"/>
  <c r="AN142" i="1" s="1"/>
  <c r="AO141" i="1"/>
  <c r="AL141" i="1"/>
  <c r="AK141" i="1"/>
  <c r="AJ141" i="1"/>
  <c r="AI141" i="1"/>
  <c r="AH141" i="1"/>
  <c r="AG141" i="1"/>
  <c r="AE141" i="1"/>
  <c r="AD141" i="1"/>
  <c r="AC141" i="1"/>
  <c r="AB141" i="1"/>
  <c r="Y141" i="1"/>
  <c r="X141" i="1"/>
  <c r="W141" i="1"/>
  <c r="V141" i="1"/>
  <c r="U141" i="1"/>
  <c r="S141" i="1"/>
  <c r="R141" i="1"/>
  <c r="Q141" i="1"/>
  <c r="P141" i="1"/>
  <c r="O141" i="1"/>
  <c r="N141" i="1"/>
  <c r="L141" i="1"/>
  <c r="K141" i="1"/>
  <c r="J141" i="1"/>
  <c r="I141" i="1"/>
  <c r="H141" i="1"/>
  <c r="G141" i="1"/>
  <c r="E141" i="1"/>
  <c r="D141" i="1"/>
  <c r="C141" i="1"/>
  <c r="AN141" i="1" s="1"/>
  <c r="AN140" i="1"/>
  <c r="AL140" i="1"/>
  <c r="AK140" i="1"/>
  <c r="AJ140" i="1"/>
  <c r="AI140" i="1"/>
  <c r="AH140" i="1"/>
  <c r="AG140" i="1"/>
  <c r="AE140" i="1"/>
  <c r="AD140" i="1"/>
  <c r="AC140" i="1"/>
  <c r="AB140" i="1"/>
  <c r="Y140" i="1"/>
  <c r="X140" i="1"/>
  <c r="W140" i="1"/>
  <c r="V140" i="1"/>
  <c r="U140" i="1"/>
  <c r="S140" i="1"/>
  <c r="R140" i="1"/>
  <c r="Q140" i="1"/>
  <c r="P140" i="1"/>
  <c r="O140" i="1"/>
  <c r="N140" i="1"/>
  <c r="L140" i="1"/>
  <c r="K140" i="1"/>
  <c r="J140" i="1"/>
  <c r="I140" i="1"/>
  <c r="H140" i="1"/>
  <c r="G140" i="1"/>
  <c r="E140" i="1"/>
  <c r="D140" i="1"/>
  <c r="C140" i="1"/>
  <c r="AP140" i="1" s="1"/>
  <c r="AL139" i="1"/>
  <c r="AK139" i="1"/>
  <c r="AJ139" i="1"/>
  <c r="AI139" i="1"/>
  <c r="AH139" i="1"/>
  <c r="AG139" i="1"/>
  <c r="AE139" i="1"/>
  <c r="AD139" i="1"/>
  <c r="AC139" i="1"/>
  <c r="AB139" i="1"/>
  <c r="Y139" i="1"/>
  <c r="X139" i="1"/>
  <c r="W139" i="1"/>
  <c r="V139" i="1"/>
  <c r="U139" i="1"/>
  <c r="S139" i="1"/>
  <c r="R139" i="1"/>
  <c r="Q139" i="1"/>
  <c r="P139" i="1"/>
  <c r="O139" i="1"/>
  <c r="N139" i="1"/>
  <c r="L139" i="1"/>
  <c r="K139" i="1"/>
  <c r="J139" i="1"/>
  <c r="I139" i="1"/>
  <c r="H139" i="1"/>
  <c r="G139" i="1"/>
  <c r="E139" i="1"/>
  <c r="D139" i="1"/>
  <c r="C139" i="1"/>
  <c r="AP138" i="1"/>
  <c r="AL138" i="1"/>
  <c r="AK138" i="1"/>
  <c r="AJ138" i="1"/>
  <c r="AI138" i="1"/>
  <c r="AH138" i="1"/>
  <c r="AG138" i="1"/>
  <c r="AE138" i="1"/>
  <c r="AD138" i="1"/>
  <c r="AC138" i="1"/>
  <c r="AB138" i="1"/>
  <c r="Y138" i="1"/>
  <c r="X138" i="1"/>
  <c r="W138" i="1"/>
  <c r="V138" i="1"/>
  <c r="U138" i="1"/>
  <c r="S138" i="1"/>
  <c r="R138" i="1"/>
  <c r="Q138" i="1"/>
  <c r="P138" i="1"/>
  <c r="O138" i="1"/>
  <c r="N138" i="1"/>
  <c r="L138" i="1"/>
  <c r="K138" i="1"/>
  <c r="J138" i="1"/>
  <c r="I138" i="1"/>
  <c r="H138" i="1"/>
  <c r="G138" i="1"/>
  <c r="E138" i="1"/>
  <c r="D138" i="1"/>
  <c r="C138" i="1"/>
  <c r="AL137" i="1"/>
  <c r="AK137" i="1"/>
  <c r="AJ137" i="1"/>
  <c r="AI137" i="1"/>
  <c r="AH137" i="1"/>
  <c r="AG137" i="1"/>
  <c r="AE137" i="1"/>
  <c r="AD137" i="1"/>
  <c r="AC137" i="1"/>
  <c r="AB137" i="1"/>
  <c r="Y137" i="1"/>
  <c r="X137" i="1"/>
  <c r="W137" i="1"/>
  <c r="V137" i="1"/>
  <c r="U137" i="1"/>
  <c r="S137" i="1"/>
  <c r="R137" i="1"/>
  <c r="Q137" i="1"/>
  <c r="P137" i="1"/>
  <c r="O137" i="1"/>
  <c r="N137" i="1"/>
  <c r="L137" i="1"/>
  <c r="K137" i="1"/>
  <c r="J137" i="1"/>
  <c r="I137" i="1"/>
  <c r="H137" i="1"/>
  <c r="M137" i="1" s="1"/>
  <c r="G137" i="1"/>
  <c r="E137" i="1"/>
  <c r="D137" i="1"/>
  <c r="C137" i="1"/>
  <c r="AN136" i="1"/>
  <c r="AL136" i="1"/>
  <c r="AK136" i="1"/>
  <c r="AJ136" i="1"/>
  <c r="AI136" i="1"/>
  <c r="AH136" i="1"/>
  <c r="AG136" i="1"/>
  <c r="AE136" i="1"/>
  <c r="AD136" i="1"/>
  <c r="AC136" i="1"/>
  <c r="AB136" i="1"/>
  <c r="Y136" i="1"/>
  <c r="X136" i="1"/>
  <c r="W136" i="1"/>
  <c r="V136" i="1"/>
  <c r="U136" i="1"/>
  <c r="S136" i="1"/>
  <c r="R136" i="1"/>
  <c r="Q136" i="1"/>
  <c r="P136" i="1"/>
  <c r="O136" i="1"/>
  <c r="N136" i="1"/>
  <c r="L136" i="1"/>
  <c r="K136" i="1"/>
  <c r="J136" i="1"/>
  <c r="I136" i="1"/>
  <c r="H136" i="1"/>
  <c r="G136" i="1"/>
  <c r="E136" i="1"/>
  <c r="D136" i="1"/>
  <c r="C136" i="1"/>
  <c r="AP136" i="1" s="1"/>
  <c r="AL135" i="1"/>
  <c r="AK135" i="1"/>
  <c r="AJ135" i="1"/>
  <c r="AI135" i="1"/>
  <c r="AH135" i="1"/>
  <c r="AG135" i="1"/>
  <c r="AE135" i="1"/>
  <c r="AD135" i="1"/>
  <c r="AC135" i="1"/>
  <c r="AB135" i="1"/>
  <c r="Y135" i="1"/>
  <c r="X135" i="1"/>
  <c r="W135" i="1"/>
  <c r="V135" i="1"/>
  <c r="U135" i="1"/>
  <c r="S135" i="1"/>
  <c r="R135" i="1"/>
  <c r="Q135" i="1"/>
  <c r="P135" i="1"/>
  <c r="O135" i="1"/>
  <c r="N135" i="1"/>
  <c r="L135" i="1"/>
  <c r="K135" i="1"/>
  <c r="J135" i="1"/>
  <c r="I135" i="1"/>
  <c r="H135" i="1"/>
  <c r="G135" i="1"/>
  <c r="E135" i="1"/>
  <c r="D135" i="1"/>
  <c r="C135" i="1"/>
  <c r="AO134" i="1"/>
  <c r="AN134" i="1"/>
  <c r="AL134" i="1"/>
  <c r="AK134" i="1"/>
  <c r="AJ134" i="1"/>
  <c r="AI134" i="1"/>
  <c r="AH134" i="1"/>
  <c r="AG134" i="1"/>
  <c r="AE134" i="1"/>
  <c r="AD134" i="1"/>
  <c r="AC134" i="1"/>
  <c r="AB134" i="1"/>
  <c r="Y134" i="1"/>
  <c r="X134" i="1"/>
  <c r="W134" i="1"/>
  <c r="V134" i="1"/>
  <c r="U134" i="1"/>
  <c r="S134" i="1"/>
  <c r="R134" i="1"/>
  <c r="Q134" i="1"/>
  <c r="P134" i="1"/>
  <c r="O134" i="1"/>
  <c r="N134" i="1"/>
  <c r="L134" i="1"/>
  <c r="K134" i="1"/>
  <c r="J134" i="1"/>
  <c r="I134" i="1"/>
  <c r="H134" i="1"/>
  <c r="G134" i="1"/>
  <c r="E134" i="1"/>
  <c r="D134" i="1"/>
  <c r="C134" i="1"/>
  <c r="AP134" i="1" s="1"/>
  <c r="AL133" i="1"/>
  <c r="AK133" i="1"/>
  <c r="AJ133" i="1"/>
  <c r="AI133" i="1"/>
  <c r="AH133" i="1"/>
  <c r="AG133" i="1"/>
  <c r="AE133" i="1"/>
  <c r="AD133" i="1"/>
  <c r="AC133" i="1"/>
  <c r="AB133" i="1"/>
  <c r="Y133" i="1"/>
  <c r="X133" i="1"/>
  <c r="W133" i="1"/>
  <c r="V133" i="1"/>
  <c r="U133" i="1"/>
  <c r="S133" i="1"/>
  <c r="R133" i="1"/>
  <c r="Q133" i="1"/>
  <c r="P133" i="1"/>
  <c r="O133" i="1"/>
  <c r="N133" i="1"/>
  <c r="L133" i="1"/>
  <c r="K133" i="1"/>
  <c r="J133" i="1"/>
  <c r="I133" i="1"/>
  <c r="H133" i="1"/>
  <c r="G133" i="1"/>
  <c r="E133" i="1"/>
  <c r="D133" i="1"/>
  <c r="C133" i="1"/>
  <c r="AL132" i="1"/>
  <c r="AK132" i="1"/>
  <c r="AJ132" i="1"/>
  <c r="AI132" i="1"/>
  <c r="AH132" i="1"/>
  <c r="AG132" i="1"/>
  <c r="AE132" i="1"/>
  <c r="AD132" i="1"/>
  <c r="AC132" i="1"/>
  <c r="AB132" i="1"/>
  <c r="Y132" i="1"/>
  <c r="X132" i="1"/>
  <c r="W132" i="1"/>
  <c r="V132" i="1"/>
  <c r="U132" i="1"/>
  <c r="S132" i="1"/>
  <c r="R132" i="1"/>
  <c r="Q132" i="1"/>
  <c r="P132" i="1"/>
  <c r="O132" i="1"/>
  <c r="N132" i="1"/>
  <c r="L132" i="1"/>
  <c r="K132" i="1"/>
  <c r="J132" i="1"/>
  <c r="I132" i="1"/>
  <c r="H132" i="1"/>
  <c r="G132" i="1"/>
  <c r="E132" i="1"/>
  <c r="D132" i="1"/>
  <c r="C132" i="1"/>
  <c r="AL131" i="1"/>
  <c r="AK131" i="1"/>
  <c r="AJ131" i="1"/>
  <c r="AI131" i="1"/>
  <c r="AH131" i="1"/>
  <c r="AG131" i="1"/>
  <c r="AE131" i="1"/>
  <c r="AD131" i="1"/>
  <c r="AC131" i="1"/>
  <c r="AB131" i="1"/>
  <c r="Y131" i="1"/>
  <c r="X131" i="1"/>
  <c r="W131" i="1"/>
  <c r="V131" i="1"/>
  <c r="U131" i="1"/>
  <c r="S131" i="1"/>
  <c r="R131" i="1"/>
  <c r="Q131" i="1"/>
  <c r="P131" i="1"/>
  <c r="O131" i="1"/>
  <c r="N131" i="1"/>
  <c r="L131" i="1"/>
  <c r="K131" i="1"/>
  <c r="J131" i="1"/>
  <c r="I131" i="1"/>
  <c r="H131" i="1"/>
  <c r="G131" i="1"/>
  <c r="E131" i="1"/>
  <c r="D131" i="1"/>
  <c r="C131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Y130" i="1"/>
  <c r="X130" i="1"/>
  <c r="W130" i="1"/>
  <c r="V130" i="1"/>
  <c r="U130" i="1"/>
  <c r="S130" i="1"/>
  <c r="R130" i="1"/>
  <c r="Q130" i="1"/>
  <c r="P130" i="1"/>
  <c r="O130" i="1"/>
  <c r="N130" i="1"/>
  <c r="L130" i="1"/>
  <c r="K130" i="1"/>
  <c r="J130" i="1"/>
  <c r="I130" i="1"/>
  <c r="H130" i="1"/>
  <c r="G130" i="1"/>
  <c r="M130" i="1" s="1"/>
  <c r="E130" i="1"/>
  <c r="D130" i="1"/>
  <c r="C130" i="1"/>
  <c r="AP130" i="1" s="1"/>
  <c r="AO129" i="1"/>
  <c r="AL129" i="1"/>
  <c r="AK129" i="1"/>
  <c r="AJ129" i="1"/>
  <c r="AI129" i="1"/>
  <c r="AH129" i="1"/>
  <c r="AG129" i="1"/>
  <c r="AE129" i="1"/>
  <c r="AD129" i="1"/>
  <c r="AC129" i="1"/>
  <c r="AB129" i="1"/>
  <c r="Y129" i="1"/>
  <c r="X129" i="1"/>
  <c r="W129" i="1"/>
  <c r="V129" i="1"/>
  <c r="U129" i="1"/>
  <c r="S129" i="1"/>
  <c r="R129" i="1"/>
  <c r="Q129" i="1"/>
  <c r="P129" i="1"/>
  <c r="O129" i="1"/>
  <c r="N129" i="1"/>
  <c r="L129" i="1"/>
  <c r="K129" i="1"/>
  <c r="J129" i="1"/>
  <c r="I129" i="1"/>
  <c r="H129" i="1"/>
  <c r="G129" i="1"/>
  <c r="E129" i="1"/>
  <c r="D129" i="1"/>
  <c r="C129" i="1"/>
  <c r="AN129" i="1" s="1"/>
  <c r="AL128" i="1"/>
  <c r="AK128" i="1"/>
  <c r="AJ128" i="1"/>
  <c r="AI128" i="1"/>
  <c r="AH128" i="1"/>
  <c r="AG128" i="1"/>
  <c r="AE128" i="1"/>
  <c r="AD128" i="1"/>
  <c r="AC128" i="1"/>
  <c r="AB128" i="1"/>
  <c r="Y128" i="1"/>
  <c r="X128" i="1"/>
  <c r="W128" i="1"/>
  <c r="V128" i="1"/>
  <c r="U128" i="1"/>
  <c r="S128" i="1"/>
  <c r="R128" i="1"/>
  <c r="Q128" i="1"/>
  <c r="P128" i="1"/>
  <c r="O128" i="1"/>
  <c r="N128" i="1"/>
  <c r="L128" i="1"/>
  <c r="K128" i="1"/>
  <c r="J128" i="1"/>
  <c r="I128" i="1"/>
  <c r="M128" i="1" s="1"/>
  <c r="H128" i="1"/>
  <c r="G128" i="1"/>
  <c r="E128" i="1"/>
  <c r="D128" i="1"/>
  <c r="C128" i="1"/>
  <c r="AL127" i="1"/>
  <c r="AK127" i="1"/>
  <c r="AJ127" i="1"/>
  <c r="AI127" i="1"/>
  <c r="AH127" i="1"/>
  <c r="AG127" i="1"/>
  <c r="AE127" i="1"/>
  <c r="AD127" i="1"/>
  <c r="AC127" i="1"/>
  <c r="AB127" i="1"/>
  <c r="Y127" i="1"/>
  <c r="X127" i="1"/>
  <c r="W127" i="1"/>
  <c r="V127" i="1"/>
  <c r="U127" i="1"/>
  <c r="S127" i="1"/>
  <c r="R127" i="1"/>
  <c r="Q127" i="1"/>
  <c r="P127" i="1"/>
  <c r="T127" i="1" s="1"/>
  <c r="O127" i="1"/>
  <c r="N127" i="1"/>
  <c r="L127" i="1"/>
  <c r="K127" i="1"/>
  <c r="J127" i="1"/>
  <c r="I127" i="1"/>
  <c r="H127" i="1"/>
  <c r="G127" i="1"/>
  <c r="E127" i="1"/>
  <c r="D127" i="1"/>
  <c r="C127" i="1"/>
  <c r="AP126" i="1"/>
  <c r="AO126" i="1"/>
  <c r="AL126" i="1"/>
  <c r="AK126" i="1"/>
  <c r="AJ126" i="1"/>
  <c r="AI126" i="1"/>
  <c r="AH126" i="1"/>
  <c r="AG126" i="1"/>
  <c r="AE126" i="1"/>
  <c r="AD126" i="1"/>
  <c r="AC126" i="1"/>
  <c r="AB126" i="1"/>
  <c r="Y126" i="1"/>
  <c r="X126" i="1"/>
  <c r="W126" i="1"/>
  <c r="V126" i="1"/>
  <c r="U126" i="1"/>
  <c r="S126" i="1"/>
  <c r="R126" i="1"/>
  <c r="Q126" i="1"/>
  <c r="P126" i="1"/>
  <c r="O126" i="1"/>
  <c r="N126" i="1"/>
  <c r="L126" i="1"/>
  <c r="K126" i="1"/>
  <c r="J126" i="1"/>
  <c r="I126" i="1"/>
  <c r="H126" i="1"/>
  <c r="G126" i="1"/>
  <c r="M126" i="1" s="1"/>
  <c r="E126" i="1"/>
  <c r="D126" i="1"/>
  <c r="C126" i="1"/>
  <c r="AN126" i="1" s="1"/>
  <c r="AO125" i="1"/>
  <c r="AL125" i="1"/>
  <c r="AK125" i="1"/>
  <c r="AJ125" i="1"/>
  <c r="AI125" i="1"/>
  <c r="AH125" i="1"/>
  <c r="AG125" i="1"/>
  <c r="AE125" i="1"/>
  <c r="AD125" i="1"/>
  <c r="AC125" i="1"/>
  <c r="AB125" i="1"/>
  <c r="Y125" i="1"/>
  <c r="X125" i="1"/>
  <c r="W125" i="1"/>
  <c r="V125" i="1"/>
  <c r="U125" i="1"/>
  <c r="S125" i="1"/>
  <c r="R125" i="1"/>
  <c r="Q125" i="1"/>
  <c r="P125" i="1"/>
  <c r="O125" i="1"/>
  <c r="N125" i="1"/>
  <c r="L125" i="1"/>
  <c r="K125" i="1"/>
  <c r="J125" i="1"/>
  <c r="I125" i="1"/>
  <c r="H125" i="1"/>
  <c r="G125" i="1"/>
  <c r="E125" i="1"/>
  <c r="K108" i="1" s="1"/>
  <c r="D125" i="1"/>
  <c r="C125" i="1"/>
  <c r="AN125" i="1" s="1"/>
  <c r="AN124" i="1"/>
  <c r="AL124" i="1"/>
  <c r="AK124" i="1"/>
  <c r="AJ124" i="1"/>
  <c r="AI124" i="1"/>
  <c r="AH124" i="1"/>
  <c r="AG124" i="1"/>
  <c r="AE124" i="1"/>
  <c r="AD124" i="1"/>
  <c r="AC124" i="1"/>
  <c r="AB124" i="1"/>
  <c r="Y124" i="1"/>
  <c r="X124" i="1"/>
  <c r="W124" i="1"/>
  <c r="V124" i="1"/>
  <c r="U124" i="1"/>
  <c r="S124" i="1"/>
  <c r="R124" i="1"/>
  <c r="Q124" i="1"/>
  <c r="P124" i="1"/>
  <c r="O124" i="1"/>
  <c r="N124" i="1"/>
  <c r="L124" i="1"/>
  <c r="K124" i="1"/>
  <c r="J124" i="1"/>
  <c r="I124" i="1"/>
  <c r="M124" i="1" s="1"/>
  <c r="H124" i="1"/>
  <c r="G124" i="1"/>
  <c r="E124" i="1"/>
  <c r="D124" i="1"/>
  <c r="C124" i="1"/>
  <c r="AP124" i="1" s="1"/>
  <c r="AL123" i="1"/>
  <c r="AK123" i="1"/>
  <c r="AJ123" i="1"/>
  <c r="AI123" i="1"/>
  <c r="AH123" i="1"/>
  <c r="AG123" i="1"/>
  <c r="AE123" i="1"/>
  <c r="AD123" i="1"/>
  <c r="AC123" i="1"/>
  <c r="AB123" i="1"/>
  <c r="Y123" i="1"/>
  <c r="X123" i="1"/>
  <c r="W123" i="1"/>
  <c r="V123" i="1"/>
  <c r="U123" i="1"/>
  <c r="S123" i="1"/>
  <c r="R123" i="1"/>
  <c r="Q123" i="1"/>
  <c r="P123" i="1"/>
  <c r="O123" i="1"/>
  <c r="N123" i="1"/>
  <c r="L123" i="1"/>
  <c r="K123" i="1"/>
  <c r="J123" i="1"/>
  <c r="I123" i="1"/>
  <c r="H123" i="1"/>
  <c r="G123" i="1"/>
  <c r="M123" i="1" s="1"/>
  <c r="E123" i="1"/>
  <c r="D123" i="1"/>
  <c r="C123" i="1"/>
  <c r="AP122" i="1"/>
  <c r="AN122" i="1"/>
  <c r="AL122" i="1"/>
  <c r="AK122" i="1"/>
  <c r="AJ122" i="1"/>
  <c r="AI122" i="1"/>
  <c r="AH122" i="1"/>
  <c r="AG122" i="1"/>
  <c r="AE122" i="1"/>
  <c r="AD122" i="1"/>
  <c r="AC122" i="1"/>
  <c r="AB122" i="1"/>
  <c r="Y122" i="1"/>
  <c r="X122" i="1"/>
  <c r="W122" i="1"/>
  <c r="V122" i="1"/>
  <c r="U122" i="1"/>
  <c r="S122" i="1"/>
  <c r="R122" i="1"/>
  <c r="Q122" i="1"/>
  <c r="P122" i="1"/>
  <c r="O122" i="1"/>
  <c r="N122" i="1"/>
  <c r="L122" i="1"/>
  <c r="K122" i="1"/>
  <c r="J122" i="1"/>
  <c r="I122" i="1"/>
  <c r="H122" i="1"/>
  <c r="G122" i="1"/>
  <c r="E122" i="1"/>
  <c r="D122" i="1"/>
  <c r="C122" i="1"/>
  <c r="AO122" i="1" s="1"/>
  <c r="AL121" i="1"/>
  <c r="AK121" i="1"/>
  <c r="AJ121" i="1"/>
  <c r="AI121" i="1"/>
  <c r="AH121" i="1"/>
  <c r="AG121" i="1"/>
  <c r="AE121" i="1"/>
  <c r="AD121" i="1"/>
  <c r="AC121" i="1"/>
  <c r="AB121" i="1"/>
  <c r="Y121" i="1"/>
  <c r="X121" i="1"/>
  <c r="W121" i="1"/>
  <c r="V121" i="1"/>
  <c r="U121" i="1"/>
  <c r="S121" i="1"/>
  <c r="R121" i="1"/>
  <c r="Q121" i="1"/>
  <c r="P121" i="1"/>
  <c r="O121" i="1"/>
  <c r="N121" i="1"/>
  <c r="L121" i="1"/>
  <c r="K121" i="1"/>
  <c r="J121" i="1"/>
  <c r="I121" i="1"/>
  <c r="H121" i="1"/>
  <c r="G121" i="1"/>
  <c r="E121" i="1"/>
  <c r="D121" i="1"/>
  <c r="S104" i="1" s="1"/>
  <c r="C121" i="1"/>
  <c r="AL120" i="1"/>
  <c r="AK120" i="1"/>
  <c r="AJ120" i="1"/>
  <c r="AI120" i="1"/>
  <c r="AH120" i="1"/>
  <c r="AG120" i="1"/>
  <c r="AE120" i="1"/>
  <c r="AD120" i="1"/>
  <c r="AC120" i="1"/>
  <c r="AB120" i="1"/>
  <c r="Y120" i="1"/>
  <c r="X120" i="1"/>
  <c r="W120" i="1"/>
  <c r="V120" i="1"/>
  <c r="U120" i="1"/>
  <c r="S120" i="1"/>
  <c r="R120" i="1"/>
  <c r="Q120" i="1"/>
  <c r="P120" i="1"/>
  <c r="O120" i="1"/>
  <c r="N120" i="1"/>
  <c r="L120" i="1"/>
  <c r="K120" i="1"/>
  <c r="J120" i="1"/>
  <c r="I120" i="1"/>
  <c r="H120" i="1"/>
  <c r="G120" i="1"/>
  <c r="E120" i="1"/>
  <c r="D120" i="1"/>
  <c r="C120" i="1"/>
  <c r="AN120" i="1" s="1"/>
  <c r="AO119" i="1"/>
  <c r="AL119" i="1"/>
  <c r="AK119" i="1"/>
  <c r="AJ119" i="1"/>
  <c r="AI119" i="1"/>
  <c r="AH119" i="1"/>
  <c r="AG119" i="1"/>
  <c r="AE119" i="1"/>
  <c r="AD119" i="1"/>
  <c r="AC119" i="1"/>
  <c r="AB119" i="1"/>
  <c r="Y119" i="1"/>
  <c r="X119" i="1"/>
  <c r="W119" i="1"/>
  <c r="V119" i="1"/>
  <c r="U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E119" i="1"/>
  <c r="D119" i="1"/>
  <c r="C119" i="1"/>
  <c r="AL118" i="1"/>
  <c r="AK118" i="1"/>
  <c r="AJ118" i="1"/>
  <c r="AI118" i="1"/>
  <c r="AH118" i="1"/>
  <c r="AG118" i="1"/>
  <c r="AE118" i="1"/>
  <c r="AD118" i="1"/>
  <c r="AC118" i="1"/>
  <c r="AB118" i="1"/>
  <c r="Y118" i="1"/>
  <c r="X118" i="1"/>
  <c r="W118" i="1"/>
  <c r="V118" i="1"/>
  <c r="U118" i="1"/>
  <c r="S118" i="1"/>
  <c r="R118" i="1"/>
  <c r="Q118" i="1"/>
  <c r="P118" i="1"/>
  <c r="O118" i="1"/>
  <c r="N118" i="1"/>
  <c r="L118" i="1"/>
  <c r="K118" i="1"/>
  <c r="J118" i="1"/>
  <c r="I118" i="1"/>
  <c r="H118" i="1"/>
  <c r="G118" i="1"/>
  <c r="E118" i="1"/>
  <c r="D118" i="1"/>
  <c r="C118" i="1"/>
  <c r="AO118" i="1" s="1"/>
  <c r="E117" i="1"/>
  <c r="D117" i="1"/>
  <c r="C117" i="1"/>
  <c r="M110" i="1"/>
  <c r="AC101" i="1"/>
  <c r="AO204" i="1" l="1"/>
  <c r="AN204" i="1"/>
  <c r="Q102" i="1"/>
  <c r="M118" i="1"/>
  <c r="T133" i="1"/>
  <c r="AO138" i="1"/>
  <c r="AN138" i="1"/>
  <c r="T145" i="1"/>
  <c r="AP148" i="1"/>
  <c r="AN148" i="1"/>
  <c r="AO179" i="1"/>
  <c r="AN179" i="1"/>
  <c r="AO208" i="1"/>
  <c r="AS208" i="1" s="1"/>
  <c r="AN208" i="1"/>
  <c r="AN229" i="1"/>
  <c r="AP229" i="1"/>
  <c r="AO229" i="1"/>
  <c r="AS229" i="1" s="1"/>
  <c r="AN118" i="1"/>
  <c r="T121" i="1"/>
  <c r="M122" i="1"/>
  <c r="T122" i="1"/>
  <c r="AS122" i="1" s="1"/>
  <c r="T123" i="1"/>
  <c r="T129" i="1"/>
  <c r="AP132" i="1"/>
  <c r="AN132" i="1"/>
  <c r="T136" i="1"/>
  <c r="AO142" i="1"/>
  <c r="AP144" i="1"/>
  <c r="AT144" i="1" s="1"/>
  <c r="AN144" i="1"/>
  <c r="T150" i="1"/>
  <c r="AN153" i="1"/>
  <c r="AO153" i="1"/>
  <c r="AS153" i="1" s="1"/>
  <c r="AO158" i="1"/>
  <c r="AN158" i="1"/>
  <c r="AO171" i="1"/>
  <c r="AN171" i="1"/>
  <c r="AO183" i="1"/>
  <c r="AN183" i="1"/>
  <c r="AP190" i="1"/>
  <c r="AT190" i="1" s="1"/>
  <c r="AO190" i="1"/>
  <c r="AN190" i="1"/>
  <c r="AP193" i="1"/>
  <c r="AN193" i="1"/>
  <c r="AR193" i="1" s="1"/>
  <c r="AP203" i="1"/>
  <c r="AO203" i="1"/>
  <c r="AN203" i="1"/>
  <c r="AP204" i="1"/>
  <c r="AO210" i="1"/>
  <c r="AP210" i="1"/>
  <c r="AO226" i="1"/>
  <c r="AP226" i="1"/>
  <c r="AP118" i="1"/>
  <c r="AN133" i="1"/>
  <c r="AR133" i="1" s="1"/>
  <c r="AO133" i="1"/>
  <c r="T119" i="1"/>
  <c r="AS119" i="1"/>
  <c r="M120" i="1"/>
  <c r="T120" i="1"/>
  <c r="Z120" i="1" s="1"/>
  <c r="M121" i="1"/>
  <c r="AS126" i="1"/>
  <c r="AP128" i="1"/>
  <c r="AN128" i="1"/>
  <c r="T134" i="1"/>
  <c r="AN137" i="1"/>
  <c r="AO137" i="1"/>
  <c r="M139" i="1"/>
  <c r="T139" i="1"/>
  <c r="M140" i="1"/>
  <c r="M142" i="1"/>
  <c r="AP142" i="1"/>
  <c r="AN149" i="1"/>
  <c r="AR149" i="1" s="1"/>
  <c r="AO149" i="1"/>
  <c r="AS149" i="1" s="1"/>
  <c r="AO175" i="1"/>
  <c r="AN175" i="1"/>
  <c r="AP178" i="1"/>
  <c r="AO178" i="1"/>
  <c r="AN178" i="1"/>
  <c r="AT195" i="1"/>
  <c r="AP208" i="1"/>
  <c r="AT208" i="1" s="1"/>
  <c r="AR310" i="1"/>
  <c r="M125" i="1"/>
  <c r="T126" i="1"/>
  <c r="M131" i="1"/>
  <c r="T131" i="1"/>
  <c r="Z131" i="1" s="1"/>
  <c r="M132" i="1"/>
  <c r="M134" i="1"/>
  <c r="AT136" i="1"/>
  <c r="T137" i="1"/>
  <c r="Z137" i="1" s="1"/>
  <c r="M141" i="1"/>
  <c r="T142" i="1"/>
  <c r="T144" i="1"/>
  <c r="M147" i="1"/>
  <c r="T147" i="1"/>
  <c r="M148" i="1"/>
  <c r="M150" i="1"/>
  <c r="T153" i="1"/>
  <c r="Z153" i="1" s="1"/>
  <c r="U107" i="1" s="1"/>
  <c r="AN154" i="1"/>
  <c r="AR157" i="1"/>
  <c r="M157" i="1"/>
  <c r="T158" i="1"/>
  <c r="T160" i="1"/>
  <c r="AT160" i="1" s="1"/>
  <c r="AN160" i="1"/>
  <c r="M161" i="1"/>
  <c r="T164" i="1"/>
  <c r="T165" i="1"/>
  <c r="AP168" i="1"/>
  <c r="M174" i="1"/>
  <c r="T175" i="1"/>
  <c r="AS175" i="1" s="1"/>
  <c r="M176" i="1"/>
  <c r="T176" i="1"/>
  <c r="M178" i="1"/>
  <c r="T178" i="1"/>
  <c r="M179" i="1"/>
  <c r="T182" i="1"/>
  <c r="Z182" i="1" s="1"/>
  <c r="T183" i="1"/>
  <c r="AT183" i="1" s="1"/>
  <c r="M185" i="1"/>
  <c r="T189" i="1"/>
  <c r="M190" i="1"/>
  <c r="T190" i="1"/>
  <c r="AP191" i="1"/>
  <c r="M192" i="1"/>
  <c r="T192" i="1"/>
  <c r="Z192" i="1" s="1"/>
  <c r="M193" i="1"/>
  <c r="T197" i="1"/>
  <c r="AR197" i="1" s="1"/>
  <c r="M199" i="1"/>
  <c r="AS199" i="1"/>
  <c r="M201" i="1"/>
  <c r="T201" i="1"/>
  <c r="M203" i="1"/>
  <c r="T203" i="1"/>
  <c r="M204" i="1"/>
  <c r="T207" i="1"/>
  <c r="T208" i="1"/>
  <c r="M210" i="1"/>
  <c r="M212" i="1"/>
  <c r="T214" i="1"/>
  <c r="AP216" i="1"/>
  <c r="M217" i="1"/>
  <c r="T217" i="1"/>
  <c r="M219" i="1"/>
  <c r="T219" i="1"/>
  <c r="AN225" i="1"/>
  <c r="AP225" i="1"/>
  <c r="AO234" i="1"/>
  <c r="AP234" i="1"/>
  <c r="AO242" i="1"/>
  <c r="AP242" i="1"/>
  <c r="AN249" i="1"/>
  <c r="AP249" i="1"/>
  <c r="Z261" i="1"/>
  <c r="Z269" i="1"/>
  <c r="Z277" i="1"/>
  <c r="T125" i="1"/>
  <c r="Z125" i="1" s="1"/>
  <c r="M129" i="1"/>
  <c r="T132" i="1"/>
  <c r="T135" i="1"/>
  <c r="M136" i="1"/>
  <c r="M138" i="1"/>
  <c r="T141" i="1"/>
  <c r="AR141" i="1" s="1"/>
  <c r="T148" i="1"/>
  <c r="Z148" i="1" s="1"/>
  <c r="T151" i="1"/>
  <c r="M152" i="1"/>
  <c r="M154" i="1"/>
  <c r="AO154" i="1"/>
  <c r="T157" i="1"/>
  <c r="Z157" i="1" s="1"/>
  <c r="M168" i="1"/>
  <c r="Z168" i="1" s="1"/>
  <c r="M170" i="1"/>
  <c r="T173" i="1"/>
  <c r="Z173" i="1" s="1"/>
  <c r="T174" i="1"/>
  <c r="Z174" i="1" s="1"/>
  <c r="M182" i="1"/>
  <c r="T184" i="1"/>
  <c r="M188" i="1"/>
  <c r="T188" i="1"/>
  <c r="AR189" i="1"/>
  <c r="T191" i="1"/>
  <c r="AS191" i="1" s="1"/>
  <c r="AO194" i="1"/>
  <c r="M195" i="1"/>
  <c r="AO195" i="1"/>
  <c r="AS195" i="1" s="1"/>
  <c r="AT197" i="1"/>
  <c r="M198" i="1"/>
  <c r="T198" i="1"/>
  <c r="AT198" i="1" s="1"/>
  <c r="M200" i="1"/>
  <c r="M207" i="1"/>
  <c r="T209" i="1"/>
  <c r="T215" i="1"/>
  <c r="AT215" i="1" s="1"/>
  <c r="AO220" i="1"/>
  <c r="AS220" i="1" s="1"/>
  <c r="T223" i="1"/>
  <c r="M224" i="1"/>
  <c r="T224" i="1"/>
  <c r="T226" i="1"/>
  <c r="T227" i="1"/>
  <c r="M228" i="1"/>
  <c r="T228" i="1"/>
  <c r="M155" i="1"/>
  <c r="T155" i="1"/>
  <c r="Z155" i="1" s="1"/>
  <c r="M156" i="1"/>
  <c r="M158" i="1"/>
  <c r="M162" i="1"/>
  <c r="T162" i="1"/>
  <c r="M163" i="1"/>
  <c r="T166" i="1"/>
  <c r="Z166" i="1" s="1"/>
  <c r="T167" i="1"/>
  <c r="AS167" i="1" s="1"/>
  <c r="M169" i="1"/>
  <c r="M171" i="1"/>
  <c r="M173" i="1"/>
  <c r="AO174" i="1"/>
  <c r="M175" i="1"/>
  <c r="T177" i="1"/>
  <c r="AP177" i="1"/>
  <c r="T181" i="1"/>
  <c r="AP184" i="1"/>
  <c r="M186" i="1"/>
  <c r="T186" i="1"/>
  <c r="M189" i="1"/>
  <c r="T193" i="1"/>
  <c r="M196" i="1"/>
  <c r="T196" i="1"/>
  <c r="M197" i="1"/>
  <c r="AN198" i="1"/>
  <c r="T199" i="1"/>
  <c r="AT199" i="1" s="1"/>
  <c r="T202" i="1"/>
  <c r="AP202" i="1"/>
  <c r="T206" i="1"/>
  <c r="AP209" i="1"/>
  <c r="M214" i="1"/>
  <c r="AN215" i="1"/>
  <c r="AR215" i="1" s="1"/>
  <c r="T218" i="1"/>
  <c r="AP218" i="1"/>
  <c r="AO221" i="1"/>
  <c r="AO224" i="1"/>
  <c r="AO225" i="1"/>
  <c r="AN233" i="1"/>
  <c r="AP233" i="1"/>
  <c r="AO233" i="1"/>
  <c r="AS233" i="1" s="1"/>
  <c r="AN241" i="1"/>
  <c r="AP241" i="1"/>
  <c r="AO241" i="1"/>
  <c r="Z247" i="1"/>
  <c r="AO260" i="1"/>
  <c r="AN260" i="1"/>
  <c r="AO268" i="1"/>
  <c r="AN268" i="1"/>
  <c r="AO276" i="1"/>
  <c r="AN276" i="1"/>
  <c r="T225" i="1"/>
  <c r="AT225" i="1" s="1"/>
  <c r="AP228" i="1"/>
  <c r="M229" i="1"/>
  <c r="M230" i="1"/>
  <c r="M231" i="1"/>
  <c r="Z231" i="1" s="1"/>
  <c r="AN232" i="1"/>
  <c r="T233" i="1"/>
  <c r="AT233" i="1" s="1"/>
  <c r="AP236" i="1"/>
  <c r="M237" i="1"/>
  <c r="AP237" i="1"/>
  <c r="M238" i="1"/>
  <c r="M239" i="1"/>
  <c r="Z239" i="1" s="1"/>
  <c r="AN240" i="1"/>
  <c r="T241" i="1"/>
  <c r="AT241" i="1" s="1"/>
  <c r="M247" i="1"/>
  <c r="AN248" i="1"/>
  <c r="T249" i="1"/>
  <c r="AR249" i="1" s="1"/>
  <c r="T250" i="1"/>
  <c r="AP250" i="1"/>
  <c r="AO251" i="1"/>
  <c r="M252" i="1"/>
  <c r="AO252" i="1"/>
  <c r="T253" i="1"/>
  <c r="AO255" i="1"/>
  <c r="AO256" i="1"/>
  <c r="M259" i="1"/>
  <c r="Z259" i="1"/>
  <c r="T262" i="1"/>
  <c r="AN262" i="1"/>
  <c r="AO263" i="1"/>
  <c r="M264" i="1"/>
  <c r="AO264" i="1"/>
  <c r="M267" i="1"/>
  <c r="Z267" i="1"/>
  <c r="T270" i="1"/>
  <c r="AN270" i="1"/>
  <c r="AO271" i="1"/>
  <c r="M272" i="1"/>
  <c r="AO272" i="1"/>
  <c r="M275" i="1"/>
  <c r="Z275" i="1"/>
  <c r="T278" i="1"/>
  <c r="AN278" i="1"/>
  <c r="M279" i="1"/>
  <c r="T280" i="1"/>
  <c r="AT280" i="1" s="1"/>
  <c r="M281" i="1"/>
  <c r="T282" i="1"/>
  <c r="AR282" i="1" s="1"/>
  <c r="M283" i="1"/>
  <c r="T284" i="1"/>
  <c r="AT284" i="1" s="1"/>
  <c r="M285" i="1"/>
  <c r="T286" i="1"/>
  <c r="AR286" i="1" s="1"/>
  <c r="M287" i="1"/>
  <c r="T288" i="1"/>
  <c r="AT288" i="1" s="1"/>
  <c r="M289" i="1"/>
  <c r="T290" i="1"/>
  <c r="AR290" i="1" s="1"/>
  <c r="M291" i="1"/>
  <c r="T292" i="1"/>
  <c r="Z292" i="1" s="1"/>
  <c r="M293" i="1"/>
  <c r="T294" i="1"/>
  <c r="M295" i="1"/>
  <c r="T296" i="1"/>
  <c r="Z296" i="1" s="1"/>
  <c r="M297" i="1"/>
  <c r="T298" i="1"/>
  <c r="AR298" i="1" s="1"/>
  <c r="M299" i="1"/>
  <c r="T300" i="1"/>
  <c r="AT300" i="1" s="1"/>
  <c r="M301" i="1"/>
  <c r="T302" i="1"/>
  <c r="AR302" i="1" s="1"/>
  <c r="AI110" i="1" s="1"/>
  <c r="M303" i="1"/>
  <c r="T304" i="1"/>
  <c r="M305" i="1"/>
  <c r="T308" i="1"/>
  <c r="M309" i="1"/>
  <c r="Z309" i="1" s="1"/>
  <c r="T312" i="1"/>
  <c r="Z312" i="1" s="1"/>
  <c r="M313" i="1"/>
  <c r="Z313" i="1" s="1"/>
  <c r="M315" i="1"/>
  <c r="AS230" i="1"/>
  <c r="T234" i="1"/>
  <c r="T235" i="1"/>
  <c r="Z235" i="1" s="1"/>
  <c r="M236" i="1"/>
  <c r="T236" i="1"/>
  <c r="AS238" i="1"/>
  <c r="T242" i="1"/>
  <c r="T243" i="1"/>
  <c r="M244" i="1"/>
  <c r="T245" i="1"/>
  <c r="T246" i="1"/>
  <c r="T259" i="1"/>
  <c r="AR259" i="1" s="1"/>
  <c r="M265" i="1"/>
  <c r="T265" i="1"/>
  <c r="Z265" i="1" s="1"/>
  <c r="M266" i="1"/>
  <c r="T267" i="1"/>
  <c r="AR267" i="1" s="1"/>
  <c r="M273" i="1"/>
  <c r="T273" i="1"/>
  <c r="Z273" i="1" s="1"/>
  <c r="M274" i="1"/>
  <c r="T275" i="1"/>
  <c r="AR275" i="1" s="1"/>
  <c r="AT281" i="1"/>
  <c r="AT289" i="1"/>
  <c r="AT297" i="1"/>
  <c r="AT305" i="1"/>
  <c r="M225" i="1"/>
  <c r="M226" i="1"/>
  <c r="M227" i="1"/>
  <c r="T229" i="1"/>
  <c r="AT229" i="1" s="1"/>
  <c r="M233" i="1"/>
  <c r="M234" i="1"/>
  <c r="M235" i="1"/>
  <c r="T237" i="1"/>
  <c r="AT237" i="1" s="1"/>
  <c r="M241" i="1"/>
  <c r="M242" i="1"/>
  <c r="M243" i="1"/>
  <c r="AO244" i="1"/>
  <c r="M246" i="1"/>
  <c r="M251" i="1"/>
  <c r="T251" i="1"/>
  <c r="AT251" i="1" s="1"/>
  <c r="T254" i="1"/>
  <c r="M256" i="1"/>
  <c r="T258" i="1"/>
  <c r="AS258" i="1" s="1"/>
  <c r="AN258" i="1"/>
  <c r="AO259" i="1"/>
  <c r="M260" i="1"/>
  <c r="AS262" i="1"/>
  <c r="AR263" i="1"/>
  <c r="M263" i="1"/>
  <c r="Z263" i="1"/>
  <c r="T266" i="1"/>
  <c r="AN266" i="1"/>
  <c r="AO267" i="1"/>
  <c r="M268" i="1"/>
  <c r="AR271" i="1"/>
  <c r="M271" i="1"/>
  <c r="Z271" i="1"/>
  <c r="T274" i="1"/>
  <c r="AN274" i="1"/>
  <c r="AO275" i="1"/>
  <c r="M276" i="1"/>
  <c r="T279" i="1"/>
  <c r="Z279" i="1" s="1"/>
  <c r="M280" i="1"/>
  <c r="T281" i="1"/>
  <c r="M282" i="1"/>
  <c r="T283" i="1"/>
  <c r="Z283" i="1" s="1"/>
  <c r="M284" i="1"/>
  <c r="T285" i="1"/>
  <c r="M286" i="1"/>
  <c r="T287" i="1"/>
  <c r="Z287" i="1" s="1"/>
  <c r="M288" i="1"/>
  <c r="T289" i="1"/>
  <c r="M290" i="1"/>
  <c r="T291" i="1"/>
  <c r="AS291" i="1" s="1"/>
  <c r="M292" i="1"/>
  <c r="T293" i="1"/>
  <c r="AT293" i="1" s="1"/>
  <c r="M294" i="1"/>
  <c r="T295" i="1"/>
  <c r="AS295" i="1" s="1"/>
  <c r="M296" i="1"/>
  <c r="T297" i="1"/>
  <c r="M298" i="1"/>
  <c r="T299" i="1"/>
  <c r="AS299" i="1" s="1"/>
  <c r="T301" i="1"/>
  <c r="AT301" i="1" s="1"/>
  <c r="M302" i="1"/>
  <c r="T303" i="1"/>
  <c r="AS303" i="1" s="1"/>
  <c r="M304" i="1"/>
  <c r="T305" i="1"/>
  <c r="M306" i="1"/>
  <c r="T306" i="1"/>
  <c r="AR306" i="1" s="1"/>
  <c r="M307" i="1"/>
  <c r="T307" i="1"/>
  <c r="AS307" i="1" s="1"/>
  <c r="M308" i="1"/>
  <c r="T310" i="1"/>
  <c r="M311" i="1"/>
  <c r="T311" i="1"/>
  <c r="AS311" i="1" s="1"/>
  <c r="M312" i="1"/>
  <c r="M314" i="1"/>
  <c r="T314" i="1"/>
  <c r="AR314" i="1" s="1"/>
  <c r="T315" i="1"/>
  <c r="AS315" i="1" s="1"/>
  <c r="AR120" i="1"/>
  <c r="AE110" i="1"/>
  <c r="H110" i="1"/>
  <c r="R109" i="1"/>
  <c r="AC108" i="1"/>
  <c r="F108" i="1"/>
  <c r="P107" i="1"/>
  <c r="Y110" i="1"/>
  <c r="L109" i="1"/>
  <c r="W108" i="1"/>
  <c r="J107" i="1"/>
  <c r="S110" i="1"/>
  <c r="AD109" i="1"/>
  <c r="G109" i="1"/>
  <c r="Q108" i="1"/>
  <c r="AB107" i="1"/>
  <c r="E107" i="1"/>
  <c r="AP151" i="1"/>
  <c r="AT151" i="1" s="1"/>
  <c r="AO151" i="1"/>
  <c r="AS151" i="1" s="1"/>
  <c r="AN151" i="1"/>
  <c r="AR151" i="1" s="1"/>
  <c r="AE104" i="1"/>
  <c r="Z104" i="1"/>
  <c r="Q104" i="1"/>
  <c r="M104" i="1"/>
  <c r="I104" i="1"/>
  <c r="E104" i="1"/>
  <c r="AD103" i="1"/>
  <c r="Y103" i="1"/>
  <c r="T103" i="1"/>
  <c r="P103" i="1"/>
  <c r="L103" i="1"/>
  <c r="H103" i="1"/>
  <c r="D103" i="1"/>
  <c r="AG102" i="1"/>
  <c r="AC102" i="1"/>
  <c r="X102" i="1"/>
  <c r="S102" i="1"/>
  <c r="O102" i="1"/>
  <c r="K102" i="1"/>
  <c r="G102" i="1"/>
  <c r="AF101" i="1"/>
  <c r="AB101" i="1"/>
  <c r="W101" i="1"/>
  <c r="R101" i="1"/>
  <c r="N101" i="1"/>
  <c r="J101" i="1"/>
  <c r="F101" i="1"/>
  <c r="AE100" i="1"/>
  <c r="Z100" i="1"/>
  <c r="Q100" i="1"/>
  <c r="M100" i="1"/>
  <c r="I100" i="1"/>
  <c r="E100" i="1"/>
  <c r="AD104" i="1"/>
  <c r="X104" i="1"/>
  <c r="R104" i="1"/>
  <c r="L104" i="1"/>
  <c r="G104" i="1"/>
  <c r="AC103" i="1"/>
  <c r="W103" i="1"/>
  <c r="Q103" i="1"/>
  <c r="K103" i="1"/>
  <c r="F103" i="1"/>
  <c r="AB102" i="1"/>
  <c r="P102" i="1"/>
  <c r="J102" i="1"/>
  <c r="E102" i="1"/>
  <c r="AG101" i="1"/>
  <c r="Z101" i="1"/>
  <c r="T101" i="1"/>
  <c r="O101" i="1"/>
  <c r="I101" i="1"/>
  <c r="D101" i="1"/>
  <c r="AF100" i="1"/>
  <c r="Y100" i="1"/>
  <c r="S100" i="1"/>
  <c r="N100" i="1"/>
  <c r="H100" i="1"/>
  <c r="AC104" i="1"/>
  <c r="W104" i="1"/>
  <c r="P104" i="1"/>
  <c r="K104" i="1"/>
  <c r="F104" i="1"/>
  <c r="AG103" i="1"/>
  <c r="AB103" i="1"/>
  <c r="O103" i="1"/>
  <c r="J103" i="1"/>
  <c r="E103" i="1"/>
  <c r="AF102" i="1"/>
  <c r="Z102" i="1"/>
  <c r="T102" i="1"/>
  <c r="N102" i="1"/>
  <c r="I102" i="1"/>
  <c r="D102" i="1"/>
  <c r="AE101" i="1"/>
  <c r="Y101" i="1"/>
  <c r="S101" i="1"/>
  <c r="M101" i="1"/>
  <c r="H101" i="1"/>
  <c r="AD100" i="1"/>
  <c r="X100" i="1"/>
  <c r="R100" i="1"/>
  <c r="L100" i="1"/>
  <c r="AG104" i="1"/>
  <c r="AB104" i="1"/>
  <c r="T104" i="1"/>
  <c r="O104" i="1"/>
  <c r="J104" i="1"/>
  <c r="D104" i="1"/>
  <c r="AF103" i="1"/>
  <c r="Z103" i="1"/>
  <c r="S103" i="1"/>
  <c r="N103" i="1"/>
  <c r="I103" i="1"/>
  <c r="AE102" i="1"/>
  <c r="Y102" i="1"/>
  <c r="R102" i="1"/>
  <c r="M102" i="1"/>
  <c r="H102" i="1"/>
  <c r="AD101" i="1"/>
  <c r="X101" i="1"/>
  <c r="Q101" i="1"/>
  <c r="L101" i="1"/>
  <c r="G101" i="1"/>
  <c r="AC100" i="1"/>
  <c r="W100" i="1"/>
  <c r="P100" i="1"/>
  <c r="K100" i="1"/>
  <c r="F100" i="1"/>
  <c r="N104" i="1"/>
  <c r="X103" i="1"/>
  <c r="L102" i="1"/>
  <c r="AG100" i="1"/>
  <c r="AG105" i="1" s="1"/>
  <c r="J100" i="1"/>
  <c r="AF104" i="1"/>
  <c r="H104" i="1"/>
  <c r="R103" i="1"/>
  <c r="AD102" i="1"/>
  <c r="F102" i="1"/>
  <c r="P101" i="1"/>
  <c r="AB100" i="1"/>
  <c r="AB105" i="1" s="1"/>
  <c r="G100" i="1"/>
  <c r="Y104" i="1"/>
  <c r="M103" i="1"/>
  <c r="W102" i="1"/>
  <c r="K101" i="1"/>
  <c r="T100" i="1"/>
  <c r="D100" i="1"/>
  <c r="D105" i="1" s="1"/>
  <c r="O100" i="1"/>
  <c r="G103" i="1"/>
  <c r="X109" i="1"/>
  <c r="E101" i="1"/>
  <c r="AE103" i="1"/>
  <c r="Z162" i="1"/>
  <c r="AT162" i="1"/>
  <c r="AR162" i="1"/>
  <c r="AO120" i="1"/>
  <c r="AS120" i="1" s="1"/>
  <c r="AP120" i="1"/>
  <c r="AT120" i="1" s="1"/>
  <c r="AP121" i="1"/>
  <c r="AT121" i="1" s="1"/>
  <c r="AO121" i="1"/>
  <c r="AS121" i="1" s="1"/>
  <c r="AN121" i="1"/>
  <c r="AR121" i="1" s="1"/>
  <c r="AT122" i="1"/>
  <c r="Z132" i="1"/>
  <c r="AR132" i="1"/>
  <c r="AR181" i="1"/>
  <c r="Z186" i="1"/>
  <c r="AS186" i="1"/>
  <c r="Z218" i="1"/>
  <c r="AS218" i="1"/>
  <c r="AN119" i="1"/>
  <c r="AR119" i="1" s="1"/>
  <c r="AP119" i="1"/>
  <c r="AT119" i="1" s="1"/>
  <c r="Z122" i="1"/>
  <c r="AP135" i="1"/>
  <c r="AT135" i="1" s="1"/>
  <c r="AO135" i="1"/>
  <c r="AS135" i="1" s="1"/>
  <c r="AN135" i="1"/>
  <c r="AR135" i="1" s="1"/>
  <c r="AR176" i="1"/>
  <c r="Z176" i="1"/>
  <c r="AT176" i="1"/>
  <c r="Z178" i="1"/>
  <c r="AT178" i="1"/>
  <c r="AR178" i="1"/>
  <c r="Z194" i="1"/>
  <c r="AT194" i="1"/>
  <c r="AC109" i="1"/>
  <c r="W109" i="1"/>
  <c r="P109" i="1"/>
  <c r="K109" i="1"/>
  <c r="F109" i="1"/>
  <c r="AG108" i="1"/>
  <c r="AB108" i="1"/>
  <c r="O108" i="1"/>
  <c r="J108" i="1"/>
  <c r="E108" i="1"/>
  <c r="AF107" i="1"/>
  <c r="Z107" i="1"/>
  <c r="T107" i="1"/>
  <c r="N107" i="1"/>
  <c r="I107" i="1"/>
  <c r="D107" i="1"/>
  <c r="AC110" i="1"/>
  <c r="P110" i="1"/>
  <c r="K110" i="1"/>
  <c r="E110" i="1"/>
  <c r="AG109" i="1"/>
  <c r="AB109" i="1"/>
  <c r="T109" i="1"/>
  <c r="O109" i="1"/>
  <c r="J109" i="1"/>
  <c r="D109" i="1"/>
  <c r="AF108" i="1"/>
  <c r="Z108" i="1"/>
  <c r="S108" i="1"/>
  <c r="N108" i="1"/>
  <c r="I108" i="1"/>
  <c r="AE107" i="1"/>
  <c r="Y107" i="1"/>
  <c r="R107" i="1"/>
  <c r="M107" i="1"/>
  <c r="H107" i="1"/>
  <c r="Z123" i="1"/>
  <c r="AR148" i="1"/>
  <c r="AR165" i="1"/>
  <c r="AR217" i="1"/>
  <c r="Z217" i="1"/>
  <c r="AT217" i="1"/>
  <c r="F107" i="1"/>
  <c r="L107" i="1"/>
  <c r="Q107" i="1"/>
  <c r="W107" i="1"/>
  <c r="AD107" i="1"/>
  <c r="AJ107" i="1"/>
  <c r="G108" i="1"/>
  <c r="M108" i="1"/>
  <c r="R108" i="1"/>
  <c r="X108" i="1"/>
  <c r="AE108" i="1"/>
  <c r="H109" i="1"/>
  <c r="N109" i="1"/>
  <c r="S109" i="1"/>
  <c r="Y109" i="1"/>
  <c r="AF109" i="1"/>
  <c r="D110" i="1"/>
  <c r="I110" i="1"/>
  <c r="O110" i="1"/>
  <c r="T110" i="1"/>
  <c r="Z110" i="1"/>
  <c r="AG110" i="1"/>
  <c r="AF110" i="1"/>
  <c r="AB110" i="1"/>
  <c r="W110" i="1"/>
  <c r="R110" i="1"/>
  <c r="N110" i="1"/>
  <c r="J110" i="1"/>
  <c r="F110" i="1"/>
  <c r="AE109" i="1"/>
  <c r="Z109" i="1"/>
  <c r="Q109" i="1"/>
  <c r="M109" i="1"/>
  <c r="I109" i="1"/>
  <c r="E109" i="1"/>
  <c r="AD108" i="1"/>
  <c r="Y108" i="1"/>
  <c r="T108" i="1"/>
  <c r="P108" i="1"/>
  <c r="L108" i="1"/>
  <c r="H108" i="1"/>
  <c r="D108" i="1"/>
  <c r="AG107" i="1"/>
  <c r="AC107" i="1"/>
  <c r="X107" i="1"/>
  <c r="S107" i="1"/>
  <c r="O107" i="1"/>
  <c r="K107" i="1"/>
  <c r="G107" i="1"/>
  <c r="T118" i="1"/>
  <c r="AS118" i="1" s="1"/>
  <c r="AT126" i="1"/>
  <c r="M127" i="1"/>
  <c r="Z127" i="1" s="1"/>
  <c r="T128" i="1"/>
  <c r="Z128" i="1" s="1"/>
  <c r="T130" i="1"/>
  <c r="Z130" i="1" s="1"/>
  <c r="AP131" i="1"/>
  <c r="AT131" i="1" s="1"/>
  <c r="AO131" i="1"/>
  <c r="AS131" i="1" s="1"/>
  <c r="AN131" i="1"/>
  <c r="AR131" i="1" s="1"/>
  <c r="AT132" i="1"/>
  <c r="AS133" i="1"/>
  <c r="AR134" i="1"/>
  <c r="AR137" i="1"/>
  <c r="AT142" i="1"/>
  <c r="M143" i="1"/>
  <c r="Z143" i="1" s="1"/>
  <c r="Z144" i="1"/>
  <c r="AR144" i="1"/>
  <c r="T146" i="1"/>
  <c r="Z146" i="1" s="1"/>
  <c r="AP147" i="1"/>
  <c r="AT147" i="1" s="1"/>
  <c r="AO147" i="1"/>
  <c r="AS147" i="1" s="1"/>
  <c r="AN147" i="1"/>
  <c r="AR147" i="1" s="1"/>
  <c r="AT148" i="1"/>
  <c r="AR150" i="1"/>
  <c r="AR153" i="1"/>
  <c r="AI107" i="1" s="1"/>
  <c r="AT158" i="1"/>
  <c r="M159" i="1"/>
  <c r="Z159" i="1" s="1"/>
  <c r="Z160" i="1"/>
  <c r="AR160" i="1"/>
  <c r="Z161" i="1"/>
  <c r="AS164" i="1"/>
  <c r="M165" i="1"/>
  <c r="Z165" i="1" s="1"/>
  <c r="AS173" i="1"/>
  <c r="Z177" i="1"/>
  <c r="AS180" i="1"/>
  <c r="M181" i="1"/>
  <c r="Z181" i="1" s="1"/>
  <c r="AT188" i="1"/>
  <c r="Z190" i="1"/>
  <c r="AR206" i="1"/>
  <c r="AN245" i="1"/>
  <c r="AR245" i="1" s="1"/>
  <c r="AP245" i="1"/>
  <c r="AT245" i="1" s="1"/>
  <c r="AO245" i="1"/>
  <c r="AS245" i="1" s="1"/>
  <c r="AR122" i="1"/>
  <c r="T124" i="1"/>
  <c r="Z124" i="1" s="1"/>
  <c r="Z126" i="1"/>
  <c r="AP127" i="1"/>
  <c r="AT127" i="1" s="1"/>
  <c r="AO127" i="1"/>
  <c r="AS127" i="1" s="1"/>
  <c r="AN127" i="1"/>
  <c r="AR127" i="1" s="1"/>
  <c r="AS129" i="1"/>
  <c r="M133" i="1"/>
  <c r="Z133" i="1" s="1"/>
  <c r="AS134" i="1"/>
  <c r="T140" i="1"/>
  <c r="Z140" i="1" s="1"/>
  <c r="Z142" i="1"/>
  <c r="AP143" i="1"/>
  <c r="AT143" i="1" s="1"/>
  <c r="AO143" i="1"/>
  <c r="AS143" i="1" s="1"/>
  <c r="AN143" i="1"/>
  <c r="AR143" i="1" s="1"/>
  <c r="AS145" i="1"/>
  <c r="M149" i="1"/>
  <c r="Z149" i="1" s="1"/>
  <c r="AS150" i="1"/>
  <c r="T156" i="1"/>
  <c r="Z156" i="1" s="1"/>
  <c r="Z158" i="1"/>
  <c r="AS158" i="1"/>
  <c r="AP159" i="1"/>
  <c r="AT159" i="1" s="1"/>
  <c r="AO159" i="1"/>
  <c r="AS159" i="1" s="1"/>
  <c r="AN159" i="1"/>
  <c r="AR159" i="1" s="1"/>
  <c r="AS162" i="1"/>
  <c r="AO165" i="1"/>
  <c r="AS165" i="1" s="1"/>
  <c r="AP165" i="1"/>
  <c r="AT165" i="1" s="1"/>
  <c r="AP166" i="1"/>
  <c r="AT166" i="1" s="1"/>
  <c r="AO166" i="1"/>
  <c r="AS166" i="1" s="1"/>
  <c r="AN166" i="1"/>
  <c r="AR166" i="1" s="1"/>
  <c r="AT168" i="1"/>
  <c r="T169" i="1"/>
  <c r="Z169" i="1" s="1"/>
  <c r="AT169" i="1"/>
  <c r="AR170" i="1"/>
  <c r="AS177" i="1"/>
  <c r="AS178" i="1"/>
  <c r="AO181" i="1"/>
  <c r="AS181" i="1" s="1"/>
  <c r="AP181" i="1"/>
  <c r="AT181" i="1" s="1"/>
  <c r="AP182" i="1"/>
  <c r="AT182" i="1" s="1"/>
  <c r="AO182" i="1"/>
  <c r="AS182" i="1" s="1"/>
  <c r="AN182" i="1"/>
  <c r="AR182" i="1" s="1"/>
  <c r="AT184" i="1"/>
  <c r="AR201" i="1"/>
  <c r="Z201" i="1"/>
  <c r="AT201" i="1"/>
  <c r="Z203" i="1"/>
  <c r="AT203" i="1"/>
  <c r="AR203" i="1"/>
  <c r="AO222" i="1"/>
  <c r="AS222" i="1" s="1"/>
  <c r="AN222" i="1"/>
  <c r="AR222" i="1" s="1"/>
  <c r="AP222" i="1"/>
  <c r="AT222" i="1" s="1"/>
  <c r="G110" i="1"/>
  <c r="L110" i="1"/>
  <c r="Q110" i="1"/>
  <c r="X110" i="1"/>
  <c r="AD110" i="1"/>
  <c r="AR118" i="1"/>
  <c r="M119" i="1"/>
  <c r="Z119" i="1" s="1"/>
  <c r="AP123" i="1"/>
  <c r="AT123" i="1" s="1"/>
  <c r="AO123" i="1"/>
  <c r="AS123" i="1" s="1"/>
  <c r="AN123" i="1"/>
  <c r="AR123" i="1" s="1"/>
  <c r="AR126" i="1"/>
  <c r="AR129" i="1"/>
  <c r="AT134" i="1"/>
  <c r="M135" i="1"/>
  <c r="Z135" i="1" s="1"/>
  <c r="Z136" i="1"/>
  <c r="AR136" i="1"/>
  <c r="T138" i="1"/>
  <c r="Z138" i="1" s="1"/>
  <c r="AP139" i="1"/>
  <c r="AT139" i="1" s="1"/>
  <c r="AO139" i="1"/>
  <c r="AS139" i="1" s="1"/>
  <c r="AN139" i="1"/>
  <c r="AR139" i="1" s="1"/>
  <c r="AT140" i="1"/>
  <c r="AS141" i="1"/>
  <c r="AR142" i="1"/>
  <c r="AR145" i="1"/>
  <c r="M145" i="1"/>
  <c r="Z145" i="1" s="1"/>
  <c r="AS146" i="1"/>
  <c r="AT150" i="1"/>
  <c r="M151" i="1"/>
  <c r="Z151" i="1" s="1"/>
  <c r="T152" i="1"/>
  <c r="Z152" i="1" s="1"/>
  <c r="T154" i="1"/>
  <c r="Z154" i="1" s="1"/>
  <c r="AP155" i="1"/>
  <c r="AT155" i="1" s="1"/>
  <c r="AO155" i="1"/>
  <c r="AS155" i="1" s="1"/>
  <c r="AN155" i="1"/>
  <c r="AR155" i="1" s="1"/>
  <c r="AT156" i="1"/>
  <c r="AS157" i="1"/>
  <c r="AR158" i="1"/>
  <c r="AN164" i="1"/>
  <c r="AR164" i="1" s="1"/>
  <c r="AP164" i="1"/>
  <c r="AT164" i="1" s="1"/>
  <c r="M167" i="1"/>
  <c r="Z167" i="1"/>
  <c r="AR168" i="1"/>
  <c r="AS169" i="1"/>
  <c r="T170" i="1"/>
  <c r="T172" i="1"/>
  <c r="AS174" i="1"/>
  <c r="AN180" i="1"/>
  <c r="AR180" i="1" s="1"/>
  <c r="AP180" i="1"/>
  <c r="AT180" i="1" s="1"/>
  <c r="M183" i="1"/>
  <c r="Z183" i="1" s="1"/>
  <c r="AR184" i="1"/>
  <c r="T185" i="1"/>
  <c r="Z185" i="1" s="1"/>
  <c r="AT186" i="1"/>
  <c r="Z198" i="1"/>
  <c r="AT232" i="1"/>
  <c r="Z232" i="1"/>
  <c r="AS232" i="1"/>
  <c r="AO124" i="1"/>
  <c r="AS124" i="1" s="1"/>
  <c r="AP125" i="1"/>
  <c r="AT125" i="1" s="1"/>
  <c r="AO128" i="1"/>
  <c r="AP129" i="1"/>
  <c r="AT129" i="1" s="1"/>
  <c r="AO132" i="1"/>
  <c r="AS132" i="1" s="1"/>
  <c r="AP133" i="1"/>
  <c r="AT133" i="1" s="1"/>
  <c r="AO136" i="1"/>
  <c r="AS136" i="1" s="1"/>
  <c r="AP137" i="1"/>
  <c r="AT137" i="1" s="1"/>
  <c r="AO140" i="1"/>
  <c r="AS140" i="1" s="1"/>
  <c r="AP141" i="1"/>
  <c r="AT141" i="1" s="1"/>
  <c r="AO144" i="1"/>
  <c r="AS144" i="1" s="1"/>
  <c r="AP145" i="1"/>
  <c r="AT145" i="1" s="1"/>
  <c r="AO148" i="1"/>
  <c r="AS148" i="1" s="1"/>
  <c r="AP149" i="1"/>
  <c r="AT149" i="1" s="1"/>
  <c r="AO152" i="1"/>
  <c r="AS152" i="1" s="1"/>
  <c r="AP153" i="1"/>
  <c r="AT153" i="1" s="1"/>
  <c r="AK107" i="1" s="1"/>
  <c r="AO156" i="1"/>
  <c r="AS156" i="1" s="1"/>
  <c r="AP157" i="1"/>
  <c r="AT157" i="1" s="1"/>
  <c r="AO160" i="1"/>
  <c r="AS160" i="1" s="1"/>
  <c r="AN161" i="1"/>
  <c r="AR161" i="1" s="1"/>
  <c r="T163" i="1"/>
  <c r="AS163" i="1" s="1"/>
  <c r="AO170" i="1"/>
  <c r="AS170" i="1" s="1"/>
  <c r="M172" i="1"/>
  <c r="Z175" i="1"/>
  <c r="AO176" i="1"/>
  <c r="AS176" i="1" s="1"/>
  <c r="AN177" i="1"/>
  <c r="AR177" i="1" s="1"/>
  <c r="T179" i="1"/>
  <c r="AS179" i="1" s="1"/>
  <c r="M187" i="1"/>
  <c r="AO188" i="1"/>
  <c r="AS188" i="1" s="1"/>
  <c r="AN188" i="1"/>
  <c r="AR188" i="1" s="1"/>
  <c r="AT191" i="1"/>
  <c r="Z202" i="1"/>
  <c r="AS205" i="1"/>
  <c r="M206" i="1"/>
  <c r="Z206" i="1" s="1"/>
  <c r="AT228" i="1"/>
  <c r="Z228" i="1"/>
  <c r="AS228" i="1"/>
  <c r="AT161" i="1"/>
  <c r="AR167" i="1"/>
  <c r="AO172" i="1"/>
  <c r="AS172" i="1" s="1"/>
  <c r="AN173" i="1"/>
  <c r="AR173" i="1" s="1"/>
  <c r="AT177" i="1"/>
  <c r="AR183" i="1"/>
  <c r="M184" i="1"/>
  <c r="Z184" i="1" s="1"/>
  <c r="AR186" i="1"/>
  <c r="AP189" i="1"/>
  <c r="AT189" i="1" s="1"/>
  <c r="AO189" i="1"/>
  <c r="AS189" i="1" s="1"/>
  <c r="Z189" i="1"/>
  <c r="AR190" i="1"/>
  <c r="Z191" i="1"/>
  <c r="AP192" i="1"/>
  <c r="AT192" i="1" s="1"/>
  <c r="AO192" i="1"/>
  <c r="AS192" i="1" s="1"/>
  <c r="AN192" i="1"/>
  <c r="AR192" i="1" s="1"/>
  <c r="Z193" i="1"/>
  <c r="AR194" i="1"/>
  <c r="Z195" i="1"/>
  <c r="AP196" i="1"/>
  <c r="AT196" i="1" s="1"/>
  <c r="AK108" i="1" s="1"/>
  <c r="AO196" i="1"/>
  <c r="AS196" i="1" s="1"/>
  <c r="AJ108" i="1" s="1"/>
  <c r="AA12" i="1" s="1"/>
  <c r="AN196" i="1"/>
  <c r="AR196" i="1" s="1"/>
  <c r="AI108" i="1" s="1"/>
  <c r="Z12" i="1" s="1"/>
  <c r="Z197" i="1"/>
  <c r="AR198" i="1"/>
  <c r="Z199" i="1"/>
  <c r="AP200" i="1"/>
  <c r="AO200" i="1"/>
  <c r="AS200" i="1" s="1"/>
  <c r="AS202" i="1"/>
  <c r="AS203" i="1"/>
  <c r="AO206" i="1"/>
  <c r="AS206" i="1" s="1"/>
  <c r="AP206" i="1"/>
  <c r="AT206" i="1" s="1"/>
  <c r="AP207" i="1"/>
  <c r="AT207" i="1" s="1"/>
  <c r="AO207" i="1"/>
  <c r="AS207" i="1" s="1"/>
  <c r="AN207" i="1"/>
  <c r="AR207" i="1" s="1"/>
  <c r="AT209" i="1"/>
  <c r="AS214" i="1"/>
  <c r="AS215" i="1"/>
  <c r="Z223" i="1"/>
  <c r="AT224" i="1"/>
  <c r="Z224" i="1"/>
  <c r="AS224" i="1"/>
  <c r="AT240" i="1"/>
  <c r="Z240" i="1"/>
  <c r="AS240" i="1"/>
  <c r="AR246" i="1"/>
  <c r="M164" i="1"/>
  <c r="Z164" i="1" s="1"/>
  <c r="AO168" i="1"/>
  <c r="AS168" i="1" s="1"/>
  <c r="AN169" i="1"/>
  <c r="AR169" i="1" s="1"/>
  <c r="T171" i="1"/>
  <c r="AT171" i="1" s="1"/>
  <c r="AP172" i="1"/>
  <c r="AT172" i="1" s="1"/>
  <c r="AP173" i="1"/>
  <c r="AT173" i="1" s="1"/>
  <c r="AN174" i="1"/>
  <c r="AR174" i="1" s="1"/>
  <c r="M180" i="1"/>
  <c r="Z180" i="1" s="1"/>
  <c r="AO184" i="1"/>
  <c r="AS184" i="1" s="1"/>
  <c r="AP185" i="1"/>
  <c r="AT185" i="1" s="1"/>
  <c r="AO185" i="1"/>
  <c r="AS185" i="1" s="1"/>
  <c r="AN185" i="1"/>
  <c r="AR185" i="1" s="1"/>
  <c r="T187" i="1"/>
  <c r="AS190" i="1"/>
  <c r="AR191" i="1"/>
  <c r="AS194" i="1"/>
  <c r="AR195" i="1"/>
  <c r="AS198" i="1"/>
  <c r="AR199" i="1"/>
  <c r="AN205" i="1"/>
  <c r="AR205" i="1" s="1"/>
  <c r="AP205" i="1"/>
  <c r="AT205" i="1" s="1"/>
  <c r="M208" i="1"/>
  <c r="Z208" i="1" s="1"/>
  <c r="AR209" i="1"/>
  <c r="T210" i="1"/>
  <c r="Z210" i="1" s="1"/>
  <c r="T211" i="1"/>
  <c r="T213" i="1"/>
  <c r="M215" i="1"/>
  <c r="Z215" i="1" s="1"/>
  <c r="AR219" i="1"/>
  <c r="Z219" i="1"/>
  <c r="Z220" i="1"/>
  <c r="AT236" i="1"/>
  <c r="Z236" i="1"/>
  <c r="AS236" i="1"/>
  <c r="AS248" i="1"/>
  <c r="AO193" i="1"/>
  <c r="AS193" i="1" s="1"/>
  <c r="AO197" i="1"/>
  <c r="AS197" i="1" s="1"/>
  <c r="AO201" i="1"/>
  <c r="AS201" i="1" s="1"/>
  <c r="AN202" i="1"/>
  <c r="AR202" i="1" s="1"/>
  <c r="T204" i="1"/>
  <c r="AS204" i="1" s="1"/>
  <c r="AO211" i="1"/>
  <c r="M213" i="1"/>
  <c r="AO217" i="1"/>
  <c r="AS217" i="1" s="1"/>
  <c r="AN218" i="1"/>
  <c r="AR218" i="1" s="1"/>
  <c r="AP219" i="1"/>
  <c r="AT219" i="1" s="1"/>
  <c r="AO219" i="1"/>
  <c r="AS219" i="1" s="1"/>
  <c r="AR220" i="1"/>
  <c r="AT220" i="1"/>
  <c r="M221" i="1"/>
  <c r="AS221" i="1"/>
  <c r="AP223" i="1"/>
  <c r="AT223" i="1" s="1"/>
  <c r="AO223" i="1"/>
  <c r="AS223" i="1" s="1"/>
  <c r="AN223" i="1"/>
  <c r="AR223" i="1" s="1"/>
  <c r="AR224" i="1"/>
  <c r="AR225" i="1"/>
  <c r="Z225" i="1"/>
  <c r="Z226" i="1"/>
  <c r="AT226" i="1"/>
  <c r="AR228" i="1"/>
  <c r="AR229" i="1"/>
  <c r="Z229" i="1"/>
  <c r="Z230" i="1"/>
  <c r="AT230" i="1"/>
  <c r="AR232" i="1"/>
  <c r="AR233" i="1"/>
  <c r="Z233" i="1"/>
  <c r="Z234" i="1"/>
  <c r="AT234" i="1"/>
  <c r="AR236" i="1"/>
  <c r="AR237" i="1"/>
  <c r="Z237" i="1"/>
  <c r="Z238" i="1"/>
  <c r="AT238" i="1"/>
  <c r="AR240" i="1"/>
  <c r="AR241" i="1"/>
  <c r="Z241" i="1"/>
  <c r="Z242" i="1"/>
  <c r="AT242" i="1"/>
  <c r="Z254" i="1"/>
  <c r="AS254" i="1"/>
  <c r="AS255" i="1"/>
  <c r="T200" i="1"/>
  <c r="Z200" i="1" s="1"/>
  <c r="AT202" i="1"/>
  <c r="AR208" i="1"/>
  <c r="M209" i="1"/>
  <c r="Z209" i="1" s="1"/>
  <c r="AO213" i="1"/>
  <c r="AN214" i="1"/>
  <c r="AR214" i="1" s="1"/>
  <c r="T216" i="1"/>
  <c r="AT218" i="1"/>
  <c r="AP227" i="1"/>
  <c r="AT227" i="1" s="1"/>
  <c r="AO227" i="1"/>
  <c r="AS227" i="1" s="1"/>
  <c r="AN227" i="1"/>
  <c r="AR227" i="1" s="1"/>
  <c r="AP231" i="1"/>
  <c r="AT231" i="1" s="1"/>
  <c r="AO231" i="1"/>
  <c r="AS231" i="1" s="1"/>
  <c r="AN231" i="1"/>
  <c r="AR231" i="1" s="1"/>
  <c r="AP235" i="1"/>
  <c r="AT235" i="1" s="1"/>
  <c r="AO235" i="1"/>
  <c r="AS235" i="1" s="1"/>
  <c r="AN235" i="1"/>
  <c r="AR235" i="1" s="1"/>
  <c r="AP239" i="1"/>
  <c r="AT239" i="1" s="1"/>
  <c r="AO239" i="1"/>
  <c r="AS239" i="1" s="1"/>
  <c r="AN239" i="1"/>
  <c r="AR239" i="1" s="1"/>
  <c r="AP243" i="1"/>
  <c r="AT243" i="1" s="1"/>
  <c r="AO243" i="1"/>
  <c r="AS243" i="1" s="1"/>
  <c r="AN243" i="1"/>
  <c r="AR243" i="1" s="1"/>
  <c r="M248" i="1"/>
  <c r="Z248" i="1" s="1"/>
  <c r="Z251" i="1"/>
  <c r="AR253" i="1"/>
  <c r="AT255" i="1"/>
  <c r="M255" i="1"/>
  <c r="Z255" i="1" s="1"/>
  <c r="AR204" i="1"/>
  <c r="M205" i="1"/>
  <c r="Z205" i="1" s="1"/>
  <c r="AO209" i="1"/>
  <c r="AS209" i="1" s="1"/>
  <c r="AN210" i="1"/>
  <c r="AR210" i="1" s="1"/>
  <c r="T212" i="1"/>
  <c r="AT212" i="1" s="1"/>
  <c r="AT214" i="1"/>
  <c r="T221" i="1"/>
  <c r="AR221" i="1" s="1"/>
  <c r="M222" i="1"/>
  <c r="Z222" i="1" s="1"/>
  <c r="AT244" i="1"/>
  <c r="AO246" i="1"/>
  <c r="AS246" i="1" s="1"/>
  <c r="AP246" i="1"/>
  <c r="AT246" i="1" s="1"/>
  <c r="AP247" i="1"/>
  <c r="AT247" i="1" s="1"/>
  <c r="AO247" i="1"/>
  <c r="AS247" i="1" s="1"/>
  <c r="AN247" i="1"/>
  <c r="AR247" i="1" s="1"/>
  <c r="AT248" i="1"/>
  <c r="Z250" i="1"/>
  <c r="AS250" i="1"/>
  <c r="AT250" i="1"/>
  <c r="T244" i="1"/>
  <c r="Z244" i="1" s="1"/>
  <c r="M253" i="1"/>
  <c r="Z253" i="1" s="1"/>
  <c r="Z258" i="1"/>
  <c r="AR258" i="1"/>
  <c r="AT260" i="1"/>
  <c r="Z262" i="1"/>
  <c r="AR262" i="1"/>
  <c r="Z266" i="1"/>
  <c r="AR266" i="1"/>
  <c r="Z270" i="1"/>
  <c r="AR270" i="1"/>
  <c r="Z274" i="1"/>
  <c r="AR274" i="1"/>
  <c r="AT276" i="1"/>
  <c r="Z278" i="1"/>
  <c r="AR278" i="1"/>
  <c r="AN226" i="1"/>
  <c r="AR226" i="1" s="1"/>
  <c r="AN230" i="1"/>
  <c r="AR230" i="1" s="1"/>
  <c r="AN234" i="1"/>
  <c r="AR234" i="1" s="1"/>
  <c r="AN238" i="1"/>
  <c r="AR238" i="1" s="1"/>
  <c r="AN242" i="1"/>
  <c r="AR242" i="1" s="1"/>
  <c r="AR248" i="1"/>
  <c r="M249" i="1"/>
  <c r="Z249" i="1" s="1"/>
  <c r="AO253" i="1"/>
  <c r="AS253" i="1" s="1"/>
  <c r="AN254" i="1"/>
  <c r="AR254" i="1" s="1"/>
  <c r="T256" i="1"/>
  <c r="AR256" i="1" s="1"/>
  <c r="M257" i="1"/>
  <c r="Z257" i="1" s="1"/>
  <c r="AT258" i="1"/>
  <c r="T260" i="1"/>
  <c r="AP261" i="1"/>
  <c r="AT261" i="1" s="1"/>
  <c r="AO261" i="1"/>
  <c r="AS261" i="1" s="1"/>
  <c r="AN261" i="1"/>
  <c r="AR261" i="1" s="1"/>
  <c r="AT262" i="1"/>
  <c r="T264" i="1"/>
  <c r="AT264" i="1" s="1"/>
  <c r="AP265" i="1"/>
  <c r="AT265" i="1" s="1"/>
  <c r="AO265" i="1"/>
  <c r="AS265" i="1" s="1"/>
  <c r="AN265" i="1"/>
  <c r="AR265" i="1" s="1"/>
  <c r="AT266" i="1"/>
  <c r="T268" i="1"/>
  <c r="AP269" i="1"/>
  <c r="AT269" i="1" s="1"/>
  <c r="AO269" i="1"/>
  <c r="AS269" i="1" s="1"/>
  <c r="AN269" i="1"/>
  <c r="AR269" i="1" s="1"/>
  <c r="AT270" i="1"/>
  <c r="T272" i="1"/>
  <c r="AT272" i="1" s="1"/>
  <c r="AP273" i="1"/>
  <c r="AT273" i="1" s="1"/>
  <c r="AO273" i="1"/>
  <c r="AS273" i="1" s="1"/>
  <c r="AN273" i="1"/>
  <c r="AR273" i="1" s="1"/>
  <c r="AT274" i="1"/>
  <c r="T276" i="1"/>
  <c r="AP277" i="1"/>
  <c r="AT277" i="1" s="1"/>
  <c r="AO277" i="1"/>
  <c r="AS277" i="1" s="1"/>
  <c r="AN277" i="1"/>
  <c r="AR277" i="1" s="1"/>
  <c r="M245" i="1"/>
  <c r="Z245" i="1" s="1"/>
  <c r="AO249" i="1"/>
  <c r="AS249" i="1" s="1"/>
  <c r="AN250" i="1"/>
  <c r="AR250" i="1" s="1"/>
  <c r="T252" i="1"/>
  <c r="AR252" i="1" s="1"/>
  <c r="AP253" i="1"/>
  <c r="AT253" i="1" s="1"/>
  <c r="AP254" i="1"/>
  <c r="AT254" i="1" s="1"/>
  <c r="AN255" i="1"/>
  <c r="AR255" i="1" s="1"/>
  <c r="AP257" i="1"/>
  <c r="AT257" i="1" s="1"/>
  <c r="AN257" i="1"/>
  <c r="AR257" i="1" s="1"/>
  <c r="AO257" i="1"/>
  <c r="AS257" i="1" s="1"/>
  <c r="AS259" i="1"/>
  <c r="AR260" i="1"/>
  <c r="AS263" i="1"/>
  <c r="AR264" i="1"/>
  <c r="AS266" i="1"/>
  <c r="AS267" i="1"/>
  <c r="AS270" i="1"/>
  <c r="AS271" i="1"/>
  <c r="AS274" i="1"/>
  <c r="AS275" i="1"/>
  <c r="AP259" i="1"/>
  <c r="AT259" i="1" s="1"/>
  <c r="AP263" i="1"/>
  <c r="AT263" i="1" s="1"/>
  <c r="AP267" i="1"/>
  <c r="AT267" i="1" s="1"/>
  <c r="AP271" i="1"/>
  <c r="AT271" i="1" s="1"/>
  <c r="AP275" i="1"/>
  <c r="AT275" i="1" s="1"/>
  <c r="AO278" i="1"/>
  <c r="AS278" i="1" s="1"/>
  <c r="Z280" i="1"/>
  <c r="Z282" i="1"/>
  <c r="Z284" i="1"/>
  <c r="Z286" i="1"/>
  <c r="Z288" i="1"/>
  <c r="Z300" i="1"/>
  <c r="AT309" i="1"/>
  <c r="AT313" i="1"/>
  <c r="AT278" i="1"/>
  <c r="Z291" i="1"/>
  <c r="Z293" i="1"/>
  <c r="Z295" i="1"/>
  <c r="Z297" i="1"/>
  <c r="Z299" i="1"/>
  <c r="Z301" i="1"/>
  <c r="Z303" i="1"/>
  <c r="Z305" i="1"/>
  <c r="Z306" i="1"/>
  <c r="Z307" i="1"/>
  <c r="Z310" i="1"/>
  <c r="Z311" i="1"/>
  <c r="Z314" i="1"/>
  <c r="Z315" i="1"/>
  <c r="AP279" i="1"/>
  <c r="AT279" i="1" s="1"/>
  <c r="AN281" i="1"/>
  <c r="AR281" i="1" s="1"/>
  <c r="AO282" i="1"/>
  <c r="AS282" i="1" s="1"/>
  <c r="AP283" i="1"/>
  <c r="AT283" i="1" s="1"/>
  <c r="AN285" i="1"/>
  <c r="AR285" i="1" s="1"/>
  <c r="AO286" i="1"/>
  <c r="AS286" i="1" s="1"/>
  <c r="AP287" i="1"/>
  <c r="AT287" i="1" s="1"/>
  <c r="AN289" i="1"/>
  <c r="AR289" i="1" s="1"/>
  <c r="AO290" i="1"/>
  <c r="AS290" i="1" s="1"/>
  <c r="AP291" i="1"/>
  <c r="AT291" i="1" s="1"/>
  <c r="AN293" i="1"/>
  <c r="AR293" i="1" s="1"/>
  <c r="AO294" i="1"/>
  <c r="AS294" i="1" s="1"/>
  <c r="AP295" i="1"/>
  <c r="AT295" i="1" s="1"/>
  <c r="AN297" i="1"/>
  <c r="AR297" i="1" s="1"/>
  <c r="AO298" i="1"/>
  <c r="AS298" i="1" s="1"/>
  <c r="AP299" i="1"/>
  <c r="AT299" i="1" s="1"/>
  <c r="AN301" i="1"/>
  <c r="AR301" i="1" s="1"/>
  <c r="AO302" i="1"/>
  <c r="AS302" i="1" s="1"/>
  <c r="AJ110" i="1" s="1"/>
  <c r="AP303" i="1"/>
  <c r="AT303" i="1" s="1"/>
  <c r="AN305" i="1"/>
  <c r="AR305" i="1" s="1"/>
  <c r="AO306" i="1"/>
  <c r="AS306" i="1" s="1"/>
  <c r="AP307" i="1"/>
  <c r="AT307" i="1" s="1"/>
  <c r="AN309" i="1"/>
  <c r="AR309" i="1" s="1"/>
  <c r="AO310" i="1"/>
  <c r="AS310" i="1" s="1"/>
  <c r="AP311" i="1"/>
  <c r="AT311" i="1" s="1"/>
  <c r="AN313" i="1"/>
  <c r="AR313" i="1" s="1"/>
  <c r="AO314" i="1"/>
  <c r="AS314" i="1" s="1"/>
  <c r="AP315" i="1"/>
  <c r="AT315" i="1" s="1"/>
  <c r="AN280" i="1"/>
  <c r="AR280" i="1" s="1"/>
  <c r="AO281" i="1"/>
  <c r="AS281" i="1" s="1"/>
  <c r="AP282" i="1"/>
  <c r="AT282" i="1" s="1"/>
  <c r="AN284" i="1"/>
  <c r="AR284" i="1" s="1"/>
  <c r="AO285" i="1"/>
  <c r="AS285" i="1" s="1"/>
  <c r="AP286" i="1"/>
  <c r="AT286" i="1" s="1"/>
  <c r="AN288" i="1"/>
  <c r="AR288" i="1" s="1"/>
  <c r="AO289" i="1"/>
  <c r="AS289" i="1" s="1"/>
  <c r="AP290" i="1"/>
  <c r="AT290" i="1" s="1"/>
  <c r="AN292" i="1"/>
  <c r="AR292" i="1" s="1"/>
  <c r="AO293" i="1"/>
  <c r="AS293" i="1" s="1"/>
  <c r="AP294" i="1"/>
  <c r="AT294" i="1" s="1"/>
  <c r="AN296" i="1"/>
  <c r="AR296" i="1" s="1"/>
  <c r="AO297" i="1"/>
  <c r="AS297" i="1" s="1"/>
  <c r="AP298" i="1"/>
  <c r="AT298" i="1" s="1"/>
  <c r="AN300" i="1"/>
  <c r="AR300" i="1" s="1"/>
  <c r="AO301" i="1"/>
  <c r="AS301" i="1" s="1"/>
  <c r="AP302" i="1"/>
  <c r="AT302" i="1" s="1"/>
  <c r="AK110" i="1" s="1"/>
  <c r="AN304" i="1"/>
  <c r="AR304" i="1" s="1"/>
  <c r="AO305" i="1"/>
  <c r="AS305" i="1" s="1"/>
  <c r="AP306" i="1"/>
  <c r="AT306" i="1" s="1"/>
  <c r="AN308" i="1"/>
  <c r="AR308" i="1" s="1"/>
  <c r="AO309" i="1"/>
  <c r="AS309" i="1" s="1"/>
  <c r="AP310" i="1"/>
  <c r="AT310" i="1" s="1"/>
  <c r="AN312" i="1"/>
  <c r="AR312" i="1" s="1"/>
  <c r="AO313" i="1"/>
  <c r="AS313" i="1" s="1"/>
  <c r="AP314" i="1"/>
  <c r="AT314" i="1" s="1"/>
  <c r="AN279" i="1"/>
  <c r="AR279" i="1" s="1"/>
  <c r="AO280" i="1"/>
  <c r="AS280" i="1" s="1"/>
  <c r="AN283" i="1"/>
  <c r="AR283" i="1" s="1"/>
  <c r="AO284" i="1"/>
  <c r="AS284" i="1" s="1"/>
  <c r="AN287" i="1"/>
  <c r="AR287" i="1" s="1"/>
  <c r="AO288" i="1"/>
  <c r="AS288" i="1" s="1"/>
  <c r="AN291" i="1"/>
  <c r="AR291" i="1" s="1"/>
  <c r="AO292" i="1"/>
  <c r="AS292" i="1" s="1"/>
  <c r="AN295" i="1"/>
  <c r="AR295" i="1" s="1"/>
  <c r="AO296" i="1"/>
  <c r="AS296" i="1" s="1"/>
  <c r="AN299" i="1"/>
  <c r="AR299" i="1" s="1"/>
  <c r="AO300" i="1"/>
  <c r="AS300" i="1" s="1"/>
  <c r="AN303" i="1"/>
  <c r="AR303" i="1" s="1"/>
  <c r="AO304" i="1"/>
  <c r="AS304" i="1" s="1"/>
  <c r="AN307" i="1"/>
  <c r="AR307" i="1" s="1"/>
  <c r="AO308" i="1"/>
  <c r="AS308" i="1" s="1"/>
  <c r="AN311" i="1"/>
  <c r="AR311" i="1" s="1"/>
  <c r="AO312" i="1"/>
  <c r="AS312" i="1" s="1"/>
  <c r="AN315" i="1"/>
  <c r="AR315" i="1" s="1"/>
  <c r="Z304" i="1" l="1"/>
  <c r="AT304" i="1"/>
  <c r="AT292" i="1"/>
  <c r="AR272" i="1"/>
  <c r="AS211" i="1"/>
  <c r="AR152" i="1"/>
  <c r="AT124" i="1"/>
  <c r="AR140" i="1"/>
  <c r="W105" i="1"/>
  <c r="AS287" i="1"/>
  <c r="AS279" i="1"/>
  <c r="AS251" i="1"/>
  <c r="AS241" i="1"/>
  <c r="Z196" i="1"/>
  <c r="U108" i="1" s="1"/>
  <c r="Z227" i="1"/>
  <c r="AS234" i="1"/>
  <c r="AT174" i="1"/>
  <c r="Z147" i="1"/>
  <c r="Z141" i="1"/>
  <c r="AR175" i="1"/>
  <c r="Z139" i="1"/>
  <c r="Z134" i="1"/>
  <c r="AT193" i="1"/>
  <c r="AT167" i="1"/>
  <c r="AS142" i="1"/>
  <c r="Z129" i="1"/>
  <c r="AS125" i="1"/>
  <c r="AS244" i="1"/>
  <c r="AC105" i="1"/>
  <c r="Z289" i="1"/>
  <c r="Z285" i="1"/>
  <c r="Z281" i="1"/>
  <c r="AT285" i="1"/>
  <c r="Z243" i="1"/>
  <c r="Z308" i="1"/>
  <c r="Z302" i="1"/>
  <c r="U110" i="1" s="1"/>
  <c r="Z298" i="1"/>
  <c r="Z294" i="1"/>
  <c r="Z290" i="1"/>
  <c r="AS237" i="1"/>
  <c r="AS242" i="1"/>
  <c r="Z214" i="1"/>
  <c r="Z207" i="1"/>
  <c r="AT308" i="1"/>
  <c r="AS183" i="1"/>
  <c r="Z150" i="1"/>
  <c r="AR125" i="1"/>
  <c r="Z121" i="1"/>
  <c r="AT296" i="1"/>
  <c r="AT256" i="1"/>
  <c r="AR244" i="1"/>
  <c r="AR179" i="1"/>
  <c r="AR146" i="1"/>
  <c r="AT138" i="1"/>
  <c r="AR124" i="1"/>
  <c r="AS283" i="1"/>
  <c r="Z246" i="1"/>
  <c r="AR251" i="1"/>
  <c r="AS225" i="1"/>
  <c r="Z188" i="1"/>
  <c r="AT249" i="1"/>
  <c r="AT312" i="1"/>
  <c r="AS137" i="1"/>
  <c r="AS226" i="1"/>
  <c r="AR294" i="1"/>
  <c r="AT175" i="1"/>
  <c r="AF46" i="1"/>
  <c r="AD46" i="1"/>
  <c r="AE46" i="1"/>
  <c r="AC46" i="1"/>
  <c r="AB46" i="1"/>
  <c r="AA46" i="1"/>
  <c r="AF12" i="1"/>
  <c r="AD12" i="1"/>
  <c r="AE12" i="1"/>
  <c r="AI100" i="1"/>
  <c r="Z268" i="1"/>
  <c r="AS268" i="1"/>
  <c r="Z213" i="1"/>
  <c r="AR213" i="1"/>
  <c r="Z260" i="1"/>
  <c r="AS260" i="1"/>
  <c r="AT210" i="1"/>
  <c r="AR171" i="1"/>
  <c r="AS128" i="1"/>
  <c r="Z172" i="1"/>
  <c r="AR172" i="1"/>
  <c r="K94" i="1"/>
  <c r="G94" i="1"/>
  <c r="J78" i="1"/>
  <c r="F78" i="1"/>
  <c r="F94" i="1"/>
  <c r="I94" i="1"/>
  <c r="H78" i="1"/>
  <c r="H62" i="1"/>
  <c r="K46" i="1"/>
  <c r="G46" i="1"/>
  <c r="J30" i="1"/>
  <c r="F30" i="1"/>
  <c r="I14" i="1"/>
  <c r="H94" i="1"/>
  <c r="I78" i="1"/>
  <c r="J62" i="1"/>
  <c r="E62" i="1"/>
  <c r="I46" i="1"/>
  <c r="E94" i="1"/>
  <c r="G78" i="1"/>
  <c r="I62" i="1"/>
  <c r="H46" i="1"/>
  <c r="E78" i="1"/>
  <c r="G62" i="1"/>
  <c r="F46" i="1"/>
  <c r="K30" i="1"/>
  <c r="E30" i="1"/>
  <c r="J94" i="1"/>
  <c r="K62" i="1"/>
  <c r="E46" i="1"/>
  <c r="H14" i="1"/>
  <c r="G30" i="1"/>
  <c r="J14" i="1"/>
  <c r="K78" i="1"/>
  <c r="F62" i="1"/>
  <c r="I30" i="1"/>
  <c r="G14" i="1"/>
  <c r="J46" i="1"/>
  <c r="H30" i="1"/>
  <c r="K14" i="1"/>
  <c r="F14" i="1"/>
  <c r="AR200" i="1"/>
  <c r="AI109" i="1" s="1"/>
  <c r="AS154" i="1"/>
  <c r="AS138" i="1"/>
  <c r="AF75" i="1"/>
  <c r="AB75" i="1"/>
  <c r="AC75" i="1"/>
  <c r="AA75" i="1"/>
  <c r="Z75" i="1"/>
  <c r="AE75" i="1"/>
  <c r="AD75" i="1"/>
  <c r="AE92" i="1"/>
  <c r="AA92" i="1"/>
  <c r="AC92" i="1"/>
  <c r="AF92" i="1"/>
  <c r="Z92" i="1"/>
  <c r="AD92" i="1"/>
  <c r="AB92" i="1"/>
  <c r="O94" i="1"/>
  <c r="R78" i="1"/>
  <c r="N78" i="1"/>
  <c r="Q94" i="1"/>
  <c r="L94" i="1"/>
  <c r="N94" i="1"/>
  <c r="M78" i="1"/>
  <c r="P62" i="1"/>
  <c r="L62" i="1"/>
  <c r="O46" i="1"/>
  <c r="R30" i="1"/>
  <c r="N30" i="1"/>
  <c r="Q14" i="1"/>
  <c r="M14" i="1"/>
  <c r="R94" i="1"/>
  <c r="P78" i="1"/>
  <c r="O62" i="1"/>
  <c r="N46" i="1"/>
  <c r="P94" i="1"/>
  <c r="O78" i="1"/>
  <c r="N62" i="1"/>
  <c r="R46" i="1"/>
  <c r="M46" i="1"/>
  <c r="M94" i="1"/>
  <c r="L78" i="1"/>
  <c r="R62" i="1"/>
  <c r="M62" i="1"/>
  <c r="Q46" i="1"/>
  <c r="L46" i="1"/>
  <c r="P30" i="1"/>
  <c r="Q78" i="1"/>
  <c r="L30" i="1"/>
  <c r="N14" i="1"/>
  <c r="Q30" i="1"/>
  <c r="R14" i="1"/>
  <c r="L14" i="1"/>
  <c r="P14" i="1"/>
  <c r="O14" i="1"/>
  <c r="P46" i="1"/>
  <c r="O30" i="1"/>
  <c r="Q62" i="1"/>
  <c r="M30" i="1"/>
  <c r="AD78" i="1"/>
  <c r="Z78" i="1"/>
  <c r="AC78" i="1"/>
  <c r="AE78" i="1"/>
  <c r="AB78" i="1"/>
  <c r="AA78" i="1"/>
  <c r="AF78" i="1"/>
  <c r="AE44" i="1"/>
  <c r="AA44" i="1"/>
  <c r="AF44" i="1"/>
  <c r="Z44" i="1"/>
  <c r="AD44" i="1"/>
  <c r="AC44" i="1"/>
  <c r="AB44" i="1"/>
  <c r="V59" i="1"/>
  <c r="Y59" i="1"/>
  <c r="T59" i="1"/>
  <c r="X59" i="1"/>
  <c r="S59" i="1"/>
  <c r="W59" i="1"/>
  <c r="U59" i="1"/>
  <c r="X75" i="1"/>
  <c r="W75" i="1"/>
  <c r="S75" i="1"/>
  <c r="U75" i="1"/>
  <c r="T75" i="1"/>
  <c r="Y75" i="1"/>
  <c r="V75" i="1"/>
  <c r="AT130" i="1"/>
  <c r="Z68" i="1"/>
  <c r="O105" i="1"/>
  <c r="F105" i="1"/>
  <c r="AD105" i="1"/>
  <c r="Y105" i="1"/>
  <c r="M105" i="1"/>
  <c r="AE105" i="1"/>
  <c r="W11" i="1"/>
  <c r="S11" i="1"/>
  <c r="X11" i="1"/>
  <c r="V11" i="1"/>
  <c r="U11" i="1"/>
  <c r="T11" i="1"/>
  <c r="Y11" i="1"/>
  <c r="V28" i="1"/>
  <c r="W28" i="1"/>
  <c r="U28" i="1"/>
  <c r="T28" i="1"/>
  <c r="X28" i="1"/>
  <c r="Y28" i="1"/>
  <c r="S28" i="1"/>
  <c r="Z276" i="1"/>
  <c r="AS276" i="1"/>
  <c r="AR276" i="1"/>
  <c r="Z252" i="1"/>
  <c r="AT252" i="1"/>
  <c r="AS252" i="1"/>
  <c r="Z272" i="1"/>
  <c r="AS272" i="1"/>
  <c r="AJ102" i="1" s="1"/>
  <c r="AT268" i="1"/>
  <c r="AT221" i="1"/>
  <c r="Z221" i="1"/>
  <c r="AS216" i="1"/>
  <c r="Z216" i="1"/>
  <c r="AT216" i="1"/>
  <c r="AR212" i="1"/>
  <c r="AS210" i="1"/>
  <c r="Z187" i="1"/>
  <c r="AT187" i="1"/>
  <c r="AS187" i="1"/>
  <c r="AR216" i="1"/>
  <c r="AR187" i="1"/>
  <c r="Z170" i="1"/>
  <c r="AT170" i="1"/>
  <c r="AS130" i="1"/>
  <c r="AD30" i="1"/>
  <c r="Z30" i="1"/>
  <c r="AF30" i="1"/>
  <c r="AA30" i="1"/>
  <c r="AB30" i="1"/>
  <c r="AE30" i="1"/>
  <c r="AC30" i="1"/>
  <c r="AR156" i="1"/>
  <c r="AR130" i="1"/>
  <c r="AR128" i="1"/>
  <c r="AI101" i="1" s="1"/>
  <c r="AT118" i="1"/>
  <c r="Z118" i="1"/>
  <c r="AG12" i="1"/>
  <c r="AG76" i="1"/>
  <c r="AG60" i="1"/>
  <c r="AG92" i="1"/>
  <c r="AG28" i="1"/>
  <c r="AG44" i="1"/>
  <c r="V30" i="1"/>
  <c r="U30" i="1"/>
  <c r="Y30" i="1"/>
  <c r="S30" i="1"/>
  <c r="X30" i="1"/>
  <c r="T30" i="1"/>
  <c r="W30" i="1"/>
  <c r="V78" i="1"/>
  <c r="X78" i="1"/>
  <c r="S78" i="1"/>
  <c r="W78" i="1"/>
  <c r="U78" i="1"/>
  <c r="T78" i="1"/>
  <c r="Y78" i="1"/>
  <c r="W44" i="1"/>
  <c r="S44" i="1"/>
  <c r="U44" i="1"/>
  <c r="Y44" i="1"/>
  <c r="T44" i="1"/>
  <c r="X44" i="1"/>
  <c r="V44" i="1"/>
  <c r="I91" i="1"/>
  <c r="E91" i="1"/>
  <c r="K91" i="1"/>
  <c r="F91" i="1"/>
  <c r="H91" i="1"/>
  <c r="K75" i="1"/>
  <c r="G75" i="1"/>
  <c r="J59" i="1"/>
  <c r="F59" i="1"/>
  <c r="I43" i="1"/>
  <c r="E43" i="1"/>
  <c r="H27" i="1"/>
  <c r="K11" i="1"/>
  <c r="G11" i="1"/>
  <c r="J75" i="1"/>
  <c r="E75" i="1"/>
  <c r="I59" i="1"/>
  <c r="H43" i="1"/>
  <c r="J91" i="1"/>
  <c r="I75" i="1"/>
  <c r="H59" i="1"/>
  <c r="G91" i="1"/>
  <c r="H75" i="1"/>
  <c r="G59" i="1"/>
  <c r="K43" i="1"/>
  <c r="F43" i="1"/>
  <c r="J27" i="1"/>
  <c r="E27" i="1"/>
  <c r="J43" i="1"/>
  <c r="I27" i="1"/>
  <c r="H11" i="1"/>
  <c r="K27" i="1"/>
  <c r="K59" i="1"/>
  <c r="G43" i="1"/>
  <c r="G27" i="1"/>
  <c r="F11" i="1"/>
  <c r="J11" i="1"/>
  <c r="F75" i="1"/>
  <c r="E59" i="1"/>
  <c r="F27" i="1"/>
  <c r="E11" i="1"/>
  <c r="I11" i="1"/>
  <c r="AC43" i="1"/>
  <c r="AD43" i="1"/>
  <c r="AF43" i="1"/>
  <c r="AA43" i="1"/>
  <c r="AE43" i="1"/>
  <c r="AB43" i="1"/>
  <c r="Z43" i="1"/>
  <c r="Y14" i="1"/>
  <c r="U14" i="1"/>
  <c r="X14" i="1"/>
  <c r="S14" i="1"/>
  <c r="W14" i="1"/>
  <c r="V14" i="1"/>
  <c r="T14" i="1"/>
  <c r="AD59" i="1"/>
  <c r="Z59" i="1"/>
  <c r="AE59" i="1"/>
  <c r="AC59" i="1"/>
  <c r="AB59" i="1"/>
  <c r="AF59" i="1"/>
  <c r="AA59" i="1"/>
  <c r="Y12" i="1"/>
  <c r="U12" i="1"/>
  <c r="T12" i="1"/>
  <c r="X12" i="1"/>
  <c r="S12" i="1"/>
  <c r="W12" i="1"/>
  <c r="V12" i="1"/>
  <c r="G105" i="1"/>
  <c r="J105" i="1"/>
  <c r="K105" i="1"/>
  <c r="L105" i="1"/>
  <c r="H105" i="1"/>
  <c r="AF105" i="1"/>
  <c r="AG85" i="1"/>
  <c r="AG21" i="1"/>
  <c r="AG53" i="1"/>
  <c r="AG69" i="1"/>
  <c r="AG5" i="1"/>
  <c r="AG37" i="1"/>
  <c r="Q105" i="1"/>
  <c r="AG23" i="1"/>
  <c r="AG55" i="1"/>
  <c r="AG71" i="1"/>
  <c r="AG87" i="1"/>
  <c r="AG7" i="1"/>
  <c r="AG39" i="1"/>
  <c r="AC12" i="1"/>
  <c r="W46" i="1"/>
  <c r="S46" i="1"/>
  <c r="Y46" i="1"/>
  <c r="T46" i="1"/>
  <c r="X46" i="1"/>
  <c r="V46" i="1"/>
  <c r="U46" i="1"/>
  <c r="Y43" i="1"/>
  <c r="U43" i="1"/>
  <c r="X43" i="1"/>
  <c r="S43" i="1"/>
  <c r="V43" i="1"/>
  <c r="T43" i="1"/>
  <c r="W43" i="1"/>
  <c r="X60" i="1"/>
  <c r="T60" i="1"/>
  <c r="V60" i="1"/>
  <c r="U60" i="1"/>
  <c r="Y60" i="1"/>
  <c r="S60" i="1"/>
  <c r="W60" i="1"/>
  <c r="W94" i="1"/>
  <c r="S94" i="1"/>
  <c r="V94" i="1"/>
  <c r="Y94" i="1"/>
  <c r="T94" i="1"/>
  <c r="X94" i="1"/>
  <c r="U94" i="1"/>
  <c r="AF27" i="1"/>
  <c r="AB27" i="1"/>
  <c r="AE27" i="1"/>
  <c r="Z27" i="1"/>
  <c r="AD27" i="1"/>
  <c r="AC27" i="1"/>
  <c r="AA27" i="1"/>
  <c r="Q91" i="1"/>
  <c r="M91" i="1"/>
  <c r="P91" i="1"/>
  <c r="N91" i="1"/>
  <c r="O75" i="1"/>
  <c r="R59" i="1"/>
  <c r="N59" i="1"/>
  <c r="Q43" i="1"/>
  <c r="M43" i="1"/>
  <c r="P27" i="1"/>
  <c r="L27" i="1"/>
  <c r="O11" i="1"/>
  <c r="L91" i="1"/>
  <c r="P75" i="1"/>
  <c r="O59" i="1"/>
  <c r="N43" i="1"/>
  <c r="N75" i="1"/>
  <c r="M59" i="1"/>
  <c r="R91" i="1"/>
  <c r="R75" i="1"/>
  <c r="M75" i="1"/>
  <c r="Q59" i="1"/>
  <c r="L59" i="1"/>
  <c r="P43" i="1"/>
  <c r="O27" i="1"/>
  <c r="O91" i="1"/>
  <c r="P59" i="1"/>
  <c r="Q27" i="1"/>
  <c r="R11" i="1"/>
  <c r="M11" i="1"/>
  <c r="N11" i="1"/>
  <c r="Q75" i="1"/>
  <c r="R43" i="1"/>
  <c r="N27" i="1"/>
  <c r="Q11" i="1"/>
  <c r="L11" i="1"/>
  <c r="M27" i="1"/>
  <c r="L43" i="1"/>
  <c r="L75" i="1"/>
  <c r="O43" i="1"/>
  <c r="P11" i="1"/>
  <c r="R27" i="1"/>
  <c r="V76" i="1"/>
  <c r="Y76" i="1"/>
  <c r="T76" i="1"/>
  <c r="S76" i="1"/>
  <c r="X76" i="1"/>
  <c r="W76" i="1"/>
  <c r="U76" i="1"/>
  <c r="AG93" i="1"/>
  <c r="AG77" i="1"/>
  <c r="AG45" i="1"/>
  <c r="AG61" i="1"/>
  <c r="AG13" i="1"/>
  <c r="AG29" i="1"/>
  <c r="AC14" i="1"/>
  <c r="AD14" i="1"/>
  <c r="Z14" i="1"/>
  <c r="AB14" i="1"/>
  <c r="AF14" i="1"/>
  <c r="AE14" i="1"/>
  <c r="AA14" i="1"/>
  <c r="Z46" i="1"/>
  <c r="AG91" i="1"/>
  <c r="AG43" i="1"/>
  <c r="AG75" i="1"/>
  <c r="AG59" i="1"/>
  <c r="AG11" i="1"/>
  <c r="AG27" i="1"/>
  <c r="W92" i="1"/>
  <c r="S92" i="1"/>
  <c r="X92" i="1"/>
  <c r="U92" i="1"/>
  <c r="Y92" i="1"/>
  <c r="V92" i="1"/>
  <c r="T92" i="1"/>
  <c r="AT152" i="1"/>
  <c r="AB12" i="1"/>
  <c r="AG52" i="1"/>
  <c r="AG68" i="1"/>
  <c r="T105" i="1"/>
  <c r="AG84" i="1"/>
  <c r="AG4" i="1"/>
  <c r="AG20" i="1"/>
  <c r="AG36" i="1"/>
  <c r="P105" i="1"/>
  <c r="AG56" i="1"/>
  <c r="AG88" i="1"/>
  <c r="AG72" i="1"/>
  <c r="AG24" i="1"/>
  <c r="AG8" i="1"/>
  <c r="AG40" i="1"/>
  <c r="R105" i="1"/>
  <c r="AG86" i="1"/>
  <c r="AG54" i="1"/>
  <c r="AG38" i="1"/>
  <c r="AG6" i="1"/>
  <c r="AG22" i="1"/>
  <c r="AG70" i="1"/>
  <c r="N105" i="1"/>
  <c r="Z52" i="1"/>
  <c r="E105" i="1"/>
  <c r="K92" i="1"/>
  <c r="G92" i="1"/>
  <c r="J76" i="1"/>
  <c r="F76" i="1"/>
  <c r="H92" i="1"/>
  <c r="J92" i="1"/>
  <c r="E92" i="1"/>
  <c r="I76" i="1"/>
  <c r="H60" i="1"/>
  <c r="K44" i="1"/>
  <c r="G44" i="1"/>
  <c r="J28" i="1"/>
  <c r="F28" i="1"/>
  <c r="I12" i="1"/>
  <c r="E12" i="1"/>
  <c r="E76" i="1"/>
  <c r="K60" i="1"/>
  <c r="F60" i="1"/>
  <c r="J44" i="1"/>
  <c r="E44" i="1"/>
  <c r="K76" i="1"/>
  <c r="J60" i="1"/>
  <c r="E60" i="1"/>
  <c r="I44" i="1"/>
  <c r="I92" i="1"/>
  <c r="H76" i="1"/>
  <c r="I60" i="1"/>
  <c r="H44" i="1"/>
  <c r="G28" i="1"/>
  <c r="G60" i="1"/>
  <c r="H28" i="1"/>
  <c r="J12" i="1"/>
  <c r="E28" i="1"/>
  <c r="H12" i="1"/>
  <c r="F12" i="1"/>
  <c r="F92" i="1"/>
  <c r="G76" i="1"/>
  <c r="K28" i="1"/>
  <c r="G12" i="1"/>
  <c r="F44" i="1"/>
  <c r="I28" i="1"/>
  <c r="K12" i="1"/>
  <c r="Y91" i="1"/>
  <c r="U91" i="1"/>
  <c r="V91" i="1"/>
  <c r="X91" i="1"/>
  <c r="S91" i="1"/>
  <c r="W91" i="1"/>
  <c r="T91" i="1"/>
  <c r="AT163" i="1"/>
  <c r="Z163" i="1"/>
  <c r="U103" i="1" s="1"/>
  <c r="AR268" i="1"/>
  <c r="Z264" i="1"/>
  <c r="AS264" i="1"/>
  <c r="Z256" i="1"/>
  <c r="AS256" i="1"/>
  <c r="AJ100" i="1" s="1"/>
  <c r="Z212" i="1"/>
  <c r="U101" i="1" s="1"/>
  <c r="AS212" i="1"/>
  <c r="AS213" i="1"/>
  <c r="AT204" i="1"/>
  <c r="Z204" i="1"/>
  <c r="Z211" i="1"/>
  <c r="AT211" i="1"/>
  <c r="Z171" i="1"/>
  <c r="AS171" i="1"/>
  <c r="AR163" i="1"/>
  <c r="AR211" i="1"/>
  <c r="AI102" i="1" s="1"/>
  <c r="AT200" i="1"/>
  <c r="AT179" i="1"/>
  <c r="Z179" i="1"/>
  <c r="U109" i="1" s="1"/>
  <c r="AT154" i="1"/>
  <c r="AT128" i="1"/>
  <c r="AK101" i="1" s="1"/>
  <c r="AE11" i="1"/>
  <c r="AA11" i="1"/>
  <c r="AC11" i="1"/>
  <c r="AD11" i="1"/>
  <c r="AB11" i="1"/>
  <c r="AF11" i="1"/>
  <c r="Z11" i="1"/>
  <c r="AD28" i="1"/>
  <c r="Z28" i="1"/>
  <c r="AB28" i="1"/>
  <c r="AC28" i="1"/>
  <c r="AE28" i="1"/>
  <c r="AA28" i="1"/>
  <c r="AF28" i="1"/>
  <c r="AF62" i="1"/>
  <c r="AB62" i="1"/>
  <c r="AE62" i="1"/>
  <c r="Z62" i="1"/>
  <c r="AD62" i="1"/>
  <c r="AC62" i="1"/>
  <c r="AA62" i="1"/>
  <c r="AG94" i="1"/>
  <c r="AG14" i="1"/>
  <c r="AG78" i="1"/>
  <c r="AG46" i="1"/>
  <c r="AG62" i="1"/>
  <c r="AG30" i="1"/>
  <c r="O92" i="1"/>
  <c r="R76" i="1"/>
  <c r="N76" i="1"/>
  <c r="R92" i="1"/>
  <c r="M92" i="1"/>
  <c r="P92" i="1"/>
  <c r="O76" i="1"/>
  <c r="P60" i="1"/>
  <c r="L60" i="1"/>
  <c r="O44" i="1"/>
  <c r="R28" i="1"/>
  <c r="N28" i="1"/>
  <c r="Q12" i="1"/>
  <c r="M12" i="1"/>
  <c r="N92" i="1"/>
  <c r="L76" i="1"/>
  <c r="Q60" i="1"/>
  <c r="P44" i="1"/>
  <c r="L92" i="1"/>
  <c r="Q76" i="1"/>
  <c r="O60" i="1"/>
  <c r="N44" i="1"/>
  <c r="P76" i="1"/>
  <c r="N60" i="1"/>
  <c r="R44" i="1"/>
  <c r="M44" i="1"/>
  <c r="Q28" i="1"/>
  <c r="L28" i="1"/>
  <c r="O28" i="1"/>
  <c r="O12" i="1"/>
  <c r="P28" i="1"/>
  <c r="P12" i="1"/>
  <c r="Q92" i="1"/>
  <c r="M76" i="1"/>
  <c r="Q44" i="1"/>
  <c r="M28" i="1"/>
  <c r="N12" i="1"/>
  <c r="L12" i="1"/>
  <c r="R60" i="1"/>
  <c r="L44" i="1"/>
  <c r="R12" i="1"/>
  <c r="M60" i="1"/>
  <c r="X27" i="1"/>
  <c r="T27" i="1"/>
  <c r="U27" i="1"/>
  <c r="W27" i="1"/>
  <c r="Y27" i="1"/>
  <c r="V27" i="1"/>
  <c r="S27" i="1"/>
  <c r="AT213" i="1"/>
  <c r="AR154" i="1"/>
  <c r="AF60" i="1"/>
  <c r="AB60" i="1"/>
  <c r="AA60" i="1"/>
  <c r="AE60" i="1"/>
  <c r="Z60" i="1"/>
  <c r="AD60" i="1"/>
  <c r="AC60" i="1"/>
  <c r="AE94" i="1"/>
  <c r="AA94" i="1"/>
  <c r="AB94" i="1"/>
  <c r="AD94" i="1"/>
  <c r="AC94" i="1"/>
  <c r="Z94" i="1"/>
  <c r="AF94" i="1"/>
  <c r="AD76" i="1"/>
  <c r="Z76" i="1"/>
  <c r="AE76" i="1"/>
  <c r="AA76" i="1"/>
  <c r="AF76" i="1"/>
  <c r="AC76" i="1"/>
  <c r="AB76" i="1"/>
  <c r="AR138" i="1"/>
  <c r="AI104" i="1" s="1"/>
  <c r="X105" i="1"/>
  <c r="S105" i="1"/>
  <c r="S68" i="1"/>
  <c r="I105" i="1"/>
  <c r="Z105" i="1"/>
  <c r="AT146" i="1"/>
  <c r="AC91" i="1"/>
  <c r="AF91" i="1"/>
  <c r="AA91" i="1"/>
  <c r="AD91" i="1"/>
  <c r="AE91" i="1"/>
  <c r="AB91" i="1"/>
  <c r="Z91" i="1"/>
  <c r="X62" i="1"/>
  <c r="T62" i="1"/>
  <c r="U62" i="1"/>
  <c r="Y62" i="1"/>
  <c r="S62" i="1"/>
  <c r="W62" i="1"/>
  <c r="V62" i="1"/>
  <c r="U104" i="1" l="1"/>
  <c r="AJ104" i="1"/>
  <c r="AK104" i="1"/>
  <c r="W88" i="1" s="1"/>
  <c r="AJ109" i="1"/>
  <c r="AJ103" i="1"/>
  <c r="AI103" i="1"/>
  <c r="E39" i="1" s="1"/>
  <c r="AK100" i="1"/>
  <c r="AE68" i="1" s="1"/>
  <c r="AK103" i="1"/>
  <c r="J55" i="1" s="1"/>
  <c r="L71" i="1"/>
  <c r="Z7" i="1"/>
  <c r="Z87" i="1"/>
  <c r="S39" i="1"/>
  <c r="E23" i="1"/>
  <c r="E55" i="1"/>
  <c r="L23" i="1"/>
  <c r="L7" i="1"/>
  <c r="L87" i="1"/>
  <c r="S23" i="1"/>
  <c r="S55" i="1"/>
  <c r="Z23" i="1"/>
  <c r="E87" i="1"/>
  <c r="S7" i="1"/>
  <c r="L39" i="1"/>
  <c r="Z71" i="1"/>
  <c r="E7" i="1"/>
  <c r="S71" i="1"/>
  <c r="H87" i="1"/>
  <c r="F23" i="1"/>
  <c r="AC87" i="1"/>
  <c r="AB87" i="1"/>
  <c r="V7" i="1"/>
  <c r="AC39" i="1"/>
  <c r="N87" i="1"/>
  <c r="O87" i="1"/>
  <c r="N23" i="1"/>
  <c r="O7" i="1"/>
  <c r="O23" i="1"/>
  <c r="T23" i="1"/>
  <c r="V39" i="1"/>
  <c r="AB55" i="1"/>
  <c r="AC55" i="1"/>
  <c r="AA71" i="1"/>
  <c r="F39" i="1"/>
  <c r="F71" i="1"/>
  <c r="H23" i="1"/>
  <c r="T71" i="1"/>
  <c r="T87" i="1"/>
  <c r="G55" i="1"/>
  <c r="G71" i="1"/>
  <c r="G87" i="1"/>
  <c r="H39" i="1"/>
  <c r="H7" i="1"/>
  <c r="H55" i="1"/>
  <c r="U7" i="1"/>
  <c r="AB39" i="1"/>
  <c r="M87" i="1"/>
  <c r="O55" i="1"/>
  <c r="M23" i="1"/>
  <c r="M71" i="1"/>
  <c r="O71" i="1"/>
  <c r="M7" i="1"/>
  <c r="V71" i="1"/>
  <c r="T55" i="1"/>
  <c r="U39" i="1"/>
  <c r="T39" i="1"/>
  <c r="AC7" i="1"/>
  <c r="AA7" i="1"/>
  <c r="AC23" i="1"/>
  <c r="F87" i="1"/>
  <c r="F7" i="1"/>
  <c r="G7" i="1"/>
  <c r="N39" i="1"/>
  <c r="M39" i="1"/>
  <c r="V87" i="1"/>
  <c r="V23" i="1"/>
  <c r="U55" i="1"/>
  <c r="AC71" i="1"/>
  <c r="AA23" i="1"/>
  <c r="F55" i="1"/>
  <c r="G23" i="1"/>
  <c r="AA87" i="1"/>
  <c r="T7" i="1"/>
  <c r="N55" i="1"/>
  <c r="M55" i="1"/>
  <c r="N71" i="1"/>
  <c r="U71" i="1"/>
  <c r="U87" i="1"/>
  <c r="U23" i="1"/>
  <c r="V55" i="1"/>
  <c r="AB71" i="1"/>
  <c r="AB7" i="1"/>
  <c r="AB23" i="1"/>
  <c r="H71" i="1"/>
  <c r="G39" i="1"/>
  <c r="AA39" i="1"/>
  <c r="N7" i="1"/>
  <c r="O39" i="1"/>
  <c r="AA55" i="1"/>
  <c r="H86" i="1"/>
  <c r="H38" i="1"/>
  <c r="G86" i="1"/>
  <c r="G54" i="1"/>
  <c r="G38" i="1"/>
  <c r="F70" i="1"/>
  <c r="F22" i="1"/>
  <c r="G6" i="1"/>
  <c r="F86" i="1"/>
  <c r="G22" i="1"/>
  <c r="H54" i="1"/>
  <c r="F38" i="1"/>
  <c r="H6" i="1"/>
  <c r="H70" i="1"/>
  <c r="G70" i="1"/>
  <c r="F6" i="1"/>
  <c r="H22" i="1"/>
  <c r="F54" i="1"/>
  <c r="U22" i="1"/>
  <c r="AC22" i="1"/>
  <c r="T54" i="1"/>
  <c r="V54" i="1"/>
  <c r="T70" i="1"/>
  <c r="T6" i="1"/>
  <c r="AC70" i="1"/>
  <c r="AB38" i="1"/>
  <c r="O86" i="1"/>
  <c r="M70" i="1"/>
  <c r="N38" i="1"/>
  <c r="M6" i="1"/>
  <c r="M22" i="1"/>
  <c r="AA86" i="1"/>
  <c r="U38" i="1"/>
  <c r="AA6" i="1"/>
  <c r="AC6" i="1"/>
  <c r="U6" i="1"/>
  <c r="N86" i="1"/>
  <c r="O54" i="1"/>
  <c r="V38" i="1"/>
  <c r="T22" i="1"/>
  <c r="V70" i="1"/>
  <c r="V6" i="1"/>
  <c r="AB70" i="1"/>
  <c r="AA38" i="1"/>
  <c r="AC54" i="1"/>
  <c r="AB54" i="1"/>
  <c r="N70" i="1"/>
  <c r="O70" i="1"/>
  <c r="N22" i="1"/>
  <c r="O6" i="1"/>
  <c r="O38" i="1"/>
  <c r="M54" i="1"/>
  <c r="M86" i="1"/>
  <c r="AA22" i="1"/>
  <c r="AB22" i="1"/>
  <c r="U70" i="1"/>
  <c r="AA70" i="1"/>
  <c r="AC38" i="1"/>
  <c r="T86" i="1"/>
  <c r="O22" i="1"/>
  <c r="N54" i="1"/>
  <c r="M38" i="1"/>
  <c r="AC86" i="1"/>
  <c r="T38" i="1"/>
  <c r="V22" i="1"/>
  <c r="U54" i="1"/>
  <c r="AA54" i="1"/>
  <c r="V86" i="1"/>
  <c r="U86" i="1"/>
  <c r="N6" i="1"/>
  <c r="AB86" i="1"/>
  <c r="AB6" i="1"/>
  <c r="E93" i="1"/>
  <c r="E61" i="1"/>
  <c r="E77" i="1"/>
  <c r="S13" i="1"/>
  <c r="L29" i="1"/>
  <c r="S61" i="1"/>
  <c r="S29" i="1"/>
  <c r="L13" i="1"/>
  <c r="E45" i="1"/>
  <c r="E13" i="1"/>
  <c r="S77" i="1"/>
  <c r="L93" i="1"/>
  <c r="S93" i="1"/>
  <c r="Z77" i="1"/>
  <c r="Z93" i="1"/>
  <c r="Z29" i="1"/>
  <c r="Z61" i="1"/>
  <c r="L77" i="1"/>
  <c r="L45" i="1"/>
  <c r="L61" i="1"/>
  <c r="S45" i="1"/>
  <c r="E29" i="1"/>
  <c r="Z13" i="1"/>
  <c r="Z45" i="1"/>
  <c r="AA93" i="1"/>
  <c r="F77" i="1"/>
  <c r="U29" i="1"/>
  <c r="AA77" i="1"/>
  <c r="T29" i="1"/>
  <c r="AC29" i="1"/>
  <c r="AD36" i="1"/>
  <c r="X36" i="1"/>
  <c r="AF20" i="1"/>
  <c r="K20" i="1"/>
  <c r="AE84" i="1"/>
  <c r="AD84" i="1"/>
  <c r="Q36" i="1"/>
  <c r="P4" i="1"/>
  <c r="X4" i="1"/>
  <c r="Y36" i="1"/>
  <c r="K36" i="1"/>
  <c r="Q68" i="1"/>
  <c r="W20" i="1"/>
  <c r="Y20" i="1"/>
  <c r="J84" i="1"/>
  <c r="I52" i="1"/>
  <c r="I84" i="1"/>
  <c r="K4" i="1"/>
  <c r="P52" i="1"/>
  <c r="R84" i="1"/>
  <c r="W4" i="1"/>
  <c r="Y68" i="1"/>
  <c r="X52" i="1"/>
  <c r="J68" i="1"/>
  <c r="Q4" i="1"/>
  <c r="R20" i="1"/>
  <c r="W84" i="1"/>
  <c r="AE4" i="1"/>
  <c r="AD20" i="1"/>
  <c r="K84" i="1"/>
  <c r="Q84" i="1"/>
  <c r="R4" i="1"/>
  <c r="R68" i="1"/>
  <c r="P36" i="1"/>
  <c r="Q20" i="1"/>
  <c r="X68" i="1"/>
  <c r="S40" i="1"/>
  <c r="E56" i="1"/>
  <c r="L56" i="1"/>
  <c r="L24" i="1"/>
  <c r="S56" i="1"/>
  <c r="Z40" i="1"/>
  <c r="Z72" i="1"/>
  <c r="Z24" i="1"/>
  <c r="L72" i="1"/>
  <c r="E40" i="1"/>
  <c r="E24" i="1"/>
  <c r="E72" i="1"/>
  <c r="L88" i="1"/>
  <c r="L8" i="1"/>
  <c r="Z56" i="1"/>
  <c r="S24" i="1"/>
  <c r="E8" i="1"/>
  <c r="S88" i="1"/>
  <c r="Z88" i="1"/>
  <c r="S8" i="1"/>
  <c r="L40" i="1"/>
  <c r="Z8" i="1"/>
  <c r="E88" i="1"/>
  <c r="S72" i="1"/>
  <c r="AB68" i="1"/>
  <c r="V20" i="1"/>
  <c r="AB4" i="1"/>
  <c r="AB20" i="1"/>
  <c r="U52" i="1"/>
  <c r="F68" i="1"/>
  <c r="H52" i="1"/>
  <c r="G4" i="1"/>
  <c r="G52" i="1"/>
  <c r="N68" i="1"/>
  <c r="O52" i="1"/>
  <c r="M4" i="1"/>
  <c r="O4" i="1"/>
  <c r="U68" i="1"/>
  <c r="AC20" i="1"/>
  <c r="G68" i="1"/>
  <c r="N4" i="1"/>
  <c r="V4" i="1"/>
  <c r="AC68" i="1"/>
  <c r="AB36" i="1"/>
  <c r="AA36" i="1"/>
  <c r="T36" i="1"/>
  <c r="V36" i="1"/>
  <c r="T84" i="1"/>
  <c r="AA4" i="1"/>
  <c r="V52" i="1"/>
  <c r="G20" i="1"/>
  <c r="F52" i="1"/>
  <c r="G36" i="1"/>
  <c r="F36" i="1"/>
  <c r="O20" i="1"/>
  <c r="M36" i="1"/>
  <c r="O36" i="1"/>
  <c r="M20" i="1"/>
  <c r="M68" i="1"/>
  <c r="AA52" i="1"/>
  <c r="AB52" i="1"/>
  <c r="V84" i="1"/>
  <c r="AA84" i="1"/>
  <c r="N52" i="1"/>
  <c r="AC52" i="1"/>
  <c r="T4" i="1"/>
  <c r="AA68" i="1"/>
  <c r="T20" i="1"/>
  <c r="AC36" i="1"/>
  <c r="U36" i="1"/>
  <c r="U84" i="1"/>
  <c r="T52" i="1"/>
  <c r="G84" i="1"/>
  <c r="F84" i="1"/>
  <c r="F4" i="1"/>
  <c r="H68" i="1"/>
  <c r="H20" i="1"/>
  <c r="AB84" i="1"/>
  <c r="AC84" i="1"/>
  <c r="O84" i="1"/>
  <c r="M52" i="1"/>
  <c r="N84" i="1"/>
  <c r="M84" i="1"/>
  <c r="O68" i="1"/>
  <c r="N20" i="1"/>
  <c r="N36" i="1"/>
  <c r="U4" i="1"/>
  <c r="V68" i="1"/>
  <c r="T68" i="1"/>
  <c r="U20" i="1"/>
  <c r="AC4" i="1"/>
  <c r="AA20" i="1"/>
  <c r="H84" i="1"/>
  <c r="H36" i="1"/>
  <c r="F20" i="1"/>
  <c r="H4" i="1"/>
  <c r="E85" i="1"/>
  <c r="E37" i="1"/>
  <c r="Z5" i="1"/>
  <c r="E69" i="1"/>
  <c r="L69" i="1"/>
  <c r="L21" i="1"/>
  <c r="L37" i="1"/>
  <c r="Z85" i="1"/>
  <c r="Z37" i="1"/>
  <c r="S85" i="1"/>
  <c r="E21" i="1"/>
  <c r="E5" i="1"/>
  <c r="Z53" i="1"/>
  <c r="L85" i="1"/>
  <c r="L5" i="1"/>
  <c r="S5" i="1"/>
  <c r="Z21" i="1"/>
  <c r="S21" i="1"/>
  <c r="S69" i="1"/>
  <c r="E53" i="1"/>
  <c r="Z69" i="1"/>
  <c r="L53" i="1"/>
  <c r="S37" i="1"/>
  <c r="S53" i="1"/>
  <c r="G88" i="1"/>
  <c r="H8" i="1"/>
  <c r="G40" i="1"/>
  <c r="F88" i="1"/>
  <c r="AA72" i="1"/>
  <c r="AB88" i="1"/>
  <c r="U8" i="1"/>
  <c r="V8" i="1"/>
  <c r="M88" i="1"/>
  <c r="M56" i="1"/>
  <c r="O56" i="1"/>
  <c r="N88" i="1"/>
  <c r="AC56" i="1"/>
  <c r="AA56" i="1"/>
  <c r="U88" i="1"/>
  <c r="U40" i="1"/>
  <c r="G24" i="1"/>
  <c r="F56" i="1"/>
  <c r="T8" i="1"/>
  <c r="V72" i="1"/>
  <c r="T56" i="1"/>
  <c r="V88" i="1"/>
  <c r="AB8" i="1"/>
  <c r="AA8" i="1"/>
  <c r="T40" i="1"/>
  <c r="H88" i="1"/>
  <c r="H40" i="1"/>
  <c r="G72" i="1"/>
  <c r="G8" i="1"/>
  <c r="F24" i="1"/>
  <c r="AC72" i="1"/>
  <c r="AA88" i="1"/>
  <c r="AA24" i="1"/>
  <c r="AC24" i="1"/>
  <c r="M40" i="1"/>
  <c r="O40" i="1"/>
  <c r="O8" i="1"/>
  <c r="N8" i="1"/>
  <c r="N40" i="1"/>
  <c r="T72" i="1"/>
  <c r="U72" i="1"/>
  <c r="V24" i="1"/>
  <c r="AB40" i="1"/>
  <c r="G56" i="1"/>
  <c r="N56" i="1"/>
  <c r="T88" i="1"/>
  <c r="AC8" i="1"/>
  <c r="V40" i="1"/>
  <c r="F72" i="1"/>
  <c r="H72" i="1"/>
  <c r="F40" i="1"/>
  <c r="F8" i="1"/>
  <c r="AB72" i="1"/>
  <c r="AB24" i="1"/>
  <c r="O88" i="1"/>
  <c r="N72" i="1"/>
  <c r="O72" i="1"/>
  <c r="M72" i="1"/>
  <c r="N24" i="1"/>
  <c r="M24" i="1"/>
  <c r="U56" i="1"/>
  <c r="V56" i="1"/>
  <c r="AB56" i="1"/>
  <c r="U24" i="1"/>
  <c r="AC40" i="1"/>
  <c r="AA40" i="1"/>
  <c r="H56" i="1"/>
  <c r="H24" i="1"/>
  <c r="AC88" i="1"/>
  <c r="O24" i="1"/>
  <c r="M8" i="1"/>
  <c r="T24" i="1"/>
  <c r="J85" i="1"/>
  <c r="K53" i="1"/>
  <c r="I21" i="1"/>
  <c r="I53" i="1"/>
  <c r="K21" i="1"/>
  <c r="AF69" i="1"/>
  <c r="AE53" i="1"/>
  <c r="AF53" i="1"/>
  <c r="Q85" i="1"/>
  <c r="Q69" i="1"/>
  <c r="P21" i="1"/>
  <c r="W37" i="1"/>
  <c r="X53" i="1"/>
  <c r="W21" i="1"/>
  <c r="X21" i="1"/>
  <c r="X5" i="1"/>
  <c r="AF5" i="1"/>
  <c r="AE85" i="1"/>
  <c r="AE21" i="1"/>
  <c r="AE37" i="1"/>
  <c r="X69" i="1"/>
  <c r="W69" i="1"/>
  <c r="W85" i="1"/>
  <c r="X85" i="1"/>
  <c r="I37" i="1"/>
  <c r="R69" i="1"/>
  <c r="Y53" i="1"/>
  <c r="I69" i="1"/>
  <c r="J53" i="1"/>
  <c r="K37" i="1"/>
  <c r="AE69" i="1"/>
  <c r="R37" i="1"/>
  <c r="R5" i="1"/>
  <c r="R53" i="1"/>
  <c r="Q53" i="1"/>
  <c r="P53" i="1"/>
  <c r="P37" i="1"/>
  <c r="Q37" i="1"/>
  <c r="AE5" i="1"/>
  <c r="AD21" i="1"/>
  <c r="K85" i="1"/>
  <c r="I5" i="1"/>
  <c r="J21" i="1"/>
  <c r="P85" i="1"/>
  <c r="AD5" i="1"/>
  <c r="AF85" i="1"/>
  <c r="J37" i="1"/>
  <c r="J5" i="1"/>
  <c r="I85" i="1"/>
  <c r="J69" i="1"/>
  <c r="K5" i="1"/>
  <c r="AD69" i="1"/>
  <c r="AD53" i="1"/>
  <c r="R85" i="1"/>
  <c r="P69" i="1"/>
  <c r="R21" i="1"/>
  <c r="P5" i="1"/>
  <c r="Q5" i="1"/>
  <c r="Y37" i="1"/>
  <c r="W53" i="1"/>
  <c r="Y21" i="1"/>
  <c r="Y5" i="1"/>
  <c r="W5" i="1"/>
  <c r="AD85" i="1"/>
  <c r="AF21" i="1"/>
  <c r="AD37" i="1"/>
  <c r="Y69" i="1"/>
  <c r="Y85" i="1"/>
  <c r="K69" i="1"/>
  <c r="Q21" i="1"/>
  <c r="X37" i="1"/>
  <c r="AF37" i="1"/>
  <c r="E86" i="1"/>
  <c r="E6" i="1"/>
  <c r="E70" i="1"/>
  <c r="E38" i="1"/>
  <c r="E22" i="1"/>
  <c r="E54" i="1"/>
  <c r="Z70" i="1"/>
  <c r="L6" i="1"/>
  <c r="L70" i="1"/>
  <c r="S6" i="1"/>
  <c r="S86" i="1"/>
  <c r="L86" i="1"/>
  <c r="L38" i="1"/>
  <c r="S38" i="1"/>
  <c r="Z54" i="1"/>
  <c r="Z86" i="1"/>
  <c r="S54" i="1"/>
  <c r="S70" i="1"/>
  <c r="L54" i="1"/>
  <c r="L22" i="1"/>
  <c r="Z6" i="1"/>
  <c r="S22" i="1"/>
  <c r="Z22" i="1"/>
  <c r="Z38" i="1"/>
  <c r="AD8" i="1"/>
  <c r="X40" i="1"/>
  <c r="K8" i="1"/>
  <c r="I8" i="1"/>
  <c r="AD88" i="1"/>
  <c r="AE24" i="1"/>
  <c r="P8" i="1"/>
  <c r="R40" i="1"/>
  <c r="Y72" i="1"/>
  <c r="W72" i="1"/>
  <c r="AF40" i="1"/>
  <c r="J24" i="1"/>
  <c r="AE40" i="1"/>
  <c r="X88" i="1"/>
  <c r="K88" i="1"/>
  <c r="I88" i="1"/>
  <c r="R72" i="1"/>
  <c r="P40" i="1"/>
  <c r="Y56" i="1"/>
  <c r="W56" i="1"/>
  <c r="I56" i="1"/>
  <c r="AF72" i="1"/>
  <c r="AF56" i="1"/>
  <c r="AE8" i="1"/>
  <c r="K24" i="1"/>
  <c r="I72" i="1"/>
  <c r="J8" i="1"/>
  <c r="K40" i="1"/>
  <c r="X8" i="1"/>
  <c r="Q72" i="1"/>
  <c r="X72" i="1"/>
  <c r="AE56" i="1"/>
  <c r="K72" i="1"/>
  <c r="W8" i="1"/>
  <c r="R24" i="1"/>
  <c r="X56" i="1"/>
  <c r="D11" i="1"/>
  <c r="D30" i="1"/>
  <c r="D78" i="1"/>
  <c r="D94" i="1"/>
  <c r="AI105" i="1"/>
  <c r="D28" i="1"/>
  <c r="L4" i="1"/>
  <c r="E52" i="1"/>
  <c r="E84" i="1"/>
  <c r="D27" i="1"/>
  <c r="D75" i="1"/>
  <c r="Z36" i="1"/>
  <c r="S20" i="1"/>
  <c r="D46" i="1"/>
  <c r="U100" i="1"/>
  <c r="D44" i="1"/>
  <c r="D76" i="1"/>
  <c r="L20" i="1"/>
  <c r="L84" i="1"/>
  <c r="Z84" i="1"/>
  <c r="AG9" i="1"/>
  <c r="AH9" i="1" s="1"/>
  <c r="E4" i="1"/>
  <c r="Z20" i="1"/>
  <c r="Z4" i="1"/>
  <c r="Z9" i="1" s="1"/>
  <c r="D59" i="1"/>
  <c r="D43" i="1"/>
  <c r="D62" i="1"/>
  <c r="D14" i="1"/>
  <c r="AJ101" i="1"/>
  <c r="AK102" i="1"/>
  <c r="D60" i="1"/>
  <c r="D12" i="1"/>
  <c r="D92" i="1"/>
  <c r="S4" i="1"/>
  <c r="L52" i="1"/>
  <c r="L68" i="1"/>
  <c r="L36" i="1"/>
  <c r="AK109" i="1"/>
  <c r="E36" i="1"/>
  <c r="E20" i="1"/>
  <c r="E68" i="1"/>
  <c r="S52" i="1"/>
  <c r="S84" i="1"/>
  <c r="S36" i="1"/>
  <c r="D91" i="1"/>
  <c r="U102" i="1"/>
  <c r="P71" i="1" l="1"/>
  <c r="X71" i="1"/>
  <c r="AF39" i="1"/>
  <c r="J39" i="1"/>
  <c r="AF71" i="1"/>
  <c r="K87" i="1"/>
  <c r="Y55" i="1"/>
  <c r="P39" i="1"/>
  <c r="G13" i="1"/>
  <c r="G29" i="1"/>
  <c r="T77" i="1"/>
  <c r="N61" i="1"/>
  <c r="N45" i="1"/>
  <c r="N93" i="1"/>
  <c r="F93" i="1"/>
  <c r="AC13" i="1"/>
  <c r="AA29" i="1"/>
  <c r="M77" i="1"/>
  <c r="U45" i="1"/>
  <c r="N29" i="1"/>
  <c r="G77" i="1"/>
  <c r="AA61" i="1"/>
  <c r="AC45" i="1"/>
  <c r="G93" i="1"/>
  <c r="H13" i="1"/>
  <c r="O93" i="1"/>
  <c r="G45" i="1"/>
  <c r="AB13" i="1"/>
  <c r="U77" i="1"/>
  <c r="M61" i="1"/>
  <c r="M13" i="1"/>
  <c r="N13" i="1"/>
  <c r="H45" i="1"/>
  <c r="V13" i="1"/>
  <c r="V77" i="1"/>
  <c r="O29" i="1"/>
  <c r="AA13" i="1"/>
  <c r="V29" i="1"/>
  <c r="T93" i="1"/>
  <c r="M45" i="1"/>
  <c r="V61" i="1"/>
  <c r="F61" i="1"/>
  <c r="H93" i="1"/>
  <c r="AB45" i="1"/>
  <c r="F45" i="1"/>
  <c r="AC93" i="1"/>
  <c r="AB61" i="1"/>
  <c r="O77" i="1"/>
  <c r="T45" i="1"/>
  <c r="H77" i="1"/>
  <c r="U93" i="1"/>
  <c r="AB77" i="1"/>
  <c r="O13" i="1"/>
  <c r="AA45" i="1"/>
  <c r="AB93" i="1"/>
  <c r="H29" i="1"/>
  <c r="K55" i="1"/>
  <c r="I55" i="1"/>
  <c r="AD39" i="1"/>
  <c r="R23" i="1"/>
  <c r="X87" i="1"/>
  <c r="Y39" i="1"/>
  <c r="Q39" i="1"/>
  <c r="I71" i="1"/>
  <c r="W87" i="1"/>
  <c r="AE71" i="1"/>
  <c r="AD55" i="1"/>
  <c r="J7" i="1"/>
  <c r="K23" i="1"/>
  <c r="AE39" i="1"/>
  <c r="Q55" i="1"/>
  <c r="X23" i="1"/>
  <c r="AE55" i="1"/>
  <c r="P55" i="1"/>
  <c r="I23" i="1"/>
  <c r="I7" i="1"/>
  <c r="Q23" i="1"/>
  <c r="Q7" i="1"/>
  <c r="Y87" i="1"/>
  <c r="AF7" i="1"/>
  <c r="P7" i="1"/>
  <c r="AF87" i="1"/>
  <c r="Y23" i="1"/>
  <c r="AE87" i="1"/>
  <c r="AE7" i="1"/>
  <c r="K71" i="1"/>
  <c r="J23" i="1"/>
  <c r="P87" i="1"/>
  <c r="Q71" i="1"/>
  <c r="X55" i="1"/>
  <c r="AE23" i="1"/>
  <c r="W23" i="1"/>
  <c r="K39" i="1"/>
  <c r="P23" i="1"/>
  <c r="AD87" i="1"/>
  <c r="J87" i="1"/>
  <c r="AF55" i="1"/>
  <c r="AD71" i="1"/>
  <c r="W55" i="1"/>
  <c r="R71" i="1"/>
  <c r="I87" i="1"/>
  <c r="T13" i="1"/>
  <c r="U61" i="1"/>
  <c r="U13" i="1"/>
  <c r="M29" i="1"/>
  <c r="AB29" i="1"/>
  <c r="F13" i="1"/>
  <c r="AD23" i="1"/>
  <c r="W39" i="1"/>
  <c r="R7" i="1"/>
  <c r="I39" i="1"/>
  <c r="R55" i="1"/>
  <c r="Q87" i="1"/>
  <c r="Y7" i="1"/>
  <c r="Y71" i="1"/>
  <c r="W7" i="1"/>
  <c r="V45" i="1"/>
  <c r="F29" i="1"/>
  <c r="O61" i="1"/>
  <c r="G61" i="1"/>
  <c r="AC77" i="1"/>
  <c r="N77" i="1"/>
  <c r="L9" i="1"/>
  <c r="AD7" i="1"/>
  <c r="X39" i="1"/>
  <c r="R39" i="1"/>
  <c r="J71" i="1"/>
  <c r="R87" i="1"/>
  <c r="X7" i="1"/>
  <c r="AF23" i="1"/>
  <c r="W71" i="1"/>
  <c r="K7" i="1"/>
  <c r="T61" i="1"/>
  <c r="H61" i="1"/>
  <c r="O45" i="1"/>
  <c r="AC61" i="1"/>
  <c r="V93" i="1"/>
  <c r="M93" i="1"/>
  <c r="S9" i="1"/>
  <c r="R56" i="1"/>
  <c r="Y88" i="1"/>
  <c r="R8" i="1"/>
  <c r="AD24" i="1"/>
  <c r="I24" i="1"/>
  <c r="J88" i="1"/>
  <c r="Q40" i="1"/>
  <c r="AD40" i="1"/>
  <c r="P72" i="1"/>
  <c r="Y8" i="1"/>
  <c r="J72" i="1"/>
  <c r="Q8" i="1"/>
  <c r="X24" i="1"/>
  <c r="Q24" i="1"/>
  <c r="P88" i="1"/>
  <c r="AE72" i="1"/>
  <c r="I40" i="1"/>
  <c r="AF8" i="1"/>
  <c r="R52" i="1"/>
  <c r="K68" i="1"/>
  <c r="I36" i="1"/>
  <c r="D36" i="1" s="1"/>
  <c r="AE20" i="1"/>
  <c r="W36" i="1"/>
  <c r="I20" i="1"/>
  <c r="AE36" i="1"/>
  <c r="Y4" i="1"/>
  <c r="Q52" i="1"/>
  <c r="J4" i="1"/>
  <c r="W52" i="1"/>
  <c r="AF68" i="1"/>
  <c r="J20" i="1"/>
  <c r="AD52" i="1"/>
  <c r="R36" i="1"/>
  <c r="I4" i="1"/>
  <c r="AD4" i="1"/>
  <c r="AF36" i="1"/>
  <c r="R88" i="1"/>
  <c r="Y24" i="1"/>
  <c r="P24" i="1"/>
  <c r="AD72" i="1"/>
  <c r="K56" i="1"/>
  <c r="W40" i="1"/>
  <c r="AF88" i="1"/>
  <c r="AD56" i="1"/>
  <c r="Q88" i="1"/>
  <c r="AE88" i="1"/>
  <c r="Y40" i="1"/>
  <c r="Q56" i="1"/>
  <c r="W24" i="1"/>
  <c r="P56" i="1"/>
  <c r="AF24" i="1"/>
  <c r="J56" i="1"/>
  <c r="J40" i="1"/>
  <c r="P68" i="1"/>
  <c r="AE52" i="1"/>
  <c r="J36" i="1"/>
  <c r="AF4" i="1"/>
  <c r="AD68" i="1"/>
  <c r="I68" i="1"/>
  <c r="X20" i="1"/>
  <c r="P20" i="1"/>
  <c r="AF84" i="1"/>
  <c r="J52" i="1"/>
  <c r="Y84" i="1"/>
  <c r="W68" i="1"/>
  <c r="Y52" i="1"/>
  <c r="AF52" i="1"/>
  <c r="P84" i="1"/>
  <c r="K52" i="1"/>
  <c r="X84" i="1"/>
  <c r="Z55" i="1"/>
  <c r="E71" i="1"/>
  <c r="S87" i="1"/>
  <c r="Z39" i="1"/>
  <c r="L55" i="1"/>
  <c r="J70" i="1"/>
  <c r="I38" i="1"/>
  <c r="J6" i="1"/>
  <c r="J38" i="1"/>
  <c r="J22" i="1"/>
  <c r="K86" i="1"/>
  <c r="K22" i="1"/>
  <c r="K70" i="1"/>
  <c r="I70" i="1"/>
  <c r="K38" i="1"/>
  <c r="I22" i="1"/>
  <c r="J86" i="1"/>
  <c r="I54" i="1"/>
  <c r="K6" i="1"/>
  <c r="I6" i="1"/>
  <c r="I86" i="1"/>
  <c r="J54" i="1"/>
  <c r="K54" i="1"/>
  <c r="Y22" i="1"/>
  <c r="Y6" i="1"/>
  <c r="Y9" i="1" s="1"/>
  <c r="AE38" i="1"/>
  <c r="AD54" i="1"/>
  <c r="Y86" i="1"/>
  <c r="P86" i="1"/>
  <c r="R70" i="1"/>
  <c r="P38" i="1"/>
  <c r="R6" i="1"/>
  <c r="AE86" i="1"/>
  <c r="W70" i="1"/>
  <c r="R22" i="1"/>
  <c r="AD6" i="1"/>
  <c r="AE22" i="1"/>
  <c r="AF22" i="1"/>
  <c r="X54" i="1"/>
  <c r="X70" i="1"/>
  <c r="AF70" i="1"/>
  <c r="AD38" i="1"/>
  <c r="X86" i="1"/>
  <c r="R86" i="1"/>
  <c r="R54" i="1"/>
  <c r="D54" i="1" s="1"/>
  <c r="P54" i="1"/>
  <c r="Q70" i="1"/>
  <c r="AD86" i="1"/>
  <c r="X38" i="1"/>
  <c r="AE6" i="1"/>
  <c r="AD22" i="1"/>
  <c r="W54" i="1"/>
  <c r="Y70" i="1"/>
  <c r="AD70" i="1"/>
  <c r="AF38" i="1"/>
  <c r="P22" i="1"/>
  <c r="Q22" i="1"/>
  <c r="W22" i="1"/>
  <c r="X22" i="1"/>
  <c r="Y54" i="1"/>
  <c r="W6" i="1"/>
  <c r="W9" i="1" s="1"/>
  <c r="AE54" i="1"/>
  <c r="AF54" i="1"/>
  <c r="W86" i="1"/>
  <c r="Q86" i="1"/>
  <c r="Q54" i="1"/>
  <c r="P70" i="1"/>
  <c r="Q6" i="1"/>
  <c r="Q9" i="1" s="1"/>
  <c r="R38" i="1"/>
  <c r="AF86" i="1"/>
  <c r="W38" i="1"/>
  <c r="AF6" i="1"/>
  <c r="X6" i="1"/>
  <c r="X9" i="1" s="1"/>
  <c r="AE70" i="1"/>
  <c r="P6" i="1"/>
  <c r="Q38" i="1"/>
  <c r="Y38" i="1"/>
  <c r="E9" i="1"/>
  <c r="D4" i="1"/>
  <c r="D88" i="1"/>
  <c r="D24" i="1"/>
  <c r="D55" i="1"/>
  <c r="D68" i="1"/>
  <c r="G69" i="1"/>
  <c r="F69" i="1"/>
  <c r="H21" i="1"/>
  <c r="G5" i="1"/>
  <c r="AA69" i="1"/>
  <c r="O53" i="1"/>
  <c r="M21" i="1"/>
  <c r="N69" i="1"/>
  <c r="M69" i="1"/>
  <c r="O69" i="1"/>
  <c r="O5" i="1"/>
  <c r="O21" i="1"/>
  <c r="T53" i="1"/>
  <c r="AC85" i="1"/>
  <c r="AB21" i="1"/>
  <c r="AA37" i="1"/>
  <c r="H69" i="1"/>
  <c r="F5" i="1"/>
  <c r="AC69" i="1"/>
  <c r="T37" i="1"/>
  <c r="AA21" i="1"/>
  <c r="F85" i="1"/>
  <c r="G53" i="1"/>
  <c r="F53" i="1"/>
  <c r="H37" i="1"/>
  <c r="H85" i="1"/>
  <c r="F21" i="1"/>
  <c r="AB69" i="1"/>
  <c r="AA53" i="1"/>
  <c r="M5" i="1"/>
  <c r="V37" i="1"/>
  <c r="U37" i="1"/>
  <c r="V53" i="1"/>
  <c r="V21" i="1"/>
  <c r="V5" i="1"/>
  <c r="AB5" i="1"/>
  <c r="AB85" i="1"/>
  <c r="AC37" i="1"/>
  <c r="T69" i="1"/>
  <c r="V69" i="1"/>
  <c r="T85" i="1"/>
  <c r="U85" i="1"/>
  <c r="N85" i="1"/>
  <c r="M85" i="1"/>
  <c r="M37" i="1"/>
  <c r="U5" i="1"/>
  <c r="AC21" i="1"/>
  <c r="V85" i="1"/>
  <c r="G85" i="1"/>
  <c r="H53" i="1"/>
  <c r="G21" i="1"/>
  <c r="H5" i="1"/>
  <c r="AC53" i="1"/>
  <c r="N37" i="1"/>
  <c r="N5" i="1"/>
  <c r="N9" i="1" s="1"/>
  <c r="M53" i="1"/>
  <c r="O37" i="1"/>
  <c r="N53" i="1"/>
  <c r="U53" i="1"/>
  <c r="T21" i="1"/>
  <c r="AA5" i="1"/>
  <c r="AA85" i="1"/>
  <c r="AB37" i="1"/>
  <c r="U69" i="1"/>
  <c r="F37" i="1"/>
  <c r="G37" i="1"/>
  <c r="AB53" i="1"/>
  <c r="O85" i="1"/>
  <c r="N21" i="1"/>
  <c r="U21" i="1"/>
  <c r="T5" i="1"/>
  <c r="T9" i="1" s="1"/>
  <c r="AC5" i="1"/>
  <c r="D84" i="1"/>
  <c r="AA9" i="1"/>
  <c r="O9" i="1"/>
  <c r="D40" i="1"/>
  <c r="D56" i="1"/>
  <c r="J9" i="1"/>
  <c r="I9" i="1"/>
  <c r="AD9" i="1"/>
  <c r="D7" i="1"/>
  <c r="D23" i="1"/>
  <c r="K77" i="1"/>
  <c r="I45" i="1"/>
  <c r="J13" i="1"/>
  <c r="Y93" i="1"/>
  <c r="X93" i="1"/>
  <c r="AD13" i="1"/>
  <c r="Y13" i="1"/>
  <c r="AF77" i="1"/>
  <c r="AD77" i="1"/>
  <c r="AD29" i="1"/>
  <c r="AE29" i="1"/>
  <c r="R93" i="1"/>
  <c r="R13" i="1"/>
  <c r="P13" i="1"/>
  <c r="AF45" i="1"/>
  <c r="AD45" i="1"/>
  <c r="Y61" i="1"/>
  <c r="Y45" i="1"/>
  <c r="X77" i="1"/>
  <c r="I77" i="1"/>
  <c r="K93" i="1"/>
  <c r="J45" i="1"/>
  <c r="I61" i="1"/>
  <c r="X13" i="1"/>
  <c r="AE93" i="1"/>
  <c r="AF93" i="1"/>
  <c r="AD61" i="1"/>
  <c r="AF61" i="1"/>
  <c r="P77" i="1"/>
  <c r="Q45" i="1"/>
  <c r="R45" i="1"/>
  <c r="Q61" i="1"/>
  <c r="P61" i="1"/>
  <c r="W61" i="1"/>
  <c r="X29" i="1"/>
  <c r="X45" i="1"/>
  <c r="W93" i="1"/>
  <c r="W13" i="1"/>
  <c r="Q93" i="1"/>
  <c r="R61" i="1"/>
  <c r="R77" i="1"/>
  <c r="Y29" i="1"/>
  <c r="J93" i="1"/>
  <c r="J61" i="1"/>
  <c r="J77" i="1"/>
  <c r="I29" i="1"/>
  <c r="K29" i="1"/>
  <c r="I13" i="1"/>
  <c r="J29" i="1"/>
  <c r="AE13" i="1"/>
  <c r="AF13" i="1"/>
  <c r="AD93" i="1"/>
  <c r="AF29" i="1"/>
  <c r="Y77" i="1"/>
  <c r="Q77" i="1"/>
  <c r="P93" i="1"/>
  <c r="Q13" i="1"/>
  <c r="D13" i="1" s="1"/>
  <c r="Q29" i="1"/>
  <c r="AE45" i="1"/>
  <c r="W29" i="1"/>
  <c r="W45" i="1"/>
  <c r="I93" i="1"/>
  <c r="K13" i="1"/>
  <c r="K45" i="1"/>
  <c r="K61" i="1"/>
  <c r="AE77" i="1"/>
  <c r="W77" i="1"/>
  <c r="AE61" i="1"/>
  <c r="P29" i="1"/>
  <c r="P45" i="1"/>
  <c r="R29" i="1"/>
  <c r="X61" i="1"/>
  <c r="D6" i="1"/>
  <c r="V9" i="1"/>
  <c r="D20" i="1"/>
  <c r="D52" i="1"/>
  <c r="D69" i="1"/>
  <c r="H9" i="1"/>
  <c r="M9" i="1"/>
  <c r="G9" i="1"/>
  <c r="AJ105" i="1"/>
  <c r="D8" i="1"/>
  <c r="AF9" i="1"/>
  <c r="D87" i="1"/>
  <c r="U105" i="1"/>
  <c r="AC9" i="1"/>
  <c r="U9" i="1"/>
  <c r="F9" i="1"/>
  <c r="AB9" i="1"/>
  <c r="D72" i="1"/>
  <c r="R9" i="1"/>
  <c r="AE9" i="1"/>
  <c r="K9" i="1"/>
  <c r="P9" i="1"/>
  <c r="AK105" i="1"/>
  <c r="D71" i="1"/>
  <c r="D39" i="1"/>
  <c r="D93" i="1" l="1"/>
  <c r="D86" i="1"/>
  <c r="D89" i="1" s="1"/>
  <c r="D70" i="1"/>
  <c r="D73" i="1" s="1"/>
  <c r="D38" i="1"/>
  <c r="D29" i="1"/>
  <c r="D45" i="1"/>
  <c r="D61" i="1"/>
  <c r="D77" i="1"/>
  <c r="D22" i="1"/>
  <c r="D21" i="1"/>
  <c r="D37" i="1"/>
  <c r="D5" i="1"/>
  <c r="D9" i="1" s="1"/>
  <c r="D85" i="1"/>
  <c r="D53" i="1"/>
  <c r="D57" i="1"/>
  <c r="D25" i="1"/>
  <c r="C1" i="1" l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Furness</author>
  </authors>
  <commentList>
    <comment ref="C2" authorId="0" shapeId="0" xr:uid="{68BDA123-4E40-0C4F-8140-852C9A3B93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C18" authorId="0" shapeId="0" xr:uid="{CA710EBB-6810-E040-A366-99A0692B30B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C34" authorId="0" shapeId="0" xr:uid="{0ACED6A9-B771-0A45-9071-ACCDA027A71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C50" authorId="0" shapeId="0" xr:uid="{919BF55E-F644-DE4E-8AB3-EDD8401D0D1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C66" authorId="0" shapeId="0" xr:uid="{B50A1085-341C-7944-9866-3B9C26AEF37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C82" authorId="0" shapeId="0" xr:uid="{E1FBFD97-3999-5240-8975-752EB7715C7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U98" authorId="0" shapeId="0" xr:uid="{72296DFB-D8EF-6D41-BD4C-FE47B9817241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Water and Unknown</t>
        </r>
      </text>
    </comment>
    <comment ref="W98" authorId="0" shapeId="0" xr:uid="{A3789BC2-1911-1644-8F60-ABC2ECDE4C3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X98" authorId="0" shapeId="0" xr:uid="{89FA7E40-37E4-9944-ACF2-09E6FC597E8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&lt;45%</t>
        </r>
      </text>
    </comment>
    <comment ref="Y98" authorId="0" shapeId="0" xr:uid="{7FDF612C-D67F-8F41-A9E9-5D2C88E4387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&gt;45% slopes</t>
        </r>
      </text>
    </comment>
    <comment ref="E99" authorId="0" shapeId="0" xr:uid="{E430DB57-BB71-AC43-BFF7-8E4DF6790905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F99" authorId="0" shapeId="0" xr:uid="{25CBF435-1206-3140-A80C-19B680F244B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G99" authorId="0" shapeId="0" xr:uid="{4FB31577-5431-7F4D-81EF-9018C348509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H99" authorId="0" shapeId="0" xr:uid="{FDD2E5DA-261E-304A-9B4C-36A2EED79A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I99" authorId="0" shapeId="0" xr:uid="{4D483FB6-9F81-6C48-B560-E056154D8C3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J99" authorId="0" shapeId="0" xr:uid="{3B7E4D8F-ACA7-454A-A311-EE2DC8B8656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K99" authorId="0" shapeId="0" xr:uid="{C7713175-6A33-5E42-87BE-999E4182B9A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L99" authorId="0" shapeId="0" xr:uid="{F65F164E-314F-2549-8455-525AC6D1B20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M99" authorId="0" shapeId="0" xr:uid="{CC6E91A5-30F2-7F4D-82DA-647AE3456B3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N99" authorId="0" shapeId="0" xr:uid="{7ABE7BA4-9B68-8B46-BA30-E84C61FB4AC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O99" authorId="0" shapeId="0" xr:uid="{99EA7966-5E2A-0B48-A289-757D0683A8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P99" authorId="0" shapeId="0" xr:uid="{52F79152-0963-7647-9F78-37C0E67DF7B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99" authorId="0" shapeId="0" xr:uid="{B9D6489B-34C2-144A-A7BC-D263E1E43F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C99" authorId="0" shapeId="0" xr:uid="{50A5C2F6-AFBF-8C4F-8416-F723FF7C589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D99" authorId="0" shapeId="0" xr:uid="{DBCAEDE0-697B-8F4E-BA1C-34BC3A6E511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E99" authorId="0" shapeId="0" xr:uid="{6ED9273A-0DBF-B149-8387-8C931F92C5B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F99" authorId="0" shapeId="0" xr:uid="{584915C6-705D-D345-9AE9-3F941A82771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G99" authorId="0" shapeId="0" xr:uid="{91EB80E2-CEF5-D241-BF29-4BCA362CB4E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116" authorId="0" shapeId="0" xr:uid="{F4646BE3-F403-8F4B-BB21-B54A9A8CA4A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AC116" authorId="0" shapeId="0" xr:uid="{310EB27C-BB92-7542-8D81-864AF1D8A0C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&lt;30%</t>
        </r>
      </text>
    </comment>
    <comment ref="AD116" authorId="0" shapeId="0" xr:uid="{5C0B2C5B-3A51-C440-A80C-066AB0652D4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&gt;30% slopes</t>
        </r>
      </text>
    </comment>
    <comment ref="G117" authorId="0" shapeId="0" xr:uid="{B374F2BA-BAEE-864B-B5E8-C39021C038B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H117" authorId="0" shapeId="0" xr:uid="{F8071A0D-ED0F-4546-ACBC-6516054B4DA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I117" authorId="0" shapeId="0" xr:uid="{3FC3BAA4-6A82-A243-BDEC-6F241C5C722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J117" authorId="0" shapeId="0" xr:uid="{6FE24E91-8102-6549-B30D-FA1F2FCD2A4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K117" authorId="0" shapeId="0" xr:uid="{86EE26E4-8C50-DF40-915A-1F0A98AE8F2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L117" authorId="0" shapeId="0" xr:uid="{A2BF5905-79F0-2D4A-82E7-2E173D09E3D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N117" authorId="0" shapeId="0" xr:uid="{B2F01CAE-8E2F-EE4F-B869-EA3DDC2FCB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O117" authorId="0" shapeId="0" xr:uid="{26788742-AB45-174F-8224-59F2EF5F06D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P117" authorId="0" shapeId="0" xr:uid="{2EF1CFBC-5CEE-AA4E-8AC4-293855E0E7C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Q117" authorId="0" shapeId="0" xr:uid="{93A287B6-AA53-264E-B411-8E7C40E5D8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R117" authorId="0" shapeId="0" xr:uid="{7E5176BA-D4FF-B14A-83DD-224EFB78312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S117" authorId="0" shapeId="0" xr:uid="{258852B3-46E9-024E-BCFD-0798E2F4285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G117" authorId="0" shapeId="0" xr:uid="{94F86D29-29F7-AF40-93E0-A68CCABB3BC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H117" authorId="0" shapeId="0" xr:uid="{3FA5A105-9205-7C49-8D5D-0BEA3602D49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I117" authorId="0" shapeId="0" xr:uid="{5CFEAC50-8300-FA42-89FB-0204C4648F7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J117" authorId="0" shapeId="0" xr:uid="{083707F9-4C98-CF41-BF70-4B302BE7C72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K117" authorId="0" shapeId="0" xr:uid="{23DC6976-FBF1-D44E-B22E-031E0D5FFCC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L117" authorId="0" shapeId="0" xr:uid="{F42FD311-80D0-AE44-B475-6F6D834F576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Furness</author>
  </authors>
  <commentList>
    <comment ref="C2" authorId="0" shapeId="0" xr:uid="{3EBCD5F4-048F-B448-A8A1-0CB20446B41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C18" authorId="0" shapeId="0" xr:uid="{4727D108-2D28-3B48-9FAD-B2ED1F052D1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C34" authorId="0" shapeId="0" xr:uid="{258963AE-2008-694B-BF12-4A54579C493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C50" authorId="0" shapeId="0" xr:uid="{1DF60952-23F5-F644-832E-0ABD9BEEECE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C66" authorId="0" shapeId="0" xr:uid="{33C741AA-B284-0049-843C-BF65582B300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C82" authorId="0" shapeId="0" xr:uid="{A60FD6DE-6EEC-904C-A056-DE918E01683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C98" authorId="0" shapeId="0" xr:uid="{2D0A4553-3927-4948-9E5D-B990E7ED5CC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C114" authorId="0" shapeId="0" xr:uid="{1594A552-74D8-BE4B-83B4-1217903CA5E7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U130" authorId="0" shapeId="0" xr:uid="{8156A12E-E46D-B942-B164-155124339EC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Water and Unknown</t>
        </r>
      </text>
    </comment>
    <comment ref="W130" authorId="0" shapeId="0" xr:uid="{4179A5F4-EA4A-8C40-82AD-DF0F0645A047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X130" authorId="0" shapeId="0" xr:uid="{1DD042E4-7E7F-B34B-9C3D-13C31AE1469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&lt;45%</t>
        </r>
      </text>
    </comment>
    <comment ref="Y130" authorId="0" shapeId="0" xr:uid="{292CD7FB-E815-C34A-B907-BE732C58A0D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&gt;45% slopes</t>
        </r>
      </text>
    </comment>
    <comment ref="E131" authorId="0" shapeId="0" xr:uid="{FBF25A08-478A-4245-84B1-AB927F38C6F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F131" authorId="0" shapeId="0" xr:uid="{8C94E9BF-3588-F642-9688-06A661D7B16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G131" authorId="0" shapeId="0" xr:uid="{F2D3E052-1441-CA42-A06C-6D312BEDA6A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H131" authorId="0" shapeId="0" xr:uid="{C6C1B7B7-A59A-024A-AAAE-B6DF516A593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I131" authorId="0" shapeId="0" xr:uid="{6C4E2816-DFFE-A34E-AE75-B4FAA6956AE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J131" authorId="0" shapeId="0" xr:uid="{BBBE51A0-32BD-6E4C-ACE0-BDCAE80932A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K131" authorId="0" shapeId="0" xr:uid="{7D8AC110-9D11-DB49-A914-FC4BF7F65E0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L131" authorId="0" shapeId="0" xr:uid="{6A768DA4-AB1F-B344-A892-76836C3CA75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M131" authorId="0" shapeId="0" xr:uid="{4C84B3A3-C94B-2748-9A09-8D056770A03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N131" authorId="0" shapeId="0" xr:uid="{103C822F-FF57-834F-B1D7-D6C7606326E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O131" authorId="0" shapeId="0" xr:uid="{8372CBF7-6A34-F74F-A52D-2ABA67D7402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P131" authorId="0" shapeId="0" xr:uid="{741E7B6E-9678-0A4D-8B9B-332DB470437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131" authorId="0" shapeId="0" xr:uid="{615BD969-5E3E-1847-9A4F-648EBC8FA6E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C131" authorId="0" shapeId="0" xr:uid="{D51CFB82-642E-C44D-970D-A424B1519AE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D131" authorId="0" shapeId="0" xr:uid="{BB599DBB-6BEA-9E41-9EA3-A384684C3EA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E131" authorId="0" shapeId="0" xr:uid="{2DB85FDF-941A-A440-98AF-59DAAC71828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F131" authorId="0" shapeId="0" xr:uid="{71153929-BD54-0C48-ACF0-3AFBD500EB7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G131" authorId="0" shapeId="0" xr:uid="{DD15B876-45D5-814A-92E7-0B2305F3D4A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148" authorId="0" shapeId="0" xr:uid="{634C1224-094F-424F-A96A-B036910C77C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AC148" authorId="0" shapeId="0" xr:uid="{3CB2644D-7667-5F41-BB66-191686FDF0D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&lt;30%</t>
        </r>
      </text>
    </comment>
    <comment ref="AD148" authorId="0" shapeId="0" xr:uid="{AEA064B7-D80B-3146-9CC2-E6485539B3A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&gt;30% slopes</t>
        </r>
      </text>
    </comment>
    <comment ref="G149" authorId="0" shapeId="0" xr:uid="{4BAC9F3C-F58A-9745-A28A-E6961E6DD78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H149" authorId="0" shapeId="0" xr:uid="{FABB2AA6-4538-674E-8256-A25219662A3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I149" authorId="0" shapeId="0" xr:uid="{50A2473D-E828-E04D-B9C9-9FDA23327D4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J149" authorId="0" shapeId="0" xr:uid="{2243D16E-709E-4347-ACAB-05821F0EF29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K149" authorId="0" shapeId="0" xr:uid="{C41FDF9B-1EBD-4445-985F-8A35D6E7176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L149" authorId="0" shapeId="0" xr:uid="{3C99A53C-E2D3-C140-8220-0D7E1B18EAD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N149" authorId="0" shapeId="0" xr:uid="{9ADC5A67-BF53-A447-8999-3972C914F8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O149" authorId="0" shapeId="0" xr:uid="{08CCFE97-BC79-6F44-B5B6-FF3C8323799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P149" authorId="0" shapeId="0" xr:uid="{462E47D5-7DFB-D244-9AF4-76ED3E431D0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Q149" authorId="0" shapeId="0" xr:uid="{C4957306-3AC2-A54F-9451-2F7BB0E6EA61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R149" authorId="0" shapeId="0" xr:uid="{768D8DB2-ADA0-6348-A0E4-11569AF430C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S149" authorId="0" shapeId="0" xr:uid="{CC766655-F42C-9A41-84DD-C7814BCE067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G149" authorId="0" shapeId="0" xr:uid="{3B6A1828-2EFE-2146-A3F9-963846D363D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H149" authorId="0" shapeId="0" xr:uid="{C706855B-E63A-3140-8C1F-F96F21F8E19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I149" authorId="0" shapeId="0" xr:uid="{01130CE5-1670-634A-85A9-3C1282699C8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J149" authorId="0" shapeId="0" xr:uid="{63BC97AA-5FE2-8B46-B8EC-12E91F699BB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K149" authorId="0" shapeId="0" xr:uid="{111E1127-EFD2-784F-A14C-5EEF97EA3CF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L149" authorId="0" shapeId="0" xr:uid="{DEB592DB-76F5-2B4A-B6DB-BE907750CF07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43F932-EA48-A645-BE24-E8DF755FC62B}" name="lrlcofaocmb00-Country" type="6" refreshedVersion="4" deleted="1" background="1" saveData="1">
    <textPr codePage="65001" sourceFile="C:\Users\Furness\Documents\Professional Initiatives\Drawdown Project\BIOSEQ Model\Misc\Land Cover All Countries\lrlcofaocmb00-Country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<sst xmlns="http://schemas.openxmlformats.org/spreadsheetml/2006/main" count="2287" uniqueCount="372">
  <si>
    <t>All Land Here:</t>
  </si>
  <si>
    <t>km2</t>
  </si>
  <si>
    <t>AEZ1: Forest, prime, minimal</t>
  </si>
  <si>
    <t>AEZ2: Forest, good, minimal</t>
  </si>
  <si>
    <t>AEZ4: Forest, good, steep</t>
  </si>
  <si>
    <t>AEZ5: Forest, marginal, minimal</t>
  </si>
  <si>
    <t>AEZ6: Forest, marginal, moderate</t>
  </si>
  <si>
    <t>AEZ7: Forest, marginal, steep</t>
  </si>
  <si>
    <t>AEZ8: Grassland, prime, minimal</t>
  </si>
  <si>
    <t>AEZ9: Grassland, good, minimal</t>
  </si>
  <si>
    <t>AEZ10: Grassland, good, moderate</t>
  </si>
  <si>
    <t>AEZ11: Grassland, good, steep</t>
  </si>
  <si>
    <t>AEZ12: Grassland, marginal, minimal</t>
  </si>
  <si>
    <t>AEZ13: Grassland, marginal, moderate</t>
  </si>
  <si>
    <t>AEZ14: Grassland, marginal, steep</t>
  </si>
  <si>
    <t>AEZ15: Irrigated Cropland, prime, minimal</t>
  </si>
  <si>
    <t>AEZ16: Irrigated Cropland, good, minimal</t>
  </si>
  <si>
    <t>AEZ17: Irrigated Cropland, good, moderate</t>
  </si>
  <si>
    <t>AEZ18: Irrigated Cropland, good, steep</t>
  </si>
  <si>
    <t>AEZ19: Irrigated Cropland, marginal, minimal</t>
  </si>
  <si>
    <t>AEZ20: Irrigated Cropland, marginal, moderate</t>
  </si>
  <si>
    <t>AEZ21: Irrigated Cropland, marginal, steep</t>
  </si>
  <si>
    <t>AEZ22: Rainfed Cropland, prime, minimal</t>
  </si>
  <si>
    <t>AEZ23: Rainfed Cropland, good, minimal</t>
  </si>
  <si>
    <t>AEZ24: Rainfed Cropland, good, moderate</t>
  </si>
  <si>
    <t>AEZ25: Rainfed Cropland, good, steep</t>
  </si>
  <si>
    <t>AEZ26: Rainfed Cropland, marginal, minimal</t>
  </si>
  <si>
    <t>AEZ27: Rainfed Cropland, marginal, moderate</t>
  </si>
  <si>
    <t>AEZ28: Rainfed Cropland, marginal, steep</t>
  </si>
  <si>
    <t>AEZ29: All Barren Land</t>
  </si>
  <si>
    <t>TOTAL tropical-humid land</t>
  </si>
  <si>
    <t>Area/ km2</t>
  </si>
  <si>
    <t>Regions</t>
  </si>
  <si>
    <t>OECD90</t>
  </si>
  <si>
    <t>Eastern Europe</t>
  </si>
  <si>
    <t>Asia (Sans Japan)</t>
  </si>
  <si>
    <t>Middle East and Africa</t>
  </si>
  <si>
    <t>Latin America</t>
  </si>
  <si>
    <t>TOTAL</t>
  </si>
  <si>
    <t>Special Countries</t>
  </si>
  <si>
    <t>China</t>
  </si>
  <si>
    <t>India</t>
  </si>
  <si>
    <t>EU</t>
  </si>
  <si>
    <t>USA</t>
  </si>
  <si>
    <t>TOTAL temperate/boreal-humid land</t>
  </si>
  <si>
    <t>TOTAL tropical-semiarid land</t>
  </si>
  <si>
    <t>TOTAL temperate/boreal-semiarid land</t>
  </si>
  <si>
    <t>TOTAL global arid land</t>
  </si>
  <si>
    <t>TOTAL global arctic land</t>
  </si>
  <si>
    <t>Land Cover</t>
  </si>
  <si>
    <t>Land Slopes</t>
  </si>
  <si>
    <t>Koppen-Geiger Climate Zones</t>
  </si>
  <si>
    <t>Cropland Quality</t>
  </si>
  <si>
    <t>Aggregated Data by Drawdown Regions and Cropland Quality Raw Data</t>
  </si>
  <si>
    <t>Cultivated Land - Irrigated</t>
  </si>
  <si>
    <t>Cultivated Land - RainFed</t>
  </si>
  <si>
    <t>Forest Land</t>
  </si>
  <si>
    <t>Grass and Woodland</t>
  </si>
  <si>
    <t>Builtup Land</t>
  </si>
  <si>
    <t>Barren Land</t>
  </si>
  <si>
    <t>Other</t>
  </si>
  <si>
    <t>very flat, flat, gently sloping, and undulating</t>
  </si>
  <si>
    <t>rolling and hilly</t>
  </si>
  <si>
    <t>steep and very steep</t>
  </si>
  <si>
    <t>Undefined/Water</t>
  </si>
  <si>
    <t>Prime %</t>
  </si>
  <si>
    <t>Good %</t>
  </si>
  <si>
    <t>Marginal %</t>
  </si>
  <si>
    <t>tropical-humid</t>
  </si>
  <si>
    <t>temperate/boreal-humid</t>
  </si>
  <si>
    <t>tropical-semiarid</t>
  </si>
  <si>
    <t>temperate/boreal-semiarid</t>
  </si>
  <si>
    <t>arid</t>
  </si>
  <si>
    <t>arctic</t>
  </si>
  <si>
    <t>in All Zones</t>
  </si>
  <si>
    <t>Source: Aggregated from Tables below</t>
  </si>
  <si>
    <t>Background Calcs</t>
  </si>
  <si>
    <t>Regrouped Data from GAEZ/PDX - Grouped into Drawdown Variable Categories</t>
  </si>
  <si>
    <t>CropLand-Irrigated</t>
  </si>
  <si>
    <t>ALL Irrigated Cropland</t>
  </si>
  <si>
    <t>CropLand-Rainfed</t>
  </si>
  <si>
    <t>ALL Rainfed Cropland</t>
  </si>
  <si>
    <t>Water</t>
  </si>
  <si>
    <t>Prime</t>
  </si>
  <si>
    <t>Good</t>
  </si>
  <si>
    <t>Marginal</t>
  </si>
  <si>
    <t>Country</t>
  </si>
  <si>
    <t>All Land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</si>
  <si>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</si>
  <si>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</si>
  <si>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</si>
  <si>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</si>
  <si>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</si>
  <si>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</si>
  <si>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</si>
  <si>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</si>
  <si>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</si>
  <si>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ha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</si>
  <si>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</si>
  <si>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</si>
  <si>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</si>
  <si>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</si>
  <si>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</si>
  <si>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</si>
  <si>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</si>
  <si>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</si>
  <si>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</si>
  <si>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</si>
  <si>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</si>
  <si>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</si>
  <si>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</si>
  <si>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</si>
  <si>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</si>
  <si>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</si>
  <si>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</si>
  <si>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</si>
  <si>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</si>
  <si>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</si>
  <si>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</si>
  <si>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</si>
  <si>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</si>
  <si>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</si>
  <si>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</si>
  <si>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</si>
  <si>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</si>
  <si>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</si>
  <si>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</si>
  <si>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</si>
  <si>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</si>
  <si>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</si>
  <si>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</si>
  <si>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</si>
  <si>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</si>
  <si>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</si>
  <si>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</si>
  <si>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</si>
  <si>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</si>
  <si>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</si>
  <si>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</si>
  <si>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</si>
  <si>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</si>
  <si>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</si>
  <si>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</si>
  <si>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</si>
  <si>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</si>
  <si>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</si>
  <si>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</si>
  <si>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</si>
  <si>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</si>
  <si>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</si>
  <si>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</si>
  <si>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</si>
  <si>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</si>
  <si>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</si>
  <si>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</si>
  <si>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</si>
  <si>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</si>
  <si>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</si>
  <si>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Guinea-Bissau</t>
  </si>
  <si>
    <t>Guinea</t>
  </si>
  <si>
    <t>Guyana</t>
  </si>
  <si>
    <t>Haiti</t>
  </si>
  <si>
    <t>Holy See</t>
  </si>
  <si>
    <t>Honduras</t>
  </si>
  <si>
    <t>Hungary</t>
  </si>
  <si>
    <t>Iceland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</si>
  <si>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</si>
  <si>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</si>
  <si>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</si>
  <si>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</si>
  <si>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</si>
  <si>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</si>
  <si>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</si>
  <si>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</si>
  <si>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</si>
  <si>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</si>
  <si>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</si>
  <si>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</si>
  <si>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</si>
  <si>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</si>
  <si>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</si>
  <si>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</si>
  <si>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</si>
  <si>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</si>
  <si>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</si>
  <si>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</si>
  <si>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</si>
  <si>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</si>
  <si>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</si>
  <si>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</si>
  <si>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</si>
  <si>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</si>
  <si>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</si>
  <si>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</si>
  <si>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</si>
  <si>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</si>
  <si>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</si>
  <si>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</si>
  <si>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</si>
  <si>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</si>
  <si>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Republic of 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</si>
  <si>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</si>
  <si>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</si>
  <si>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</si>
  <si>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</si>
  <si>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</si>
  <si>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</si>
  <si>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</si>
  <si>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</si>
  <si>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</si>
  <si>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</si>
  <si>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</si>
  <si>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</si>
  <si>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</si>
  <si>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</si>
  <si>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</si>
  <si>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</si>
  <si>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</si>
  <si>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</si>
  <si>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</si>
  <si>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</si>
  <si>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</si>
  <si>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</si>
  <si>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</si>
  <si>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</si>
  <si>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</si>
  <si>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</si>
  <si>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</si>
  <si>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</si>
  <si>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</si>
  <si>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</si>
  <si>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</si>
  <si>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</si>
  <si>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</si>
  <si>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</si>
  <si>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</si>
  <si>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</si>
  <si>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</si>
  <si>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</si>
  <si>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</si>
  <si>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</si>
  <si>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</si>
  <si>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</si>
  <si>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</si>
  <si>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</si>
  <si>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</si>
  <si>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</si>
  <si>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</si>
  <si>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</si>
  <si>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</si>
  <si>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</si>
  <si>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</si>
  <si>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</si>
  <si>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</si>
  <si>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</si>
  <si>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</si>
  <si>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</si>
  <si>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</si>
  <si>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</si>
  <si>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</si>
  <si>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</si>
  <si>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</si>
  <si>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</si>
  <si>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</si>
  <si>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</si>
  <si>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</si>
  <si>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</si>
  <si>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</si>
  <si>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</si>
  <si>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</si>
  <si>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</si>
  <si>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</si>
  <si>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</si>
  <si>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</si>
  <si>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</si>
  <si>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</si>
  <si>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</si>
  <si>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</si>
  <si>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</si>
  <si>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</si>
  <si>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Sudan</t>
  </si>
  <si>
    <t>South Sudan</t>
  </si>
  <si>
    <t>Montenegro</t>
  </si>
  <si>
    <t>Serbia</t>
  </si>
  <si>
    <t>Egypt</t>
  </si>
  <si>
    <t>Source: Expanded from Tables below</t>
  </si>
  <si>
    <t>Raw Data from GAEZ - Land Cover and Terrain Slope and from PDX.edu - % cultivated land in Climate Zones</t>
  </si>
  <si>
    <t>Land Cover, % of total from GAEZ</t>
  </si>
  <si>
    <t>Terrain Slope, km2 from GAEZ</t>
  </si>
  <si>
    <t>Fraction Cultivated/Crop Land in each Koppen Zone (From PDX)</t>
  </si>
  <si>
    <t>Fraction of All Land in Koppen-Geiger Zone</t>
  </si>
  <si>
    <t>GAEZ SubRegion</t>
  </si>
  <si>
    <t>Drawdown Region</t>
  </si>
  <si>
    <t>Special Countries/EU27</t>
  </si>
  <si>
    <t>All Classes</t>
  </si>
  <si>
    <t>Irrigated Cultivated Land</t>
  </si>
  <si>
    <t>Rainfed Cultivated Land</t>
  </si>
  <si>
    <t>Grassland</t>
  </si>
  <si>
    <t>Urban Land</t>
  </si>
  <si>
    <t>0 - 0.5%</t>
  </si>
  <si>
    <t>0.5 - 2%</t>
  </si>
  <si>
    <t>16 - 30%</t>
  </si>
  <si>
    <t>2 - 5%</t>
  </si>
  <si>
    <t>30 - 45%</t>
  </si>
  <si>
    <t>5 - 8%</t>
  </si>
  <si>
    <t>8 - 16%</t>
  </si>
  <si>
    <t>&gt; 45%</t>
  </si>
  <si>
    <t>Undefined</t>
  </si>
  <si>
    <t>cultc-Af</t>
  </si>
  <si>
    <t>cultc-Am</t>
  </si>
  <si>
    <t>cultc-Aw</t>
  </si>
  <si>
    <t>cultc-Bs</t>
  </si>
  <si>
    <t>cultc-Bw</t>
  </si>
  <si>
    <t>cultc-Cf</t>
  </si>
  <si>
    <t>cultc-Cs</t>
  </si>
  <si>
    <t>cultc-Cw</t>
  </si>
  <si>
    <t>cultc-Df</t>
  </si>
  <si>
    <t>cultc-Dw</t>
  </si>
  <si>
    <t>cultc-E</t>
  </si>
  <si>
    <t>cultc-H</t>
  </si>
  <si>
    <t>kg_a_af</t>
  </si>
  <si>
    <t>kg_a_am</t>
  </si>
  <si>
    <t>kg_a_aw</t>
  </si>
  <si>
    <t>kg_a_bs</t>
  </si>
  <si>
    <t>kg_a_bw</t>
  </si>
  <si>
    <t>kg_a_cf</t>
  </si>
  <si>
    <t>kg_a_cs</t>
  </si>
  <si>
    <t>kg_a_cw</t>
  </si>
  <si>
    <t>kg_a_dw</t>
  </si>
  <si>
    <t>kg_a_df</t>
  </si>
  <si>
    <t>kg_a_h</t>
  </si>
  <si>
    <t>kg_a_e</t>
  </si>
  <si>
    <t>GAEZ SubRegions</t>
  </si>
  <si>
    <t>Southern Asia</t>
  </si>
  <si>
    <t>Northern America</t>
  </si>
  <si>
    <t>Southern Europe</t>
  </si>
  <si>
    <t>Northern Africa</t>
  </si>
  <si>
    <t>Northern Europe</t>
  </si>
  <si>
    <t>Central Africa</t>
  </si>
  <si>
    <t>Western Europe</t>
  </si>
  <si>
    <t>Caribbean</t>
  </si>
  <si>
    <t>South America</t>
  </si>
  <si>
    <t>Central America</t>
  </si>
  <si>
    <t>Central Asia</t>
  </si>
  <si>
    <t>Australia and New Zealand</t>
  </si>
  <si>
    <t>Pacific Islands</t>
  </si>
  <si>
    <t>Eastern Africa</t>
  </si>
  <si>
    <t>Western Asia</t>
  </si>
  <si>
    <t>Southern Africa</t>
  </si>
  <si>
    <t>Sudano-Sahelian Africa</t>
  </si>
  <si>
    <t>Gulf of Guinea</t>
  </si>
  <si>
    <t>South-eastern Asia</t>
  </si>
  <si>
    <t>Eastern Asia</t>
  </si>
  <si>
    <r>
      <t xml:space="preserve">Source: Fischer, G., Hizsnyik, E., Prieler, S. and Wiberg, D. (2011) </t>
    </r>
    <r>
      <rPr>
        <i/>
        <sz val="10"/>
        <rFont val="Arial"/>
        <family val="2"/>
      </rPr>
      <t>Scarcity and abundance of land resources: Competing uses and the shrinking land resource base.</t>
    </r>
    <r>
      <rPr>
        <sz val="10"/>
        <rFont val="Arial"/>
        <family val="2"/>
      </rPr>
      <t xml:space="preserve"> SOLAW Background Thematic Report - TR02; FAO, Rome, Italy </t>
    </r>
  </si>
  <si>
    <t>Note: Sudano-Sahelian Africa is copied from Northern Africa, Gulf of Guinea is interpreted as Western Africa.</t>
  </si>
  <si>
    <t>Source: FAO/IIASA, 2012, "Global Agro- Ecological Zones Online Database v3.0", Online: http://gaez.fao.org/Main.html</t>
  </si>
  <si>
    <t>Source: Portland State University, "Country Geography Data", Online: https://www.pdx.edu/econ/country-geography-data</t>
  </si>
  <si>
    <t>Accessed: 18, June, 2016</t>
  </si>
  <si>
    <t>Accessed: 18 June, 2016</t>
  </si>
  <si>
    <t>Note: "South Sudan" assumed the same as "Sudan"</t>
  </si>
  <si>
    <t>Note: Not all countries have data, some are 0 for entire row.</t>
  </si>
  <si>
    <t>AEZ3: Forest, good, moderate</t>
  </si>
  <si>
    <t>AEZ3:  Forest, good, moderate</t>
  </si>
  <si>
    <t>TOTAL Tropical-Humid land</t>
  </si>
  <si>
    <t>TOTAL Temperate-Humid land</t>
  </si>
  <si>
    <t>TOTAL Boreal-Humid land</t>
  </si>
  <si>
    <t>TOTAL Tropical-Semi-Arid land</t>
  </si>
  <si>
    <t>TOTAL Temperate-Semi-Arid land</t>
  </si>
  <si>
    <t>TOTAL Boreal-Semi-Arid land</t>
  </si>
  <si>
    <t>TOTAL Global Arid land</t>
  </si>
  <si>
    <t>TOTAL Global Arctic land</t>
  </si>
  <si>
    <t>Source: Updated AEZ classification, data provided from Project Drawdown's Python system (Dec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</si>
</sst>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_-;\-* #,##0.00_-;_-* &quot;-&quot;??_-;_-@_-"/>
    <numFmt numFmtId="167" formatCode="_-* #,##0_-;\-* #,##0_-;_-* &quot;-&quot;??_-;_-@_-"/>
    <numFmt numFmtId="168" formatCode="_-* #,##0.0000\ _€_-;\-* #,##0.0000\ _€_-;_-* &quot;-&quot;??\ _€_-;_-@_-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9" fontId="5" fillId="0" borderId="0" applyBorder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3" applyFont="1" applyAlignment="1">
      <alignment vertical="center" wrapText="1"/>
    </xf>
    <xf numFmtId="165" fontId="3" fillId="2" borderId="1" xfId="4" applyNumberFormat="1" applyFont="1" applyFill="1" applyBorder="1" applyAlignment="1">
      <alignment vertical="center"/>
    </xf>
    <xf numFmtId="165" fontId="4" fillId="2" borderId="1" xfId="4" applyNumberFormat="1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2" fillId="0" borderId="0" xfId="3" applyFont="1" applyAlignment="1">
      <alignment vertical="center"/>
    </xf>
    <xf numFmtId="0" fontId="2" fillId="0" borderId="0" xfId="3" applyFont="1" applyAlignment="1">
      <alignment wrapText="1"/>
    </xf>
    <xf numFmtId="165" fontId="2" fillId="0" borderId="0" xfId="4" applyNumberFormat="1" applyFont="1"/>
    <xf numFmtId="0" fontId="3" fillId="2" borderId="2" xfId="3" applyFont="1" applyFill="1" applyBorder="1"/>
    <xf numFmtId="165" fontId="3" fillId="2" borderId="2" xfId="4" applyNumberFormat="1" applyFont="1" applyFill="1" applyBorder="1"/>
    <xf numFmtId="165" fontId="2" fillId="0" borderId="0" xfId="4" applyNumberFormat="1" applyFont="1" applyAlignment="1">
      <alignment wrapText="1"/>
    </xf>
    <xf numFmtId="0" fontId="2" fillId="0" borderId="0" xfId="3" applyFont="1"/>
    <xf numFmtId="10" fontId="2" fillId="0" borderId="0" xfId="5" applyNumberFormat="1" applyFont="1"/>
    <xf numFmtId="0" fontId="3" fillId="2" borderId="1" xfId="3" applyFont="1" applyFill="1" applyBorder="1"/>
    <xf numFmtId="165" fontId="3" fillId="2" borderId="1" xfId="4" applyNumberFormat="1" applyFont="1" applyFill="1" applyBorder="1" applyAlignment="1">
      <alignment wrapText="1"/>
    </xf>
    <xf numFmtId="0" fontId="2" fillId="2" borderId="1" xfId="3" applyFont="1" applyFill="1" applyBorder="1"/>
    <xf numFmtId="165" fontId="3" fillId="2" borderId="1" xfId="4" applyNumberFormat="1" applyFont="1" applyFill="1" applyBorder="1"/>
    <xf numFmtId="165" fontId="2" fillId="2" borderId="1" xfId="4" applyNumberFormat="1" applyFont="1" applyFill="1" applyBorder="1" applyAlignment="1">
      <alignment wrapText="1"/>
    </xf>
    <xf numFmtId="43" fontId="2" fillId="0" borderId="0" xfId="3" applyNumberFormat="1" applyFont="1"/>
    <xf numFmtId="0" fontId="2" fillId="0" borderId="1" xfId="3" applyFont="1" applyBorder="1"/>
    <xf numFmtId="165" fontId="3" fillId="0" borderId="1" xfId="4" applyNumberFormat="1" applyFont="1" applyBorder="1"/>
    <xf numFmtId="165" fontId="2" fillId="0" borderId="1" xfId="4" applyNumberFormat="1" applyFont="1" applyBorder="1" applyAlignment="1">
      <alignment wrapText="1"/>
    </xf>
    <xf numFmtId="165" fontId="2" fillId="0" borderId="0" xfId="3" applyNumberFormat="1" applyFont="1"/>
    <xf numFmtId="9" fontId="5" fillId="0" borderId="0" xfId="2"/>
    <xf numFmtId="167" fontId="6" fillId="2" borderId="1" xfId="1" applyNumberFormat="1" applyFont="1" applyFill="1" applyBorder="1"/>
    <xf numFmtId="165" fontId="2" fillId="2" borderId="0" xfId="4" applyNumberFormat="1" applyFont="1" applyFill="1"/>
    <xf numFmtId="165" fontId="6" fillId="2" borderId="1" xfId="4" applyNumberFormat="1" applyFont="1" applyFill="1" applyBorder="1"/>
    <xf numFmtId="0" fontId="7" fillId="0" borderId="0" xfId="3" applyFont="1"/>
    <xf numFmtId="165" fontId="7" fillId="0" borderId="0" xfId="4" applyNumberFormat="1" applyFont="1"/>
    <xf numFmtId="165" fontId="7" fillId="0" borderId="0" xfId="4" applyNumberFormat="1" applyFont="1" applyAlignment="1">
      <alignment wrapText="1"/>
    </xf>
    <xf numFmtId="0" fontId="7" fillId="0" borderId="0" xfId="3" applyFont="1" applyAlignment="1">
      <alignment wrapText="1"/>
    </xf>
    <xf numFmtId="165" fontId="2" fillId="2" borderId="1" xfId="4" applyNumberFormat="1" applyFont="1" applyFill="1" applyBorder="1"/>
    <xf numFmtId="165" fontId="2" fillId="2" borderId="1" xfId="4" applyNumberFormat="1" applyFont="1" applyFill="1" applyBorder="1" applyAlignment="1">
      <alignment horizontal="right"/>
    </xf>
    <xf numFmtId="165" fontId="8" fillId="2" borderId="1" xfId="4" applyNumberFormat="1" applyFont="1" applyFill="1" applyBorder="1"/>
    <xf numFmtId="0" fontId="3" fillId="2" borderId="1" xfId="3" applyFont="1" applyFill="1" applyBorder="1" applyAlignment="1">
      <alignment wrapText="1"/>
    </xf>
    <xf numFmtId="0" fontId="8" fillId="2" borderId="1" xfId="3" applyFont="1" applyFill="1" applyBorder="1"/>
    <xf numFmtId="0" fontId="6" fillId="2" borderId="1" xfId="3" applyFont="1" applyFill="1" applyBorder="1"/>
    <xf numFmtId="165" fontId="9" fillId="2" borderId="1" xfId="4" applyNumberFormat="1" applyFont="1" applyFill="1" applyBorder="1"/>
    <xf numFmtId="9" fontId="5" fillId="2" borderId="1" xfId="2" applyFill="1" applyBorder="1"/>
    <xf numFmtId="43" fontId="2" fillId="0" borderId="0" xfId="4" applyNumberFormat="1" applyFont="1"/>
    <xf numFmtId="9" fontId="8" fillId="2" borderId="1" xfId="2" applyFont="1" applyFill="1" applyBorder="1"/>
    <xf numFmtId="165" fontId="2" fillId="0" borderId="1" xfId="4" applyNumberFormat="1" applyFont="1" applyBorder="1"/>
    <xf numFmtId="167" fontId="6" fillId="0" borderId="1" xfId="1" applyNumberFormat="1" applyFont="1" applyBorder="1"/>
    <xf numFmtId="165" fontId="9" fillId="0" borderId="1" xfId="4" applyNumberFormat="1" applyFont="1" applyBorder="1"/>
    <xf numFmtId="9" fontId="2" fillId="0" borderId="1" xfId="5" applyFont="1" applyBorder="1"/>
    <xf numFmtId="0" fontId="10" fillId="0" borderId="0" xfId="3" applyFont="1"/>
    <xf numFmtId="9" fontId="2" fillId="0" borderId="0" xfId="3" applyNumberFormat="1" applyFont="1" applyAlignment="1">
      <alignment wrapText="1"/>
    </xf>
    <xf numFmtId="165" fontId="2" fillId="2" borderId="1" xfId="4" applyNumberFormat="1" applyFont="1" applyFill="1" applyBorder="1" applyAlignment="1">
      <alignment horizontal="left"/>
    </xf>
    <xf numFmtId="0" fontId="6" fillId="2" borderId="1" xfId="3" applyFont="1" applyFill="1" applyBorder="1" applyAlignment="1">
      <alignment wrapText="1"/>
    </xf>
    <xf numFmtId="0" fontId="9" fillId="2" borderId="1" xfId="3" applyFont="1" applyFill="1" applyBorder="1"/>
    <xf numFmtId="167" fontId="9" fillId="2" borderId="1" xfId="1" applyNumberFormat="1" applyFont="1" applyFill="1" applyBorder="1"/>
    <xf numFmtId="168" fontId="3" fillId="2" borderId="1" xfId="4" applyNumberFormat="1" applyFont="1" applyFill="1" applyBorder="1"/>
    <xf numFmtId="165" fontId="2" fillId="3" borderId="1" xfId="4" applyNumberFormat="1" applyFont="1" applyFill="1" applyBorder="1"/>
    <xf numFmtId="166" fontId="2" fillId="3" borderId="1" xfId="1" applyFont="1" applyFill="1" applyBorder="1"/>
    <xf numFmtId="168" fontId="2" fillId="3" borderId="1" xfId="4" applyNumberFormat="1" applyFont="1" applyFill="1" applyBorder="1"/>
    <xf numFmtId="9" fontId="2" fillId="3" borderId="1" xfId="5" applyFont="1" applyFill="1" applyBorder="1"/>
    <xf numFmtId="9" fontId="2" fillId="0" borderId="0" xfId="3" applyNumberFormat="1" applyFont="1"/>
    <xf numFmtId="0" fontId="5" fillId="2" borderId="0" xfId="3" applyFont="1" applyFill="1"/>
    <xf numFmtId="0" fontId="2" fillId="2" borderId="0" xfId="3" applyFont="1" applyFill="1"/>
    <xf numFmtId="0" fontId="12" fillId="0" borderId="0" xfId="3" applyFont="1"/>
    <xf numFmtId="0" fontId="5" fillId="0" borderId="0" xfId="3" applyFont="1"/>
    <xf numFmtId="165" fontId="5" fillId="0" borderId="0" xfId="4" applyNumberFormat="1" applyFont="1"/>
    <xf numFmtId="165" fontId="5" fillId="2" borderId="0" xfId="4" applyNumberFormat="1" applyFont="1" applyFill="1"/>
    <xf numFmtId="165" fontId="0" fillId="2" borderId="0" xfId="4" applyNumberFormat="1" applyFont="1" applyFill="1"/>
    <xf numFmtId="0" fontId="0" fillId="2" borderId="6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165" fontId="2" fillId="2" borderId="3" xfId="4" applyNumberFormat="1" applyFont="1" applyFill="1" applyBorder="1" applyAlignment="1">
      <alignment horizontal="center"/>
    </xf>
    <xf numFmtId="165" fontId="2" fillId="2" borderId="4" xfId="4" applyNumberFormat="1" applyFont="1" applyFill="1" applyBorder="1" applyAlignment="1">
      <alignment horizontal="center"/>
    </xf>
    <xf numFmtId="165" fontId="2" fillId="2" borderId="5" xfId="4" applyNumberFormat="1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165" fontId="3" fillId="2" borderId="3" xfId="4" applyNumberFormat="1" applyFont="1" applyFill="1" applyBorder="1" applyAlignment="1">
      <alignment horizontal="center" wrapText="1"/>
    </xf>
    <xf numFmtId="165" fontId="3" fillId="2" borderId="4" xfId="4" applyNumberFormat="1" applyFont="1" applyFill="1" applyBorder="1" applyAlignment="1">
      <alignment horizontal="center" wrapText="1"/>
    </xf>
    <xf numFmtId="165" fontId="3" fillId="2" borderId="5" xfId="4" applyNumberFormat="1" applyFont="1" applyFill="1" applyBorder="1" applyAlignment="1">
      <alignment horizontal="center" wrapText="1"/>
    </xf>
    <xf numFmtId="165" fontId="6" fillId="2" borderId="3" xfId="4" applyNumberFormat="1" applyFont="1" applyFill="1" applyBorder="1" applyAlignment="1">
      <alignment horizontal="center" wrapText="1"/>
    </xf>
    <xf numFmtId="165" fontId="6" fillId="2" borderId="4" xfId="4" applyNumberFormat="1" applyFont="1" applyFill="1" applyBorder="1" applyAlignment="1">
      <alignment horizontal="center" wrapText="1"/>
    </xf>
    <xf numFmtId="165" fontId="6" fillId="2" borderId="5" xfId="4" applyNumberFormat="1" applyFont="1" applyFill="1" applyBorder="1" applyAlignment="1">
      <alignment horizontal="center" wrapText="1"/>
    </xf>
    <xf numFmtId="165" fontId="2" fillId="2" borderId="1" xfId="4" applyNumberFormat="1" applyFont="1" applyFill="1" applyBorder="1" applyAlignment="1">
      <alignment horizontal="center" vertical="center"/>
    </xf>
    <xf numFmtId="165" fontId="2" fillId="2" borderId="3" xfId="4" applyNumberFormat="1" applyFont="1" applyFill="1" applyBorder="1" applyAlignment="1">
      <alignment horizontal="center" vertical="center"/>
    </xf>
    <xf numFmtId="165" fontId="2" fillId="2" borderId="4" xfId="4" applyNumberFormat="1" applyFont="1" applyFill="1" applyBorder="1" applyAlignment="1">
      <alignment horizontal="center" vertical="center"/>
    </xf>
    <xf numFmtId="165" fontId="2" fillId="2" borderId="5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165" fontId="3" fillId="2" borderId="1" xfId="4" applyNumberFormat="1" applyFont="1" applyFill="1" applyBorder="1" applyAlignment="1">
      <alignment horizontal="center" wrapText="1"/>
    </xf>
    <xf numFmtId="0" fontId="15" fillId="2" borderId="1" xfId="3" applyFont="1" applyFill="1" applyBorder="1"/>
    <xf numFmtId="165" fontId="3" fillId="0" borderId="1" xfId="4" applyNumberFormat="1" applyFont="1" applyFill="1" applyBorder="1"/>
    <xf numFmtId="165" fontId="2" fillId="0" borderId="1" xfId="4" applyNumberFormat="1" applyFont="1" applyFill="1" applyBorder="1" applyAlignment="1">
      <alignment wrapText="1"/>
    </xf>
  </cellXfs>
  <cellStyles count="6">
    <cellStyle name="Comma" xfId="1" builtinId="3"/>
    <cellStyle name="Comma 7" xfId="4" xr:uid="{3F59D9FA-8954-9648-B3EB-2F6F22680929}"/>
    <cellStyle name="Normal" xfId="0" builtinId="0"/>
    <cellStyle name="Normal 10" xfId="3" xr:uid="{316DC46A-B683-6142-B665-A54F1364D642}"/>
    <cellStyle name="Percent" xfId="2" builtinId="5"/>
    <cellStyle name="Percent 5" xfId="5" xr:uid="{4D3C9A3D-E914-844B-B624-38BE588A1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i/Desktop/Climate/Drawdown/Tropical_Forest_Restoration_L-Use_v1.1b_3Aug18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Guest/Downloads/Carbon%20Sequestration%20Model%20v5.2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ad%20Drawdown/Google%20Drive/Drawdown/Research/Land%20Use%20Folder/SUBMISSIONS%202016/afforestation_/Afforestation-OP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entry/Documents/Code/drawdown/solutions/solution/nutrientmanagement/testdata/Drawdown_RRS-BIOSEQ_Model_v1.1_MASTER_Nutrient_Management_Mar2020.truncated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uest/Downloads/Carbon%20Sequestration%20Model%20v5.2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ofuels%20GHG%20calculator%20-%20version%203_0_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Furness/AppData/Local/Box/Box%20Edit/Documents/DB1MrcJi+kOiGH7CBRGIVA==/Drawdown_RRS-BIOSEQProtect_Model_v0.6.9.2050_MASTER%20(with%20Peatland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Furness/Documents/Professional%20Initiatives/Drawdown%20Project/RRS%20Model/Drawdown_RRS_Model_v0.9.3_ENERGYSOLUTION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aa/Box%20Sync/Research/02%20-%20SOLUTION%20MODELS%20&amp;%20TECHNICAL%20REPORTS/SECTOR%20-%20LAND/00%20CURRENT%20Land%20Models/Afforestation-PDLANDv0.5.5-31Jan201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urness/Documents/Professional%20Initiatives/Project%20Drawdown/RRS%20Solutions/Transportation/Airplane%20FE/AirplaneFE-RRSv1.1b-24Aug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Detailed Results"/>
      <sheetName val="Operating Cost"/>
      <sheetName val="Net Profit Margin"/>
      <sheetName val="First Cost"/>
      <sheetName val="Variable Meta-analysis"/>
      <sheetName val="Variable Meta-analysis-Open"/>
      <sheetName val="Variable Summary"/>
      <sheetName val="ScenarioRecord"/>
      <sheetName val="Result Table"/>
      <sheetName val="Result Graph"/>
      <sheetName val="Carbon Price Analysis"/>
      <sheetName val="CO2 Calcs"/>
      <sheetName val="Adoption Data"/>
      <sheetName val="Unit Adoption Calculations"/>
      <sheetName val="Data Interpolator"/>
      <sheetName val="TLA Data"/>
      <sheetName val="Custom PDS Adoption"/>
      <sheetName val="Custom REF Adoption"/>
      <sheetName val="Emissions Factors"/>
      <sheetName val="CH4 Calcs"/>
      <sheetName val="S-Curve Adoption"/>
      <sheetName val="Helper Tables"/>
      <sheetName val="FAO Stat Land Data"/>
      <sheetName val="AEZ Data"/>
      <sheetName val="Land Allocation - Max TLA"/>
      <sheetName val="WORLD Land Data"/>
      <sheetName val="Regions-Countries sorting"/>
      <sheetName val="ADD SHEETS --&gt;"/>
      <sheetName val="XLLang"/>
    </sheetNames>
    <sheetDataSet>
      <sheetData sheetId="0"/>
      <sheetData sheetId="1"/>
      <sheetData sheetId="2"/>
      <sheetData sheetId="3">
        <row r="40">
          <cell r="C40" t="str">
            <v>Tropical Forest Restoration</v>
          </cell>
        </row>
        <row r="41">
          <cell r="C41" t="str">
            <v>million hectare</v>
          </cell>
        </row>
        <row r="54">
          <cell r="E54" t="str">
            <v>Yes</v>
          </cell>
        </row>
      </sheetData>
      <sheetData sheetId="4">
        <row r="3">
          <cell r="E3">
            <v>2020</v>
          </cell>
          <cell r="G3">
            <v>2050</v>
          </cell>
        </row>
        <row r="41">
          <cell r="S41">
            <v>0</v>
          </cell>
          <cell r="V41">
            <v>0</v>
          </cell>
          <cell r="Y41">
            <v>0</v>
          </cell>
        </row>
      </sheetData>
      <sheetData sheetId="5">
        <row r="9">
          <cell r="A9" t="str">
            <v>Operating Cost | SAVING CALCULATION</v>
          </cell>
        </row>
        <row r="68">
          <cell r="B68" t="str">
            <v>Solution Operating Cost/Savings</v>
          </cell>
        </row>
        <row r="120">
          <cell r="A120" t="str">
            <v>LIFETIME Operating Cost  FORECAST</v>
          </cell>
        </row>
        <row r="254">
          <cell r="A254" t="str">
            <v>LIFETIME Operating Cost |  FACTORING - PDS/SOLUTION ONLY</v>
          </cell>
        </row>
        <row r="527">
          <cell r="A527" t="str">
            <v>Operating Cost FACTORING</v>
          </cell>
        </row>
      </sheetData>
      <sheetData sheetId="6"/>
      <sheetData sheetId="7">
        <row r="8">
          <cell r="A8" t="str">
            <v>FIRST COST FORECAST</v>
          </cell>
        </row>
        <row r="19">
          <cell r="A19" t="str">
            <v>Learning Rate</v>
          </cell>
        </row>
        <row r="91">
          <cell r="A91" t="str">
            <v>FIRST COST FACTORING</v>
          </cell>
        </row>
      </sheetData>
      <sheetData sheetId="8">
        <row r="46">
          <cell r="C46" t="str">
            <v>Current Adoption</v>
          </cell>
        </row>
        <row r="115">
          <cell r="C115" t="str">
            <v>SOLUTION First Cost per Implementation Unit of the solution</v>
          </cell>
        </row>
        <row r="153">
          <cell r="C153" t="str">
            <v>CONVENTIONAL Operating Cost per Functional Unit per Annum</v>
          </cell>
        </row>
        <row r="189">
          <cell r="C189" t="str">
            <v>SOLUTION Operating Cost per Functional Unit per Annum</v>
          </cell>
        </row>
        <row r="225">
          <cell r="C225" t="str">
            <v>CONVENTIONAL Net Profit Margin per Functional Unit per Annum</v>
          </cell>
        </row>
        <row r="260">
          <cell r="C260" t="str">
            <v>SOLUTION Net Profit Margin per Functional Unit per Annum</v>
          </cell>
        </row>
        <row r="295">
          <cell r="C295" t="str">
            <v>Yield  from CONVENTIONAL Practice</v>
          </cell>
        </row>
        <row r="331">
          <cell r="C331" t="str">
            <v>Yield Gain (% Increase from CONVENTIONAL to SOLUTION)</v>
          </cell>
        </row>
        <row r="371">
          <cell r="C371" t="str">
            <v>Electricty Consumed per CONVENTIONAL Functional Unit</v>
          </cell>
        </row>
        <row r="405">
          <cell r="C405" t="str">
            <v>Energy Efficiency Factor - SOLUTION</v>
          </cell>
        </row>
        <row r="441">
          <cell r="C441" t="str">
            <v>Total Energy Used per SOLUTION functional unit</v>
          </cell>
        </row>
        <row r="475">
          <cell r="C475" t="str">
            <v>Fuel Consumed per CONVENTIONAL Functional Unit</v>
          </cell>
        </row>
        <row r="509">
          <cell r="C509" t="str">
            <v>Fuel Reduction Factor SOLUTION</v>
          </cell>
        </row>
        <row r="543">
          <cell r="C543" t="str">
            <v>t CO2-eq (Aggregate emissions) Reduced per Land Unit</v>
          </cell>
        </row>
        <row r="579">
          <cell r="C579" t="str">
            <v>t CO2 Reduced per Land Unit</v>
          </cell>
        </row>
        <row r="615">
          <cell r="C615" t="str">
            <v>t N2O-CO2-eq Reduced per Land Unit</v>
          </cell>
        </row>
        <row r="649">
          <cell r="C649" t="str">
            <v>t CH4-CO2-eq Reduced per Land Unit</v>
          </cell>
        </row>
        <row r="686">
          <cell r="C686" t="str">
            <v>Indirect CO2 Emissions per CONVENTIONAL Implementation OR functional Unit -- CHOOSE ONLY ONE</v>
          </cell>
        </row>
        <row r="722">
          <cell r="C722" t="str">
            <v>Indirect CO2 Emissions per SOLUTION Implementation Unit</v>
          </cell>
        </row>
        <row r="761">
          <cell r="C761" t="str">
            <v>Sequestration Rates</v>
          </cell>
        </row>
        <row r="795">
          <cell r="C795" t="str">
            <v>Sequestered Carbon NOT Emitted after Cyclical Harvesting/Clearing</v>
          </cell>
        </row>
        <row r="830">
          <cell r="C830" t="str">
            <v>Disturbance Rate</v>
          </cell>
        </row>
        <row r="870">
          <cell r="C870" t="str">
            <v>Percent of Degraded Land Suitable for Intact Tropical Forest Restoration</v>
          </cell>
        </row>
        <row r="907">
          <cell r="C907" t="str">
            <v>Root:shoot ratio of degraded forest</v>
          </cell>
        </row>
        <row r="942">
          <cell r="C942" t="str">
            <v>Start Carbon storage in Base year</v>
          </cell>
        </row>
        <row r="978">
          <cell r="C978" t="str">
            <v>VARIABLE</v>
          </cell>
        </row>
        <row r="1014">
          <cell r="C1014" t="str">
            <v>VARIABLE</v>
          </cell>
        </row>
        <row r="1050">
          <cell r="C1050" t="str">
            <v>VARIABLE</v>
          </cell>
        </row>
        <row r="1086">
          <cell r="C1086" t="str">
            <v>VARIABLE</v>
          </cell>
        </row>
        <row r="1121">
          <cell r="C1121" t="str">
            <v>VARIABLE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7">
          <cell r="A7" t="str">
            <v>CO2 MMT Reduced (NOT USED)</v>
          </cell>
        </row>
        <row r="61">
          <cell r="A61" t="str">
            <v>CO2-eq MMT Reduced</v>
          </cell>
        </row>
        <row r="64">
          <cell r="B64" t="str">
            <v>World</v>
          </cell>
        </row>
        <row r="120">
          <cell r="B120" t="str">
            <v>All Regimes</v>
          </cell>
        </row>
        <row r="169">
          <cell r="A169" t="str">
            <v>CO2 PPM CALCULATOR</v>
          </cell>
        </row>
        <row r="171">
          <cell r="B171" t="str">
            <v>yes</v>
          </cell>
        </row>
        <row r="172">
          <cell r="B172" t="str">
            <v>PPM</v>
          </cell>
        </row>
        <row r="222">
          <cell r="A222" t="str">
            <v>CO2-eq PPM CALCULATOR</v>
          </cell>
        </row>
      </sheetData>
      <sheetData sheetId="16"/>
      <sheetData sheetId="17">
        <row r="14">
          <cell r="A14" t="str">
            <v>REF TLA</v>
          </cell>
          <cell r="P14" t="str">
            <v xml:space="preserve">Population Scenario 1 REF </v>
          </cell>
          <cell r="AB14" t="str">
            <v xml:space="preserve">GDP Scenario 1 REF </v>
          </cell>
          <cell r="AN14" t="str">
            <v>GDP Per Capita (REF)</v>
          </cell>
          <cell r="BM14" t="str">
            <v>GDP Per Capita TLA (REF)</v>
          </cell>
        </row>
        <row r="17">
          <cell r="A17">
            <v>2014</v>
          </cell>
          <cell r="B17">
            <v>304</v>
          </cell>
        </row>
        <row r="66">
          <cell r="A66" t="str">
            <v xml:space="preserve">PDS TLA </v>
          </cell>
          <cell r="P66" t="str">
            <v>Population PDS</v>
          </cell>
          <cell r="AB66" t="str">
            <v xml:space="preserve">GDP Scenario 2 PDS </v>
          </cell>
          <cell r="AN66" t="str">
            <v>GDP Per Capita (PDS)</v>
          </cell>
          <cell r="BM66" t="str">
            <v>GDP Per Capita TLA (PDS)</v>
          </cell>
        </row>
        <row r="69">
          <cell r="A69">
            <v>2014</v>
          </cell>
          <cell r="B69">
            <v>304</v>
          </cell>
          <cell r="C69">
            <v>34.250985058237859</v>
          </cell>
          <cell r="D69">
            <v>21.689456983229338</v>
          </cell>
          <cell r="E69">
            <v>45.353216201041377</v>
          </cell>
          <cell r="F69">
            <v>56.554376414811671</v>
          </cell>
          <cell r="G69">
            <v>146.1500234754584</v>
          </cell>
          <cell r="H69">
            <v>6.6811120116383886</v>
          </cell>
          <cell r="I69">
            <v>8.3305723026636151</v>
          </cell>
          <cell r="J69">
            <v>0.39509391812978084</v>
          </cell>
          <cell r="K69">
            <v>13.055082845477763</v>
          </cell>
        </row>
        <row r="70">
          <cell r="A70">
            <v>2015</v>
          </cell>
          <cell r="B70">
            <v>304</v>
          </cell>
          <cell r="C70">
            <v>34.250985058237859</v>
          </cell>
          <cell r="D70">
            <v>21.689456983229345</v>
          </cell>
          <cell r="E70">
            <v>45.353216201041384</v>
          </cell>
          <cell r="F70">
            <v>56.554376414811671</v>
          </cell>
          <cell r="G70">
            <v>146.15002347545843</v>
          </cell>
          <cell r="H70">
            <v>6.6811120116383895</v>
          </cell>
          <cell r="I70">
            <v>8.3305723026636134</v>
          </cell>
          <cell r="J70">
            <v>0.39509391812978084</v>
          </cell>
          <cell r="K70">
            <v>13.055082845477758</v>
          </cell>
        </row>
        <row r="71">
          <cell r="A71">
            <v>2016</v>
          </cell>
          <cell r="B71">
            <v>304</v>
          </cell>
          <cell r="C71">
            <v>34.250985058237859</v>
          </cell>
          <cell r="D71">
            <v>21.689456983229345</v>
          </cell>
          <cell r="E71">
            <v>45.353216201041384</v>
          </cell>
          <cell r="F71">
            <v>56.554376414811671</v>
          </cell>
          <cell r="G71">
            <v>146.15002347545843</v>
          </cell>
          <cell r="H71">
            <v>6.6811120116383895</v>
          </cell>
          <cell r="I71">
            <v>8.3305723026636134</v>
          </cell>
          <cell r="J71">
            <v>0.39509391812978084</v>
          </cell>
          <cell r="K71">
            <v>13.055082845477758</v>
          </cell>
        </row>
        <row r="72">
          <cell r="A72">
            <v>2017</v>
          </cell>
          <cell r="B72">
            <v>304</v>
          </cell>
          <cell r="C72">
            <v>34.250985058237859</v>
          </cell>
          <cell r="D72">
            <v>21.689456983229345</v>
          </cell>
          <cell r="E72">
            <v>45.353216201041384</v>
          </cell>
          <cell r="F72">
            <v>56.554376414811671</v>
          </cell>
          <cell r="G72">
            <v>146.15002347545843</v>
          </cell>
          <cell r="H72">
            <v>6.6811120116383895</v>
          </cell>
          <cell r="I72">
            <v>8.3305723026636134</v>
          </cell>
          <cell r="J72">
            <v>0.39509391812978084</v>
          </cell>
          <cell r="K72">
            <v>13.055082845477758</v>
          </cell>
        </row>
        <row r="73">
          <cell r="A73">
            <v>2018</v>
          </cell>
          <cell r="B73">
            <v>304</v>
          </cell>
          <cell r="C73">
            <v>34.250985058237859</v>
          </cell>
          <cell r="D73">
            <v>21.689456983229345</v>
          </cell>
          <cell r="E73">
            <v>45.353216201041384</v>
          </cell>
          <cell r="F73">
            <v>56.554376414811671</v>
          </cell>
          <cell r="G73">
            <v>146.15002347545843</v>
          </cell>
          <cell r="H73">
            <v>6.6811120116383895</v>
          </cell>
          <cell r="I73">
            <v>8.3305723026636134</v>
          </cell>
          <cell r="J73">
            <v>0.39509391812978084</v>
          </cell>
          <cell r="K73">
            <v>13.055082845477758</v>
          </cell>
        </row>
        <row r="74">
          <cell r="A74">
            <v>2019</v>
          </cell>
          <cell r="B74">
            <v>304</v>
          </cell>
          <cell r="C74">
            <v>34.250985058237859</v>
          </cell>
          <cell r="D74">
            <v>21.689456983229345</v>
          </cell>
          <cell r="E74">
            <v>45.353216201041384</v>
          </cell>
          <cell r="F74">
            <v>56.554376414811671</v>
          </cell>
          <cell r="G74">
            <v>146.15002347545843</v>
          </cell>
          <cell r="H74">
            <v>6.6811120116383895</v>
          </cell>
          <cell r="I74">
            <v>8.3305723026636134</v>
          </cell>
          <cell r="J74">
            <v>0.39509391812978084</v>
          </cell>
          <cell r="K74">
            <v>13.055082845477758</v>
          </cell>
        </row>
        <row r="75">
          <cell r="A75">
            <v>2020</v>
          </cell>
          <cell r="B75">
            <v>304</v>
          </cell>
          <cell r="C75">
            <v>34.250985058237859</v>
          </cell>
          <cell r="D75">
            <v>21.689456983229345</v>
          </cell>
          <cell r="E75">
            <v>45.353216201041384</v>
          </cell>
          <cell r="F75">
            <v>56.554376414811671</v>
          </cell>
          <cell r="G75">
            <v>146.15002347545843</v>
          </cell>
          <cell r="H75">
            <v>6.6811120116383895</v>
          </cell>
          <cell r="I75">
            <v>8.3305723026636134</v>
          </cell>
          <cell r="J75">
            <v>0.39509391812978084</v>
          </cell>
          <cell r="K75">
            <v>13.055082845477758</v>
          </cell>
        </row>
        <row r="76">
          <cell r="A76">
            <v>2021</v>
          </cell>
          <cell r="B76">
            <v>304</v>
          </cell>
          <cell r="C76">
            <v>34.250985058237859</v>
          </cell>
          <cell r="D76">
            <v>21.689456983229345</v>
          </cell>
          <cell r="E76">
            <v>45.353216201041384</v>
          </cell>
          <cell r="F76">
            <v>56.554376414811671</v>
          </cell>
          <cell r="G76">
            <v>146.15002347545843</v>
          </cell>
          <cell r="H76">
            <v>6.6811120116383895</v>
          </cell>
          <cell r="I76">
            <v>8.3305723026636134</v>
          </cell>
          <cell r="J76">
            <v>0.39509391812978084</v>
          </cell>
          <cell r="K76">
            <v>13.055082845477758</v>
          </cell>
        </row>
        <row r="77">
          <cell r="A77">
            <v>2022</v>
          </cell>
          <cell r="B77">
            <v>304</v>
          </cell>
          <cell r="C77">
            <v>34.250985058237859</v>
          </cell>
          <cell r="D77">
            <v>21.689456983229345</v>
          </cell>
          <cell r="E77">
            <v>45.353216201041384</v>
          </cell>
          <cell r="F77">
            <v>56.554376414811671</v>
          </cell>
          <cell r="G77">
            <v>146.15002347545843</v>
          </cell>
          <cell r="H77">
            <v>6.6811120116383895</v>
          </cell>
          <cell r="I77">
            <v>8.3305723026636134</v>
          </cell>
          <cell r="J77">
            <v>0.39509391812978084</v>
          </cell>
          <cell r="K77">
            <v>13.055082845477758</v>
          </cell>
        </row>
        <row r="78">
          <cell r="A78">
            <v>2023</v>
          </cell>
          <cell r="B78">
            <v>304</v>
          </cell>
          <cell r="C78">
            <v>34.250985058237859</v>
          </cell>
          <cell r="D78">
            <v>21.689456983229345</v>
          </cell>
          <cell r="E78">
            <v>45.353216201041384</v>
          </cell>
          <cell r="F78">
            <v>56.554376414811671</v>
          </cell>
          <cell r="G78">
            <v>146.15002347545843</v>
          </cell>
          <cell r="H78">
            <v>6.6811120116383895</v>
          </cell>
          <cell r="I78">
            <v>8.3305723026636134</v>
          </cell>
          <cell r="J78">
            <v>0.39509391812978084</v>
          </cell>
          <cell r="K78">
            <v>13.055082845477758</v>
          </cell>
        </row>
        <row r="79">
          <cell r="A79">
            <v>2024</v>
          </cell>
          <cell r="B79">
            <v>304</v>
          </cell>
          <cell r="C79">
            <v>34.250985058237859</v>
          </cell>
          <cell r="D79">
            <v>21.689456983229345</v>
          </cell>
          <cell r="E79">
            <v>45.353216201041384</v>
          </cell>
          <cell r="F79">
            <v>56.554376414811671</v>
          </cell>
          <cell r="G79">
            <v>146.15002347545843</v>
          </cell>
          <cell r="H79">
            <v>6.6811120116383895</v>
          </cell>
          <cell r="I79">
            <v>8.3305723026636134</v>
          </cell>
          <cell r="J79">
            <v>0.39509391812978084</v>
          </cell>
          <cell r="K79">
            <v>13.055082845477758</v>
          </cell>
        </row>
        <row r="80">
          <cell r="A80">
            <v>2025</v>
          </cell>
          <cell r="B80">
            <v>304</v>
          </cell>
          <cell r="C80">
            <v>34.250985058237859</v>
          </cell>
          <cell r="D80">
            <v>21.689456983229345</v>
          </cell>
          <cell r="E80">
            <v>45.353216201041384</v>
          </cell>
          <cell r="F80">
            <v>56.554376414811671</v>
          </cell>
          <cell r="G80">
            <v>146.15002347545843</v>
          </cell>
          <cell r="H80">
            <v>6.6811120116383895</v>
          </cell>
          <cell r="I80">
            <v>8.3305723026636134</v>
          </cell>
          <cell r="J80">
            <v>0.39509391812978084</v>
          </cell>
          <cell r="K80">
            <v>13.055082845477758</v>
          </cell>
        </row>
        <row r="81">
          <cell r="A81">
            <v>2026</v>
          </cell>
          <cell r="B81">
            <v>304</v>
          </cell>
          <cell r="C81">
            <v>34.250985058237859</v>
          </cell>
          <cell r="D81">
            <v>21.689456983229345</v>
          </cell>
          <cell r="E81">
            <v>45.353216201041384</v>
          </cell>
          <cell r="F81">
            <v>56.554376414811671</v>
          </cell>
          <cell r="G81">
            <v>146.15002347545843</v>
          </cell>
          <cell r="H81">
            <v>6.6811120116383895</v>
          </cell>
          <cell r="I81">
            <v>8.3305723026636134</v>
          </cell>
          <cell r="J81">
            <v>0.39509391812978084</v>
          </cell>
          <cell r="K81">
            <v>13.055082845477758</v>
          </cell>
        </row>
        <row r="82">
          <cell r="A82">
            <v>2027</v>
          </cell>
          <cell r="B82">
            <v>304</v>
          </cell>
          <cell r="C82">
            <v>34.250985058237859</v>
          </cell>
          <cell r="D82">
            <v>21.689456983229345</v>
          </cell>
          <cell r="E82">
            <v>45.353216201041384</v>
          </cell>
          <cell r="F82">
            <v>56.554376414811671</v>
          </cell>
          <cell r="G82">
            <v>146.15002347545843</v>
          </cell>
          <cell r="H82">
            <v>6.6811120116383895</v>
          </cell>
          <cell r="I82">
            <v>8.3305723026636134</v>
          </cell>
          <cell r="J82">
            <v>0.39509391812978084</v>
          </cell>
          <cell r="K82">
            <v>13.055082845477758</v>
          </cell>
        </row>
        <row r="83">
          <cell r="A83">
            <v>2028</v>
          </cell>
          <cell r="B83">
            <v>304</v>
          </cell>
          <cell r="C83">
            <v>34.250985058237859</v>
          </cell>
          <cell r="D83">
            <v>21.689456983229345</v>
          </cell>
          <cell r="E83">
            <v>45.353216201041384</v>
          </cell>
          <cell r="F83">
            <v>56.554376414811671</v>
          </cell>
          <cell r="G83">
            <v>146.15002347545843</v>
          </cell>
          <cell r="H83">
            <v>6.6811120116383895</v>
          </cell>
          <cell r="I83">
            <v>8.3305723026636134</v>
          </cell>
          <cell r="J83">
            <v>0.39509391812978084</v>
          </cell>
          <cell r="K83">
            <v>13.055082845477758</v>
          </cell>
        </row>
        <row r="84">
          <cell r="A84">
            <v>2029</v>
          </cell>
          <cell r="B84">
            <v>304</v>
          </cell>
          <cell r="C84">
            <v>34.250985058237859</v>
          </cell>
          <cell r="D84">
            <v>21.689456983229345</v>
          </cell>
          <cell r="E84">
            <v>45.353216201041384</v>
          </cell>
          <cell r="F84">
            <v>56.554376414811671</v>
          </cell>
          <cell r="G84">
            <v>146.15002347545843</v>
          </cell>
          <cell r="H84">
            <v>6.6811120116383895</v>
          </cell>
          <cell r="I84">
            <v>8.3305723026636134</v>
          </cell>
          <cell r="J84">
            <v>0.39509391812978084</v>
          </cell>
          <cell r="K84">
            <v>13.055082845477758</v>
          </cell>
        </row>
        <row r="85">
          <cell r="A85">
            <v>2030</v>
          </cell>
          <cell r="B85">
            <v>304</v>
          </cell>
          <cell r="C85">
            <v>34.250985058237859</v>
          </cell>
          <cell r="D85">
            <v>21.689456983229345</v>
          </cell>
          <cell r="E85">
            <v>45.353216201041384</v>
          </cell>
          <cell r="F85">
            <v>56.554376414811671</v>
          </cell>
          <cell r="G85">
            <v>146.15002347545843</v>
          </cell>
          <cell r="H85">
            <v>6.6811120116383895</v>
          </cell>
          <cell r="I85">
            <v>8.3305723026636134</v>
          </cell>
          <cell r="J85">
            <v>0.39509391812978084</v>
          </cell>
          <cell r="K85">
            <v>13.055082845477758</v>
          </cell>
        </row>
        <row r="86">
          <cell r="A86">
            <v>2031</v>
          </cell>
          <cell r="B86">
            <v>304</v>
          </cell>
          <cell r="C86">
            <v>34.250985058237859</v>
          </cell>
          <cell r="D86">
            <v>21.689456983229345</v>
          </cell>
          <cell r="E86">
            <v>45.353216201041384</v>
          </cell>
          <cell r="F86">
            <v>56.554376414811671</v>
          </cell>
          <cell r="G86">
            <v>146.15002347545843</v>
          </cell>
          <cell r="H86">
            <v>6.6811120116383895</v>
          </cell>
          <cell r="I86">
            <v>8.3305723026636134</v>
          </cell>
          <cell r="J86">
            <v>0.39509391812978084</v>
          </cell>
          <cell r="K86">
            <v>13.055082845477758</v>
          </cell>
        </row>
        <row r="87">
          <cell r="A87">
            <v>2032</v>
          </cell>
          <cell r="B87">
            <v>304</v>
          </cell>
          <cell r="C87">
            <v>34.250985058237859</v>
          </cell>
          <cell r="D87">
            <v>21.689456983229345</v>
          </cell>
          <cell r="E87">
            <v>45.353216201041384</v>
          </cell>
          <cell r="F87">
            <v>56.554376414811671</v>
          </cell>
          <cell r="G87">
            <v>146.15002347545843</v>
          </cell>
          <cell r="H87">
            <v>6.6811120116383895</v>
          </cell>
          <cell r="I87">
            <v>8.3305723026636134</v>
          </cell>
          <cell r="J87">
            <v>0.39509391812978084</v>
          </cell>
          <cell r="K87">
            <v>13.055082845477758</v>
          </cell>
        </row>
        <row r="88">
          <cell r="A88">
            <v>2033</v>
          </cell>
          <cell r="B88">
            <v>304</v>
          </cell>
          <cell r="C88">
            <v>34.250985058237859</v>
          </cell>
          <cell r="D88">
            <v>21.689456983229345</v>
          </cell>
          <cell r="E88">
            <v>45.353216201041384</v>
          </cell>
          <cell r="F88">
            <v>56.554376414811671</v>
          </cell>
          <cell r="G88">
            <v>146.15002347545843</v>
          </cell>
          <cell r="H88">
            <v>6.6811120116383895</v>
          </cell>
          <cell r="I88">
            <v>8.3305723026636134</v>
          </cell>
          <cell r="J88">
            <v>0.39509391812978084</v>
          </cell>
          <cell r="K88">
            <v>13.055082845477758</v>
          </cell>
        </row>
        <row r="89">
          <cell r="A89">
            <v>2034</v>
          </cell>
          <cell r="B89">
            <v>304</v>
          </cell>
          <cell r="C89">
            <v>34.250985058237859</v>
          </cell>
          <cell r="D89">
            <v>21.689456983229345</v>
          </cell>
          <cell r="E89">
            <v>45.353216201041384</v>
          </cell>
          <cell r="F89">
            <v>56.554376414811671</v>
          </cell>
          <cell r="G89">
            <v>146.15002347545843</v>
          </cell>
          <cell r="H89">
            <v>6.6811120116383895</v>
          </cell>
          <cell r="I89">
            <v>8.3305723026636134</v>
          </cell>
          <cell r="J89">
            <v>0.39509391812978084</v>
          </cell>
          <cell r="K89">
            <v>13.055082845477758</v>
          </cell>
        </row>
        <row r="90">
          <cell r="A90">
            <v>2035</v>
          </cell>
          <cell r="B90">
            <v>304</v>
          </cell>
          <cell r="C90">
            <v>34.250985058237859</v>
          </cell>
          <cell r="D90">
            <v>21.689456983229345</v>
          </cell>
          <cell r="E90">
            <v>45.353216201041384</v>
          </cell>
          <cell r="F90">
            <v>56.554376414811671</v>
          </cell>
          <cell r="G90">
            <v>146.15002347545843</v>
          </cell>
          <cell r="H90">
            <v>6.6811120116383895</v>
          </cell>
          <cell r="I90">
            <v>8.3305723026636134</v>
          </cell>
          <cell r="J90">
            <v>0.39509391812978084</v>
          </cell>
          <cell r="K90">
            <v>13.055082845477758</v>
          </cell>
        </row>
        <row r="91">
          <cell r="A91">
            <v>2036</v>
          </cell>
          <cell r="B91">
            <v>304</v>
          </cell>
          <cell r="C91">
            <v>34.250985058237859</v>
          </cell>
          <cell r="D91">
            <v>21.689456983229345</v>
          </cell>
          <cell r="E91">
            <v>45.353216201041384</v>
          </cell>
          <cell r="F91">
            <v>56.554376414811671</v>
          </cell>
          <cell r="G91">
            <v>146.15002347545843</v>
          </cell>
          <cell r="H91">
            <v>6.6811120116383895</v>
          </cell>
          <cell r="I91">
            <v>8.3305723026636134</v>
          </cell>
          <cell r="J91">
            <v>0.39509391812978084</v>
          </cell>
          <cell r="K91">
            <v>13.055082845477758</v>
          </cell>
        </row>
        <row r="92">
          <cell r="A92">
            <v>2037</v>
          </cell>
          <cell r="B92">
            <v>304</v>
          </cell>
          <cell r="C92">
            <v>34.250985058237859</v>
          </cell>
          <cell r="D92">
            <v>21.689456983229345</v>
          </cell>
          <cell r="E92">
            <v>45.353216201041384</v>
          </cell>
          <cell r="F92">
            <v>56.554376414811671</v>
          </cell>
          <cell r="G92">
            <v>146.15002347545843</v>
          </cell>
          <cell r="H92">
            <v>6.6811120116383895</v>
          </cell>
          <cell r="I92">
            <v>8.3305723026636134</v>
          </cell>
          <cell r="J92">
            <v>0.39509391812978084</v>
          </cell>
          <cell r="K92">
            <v>13.055082845477758</v>
          </cell>
        </row>
        <row r="93">
          <cell r="A93">
            <v>2038</v>
          </cell>
          <cell r="B93">
            <v>304</v>
          </cell>
          <cell r="C93">
            <v>34.250985058237859</v>
          </cell>
          <cell r="D93">
            <v>21.689456983229345</v>
          </cell>
          <cell r="E93">
            <v>45.353216201041384</v>
          </cell>
          <cell r="F93">
            <v>56.554376414811671</v>
          </cell>
          <cell r="G93">
            <v>146.15002347545843</v>
          </cell>
          <cell r="H93">
            <v>6.6811120116383895</v>
          </cell>
          <cell r="I93">
            <v>8.3305723026636134</v>
          </cell>
          <cell r="J93">
            <v>0.39509391812978084</v>
          </cell>
          <cell r="K93">
            <v>13.055082845477758</v>
          </cell>
        </row>
        <row r="94">
          <cell r="A94">
            <v>2039</v>
          </cell>
          <cell r="B94">
            <v>304</v>
          </cell>
          <cell r="C94">
            <v>34.250985058237859</v>
          </cell>
          <cell r="D94">
            <v>21.689456983229345</v>
          </cell>
          <cell r="E94">
            <v>45.353216201041384</v>
          </cell>
          <cell r="F94">
            <v>56.554376414811671</v>
          </cell>
          <cell r="G94">
            <v>146.15002347545843</v>
          </cell>
          <cell r="H94">
            <v>6.6811120116383895</v>
          </cell>
          <cell r="I94">
            <v>8.3305723026636134</v>
          </cell>
          <cell r="J94">
            <v>0.39509391812978084</v>
          </cell>
          <cell r="K94">
            <v>13.055082845477758</v>
          </cell>
        </row>
        <row r="95">
          <cell r="A95">
            <v>2040</v>
          </cell>
          <cell r="B95">
            <v>304</v>
          </cell>
          <cell r="C95">
            <v>34.250985058237859</v>
          </cell>
          <cell r="D95">
            <v>21.689456983229345</v>
          </cell>
          <cell r="E95">
            <v>45.353216201041384</v>
          </cell>
          <cell r="F95">
            <v>56.554376414811671</v>
          </cell>
          <cell r="G95">
            <v>146.15002347545843</v>
          </cell>
          <cell r="H95">
            <v>6.6811120116383895</v>
          </cell>
          <cell r="I95">
            <v>8.3305723026636134</v>
          </cell>
          <cell r="J95">
            <v>0.39509391812978084</v>
          </cell>
          <cell r="K95">
            <v>13.055082845477758</v>
          </cell>
        </row>
        <row r="96">
          <cell r="A96">
            <v>2041</v>
          </cell>
          <cell r="B96">
            <v>304</v>
          </cell>
          <cell r="C96">
            <v>34.250985058237859</v>
          </cell>
          <cell r="D96">
            <v>21.689456983229345</v>
          </cell>
          <cell r="E96">
            <v>45.353216201041384</v>
          </cell>
          <cell r="F96">
            <v>56.554376414811671</v>
          </cell>
          <cell r="G96">
            <v>146.15002347545843</v>
          </cell>
          <cell r="H96">
            <v>6.6811120116383895</v>
          </cell>
          <cell r="I96">
            <v>8.3305723026636134</v>
          </cell>
          <cell r="J96">
            <v>0.39509391812978084</v>
          </cell>
          <cell r="K96">
            <v>13.055082845477758</v>
          </cell>
        </row>
        <row r="97">
          <cell r="A97">
            <v>2042</v>
          </cell>
          <cell r="B97">
            <v>304</v>
          </cell>
          <cell r="C97">
            <v>34.250985058237859</v>
          </cell>
          <cell r="D97">
            <v>21.689456983229345</v>
          </cell>
          <cell r="E97">
            <v>45.353216201041384</v>
          </cell>
          <cell r="F97">
            <v>56.554376414811671</v>
          </cell>
          <cell r="G97">
            <v>146.15002347545843</v>
          </cell>
          <cell r="H97">
            <v>6.6811120116383895</v>
          </cell>
          <cell r="I97">
            <v>8.3305723026636134</v>
          </cell>
          <cell r="J97">
            <v>0.39509391812978084</v>
          </cell>
          <cell r="K97">
            <v>13.055082845477758</v>
          </cell>
        </row>
        <row r="98">
          <cell r="A98">
            <v>2043</v>
          </cell>
          <cell r="B98">
            <v>304</v>
          </cell>
          <cell r="C98">
            <v>34.250985058237859</v>
          </cell>
          <cell r="D98">
            <v>21.689456983229345</v>
          </cell>
          <cell r="E98">
            <v>45.353216201041384</v>
          </cell>
          <cell r="F98">
            <v>56.554376414811671</v>
          </cell>
          <cell r="G98">
            <v>146.15002347545843</v>
          </cell>
          <cell r="H98">
            <v>6.6811120116383895</v>
          </cell>
          <cell r="I98">
            <v>8.3305723026636134</v>
          </cell>
          <cell r="J98">
            <v>0.39509391812978084</v>
          </cell>
          <cell r="K98">
            <v>13.055082845477758</v>
          </cell>
        </row>
        <row r="99">
          <cell r="A99">
            <v>2044</v>
          </cell>
          <cell r="B99">
            <v>304</v>
          </cell>
          <cell r="C99">
            <v>34.250985058237859</v>
          </cell>
          <cell r="D99">
            <v>21.689456983229345</v>
          </cell>
          <cell r="E99">
            <v>45.353216201041384</v>
          </cell>
          <cell r="F99">
            <v>56.554376414811671</v>
          </cell>
          <cell r="G99">
            <v>146.15002347545843</v>
          </cell>
          <cell r="H99">
            <v>6.6811120116383895</v>
          </cell>
          <cell r="I99">
            <v>8.3305723026636134</v>
          </cell>
          <cell r="J99">
            <v>0.39509391812978084</v>
          </cell>
          <cell r="K99">
            <v>13.055082845477758</v>
          </cell>
        </row>
        <row r="100">
          <cell r="A100">
            <v>2045</v>
          </cell>
          <cell r="B100">
            <v>304</v>
          </cell>
          <cell r="C100">
            <v>34.250985058237859</v>
          </cell>
          <cell r="D100">
            <v>21.689456983229345</v>
          </cell>
          <cell r="E100">
            <v>45.353216201041384</v>
          </cell>
          <cell r="F100">
            <v>56.554376414811671</v>
          </cell>
          <cell r="G100">
            <v>146.15002347545843</v>
          </cell>
          <cell r="H100">
            <v>6.6811120116383895</v>
          </cell>
          <cell r="I100">
            <v>8.3305723026636134</v>
          </cell>
          <cell r="J100">
            <v>0.39509391812978084</v>
          </cell>
          <cell r="K100">
            <v>13.055082845477758</v>
          </cell>
        </row>
        <row r="101">
          <cell r="A101">
            <v>2046</v>
          </cell>
          <cell r="B101">
            <v>304</v>
          </cell>
          <cell r="C101">
            <v>34.250985058237859</v>
          </cell>
          <cell r="D101">
            <v>21.689456983229345</v>
          </cell>
          <cell r="E101">
            <v>45.353216201041384</v>
          </cell>
          <cell r="F101">
            <v>56.554376414811671</v>
          </cell>
          <cell r="G101">
            <v>146.15002347545843</v>
          </cell>
          <cell r="H101">
            <v>6.6811120116383895</v>
          </cell>
          <cell r="I101">
            <v>8.3305723026636134</v>
          </cell>
          <cell r="J101">
            <v>0.39509391812978084</v>
          </cell>
          <cell r="K101">
            <v>13.055082845477758</v>
          </cell>
        </row>
        <row r="102">
          <cell r="A102">
            <v>2047</v>
          </cell>
          <cell r="B102">
            <v>304</v>
          </cell>
          <cell r="C102">
            <v>34.250985058237859</v>
          </cell>
          <cell r="D102">
            <v>21.689456983229345</v>
          </cell>
          <cell r="E102">
            <v>45.353216201041384</v>
          </cell>
          <cell r="F102">
            <v>56.554376414811671</v>
          </cell>
          <cell r="G102">
            <v>146.15002347545843</v>
          </cell>
          <cell r="H102">
            <v>6.6811120116383895</v>
          </cell>
          <cell r="I102">
            <v>8.3305723026636134</v>
          </cell>
          <cell r="J102">
            <v>0.39509391812978084</v>
          </cell>
          <cell r="K102">
            <v>13.055082845477758</v>
          </cell>
        </row>
        <row r="103">
          <cell r="A103">
            <v>2048</v>
          </cell>
          <cell r="B103">
            <v>304</v>
          </cell>
          <cell r="C103">
            <v>34.250985058237859</v>
          </cell>
          <cell r="D103">
            <v>21.689456983229345</v>
          </cell>
          <cell r="E103">
            <v>45.353216201041384</v>
          </cell>
          <cell r="F103">
            <v>56.554376414811671</v>
          </cell>
          <cell r="G103">
            <v>146.15002347545843</v>
          </cell>
          <cell r="H103">
            <v>6.6811120116383895</v>
          </cell>
          <cell r="I103">
            <v>8.3305723026636134</v>
          </cell>
          <cell r="J103">
            <v>0.39509391812978084</v>
          </cell>
          <cell r="K103">
            <v>13.055082845477758</v>
          </cell>
        </row>
        <row r="104">
          <cell r="A104">
            <v>2049</v>
          </cell>
          <cell r="B104">
            <v>304</v>
          </cell>
          <cell r="C104">
            <v>34.250985058237859</v>
          </cell>
          <cell r="D104">
            <v>21.689456983229345</v>
          </cell>
          <cell r="E104">
            <v>45.353216201041384</v>
          </cell>
          <cell r="F104">
            <v>56.554376414811671</v>
          </cell>
          <cell r="G104">
            <v>146.15002347545843</v>
          </cell>
          <cell r="H104">
            <v>6.6811120116383895</v>
          </cell>
          <cell r="I104">
            <v>8.3305723026636134</v>
          </cell>
          <cell r="J104">
            <v>0.39509391812978084</v>
          </cell>
          <cell r="K104">
            <v>13.055082845477758</v>
          </cell>
        </row>
        <row r="105">
          <cell r="A105">
            <v>2050</v>
          </cell>
          <cell r="B105">
            <v>304</v>
          </cell>
          <cell r="C105">
            <v>34.250985058237859</v>
          </cell>
          <cell r="D105">
            <v>21.689456983229345</v>
          </cell>
          <cell r="E105">
            <v>45.353216201041384</v>
          </cell>
          <cell r="F105">
            <v>56.554376414811671</v>
          </cell>
          <cell r="G105">
            <v>146.15002347545843</v>
          </cell>
          <cell r="H105">
            <v>6.6811120116383895</v>
          </cell>
          <cell r="I105">
            <v>8.3305723026636134</v>
          </cell>
          <cell r="J105">
            <v>0.39509391812978084</v>
          </cell>
          <cell r="K105">
            <v>13.055082845477758</v>
          </cell>
        </row>
        <row r="124">
          <cell r="A124" t="str">
            <v>Annual Land Units Adopted - Solution PDS</v>
          </cell>
        </row>
        <row r="134">
          <cell r="AG134" t="str">
            <v>New Land units Required PDS (Includes replacement Units)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86">
          <cell r="A186" t="str">
            <v>Annual Land Units Adopted - Solution REF</v>
          </cell>
        </row>
        <row r="196">
          <cell r="AG196" t="str">
            <v>New Land units Required REF</v>
          </cell>
        </row>
        <row r="198">
          <cell r="C198">
            <v>0</v>
          </cell>
        </row>
        <row r="249">
          <cell r="A249" t="str">
            <v>Net Annual Land Units Adopted - Conventional/Solution</v>
          </cell>
          <cell r="Q249" t="str">
            <v>Total CONVENTIONAL Land Units (REF)</v>
          </cell>
          <cell r="AG249" t="str">
            <v>Total New Land Conventional Units</v>
          </cell>
        </row>
        <row r="305">
          <cell r="A305" t="str">
            <v>Net Grid Electricity Units Saved</v>
          </cell>
          <cell r="AD305" t="str">
            <v>Fuel Units Avoided</v>
          </cell>
          <cell r="AT305" t="str">
            <v>Direct Emissions Saved - CO2-eq Aggregate</v>
          </cell>
        </row>
      </sheetData>
      <sheetData sheetId="18"/>
      <sheetData sheetId="19">
        <row r="100">
          <cell r="A100" t="str">
            <v>OECD90</v>
          </cell>
        </row>
        <row r="459">
          <cell r="A459" t="str">
            <v>COUNTRY 2: India</v>
          </cell>
        </row>
        <row r="520">
          <cell r="A520" t="str">
            <v>COUNTRY 3: EU (region)</v>
          </cell>
        </row>
        <row r="581">
          <cell r="A581" t="str">
            <v>COUNTRY 4 : USA</v>
          </cell>
        </row>
      </sheetData>
      <sheetData sheetId="20">
        <row r="17">
          <cell r="A17" t="str">
            <v>Customized Adoption</v>
          </cell>
        </row>
        <row r="77">
          <cell r="A77" t="str">
            <v>Scenario 1</v>
          </cell>
          <cell r="B77" t="str">
            <v>Optimistic-Achieve Commitment in 15 years w/ 100% intact, NYDF/2030 (Charlotte Wheeler, 2016)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  <cell r="B81">
            <v>0</v>
          </cell>
        </row>
        <row r="82">
          <cell r="A82">
            <v>2015</v>
          </cell>
          <cell r="B82">
            <v>15.953940800001874</v>
          </cell>
        </row>
        <row r="83">
          <cell r="A83">
            <v>2016</v>
          </cell>
          <cell r="B83">
            <v>31.90788160000011</v>
          </cell>
        </row>
        <row r="84">
          <cell r="A84">
            <v>2017</v>
          </cell>
          <cell r="B84">
            <v>47.861822400001984</v>
          </cell>
        </row>
        <row r="85">
          <cell r="A85">
            <v>2018</v>
          </cell>
          <cell r="B85">
            <v>63.81576320000022</v>
          </cell>
        </row>
        <row r="86">
          <cell r="A86">
            <v>2019</v>
          </cell>
          <cell r="B86">
            <v>79.769704000002093</v>
          </cell>
        </row>
        <row r="87">
          <cell r="A87">
            <v>2020</v>
          </cell>
          <cell r="B87">
            <v>95.723644800000329</v>
          </cell>
        </row>
        <row r="88">
          <cell r="A88">
            <v>2021</v>
          </cell>
          <cell r="B88">
            <v>111.6775856000022</v>
          </cell>
        </row>
        <row r="89">
          <cell r="A89">
            <v>2022</v>
          </cell>
          <cell r="B89">
            <v>127.63152640000044</v>
          </cell>
        </row>
        <row r="90">
          <cell r="A90">
            <v>2023</v>
          </cell>
          <cell r="B90">
            <v>143.58546720000231</v>
          </cell>
        </row>
        <row r="91">
          <cell r="A91">
            <v>2024</v>
          </cell>
          <cell r="B91">
            <v>159.53940800000055</v>
          </cell>
        </row>
        <row r="92">
          <cell r="A92">
            <v>2025</v>
          </cell>
          <cell r="B92">
            <v>175.49334880000242</v>
          </cell>
        </row>
        <row r="93">
          <cell r="A93">
            <v>2026</v>
          </cell>
          <cell r="B93">
            <v>191.44728960000066</v>
          </cell>
        </row>
        <row r="94">
          <cell r="A94">
            <v>2027</v>
          </cell>
          <cell r="B94">
            <v>207.40123040000253</v>
          </cell>
        </row>
        <row r="95">
          <cell r="A95">
            <v>2028</v>
          </cell>
          <cell r="B95">
            <v>223.35517120000077</v>
          </cell>
        </row>
        <row r="96">
          <cell r="A96">
            <v>2029</v>
          </cell>
          <cell r="B96">
            <v>239.30911200000264</v>
          </cell>
        </row>
        <row r="97">
          <cell r="A97">
            <v>2030</v>
          </cell>
          <cell r="B97">
            <v>255.26305280000003</v>
          </cell>
        </row>
        <row r="98">
          <cell r="A98">
            <v>2031</v>
          </cell>
          <cell r="B98">
            <v>255.26305280000003</v>
          </cell>
        </row>
        <row r="99">
          <cell r="A99">
            <v>2032</v>
          </cell>
          <cell r="B99">
            <v>255.26305280000003</v>
          </cell>
        </row>
        <row r="100">
          <cell r="A100">
            <v>2033</v>
          </cell>
          <cell r="B100">
            <v>255.26305280000003</v>
          </cell>
        </row>
        <row r="101">
          <cell r="A101">
            <v>2034</v>
          </cell>
          <cell r="B101">
            <v>255.26305280000003</v>
          </cell>
        </row>
        <row r="102">
          <cell r="A102">
            <v>2035</v>
          </cell>
          <cell r="B102">
            <v>255.26305280000003</v>
          </cell>
        </row>
        <row r="103">
          <cell r="A103">
            <v>2036</v>
          </cell>
          <cell r="B103">
            <v>255.26305280000003</v>
          </cell>
        </row>
        <row r="104">
          <cell r="A104">
            <v>2037</v>
          </cell>
          <cell r="B104">
            <v>255.26305280000003</v>
          </cell>
        </row>
        <row r="105">
          <cell r="A105">
            <v>2038</v>
          </cell>
          <cell r="B105">
            <v>255.26305280000003</v>
          </cell>
        </row>
        <row r="106">
          <cell r="A106">
            <v>2039</v>
          </cell>
          <cell r="B106">
            <v>255.26305280000003</v>
          </cell>
        </row>
        <row r="107">
          <cell r="A107">
            <v>2040</v>
          </cell>
          <cell r="B107">
            <v>255.26305280000003</v>
          </cell>
        </row>
        <row r="108">
          <cell r="A108">
            <v>2041</v>
          </cell>
          <cell r="B108">
            <v>255.26305280000003</v>
          </cell>
        </row>
        <row r="109">
          <cell r="A109">
            <v>2042</v>
          </cell>
          <cell r="B109">
            <v>255.26305280000003</v>
          </cell>
        </row>
        <row r="110">
          <cell r="A110">
            <v>2043</v>
          </cell>
          <cell r="B110">
            <v>255.26305280000003</v>
          </cell>
        </row>
        <row r="111">
          <cell r="A111">
            <v>2044</v>
          </cell>
          <cell r="B111">
            <v>255.26305280000003</v>
          </cell>
        </row>
        <row r="112">
          <cell r="A112">
            <v>2045</v>
          </cell>
          <cell r="B112">
            <v>255.26305280000003</v>
          </cell>
        </row>
        <row r="113">
          <cell r="A113">
            <v>2046</v>
          </cell>
          <cell r="B113">
            <v>255.26305280000003</v>
          </cell>
        </row>
        <row r="114">
          <cell r="A114">
            <v>2047</v>
          </cell>
          <cell r="B114">
            <v>255.26305280000003</v>
          </cell>
        </row>
        <row r="115">
          <cell r="A115">
            <v>2048</v>
          </cell>
          <cell r="B115">
            <v>255.26305280000003</v>
          </cell>
        </row>
        <row r="116">
          <cell r="A116">
            <v>2049</v>
          </cell>
          <cell r="B116">
            <v>255.26305280000003</v>
          </cell>
        </row>
        <row r="117">
          <cell r="A117">
            <v>2050</v>
          </cell>
          <cell r="B117">
            <v>255.26305280000003</v>
          </cell>
        </row>
        <row r="118">
          <cell r="A118">
            <v>2051</v>
          </cell>
          <cell r="B118">
            <v>255.26305280000003</v>
          </cell>
        </row>
        <row r="119">
          <cell r="A119">
            <v>2052</v>
          </cell>
          <cell r="B119">
            <v>255.26305280000003</v>
          </cell>
        </row>
        <row r="120">
          <cell r="A120">
            <v>2053</v>
          </cell>
          <cell r="B120">
            <v>255.26305280000003</v>
          </cell>
        </row>
        <row r="121">
          <cell r="A121">
            <v>2054</v>
          </cell>
          <cell r="B121">
            <v>255.26305280000003</v>
          </cell>
        </row>
        <row r="122">
          <cell r="A122">
            <v>2055</v>
          </cell>
          <cell r="B122">
            <v>255.26305280000003</v>
          </cell>
        </row>
        <row r="123">
          <cell r="A123">
            <v>2056</v>
          </cell>
          <cell r="B123">
            <v>255.26305280000003</v>
          </cell>
        </row>
        <row r="124">
          <cell r="A124">
            <v>2057</v>
          </cell>
          <cell r="B124">
            <v>255.26305280000003</v>
          </cell>
        </row>
        <row r="125">
          <cell r="A125">
            <v>2058</v>
          </cell>
          <cell r="B125">
            <v>255.26305280000003</v>
          </cell>
        </row>
        <row r="126">
          <cell r="A126">
            <v>2059</v>
          </cell>
          <cell r="B126">
            <v>255.26305280000003</v>
          </cell>
        </row>
        <row r="127">
          <cell r="A127">
            <v>2060</v>
          </cell>
          <cell r="B127">
            <v>255.26305280000003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Optimistic-Achieve Commitment in 15 years w/ 100% intact, WRI/2030 (Charlotte Wheeler, 2016)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  <cell r="B135">
            <v>0</v>
          </cell>
        </row>
        <row r="136">
          <cell r="A136">
            <v>2015</v>
          </cell>
          <cell r="B136">
            <v>13.675340800000413</v>
          </cell>
        </row>
        <row r="137">
          <cell r="A137">
            <v>2016</v>
          </cell>
          <cell r="B137">
            <v>27.350681600000826</v>
          </cell>
        </row>
        <row r="138">
          <cell r="A138">
            <v>2017</v>
          </cell>
          <cell r="B138">
            <v>41.026022399997601</v>
          </cell>
        </row>
        <row r="139">
          <cell r="A139">
            <v>2018</v>
          </cell>
          <cell r="B139">
            <v>54.701363199998013</v>
          </cell>
        </row>
        <row r="140">
          <cell r="A140">
            <v>2019</v>
          </cell>
          <cell r="B140">
            <v>68.376703999998426</v>
          </cell>
        </row>
        <row r="141">
          <cell r="A141">
            <v>2020</v>
          </cell>
          <cell r="B141">
            <v>82.052044799998839</v>
          </cell>
        </row>
        <row r="142">
          <cell r="A142">
            <v>2021</v>
          </cell>
          <cell r="B142">
            <v>95.727385599999252</v>
          </cell>
        </row>
        <row r="143">
          <cell r="A143">
            <v>2022</v>
          </cell>
          <cell r="B143">
            <v>109.40272639999966</v>
          </cell>
        </row>
        <row r="144">
          <cell r="A144">
            <v>2023</v>
          </cell>
          <cell r="B144">
            <v>123.07806720000008</v>
          </cell>
        </row>
        <row r="145">
          <cell r="A145">
            <v>2024</v>
          </cell>
          <cell r="B145">
            <v>136.75340800000049</v>
          </cell>
        </row>
        <row r="146">
          <cell r="A146">
            <v>2025</v>
          </cell>
          <cell r="B146">
            <v>150.4287488000009</v>
          </cell>
        </row>
        <row r="147">
          <cell r="A147">
            <v>2026</v>
          </cell>
          <cell r="B147">
            <v>164.10408959999768</v>
          </cell>
        </row>
        <row r="148">
          <cell r="A148">
            <v>2027</v>
          </cell>
          <cell r="B148">
            <v>177.77943039999809</v>
          </cell>
        </row>
        <row r="149">
          <cell r="A149">
            <v>2028</v>
          </cell>
          <cell r="B149">
            <v>191.4547711999985</v>
          </cell>
        </row>
        <row r="150">
          <cell r="A150">
            <v>2029</v>
          </cell>
          <cell r="B150">
            <v>205.13011199999892</v>
          </cell>
        </row>
        <row r="151">
          <cell r="A151">
            <v>2030</v>
          </cell>
          <cell r="B151">
            <v>218.80545279999933</v>
          </cell>
        </row>
        <row r="152">
          <cell r="A152">
            <v>2031</v>
          </cell>
          <cell r="B152">
            <v>218.80545280000001</v>
          </cell>
        </row>
        <row r="153">
          <cell r="A153">
            <v>2032</v>
          </cell>
          <cell r="B153">
            <v>218.80545280000001</v>
          </cell>
        </row>
        <row r="154">
          <cell r="A154">
            <v>2033</v>
          </cell>
          <cell r="B154">
            <v>218.80545280000001</v>
          </cell>
        </row>
        <row r="155">
          <cell r="A155">
            <v>2034</v>
          </cell>
          <cell r="B155">
            <v>218.80545280000001</v>
          </cell>
        </row>
        <row r="156">
          <cell r="A156">
            <v>2035</v>
          </cell>
          <cell r="B156">
            <v>218.80545280000001</v>
          </cell>
        </row>
        <row r="157">
          <cell r="A157">
            <v>2036</v>
          </cell>
          <cell r="B157">
            <v>218.80545280000001</v>
          </cell>
        </row>
        <row r="158">
          <cell r="A158">
            <v>2037</v>
          </cell>
          <cell r="B158">
            <v>218.80545280000001</v>
          </cell>
        </row>
        <row r="159">
          <cell r="A159">
            <v>2038</v>
          </cell>
          <cell r="B159">
            <v>218.80545280000001</v>
          </cell>
        </row>
        <row r="160">
          <cell r="A160">
            <v>2039</v>
          </cell>
          <cell r="B160">
            <v>218.80545280000001</v>
          </cell>
        </row>
        <row r="161">
          <cell r="A161">
            <v>2040</v>
          </cell>
          <cell r="B161">
            <v>218.80545280000001</v>
          </cell>
        </row>
        <row r="162">
          <cell r="A162">
            <v>2041</v>
          </cell>
          <cell r="B162">
            <v>218.80545280000001</v>
          </cell>
        </row>
        <row r="163">
          <cell r="A163">
            <v>2042</v>
          </cell>
          <cell r="B163">
            <v>218.80545280000001</v>
          </cell>
        </row>
        <row r="164">
          <cell r="A164">
            <v>2043</v>
          </cell>
          <cell r="B164">
            <v>218.80545280000001</v>
          </cell>
        </row>
        <row r="165">
          <cell r="A165">
            <v>2044</v>
          </cell>
          <cell r="B165">
            <v>218.80545280000001</v>
          </cell>
        </row>
        <row r="166">
          <cell r="A166">
            <v>2045</v>
          </cell>
          <cell r="B166">
            <v>218.80545280000001</v>
          </cell>
        </row>
        <row r="167">
          <cell r="A167">
            <v>2046</v>
          </cell>
          <cell r="B167">
            <v>218.80545280000001</v>
          </cell>
        </row>
        <row r="168">
          <cell r="A168">
            <v>2047</v>
          </cell>
          <cell r="B168">
            <v>218.80545280000001</v>
          </cell>
        </row>
        <row r="169">
          <cell r="A169">
            <v>2048</v>
          </cell>
          <cell r="B169">
            <v>218.80545280000001</v>
          </cell>
        </row>
        <row r="170">
          <cell r="A170">
            <v>2049</v>
          </cell>
          <cell r="B170">
            <v>218.80545280000001</v>
          </cell>
        </row>
        <row r="171">
          <cell r="A171">
            <v>2050</v>
          </cell>
          <cell r="B171">
            <v>218.80545280000001</v>
          </cell>
        </row>
        <row r="172">
          <cell r="A172">
            <v>2051</v>
          </cell>
          <cell r="B172">
            <v>218.80545280000001</v>
          </cell>
        </row>
        <row r="173">
          <cell r="A173">
            <v>2052</v>
          </cell>
          <cell r="B173">
            <v>218.80545280000001</v>
          </cell>
        </row>
        <row r="174">
          <cell r="A174">
            <v>2053</v>
          </cell>
          <cell r="B174">
            <v>218.80545280000001</v>
          </cell>
        </row>
        <row r="175">
          <cell r="A175">
            <v>2054</v>
          </cell>
          <cell r="B175">
            <v>218.80545280000001</v>
          </cell>
        </row>
        <row r="176">
          <cell r="A176">
            <v>2055</v>
          </cell>
          <cell r="B176">
            <v>218.80545280000001</v>
          </cell>
        </row>
        <row r="177">
          <cell r="A177">
            <v>2056</v>
          </cell>
          <cell r="B177">
            <v>218.80545280000001</v>
          </cell>
        </row>
        <row r="178">
          <cell r="A178">
            <v>2057</v>
          </cell>
          <cell r="B178">
            <v>218.80545280000001</v>
          </cell>
        </row>
        <row r="179">
          <cell r="A179">
            <v>2058</v>
          </cell>
          <cell r="B179">
            <v>218.80545280000001</v>
          </cell>
        </row>
        <row r="180">
          <cell r="A180">
            <v>2059</v>
          </cell>
          <cell r="B180">
            <v>218.80545280000001</v>
          </cell>
        </row>
        <row r="181">
          <cell r="A181">
            <v>2060</v>
          </cell>
          <cell r="B181">
            <v>218.80545280000001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Conservative-Achieve Commitment in 15 years w/ 32.8% intact, WRI/2030 (Charlotte Wheeler,2016)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  <cell r="B189">
            <v>0</v>
          </cell>
        </row>
        <row r="190">
          <cell r="A190">
            <v>2015</v>
          </cell>
          <cell r="B190">
            <v>6.2319999999981519</v>
          </cell>
        </row>
        <row r="191">
          <cell r="A191">
            <v>2016</v>
          </cell>
          <cell r="B191">
            <v>12.463999999998123</v>
          </cell>
        </row>
        <row r="192">
          <cell r="A192">
            <v>2017</v>
          </cell>
          <cell r="B192">
            <v>18.695999999998094</v>
          </cell>
        </row>
        <row r="193">
          <cell r="A193">
            <v>2018</v>
          </cell>
          <cell r="B193">
            <v>24.927999999999884</v>
          </cell>
        </row>
        <row r="194">
          <cell r="A194">
            <v>2019</v>
          </cell>
          <cell r="B194">
            <v>31.159999999999854</v>
          </cell>
        </row>
        <row r="195">
          <cell r="A195">
            <v>2020</v>
          </cell>
          <cell r="B195">
            <v>37.391999999999825</v>
          </cell>
        </row>
        <row r="196">
          <cell r="A196">
            <v>2021</v>
          </cell>
          <cell r="B196">
            <v>43.623999999999796</v>
          </cell>
        </row>
        <row r="197">
          <cell r="A197">
            <v>2022</v>
          </cell>
          <cell r="B197">
            <v>49.855999999999767</v>
          </cell>
        </row>
        <row r="198">
          <cell r="A198">
            <v>2023</v>
          </cell>
          <cell r="B198">
            <v>56.087999999999738</v>
          </cell>
        </row>
        <row r="199">
          <cell r="A199">
            <v>2024</v>
          </cell>
          <cell r="B199">
            <v>62.319999999999709</v>
          </cell>
        </row>
        <row r="200">
          <cell r="A200">
            <v>2025</v>
          </cell>
          <cell r="B200">
            <v>68.55199999999968</v>
          </cell>
        </row>
        <row r="201">
          <cell r="A201">
            <v>2026</v>
          </cell>
          <cell r="B201">
            <v>74.783999999999651</v>
          </cell>
        </row>
        <row r="202">
          <cell r="A202">
            <v>2027</v>
          </cell>
          <cell r="B202">
            <v>81.015999999999622</v>
          </cell>
        </row>
        <row r="203">
          <cell r="A203">
            <v>2028</v>
          </cell>
          <cell r="B203">
            <v>87.247999999999593</v>
          </cell>
        </row>
        <row r="204">
          <cell r="A204">
            <v>2029</v>
          </cell>
          <cell r="B204">
            <v>93.479999999999563</v>
          </cell>
        </row>
        <row r="205">
          <cell r="A205">
            <v>2030</v>
          </cell>
          <cell r="B205">
            <v>99.711999999999534</v>
          </cell>
        </row>
        <row r="206">
          <cell r="A206">
            <v>2031</v>
          </cell>
          <cell r="B206">
            <v>99.712000000000003</v>
          </cell>
        </row>
        <row r="207">
          <cell r="A207">
            <v>2032</v>
          </cell>
          <cell r="B207">
            <v>99.712000000000003</v>
          </cell>
        </row>
        <row r="208">
          <cell r="A208">
            <v>2033</v>
          </cell>
          <cell r="B208">
            <v>99.712000000000003</v>
          </cell>
        </row>
        <row r="209">
          <cell r="A209">
            <v>2034</v>
          </cell>
          <cell r="B209">
            <v>99.712000000000003</v>
          </cell>
        </row>
        <row r="210">
          <cell r="A210">
            <v>2035</v>
          </cell>
          <cell r="B210">
            <v>99.712000000000003</v>
          </cell>
        </row>
        <row r="211">
          <cell r="A211">
            <v>2036</v>
          </cell>
          <cell r="B211">
            <v>99.712000000000003</v>
          </cell>
        </row>
        <row r="212">
          <cell r="A212">
            <v>2037</v>
          </cell>
          <cell r="B212">
            <v>99.712000000000003</v>
          </cell>
        </row>
        <row r="213">
          <cell r="A213">
            <v>2038</v>
          </cell>
          <cell r="B213">
            <v>99.712000000000003</v>
          </cell>
        </row>
        <row r="214">
          <cell r="A214">
            <v>2039</v>
          </cell>
          <cell r="B214">
            <v>99.712000000000003</v>
          </cell>
        </row>
        <row r="215">
          <cell r="A215">
            <v>2040</v>
          </cell>
          <cell r="B215">
            <v>99.712000000000003</v>
          </cell>
        </row>
        <row r="216">
          <cell r="A216">
            <v>2041</v>
          </cell>
          <cell r="B216">
            <v>99.712000000000003</v>
          </cell>
        </row>
        <row r="217">
          <cell r="A217">
            <v>2042</v>
          </cell>
          <cell r="B217">
            <v>99.712000000000003</v>
          </cell>
        </row>
        <row r="218">
          <cell r="A218">
            <v>2043</v>
          </cell>
          <cell r="B218">
            <v>99.712000000000003</v>
          </cell>
        </row>
        <row r="219">
          <cell r="A219">
            <v>2044</v>
          </cell>
          <cell r="B219">
            <v>99.712000000000003</v>
          </cell>
        </row>
        <row r="220">
          <cell r="A220">
            <v>2045</v>
          </cell>
          <cell r="B220">
            <v>99.712000000000003</v>
          </cell>
        </row>
        <row r="221">
          <cell r="A221">
            <v>2046</v>
          </cell>
          <cell r="B221">
            <v>99.712000000000003</v>
          </cell>
        </row>
        <row r="222">
          <cell r="A222">
            <v>2047</v>
          </cell>
          <cell r="B222">
            <v>99.712000000000003</v>
          </cell>
        </row>
        <row r="223">
          <cell r="A223">
            <v>2048</v>
          </cell>
          <cell r="B223">
            <v>99.712000000000003</v>
          </cell>
        </row>
        <row r="224">
          <cell r="A224">
            <v>2049</v>
          </cell>
          <cell r="B224">
            <v>99.712000000000003</v>
          </cell>
        </row>
        <row r="225">
          <cell r="A225">
            <v>2050</v>
          </cell>
          <cell r="B225">
            <v>99.712000000000003</v>
          </cell>
        </row>
        <row r="226">
          <cell r="A226">
            <v>2051</v>
          </cell>
          <cell r="B226">
            <v>99.712000000000003</v>
          </cell>
        </row>
        <row r="227">
          <cell r="A227">
            <v>2052</v>
          </cell>
          <cell r="B227">
            <v>99.712000000000003</v>
          </cell>
        </row>
        <row r="228">
          <cell r="A228">
            <v>2053</v>
          </cell>
          <cell r="B228">
            <v>99.712000000000003</v>
          </cell>
        </row>
        <row r="229">
          <cell r="A229">
            <v>2054</v>
          </cell>
          <cell r="B229">
            <v>99.712000000000003</v>
          </cell>
        </row>
        <row r="230">
          <cell r="A230">
            <v>2055</v>
          </cell>
          <cell r="B230">
            <v>99.712000000000003</v>
          </cell>
        </row>
        <row r="231">
          <cell r="A231">
            <v>2056</v>
          </cell>
          <cell r="B231">
            <v>99.712000000000003</v>
          </cell>
        </row>
        <row r="232">
          <cell r="A232">
            <v>2057</v>
          </cell>
          <cell r="B232">
            <v>99.712000000000003</v>
          </cell>
        </row>
        <row r="233">
          <cell r="A233">
            <v>2058</v>
          </cell>
          <cell r="B233">
            <v>99.712000000000003</v>
          </cell>
        </row>
        <row r="234">
          <cell r="A234">
            <v>2059</v>
          </cell>
          <cell r="B234">
            <v>99.712000000000003</v>
          </cell>
        </row>
        <row r="235">
          <cell r="A235">
            <v>2060</v>
          </cell>
          <cell r="B235">
            <v>99.712000000000003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Conservative-Achieve Commitment in 15 years w/ 32.8% intact with continued growth post-2030, WRI/2030 and beyond (Charlotte Wheeler,2016)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  <cell r="B243">
            <v>-1.8189894035458565E-12</v>
          </cell>
        </row>
        <row r="244">
          <cell r="A244">
            <v>2015</v>
          </cell>
          <cell r="B244">
            <v>6.2319999999981519</v>
          </cell>
        </row>
        <row r="245">
          <cell r="A245">
            <v>2016</v>
          </cell>
          <cell r="B245">
            <v>12.463999999998123</v>
          </cell>
        </row>
        <row r="246">
          <cell r="A246">
            <v>2017</v>
          </cell>
          <cell r="B246">
            <v>18.695999999998094</v>
          </cell>
        </row>
        <row r="247">
          <cell r="A247">
            <v>2018</v>
          </cell>
          <cell r="B247">
            <v>24.927999999999884</v>
          </cell>
        </row>
        <row r="248">
          <cell r="A248">
            <v>2019</v>
          </cell>
          <cell r="B248">
            <v>31.159999999999854</v>
          </cell>
        </row>
        <row r="249">
          <cell r="A249">
            <v>2020</v>
          </cell>
          <cell r="B249">
            <v>37.391999999999825</v>
          </cell>
        </row>
        <row r="250">
          <cell r="A250">
            <v>2021</v>
          </cell>
          <cell r="B250">
            <v>43.623999999999796</v>
          </cell>
        </row>
        <row r="251">
          <cell r="A251">
            <v>2022</v>
          </cell>
          <cell r="B251">
            <v>49.855999999999767</v>
          </cell>
        </row>
        <row r="252">
          <cell r="A252">
            <v>2023</v>
          </cell>
          <cell r="B252">
            <v>56.087999999999738</v>
          </cell>
        </row>
        <row r="253">
          <cell r="A253">
            <v>2024</v>
          </cell>
          <cell r="B253">
            <v>62.319999999999709</v>
          </cell>
        </row>
        <row r="254">
          <cell r="A254">
            <v>2025</v>
          </cell>
          <cell r="B254">
            <v>68.55199999999968</v>
          </cell>
        </row>
        <row r="255">
          <cell r="A255">
            <v>2026</v>
          </cell>
          <cell r="B255">
            <v>74.783999999999651</v>
          </cell>
        </row>
        <row r="256">
          <cell r="A256">
            <v>2027</v>
          </cell>
          <cell r="B256">
            <v>81.015999999999622</v>
          </cell>
        </row>
        <row r="257">
          <cell r="A257">
            <v>2028</v>
          </cell>
          <cell r="B257">
            <v>87.247999999999593</v>
          </cell>
        </row>
        <row r="258">
          <cell r="A258">
            <v>2029</v>
          </cell>
          <cell r="B258">
            <v>93.479999999999563</v>
          </cell>
        </row>
        <row r="259">
          <cell r="A259">
            <v>2030</v>
          </cell>
          <cell r="B259">
            <v>99.711999999999534</v>
          </cell>
        </row>
        <row r="260">
          <cell r="A260">
            <v>2031</v>
          </cell>
          <cell r="B260">
            <v>105.94399999999951</v>
          </cell>
        </row>
        <row r="261">
          <cell r="A261">
            <v>2032</v>
          </cell>
          <cell r="B261">
            <v>112.17599999999948</v>
          </cell>
        </row>
        <row r="262">
          <cell r="A262">
            <v>2033</v>
          </cell>
          <cell r="B262">
            <v>118.40799999999945</v>
          </cell>
        </row>
        <row r="263">
          <cell r="A263">
            <v>2034</v>
          </cell>
          <cell r="B263">
            <v>124.63999999999942</v>
          </cell>
        </row>
        <row r="264">
          <cell r="A264">
            <v>2035</v>
          </cell>
          <cell r="B264">
            <v>130.87199999999939</v>
          </cell>
        </row>
        <row r="265">
          <cell r="A265">
            <v>2036</v>
          </cell>
          <cell r="B265">
            <v>137.10399999999936</v>
          </cell>
        </row>
        <row r="266">
          <cell r="A266">
            <v>2037</v>
          </cell>
          <cell r="B266">
            <v>143.33599999999933</v>
          </cell>
        </row>
        <row r="267">
          <cell r="A267">
            <v>2038</v>
          </cell>
          <cell r="B267">
            <v>149.5679999999993</v>
          </cell>
        </row>
        <row r="268">
          <cell r="A268">
            <v>2039</v>
          </cell>
          <cell r="B268">
            <v>155.79999999999927</v>
          </cell>
        </row>
        <row r="269">
          <cell r="A269">
            <v>2040</v>
          </cell>
          <cell r="B269">
            <v>162.03199999999924</v>
          </cell>
        </row>
        <row r="270">
          <cell r="A270">
            <v>2041</v>
          </cell>
          <cell r="B270">
            <v>168.26399999999921</v>
          </cell>
        </row>
        <row r="271">
          <cell r="A271">
            <v>2042</v>
          </cell>
          <cell r="B271">
            <v>174.49599999999919</v>
          </cell>
        </row>
        <row r="272">
          <cell r="A272">
            <v>2043</v>
          </cell>
          <cell r="B272">
            <v>180.72799999999916</v>
          </cell>
        </row>
        <row r="273">
          <cell r="A273">
            <v>2044</v>
          </cell>
          <cell r="B273">
            <v>186.95999999999913</v>
          </cell>
        </row>
        <row r="274">
          <cell r="A274">
            <v>2045</v>
          </cell>
          <cell r="B274">
            <v>193.1919999999991</v>
          </cell>
        </row>
        <row r="275">
          <cell r="A275">
            <v>2046</v>
          </cell>
          <cell r="B275">
            <v>199.42399999999907</v>
          </cell>
        </row>
        <row r="276">
          <cell r="A276">
            <v>2047</v>
          </cell>
          <cell r="B276">
            <v>205.65599999999904</v>
          </cell>
        </row>
        <row r="277">
          <cell r="A277">
            <v>2048</v>
          </cell>
          <cell r="B277">
            <v>211.88799999999901</v>
          </cell>
        </row>
        <row r="278">
          <cell r="A278">
            <v>2049</v>
          </cell>
          <cell r="B278">
            <v>218.11999999999898</v>
          </cell>
        </row>
        <row r="279">
          <cell r="A279">
            <v>2050</v>
          </cell>
          <cell r="B279">
            <v>224.35199999999895</v>
          </cell>
        </row>
        <row r="280">
          <cell r="A280">
            <v>2051</v>
          </cell>
          <cell r="B280">
            <v>230.58399999999892</v>
          </cell>
        </row>
        <row r="281">
          <cell r="A281">
            <v>2052</v>
          </cell>
          <cell r="B281">
            <v>236.81599999999889</v>
          </cell>
        </row>
        <row r="282">
          <cell r="A282">
            <v>2053</v>
          </cell>
          <cell r="B282">
            <v>243.04799999999886</v>
          </cell>
        </row>
        <row r="283">
          <cell r="A283">
            <v>2054</v>
          </cell>
          <cell r="B283">
            <v>249.27999999999884</v>
          </cell>
        </row>
        <row r="284">
          <cell r="A284">
            <v>2055</v>
          </cell>
          <cell r="B284">
            <v>255.51199999999881</v>
          </cell>
        </row>
        <row r="285">
          <cell r="A285">
            <v>2056</v>
          </cell>
          <cell r="B285">
            <v>261.74399999999878</v>
          </cell>
        </row>
        <row r="286">
          <cell r="A286">
            <v>2057</v>
          </cell>
          <cell r="B286">
            <v>267.97599999999875</v>
          </cell>
        </row>
        <row r="287">
          <cell r="A287">
            <v>2058</v>
          </cell>
          <cell r="B287">
            <v>274.20799999999872</v>
          </cell>
        </row>
        <row r="288">
          <cell r="A288">
            <v>2059</v>
          </cell>
          <cell r="B288">
            <v>280.43999999999869</v>
          </cell>
        </row>
        <row r="289">
          <cell r="A289">
            <v>2060</v>
          </cell>
          <cell r="B289">
            <v>286.67199999999866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Conservative-Achieve Commitment in 30 years w/ 100% intact, WRI/2045 (Charlotte Wheeler,2016)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  <cell r="B297">
            <v>0</v>
          </cell>
        </row>
        <row r="298">
          <cell r="A298">
            <v>2015</v>
          </cell>
          <cell r="B298">
            <v>7.0582404129036149</v>
          </cell>
        </row>
        <row r="299">
          <cell r="A299">
            <v>2016</v>
          </cell>
          <cell r="B299">
            <v>14.11648082580723</v>
          </cell>
        </row>
        <row r="300">
          <cell r="A300">
            <v>2017</v>
          </cell>
          <cell r="B300">
            <v>21.174721238710845</v>
          </cell>
        </row>
        <row r="301">
          <cell r="A301">
            <v>2018</v>
          </cell>
          <cell r="B301">
            <v>28.232961651612641</v>
          </cell>
        </row>
        <row r="302">
          <cell r="A302">
            <v>2019</v>
          </cell>
          <cell r="B302">
            <v>35.291202064516256</v>
          </cell>
        </row>
        <row r="303">
          <cell r="A303">
            <v>2020</v>
          </cell>
          <cell r="B303">
            <v>42.349442477419871</v>
          </cell>
        </row>
        <row r="304">
          <cell r="A304">
            <v>2021</v>
          </cell>
          <cell r="B304">
            <v>49.407682890323485</v>
          </cell>
        </row>
        <row r="305">
          <cell r="A305">
            <v>2022</v>
          </cell>
          <cell r="B305">
            <v>56.4659233032271</v>
          </cell>
        </row>
        <row r="306">
          <cell r="A306">
            <v>2023</v>
          </cell>
          <cell r="B306">
            <v>63.524163716128896</v>
          </cell>
        </row>
        <row r="307">
          <cell r="A307">
            <v>2024</v>
          </cell>
          <cell r="B307">
            <v>70.582404129032511</v>
          </cell>
        </row>
        <row r="308">
          <cell r="A308">
            <v>2025</v>
          </cell>
          <cell r="B308">
            <v>77.640644541936126</v>
          </cell>
        </row>
        <row r="309">
          <cell r="A309">
            <v>2026</v>
          </cell>
          <cell r="B309">
            <v>84.698884954839741</v>
          </cell>
        </row>
        <row r="310">
          <cell r="A310">
            <v>2027</v>
          </cell>
          <cell r="B310">
            <v>91.757125367741537</v>
          </cell>
        </row>
        <row r="311">
          <cell r="A311">
            <v>2028</v>
          </cell>
          <cell r="B311">
            <v>98.815365780645152</v>
          </cell>
        </row>
        <row r="312">
          <cell r="A312">
            <v>2029</v>
          </cell>
          <cell r="B312">
            <v>105.87360619354877</v>
          </cell>
        </row>
        <row r="313">
          <cell r="A313">
            <v>2030</v>
          </cell>
          <cell r="B313">
            <v>112.93184660645238</v>
          </cell>
        </row>
        <row r="314">
          <cell r="A314">
            <v>2031</v>
          </cell>
          <cell r="B314">
            <v>119.990087019356</v>
          </cell>
        </row>
        <row r="315">
          <cell r="A315">
            <v>2032</v>
          </cell>
          <cell r="B315">
            <v>127.04832743225779</v>
          </cell>
        </row>
        <row r="316">
          <cell r="A316">
            <v>2033</v>
          </cell>
          <cell r="B316">
            <v>134.10656784516141</v>
          </cell>
        </row>
        <row r="317">
          <cell r="A317">
            <v>2034</v>
          </cell>
          <cell r="B317">
            <v>141.16480825806502</v>
          </cell>
        </row>
        <row r="318">
          <cell r="A318">
            <v>2035</v>
          </cell>
          <cell r="B318">
            <v>148.22304867096864</v>
          </cell>
        </row>
        <row r="319">
          <cell r="A319">
            <v>2036</v>
          </cell>
          <cell r="B319">
            <v>155.28128908387225</v>
          </cell>
        </row>
        <row r="320">
          <cell r="A320">
            <v>2037</v>
          </cell>
          <cell r="B320">
            <v>162.33952949677405</v>
          </cell>
        </row>
        <row r="321">
          <cell r="A321">
            <v>2038</v>
          </cell>
          <cell r="B321">
            <v>169.39776990967766</v>
          </cell>
        </row>
        <row r="322">
          <cell r="A322">
            <v>2039</v>
          </cell>
          <cell r="B322">
            <v>176.45601032258128</v>
          </cell>
        </row>
        <row r="323">
          <cell r="A323">
            <v>2040</v>
          </cell>
          <cell r="B323">
            <v>183.51425073548489</v>
          </cell>
        </row>
        <row r="324">
          <cell r="A324">
            <v>2041</v>
          </cell>
          <cell r="B324">
            <v>190.57249114838669</v>
          </cell>
        </row>
        <row r="325">
          <cell r="A325">
            <v>2042</v>
          </cell>
          <cell r="B325">
            <v>197.6307315612903</v>
          </cell>
        </row>
        <row r="326">
          <cell r="A326">
            <v>2043</v>
          </cell>
          <cell r="B326">
            <v>204.68897197419392</v>
          </cell>
        </row>
        <row r="327">
          <cell r="A327">
            <v>2044</v>
          </cell>
          <cell r="B327">
            <v>211.74721238709753</v>
          </cell>
        </row>
        <row r="328">
          <cell r="A328">
            <v>2045</v>
          </cell>
          <cell r="B328">
            <v>218.80545280000001</v>
          </cell>
        </row>
        <row r="329">
          <cell r="A329">
            <v>2046</v>
          </cell>
          <cell r="B329">
            <v>218.80545280000001</v>
          </cell>
        </row>
        <row r="330">
          <cell r="A330">
            <v>2047</v>
          </cell>
          <cell r="B330">
            <v>218.80545280000001</v>
          </cell>
        </row>
        <row r="331">
          <cell r="A331">
            <v>2048</v>
          </cell>
          <cell r="B331">
            <v>218.80545280000001</v>
          </cell>
        </row>
        <row r="332">
          <cell r="A332">
            <v>2049</v>
          </cell>
          <cell r="B332">
            <v>218.80545280000001</v>
          </cell>
        </row>
        <row r="333">
          <cell r="A333">
            <v>2050</v>
          </cell>
          <cell r="B333">
            <v>218.80545280000001</v>
          </cell>
        </row>
        <row r="334">
          <cell r="A334">
            <v>2051</v>
          </cell>
          <cell r="B334">
            <v>218.80545280000001</v>
          </cell>
        </row>
        <row r="335">
          <cell r="A335">
            <v>2052</v>
          </cell>
          <cell r="B335">
            <v>218.80545280000001</v>
          </cell>
        </row>
        <row r="336">
          <cell r="A336">
            <v>2053</v>
          </cell>
          <cell r="B336">
            <v>218.80545280000001</v>
          </cell>
        </row>
        <row r="337">
          <cell r="A337">
            <v>2054</v>
          </cell>
          <cell r="B337">
            <v>218.80545280000001</v>
          </cell>
        </row>
        <row r="338">
          <cell r="A338">
            <v>2055</v>
          </cell>
          <cell r="B338">
            <v>218.80545280000001</v>
          </cell>
        </row>
        <row r="339">
          <cell r="A339">
            <v>2056</v>
          </cell>
          <cell r="B339">
            <v>218.80545280000001</v>
          </cell>
        </row>
        <row r="340">
          <cell r="A340">
            <v>2057</v>
          </cell>
          <cell r="B340">
            <v>218.80545280000001</v>
          </cell>
        </row>
        <row r="341">
          <cell r="A341">
            <v>2058</v>
          </cell>
          <cell r="B341">
            <v>218.80545280000001</v>
          </cell>
        </row>
        <row r="342">
          <cell r="A342">
            <v>2059</v>
          </cell>
          <cell r="B342">
            <v>218.80545280000001</v>
          </cell>
        </row>
        <row r="343">
          <cell r="A343">
            <v>2060</v>
          </cell>
          <cell r="B343">
            <v>218.80545280000001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Conservative-Achieve Commitment in 30 years w/ 32.8% intact, WRI/2045 (Charlotte Wheeler,2016)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  <cell r="B351">
            <v>-9.0949470177292824E-13</v>
          </cell>
        </row>
        <row r="352">
          <cell r="A352">
            <v>2015</v>
          </cell>
          <cell r="B352">
            <v>3.2165161290313335</v>
          </cell>
        </row>
        <row r="353">
          <cell r="A353">
            <v>2016</v>
          </cell>
          <cell r="B353">
            <v>6.4330322580635766</v>
          </cell>
        </row>
        <row r="354">
          <cell r="A354">
            <v>2017</v>
          </cell>
          <cell r="B354">
            <v>9.6495483870958196</v>
          </cell>
        </row>
        <row r="355">
          <cell r="A355">
            <v>2018</v>
          </cell>
          <cell r="B355">
            <v>12.866064516128972</v>
          </cell>
        </row>
        <row r="356">
          <cell r="A356">
            <v>2019</v>
          </cell>
          <cell r="B356">
            <v>16.082580645161215</v>
          </cell>
        </row>
        <row r="357">
          <cell r="A357">
            <v>2020</v>
          </cell>
          <cell r="B357">
            <v>19.299096774193458</v>
          </cell>
        </row>
        <row r="358">
          <cell r="A358">
            <v>2021</v>
          </cell>
          <cell r="B358">
            <v>22.515612903225701</v>
          </cell>
        </row>
        <row r="359">
          <cell r="A359">
            <v>2022</v>
          </cell>
          <cell r="B359">
            <v>25.732129032257944</v>
          </cell>
        </row>
        <row r="360">
          <cell r="A360">
            <v>2023</v>
          </cell>
          <cell r="B360">
            <v>28.948645161290187</v>
          </cell>
        </row>
        <row r="361">
          <cell r="A361">
            <v>2024</v>
          </cell>
          <cell r="B361">
            <v>32.16516129032243</v>
          </cell>
        </row>
        <row r="362">
          <cell r="A362">
            <v>2025</v>
          </cell>
          <cell r="B362">
            <v>35.381677419354673</v>
          </cell>
        </row>
        <row r="363">
          <cell r="A363">
            <v>2026</v>
          </cell>
          <cell r="B363">
            <v>38.598193548386917</v>
          </cell>
        </row>
        <row r="364">
          <cell r="A364">
            <v>2027</v>
          </cell>
          <cell r="B364">
            <v>41.81470967741916</v>
          </cell>
        </row>
        <row r="365">
          <cell r="A365">
            <v>2028</v>
          </cell>
          <cell r="B365">
            <v>45.031225806451403</v>
          </cell>
        </row>
        <row r="366">
          <cell r="A366">
            <v>2029</v>
          </cell>
          <cell r="B366">
            <v>48.247741935483646</v>
          </cell>
        </row>
        <row r="367">
          <cell r="A367">
            <v>2030</v>
          </cell>
          <cell r="B367">
            <v>51.464258064515889</v>
          </cell>
        </row>
        <row r="368">
          <cell r="A368">
            <v>2031</v>
          </cell>
          <cell r="B368">
            <v>54.680774193548132</v>
          </cell>
        </row>
        <row r="369">
          <cell r="A369">
            <v>2032</v>
          </cell>
          <cell r="B369">
            <v>57.897290322580375</v>
          </cell>
        </row>
        <row r="370">
          <cell r="A370">
            <v>2033</v>
          </cell>
          <cell r="B370">
            <v>61.113806451612618</v>
          </cell>
        </row>
        <row r="371">
          <cell r="A371">
            <v>2034</v>
          </cell>
          <cell r="B371">
            <v>64.330322580644861</v>
          </cell>
        </row>
        <row r="372">
          <cell r="A372">
            <v>2035</v>
          </cell>
          <cell r="B372">
            <v>67.546838709677104</v>
          </cell>
        </row>
        <row r="373">
          <cell r="A373">
            <v>2036</v>
          </cell>
          <cell r="B373">
            <v>70.763354838709347</v>
          </cell>
        </row>
        <row r="374">
          <cell r="A374">
            <v>2037</v>
          </cell>
          <cell r="B374">
            <v>73.97987096774159</v>
          </cell>
        </row>
        <row r="375">
          <cell r="A375">
            <v>2038</v>
          </cell>
          <cell r="B375">
            <v>77.196387096773833</v>
          </cell>
        </row>
        <row r="376">
          <cell r="A376">
            <v>2039</v>
          </cell>
          <cell r="B376">
            <v>80.412903225806076</v>
          </cell>
        </row>
        <row r="377">
          <cell r="A377">
            <v>2040</v>
          </cell>
          <cell r="B377">
            <v>83.629419354838319</v>
          </cell>
        </row>
        <row r="378">
          <cell r="A378">
            <v>2041</v>
          </cell>
          <cell r="B378">
            <v>86.845935483870562</v>
          </cell>
        </row>
        <row r="379">
          <cell r="A379">
            <v>2042</v>
          </cell>
          <cell r="B379">
            <v>90.062451612902805</v>
          </cell>
        </row>
        <row r="380">
          <cell r="A380">
            <v>2043</v>
          </cell>
          <cell r="B380">
            <v>93.278967741935048</v>
          </cell>
        </row>
        <row r="381">
          <cell r="A381">
            <v>2044</v>
          </cell>
          <cell r="B381">
            <v>96.495483870967291</v>
          </cell>
        </row>
        <row r="382">
          <cell r="A382">
            <v>2045</v>
          </cell>
          <cell r="B382">
            <v>99.711999999999534</v>
          </cell>
        </row>
        <row r="383">
          <cell r="A383">
            <v>2046</v>
          </cell>
          <cell r="B383">
            <v>99.712000000000003</v>
          </cell>
        </row>
        <row r="384">
          <cell r="A384">
            <v>2047</v>
          </cell>
          <cell r="B384">
            <v>99.712000000000003</v>
          </cell>
        </row>
        <row r="385">
          <cell r="A385">
            <v>2048</v>
          </cell>
          <cell r="B385">
            <v>99.712000000000003</v>
          </cell>
        </row>
        <row r="386">
          <cell r="A386">
            <v>2049</v>
          </cell>
          <cell r="B386">
            <v>99.712000000000003</v>
          </cell>
        </row>
        <row r="387">
          <cell r="A387">
            <v>2050</v>
          </cell>
          <cell r="B387">
            <v>99.712000000000003</v>
          </cell>
        </row>
        <row r="388">
          <cell r="A388">
            <v>2051</v>
          </cell>
          <cell r="B388">
            <v>99.712000000000003</v>
          </cell>
        </row>
        <row r="389">
          <cell r="A389">
            <v>2052</v>
          </cell>
          <cell r="B389">
            <v>99.712000000000003</v>
          </cell>
        </row>
        <row r="390">
          <cell r="A390">
            <v>2053</v>
          </cell>
          <cell r="B390">
            <v>99.712000000000003</v>
          </cell>
        </row>
        <row r="391">
          <cell r="A391">
            <v>2054</v>
          </cell>
          <cell r="B391">
            <v>99.712000000000003</v>
          </cell>
        </row>
        <row r="392">
          <cell r="A392">
            <v>2055</v>
          </cell>
          <cell r="B392">
            <v>99.712000000000003</v>
          </cell>
        </row>
        <row r="393">
          <cell r="A393">
            <v>2056</v>
          </cell>
          <cell r="B393">
            <v>99.712000000000003</v>
          </cell>
        </row>
        <row r="394">
          <cell r="A394">
            <v>2057</v>
          </cell>
          <cell r="B394">
            <v>99.712000000000003</v>
          </cell>
        </row>
        <row r="395">
          <cell r="A395">
            <v>2058</v>
          </cell>
          <cell r="B395">
            <v>99.712000000000003</v>
          </cell>
        </row>
        <row r="396">
          <cell r="A396">
            <v>2059</v>
          </cell>
          <cell r="B396">
            <v>99.712000000000003</v>
          </cell>
        </row>
        <row r="397">
          <cell r="A397">
            <v>2060</v>
          </cell>
          <cell r="B397">
            <v>99.712000000000003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Conservative-Achieve Commitment in 30 years w/ 32.8% intact with continued growth, WRI/2045 (Charlotte Wheeler,2016)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  <cell r="B405">
            <v>-9.0949470177292824E-13</v>
          </cell>
        </row>
        <row r="406">
          <cell r="A406">
            <v>2015</v>
          </cell>
          <cell r="B406">
            <v>3.2165161290313335</v>
          </cell>
        </row>
        <row r="407">
          <cell r="A407">
            <v>2016</v>
          </cell>
          <cell r="B407">
            <v>6.4330322580635766</v>
          </cell>
        </row>
        <row r="408">
          <cell r="A408">
            <v>2017</v>
          </cell>
          <cell r="B408">
            <v>9.6495483870958196</v>
          </cell>
        </row>
        <row r="409">
          <cell r="A409">
            <v>2018</v>
          </cell>
          <cell r="B409">
            <v>12.866064516128972</v>
          </cell>
        </row>
        <row r="410">
          <cell r="A410">
            <v>2019</v>
          </cell>
          <cell r="B410">
            <v>16.082580645161215</v>
          </cell>
        </row>
        <row r="411">
          <cell r="A411">
            <v>2020</v>
          </cell>
          <cell r="B411">
            <v>19.299096774193458</v>
          </cell>
        </row>
        <row r="412">
          <cell r="A412">
            <v>2021</v>
          </cell>
          <cell r="B412">
            <v>22.515612903225701</v>
          </cell>
        </row>
        <row r="413">
          <cell r="A413">
            <v>2022</v>
          </cell>
          <cell r="B413">
            <v>25.732129032257944</v>
          </cell>
        </row>
        <row r="414">
          <cell r="A414">
            <v>2023</v>
          </cell>
          <cell r="B414">
            <v>28.948645161290187</v>
          </cell>
        </row>
        <row r="415">
          <cell r="A415">
            <v>2024</v>
          </cell>
          <cell r="B415">
            <v>32.16516129032243</v>
          </cell>
        </row>
        <row r="416">
          <cell r="A416">
            <v>2025</v>
          </cell>
          <cell r="B416">
            <v>35.381677419354673</v>
          </cell>
        </row>
        <row r="417">
          <cell r="A417">
            <v>2026</v>
          </cell>
          <cell r="B417">
            <v>38.598193548386917</v>
          </cell>
        </row>
        <row r="418">
          <cell r="A418">
            <v>2027</v>
          </cell>
          <cell r="B418">
            <v>41.81470967741916</v>
          </cell>
        </row>
        <row r="419">
          <cell r="A419">
            <v>2028</v>
          </cell>
          <cell r="B419">
            <v>45.031225806451403</v>
          </cell>
        </row>
        <row r="420">
          <cell r="A420">
            <v>2029</v>
          </cell>
          <cell r="B420">
            <v>48.247741935483646</v>
          </cell>
        </row>
        <row r="421">
          <cell r="A421">
            <v>2030</v>
          </cell>
          <cell r="B421">
            <v>51.464258064515889</v>
          </cell>
        </row>
        <row r="422">
          <cell r="A422">
            <v>2031</v>
          </cell>
          <cell r="B422">
            <v>54.680774193548132</v>
          </cell>
        </row>
        <row r="423">
          <cell r="A423">
            <v>2032</v>
          </cell>
          <cell r="B423">
            <v>57.897290322580375</v>
          </cell>
        </row>
        <row r="424">
          <cell r="A424">
            <v>2033</v>
          </cell>
          <cell r="B424">
            <v>61.113806451612618</v>
          </cell>
        </row>
        <row r="425">
          <cell r="A425">
            <v>2034</v>
          </cell>
          <cell r="B425">
            <v>64.330322580644861</v>
          </cell>
        </row>
        <row r="426">
          <cell r="A426">
            <v>2035</v>
          </cell>
          <cell r="B426">
            <v>67.546838709677104</v>
          </cell>
        </row>
        <row r="427">
          <cell r="A427">
            <v>2036</v>
          </cell>
          <cell r="B427">
            <v>70.763354838709347</v>
          </cell>
        </row>
        <row r="428">
          <cell r="A428">
            <v>2037</v>
          </cell>
          <cell r="B428">
            <v>73.97987096774159</v>
          </cell>
        </row>
        <row r="429">
          <cell r="A429">
            <v>2038</v>
          </cell>
          <cell r="B429">
            <v>77.196387096773833</v>
          </cell>
        </row>
        <row r="430">
          <cell r="A430">
            <v>2039</v>
          </cell>
          <cell r="B430">
            <v>80.412903225806076</v>
          </cell>
        </row>
        <row r="431">
          <cell r="A431">
            <v>2040</v>
          </cell>
          <cell r="B431">
            <v>83.629419354838319</v>
          </cell>
        </row>
        <row r="432">
          <cell r="A432">
            <v>2041</v>
          </cell>
          <cell r="B432">
            <v>86.845935483870562</v>
          </cell>
        </row>
        <row r="433">
          <cell r="A433">
            <v>2042</v>
          </cell>
          <cell r="B433">
            <v>90.062451612902805</v>
          </cell>
        </row>
        <row r="434">
          <cell r="A434">
            <v>2043</v>
          </cell>
          <cell r="B434">
            <v>93.278967741935048</v>
          </cell>
        </row>
        <row r="435">
          <cell r="A435">
            <v>2044</v>
          </cell>
          <cell r="B435">
            <v>96.495483870967291</v>
          </cell>
        </row>
        <row r="436">
          <cell r="A436">
            <v>2045</v>
          </cell>
          <cell r="B436">
            <v>99.711999999999534</v>
          </cell>
        </row>
        <row r="437">
          <cell r="A437">
            <v>2046</v>
          </cell>
          <cell r="B437">
            <v>102.92851612903178</v>
          </cell>
        </row>
        <row r="438">
          <cell r="A438">
            <v>2047</v>
          </cell>
          <cell r="B438">
            <v>106.14503225806402</v>
          </cell>
        </row>
        <row r="439">
          <cell r="A439">
            <v>2048</v>
          </cell>
          <cell r="B439">
            <v>109.36154838709626</v>
          </cell>
        </row>
        <row r="440">
          <cell r="A440">
            <v>2049</v>
          </cell>
          <cell r="B440">
            <v>112.57806451612851</v>
          </cell>
        </row>
        <row r="441">
          <cell r="A441">
            <v>2050</v>
          </cell>
          <cell r="B441">
            <v>115.79458064516075</v>
          </cell>
        </row>
        <row r="442">
          <cell r="A442">
            <v>2051</v>
          </cell>
          <cell r="B442">
            <v>119.01109677419299</v>
          </cell>
        </row>
        <row r="443">
          <cell r="A443">
            <v>2052</v>
          </cell>
          <cell r="B443">
            <v>122.22761290322524</v>
          </cell>
        </row>
        <row r="444">
          <cell r="A444">
            <v>2053</v>
          </cell>
          <cell r="B444">
            <v>125.44412903225748</v>
          </cell>
        </row>
        <row r="445">
          <cell r="A445">
            <v>2054</v>
          </cell>
          <cell r="B445">
            <v>128.66064516128972</v>
          </cell>
        </row>
        <row r="446">
          <cell r="A446">
            <v>2055</v>
          </cell>
          <cell r="B446">
            <v>131.87716129032196</v>
          </cell>
        </row>
        <row r="447">
          <cell r="A447">
            <v>2056</v>
          </cell>
          <cell r="B447">
            <v>135.09367741935421</v>
          </cell>
        </row>
        <row r="448">
          <cell r="A448">
            <v>2057</v>
          </cell>
          <cell r="B448">
            <v>138.31019354838645</v>
          </cell>
        </row>
        <row r="449">
          <cell r="A449">
            <v>2058</v>
          </cell>
          <cell r="B449">
            <v>141.52670967741869</v>
          </cell>
        </row>
        <row r="450">
          <cell r="A450">
            <v>2059</v>
          </cell>
          <cell r="B450">
            <v>144.74322580645094</v>
          </cell>
        </row>
        <row r="451">
          <cell r="A451">
            <v>2060</v>
          </cell>
          <cell r="B451">
            <v>147.95974193548318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Conservative-Achieve Commitment in 45 years w/ 100% intact, WRI/2060 (Charlotte Wheeler,2016)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  <cell r="B459">
            <v>0</v>
          </cell>
        </row>
        <row r="460">
          <cell r="A460">
            <v>2015</v>
          </cell>
          <cell r="B460">
            <v>4.7566402782595105</v>
          </cell>
        </row>
        <row r="461">
          <cell r="A461">
            <v>2016</v>
          </cell>
          <cell r="B461">
            <v>9.51328055652084</v>
          </cell>
        </row>
        <row r="462">
          <cell r="A462">
            <v>2017</v>
          </cell>
          <cell r="B462">
            <v>14.26992083478217</v>
          </cell>
        </row>
        <row r="463">
          <cell r="A463">
            <v>2018</v>
          </cell>
          <cell r="B463">
            <v>19.026561113043499</v>
          </cell>
        </row>
        <row r="464">
          <cell r="A464">
            <v>2019</v>
          </cell>
          <cell r="B464">
            <v>23.78320139130301</v>
          </cell>
        </row>
        <row r="465">
          <cell r="A465">
            <v>2020</v>
          </cell>
          <cell r="B465">
            <v>28.539841669564339</v>
          </cell>
        </row>
        <row r="466">
          <cell r="A466">
            <v>2021</v>
          </cell>
          <cell r="B466">
            <v>33.296481947825669</v>
          </cell>
        </row>
        <row r="467">
          <cell r="A467">
            <v>2022</v>
          </cell>
          <cell r="B467">
            <v>38.053122226086998</v>
          </cell>
        </row>
        <row r="468">
          <cell r="A468">
            <v>2023</v>
          </cell>
          <cell r="B468">
            <v>42.809762504346509</v>
          </cell>
        </row>
        <row r="469">
          <cell r="A469">
            <v>2024</v>
          </cell>
          <cell r="B469">
            <v>47.566402782607838</v>
          </cell>
        </row>
        <row r="470">
          <cell r="A470">
            <v>2025</v>
          </cell>
          <cell r="B470">
            <v>52.323043060869168</v>
          </cell>
        </row>
        <row r="471">
          <cell r="A471">
            <v>2026</v>
          </cell>
          <cell r="B471">
            <v>57.079683339130497</v>
          </cell>
        </row>
        <row r="472">
          <cell r="A472">
            <v>2027</v>
          </cell>
          <cell r="B472">
            <v>61.836323617390008</v>
          </cell>
        </row>
        <row r="473">
          <cell r="A473">
            <v>2028</v>
          </cell>
          <cell r="B473">
            <v>66.592963895651337</v>
          </cell>
        </row>
        <row r="474">
          <cell r="A474">
            <v>2029</v>
          </cell>
          <cell r="B474">
            <v>71.349604173912667</v>
          </cell>
        </row>
        <row r="475">
          <cell r="A475">
            <v>2030</v>
          </cell>
          <cell r="B475">
            <v>76.106244452173996</v>
          </cell>
        </row>
        <row r="476">
          <cell r="A476">
            <v>2031</v>
          </cell>
          <cell r="B476">
            <v>80.862884730433507</v>
          </cell>
        </row>
        <row r="477">
          <cell r="A477">
            <v>2032</v>
          </cell>
          <cell r="B477">
            <v>85.619525008694836</v>
          </cell>
        </row>
        <row r="478">
          <cell r="A478">
            <v>2033</v>
          </cell>
          <cell r="B478">
            <v>90.376165286956166</v>
          </cell>
        </row>
        <row r="479">
          <cell r="A479">
            <v>2034</v>
          </cell>
          <cell r="B479">
            <v>95.132805565217495</v>
          </cell>
        </row>
        <row r="480">
          <cell r="A480">
            <v>2035</v>
          </cell>
          <cell r="B480">
            <v>99.889445843477006</v>
          </cell>
        </row>
        <row r="481">
          <cell r="A481">
            <v>2036</v>
          </cell>
          <cell r="B481">
            <v>104.64608612173834</v>
          </cell>
        </row>
        <row r="482">
          <cell r="A482">
            <v>2037</v>
          </cell>
          <cell r="B482">
            <v>109.40272639999966</v>
          </cell>
        </row>
        <row r="483">
          <cell r="A483">
            <v>2038</v>
          </cell>
          <cell r="B483">
            <v>114.15936667826099</v>
          </cell>
        </row>
        <row r="484">
          <cell r="A484">
            <v>2039</v>
          </cell>
          <cell r="B484">
            <v>118.9160069565205</v>
          </cell>
        </row>
        <row r="485">
          <cell r="A485">
            <v>2040</v>
          </cell>
          <cell r="B485">
            <v>123.67264723478183</v>
          </cell>
        </row>
        <row r="486">
          <cell r="A486">
            <v>2041</v>
          </cell>
          <cell r="B486">
            <v>128.42928751304316</v>
          </cell>
        </row>
        <row r="487">
          <cell r="A487">
            <v>2042</v>
          </cell>
          <cell r="B487">
            <v>133.18592779130449</v>
          </cell>
        </row>
        <row r="488">
          <cell r="A488">
            <v>2043</v>
          </cell>
          <cell r="B488">
            <v>137.942568069564</v>
          </cell>
        </row>
        <row r="489">
          <cell r="A489">
            <v>2044</v>
          </cell>
          <cell r="B489">
            <v>142.69920834782533</v>
          </cell>
        </row>
        <row r="490">
          <cell r="A490">
            <v>2045</v>
          </cell>
          <cell r="B490">
            <v>147.45584862608666</v>
          </cell>
        </row>
        <row r="491">
          <cell r="A491">
            <v>2046</v>
          </cell>
          <cell r="B491">
            <v>152.21248890434799</v>
          </cell>
        </row>
        <row r="492">
          <cell r="A492">
            <v>2047</v>
          </cell>
          <cell r="B492">
            <v>156.9691291826075</v>
          </cell>
        </row>
        <row r="493">
          <cell r="A493">
            <v>2048</v>
          </cell>
          <cell r="B493">
            <v>161.72576946086883</v>
          </cell>
        </row>
        <row r="494">
          <cell r="A494">
            <v>2049</v>
          </cell>
          <cell r="B494">
            <v>166.48240973913016</v>
          </cell>
        </row>
        <row r="495">
          <cell r="A495">
            <v>2050</v>
          </cell>
          <cell r="B495">
            <v>171.23905001738967</v>
          </cell>
        </row>
        <row r="496">
          <cell r="A496">
            <v>2051</v>
          </cell>
          <cell r="B496">
            <v>175.995690295651</v>
          </cell>
        </row>
        <row r="497">
          <cell r="A497">
            <v>2052</v>
          </cell>
          <cell r="B497">
            <v>180.75233057391233</v>
          </cell>
        </row>
        <row r="498">
          <cell r="A498">
            <v>2053</v>
          </cell>
          <cell r="B498">
            <v>185.50897085217366</v>
          </cell>
        </row>
        <row r="499">
          <cell r="A499">
            <v>2054</v>
          </cell>
          <cell r="B499">
            <v>190.26561113043317</v>
          </cell>
        </row>
        <row r="500">
          <cell r="A500">
            <v>2055</v>
          </cell>
          <cell r="B500">
            <v>195.0222514086945</v>
          </cell>
        </row>
        <row r="501">
          <cell r="A501">
            <v>2056</v>
          </cell>
          <cell r="B501">
            <v>199.77889168695583</v>
          </cell>
        </row>
        <row r="502">
          <cell r="A502">
            <v>2057</v>
          </cell>
          <cell r="B502">
            <v>204.53553196521716</v>
          </cell>
        </row>
        <row r="503">
          <cell r="A503">
            <v>2058</v>
          </cell>
          <cell r="B503">
            <v>209.29217224347667</v>
          </cell>
        </row>
        <row r="504">
          <cell r="A504">
            <v>2059</v>
          </cell>
          <cell r="B504">
            <v>214.048812521738</v>
          </cell>
        </row>
        <row r="505">
          <cell r="A505">
            <v>2060</v>
          </cell>
          <cell r="B505">
            <v>218.80545279999933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Conservative-Achieve Commitment in 45 years w/ 32.8% intact, WRI/2060 (Charlotte Wheeler,2016)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  <cell r="B513">
            <v>-9.0949470177292824E-13</v>
          </cell>
        </row>
        <row r="514">
          <cell r="A514">
            <v>2015</v>
          </cell>
          <cell r="B514">
            <v>2.1676521739127566</v>
          </cell>
        </row>
        <row r="515">
          <cell r="A515">
            <v>2016</v>
          </cell>
          <cell r="B515">
            <v>4.3353043478255131</v>
          </cell>
        </row>
        <row r="516">
          <cell r="A516">
            <v>2017</v>
          </cell>
          <cell r="B516">
            <v>6.5029565217382697</v>
          </cell>
        </row>
        <row r="517">
          <cell r="A517">
            <v>2018</v>
          </cell>
          <cell r="B517">
            <v>8.6706086956519357</v>
          </cell>
        </row>
        <row r="518">
          <cell r="A518">
            <v>2019</v>
          </cell>
          <cell r="B518">
            <v>10.838260869564692</v>
          </cell>
        </row>
        <row r="519">
          <cell r="A519">
            <v>2020</v>
          </cell>
          <cell r="B519">
            <v>13.005913043477449</v>
          </cell>
        </row>
        <row r="520">
          <cell r="A520">
            <v>2021</v>
          </cell>
          <cell r="B520">
            <v>15.173565217390205</v>
          </cell>
        </row>
        <row r="521">
          <cell r="A521">
            <v>2022</v>
          </cell>
          <cell r="B521">
            <v>17.341217391303871</v>
          </cell>
        </row>
        <row r="522">
          <cell r="A522">
            <v>2023</v>
          </cell>
          <cell r="B522">
            <v>19.508869565216628</v>
          </cell>
        </row>
        <row r="523">
          <cell r="A523">
            <v>2024</v>
          </cell>
          <cell r="B523">
            <v>21.676521739129385</v>
          </cell>
        </row>
        <row r="524">
          <cell r="A524">
            <v>2025</v>
          </cell>
          <cell r="B524">
            <v>23.844173913043051</v>
          </cell>
        </row>
        <row r="525">
          <cell r="A525">
            <v>2026</v>
          </cell>
          <cell r="B525">
            <v>26.011826086955807</v>
          </cell>
        </row>
        <row r="526">
          <cell r="A526">
            <v>2027</v>
          </cell>
          <cell r="B526">
            <v>28.179478260868564</v>
          </cell>
        </row>
        <row r="527">
          <cell r="A527">
            <v>2028</v>
          </cell>
          <cell r="B527">
            <v>30.34713043478223</v>
          </cell>
        </row>
        <row r="528">
          <cell r="A528">
            <v>2029</v>
          </cell>
          <cell r="B528">
            <v>32.514782608694986</v>
          </cell>
        </row>
        <row r="529">
          <cell r="A529">
            <v>2030</v>
          </cell>
          <cell r="B529">
            <v>34.682434782607743</v>
          </cell>
        </row>
        <row r="530">
          <cell r="A530">
            <v>2031</v>
          </cell>
          <cell r="B530">
            <v>36.850086956521409</v>
          </cell>
        </row>
        <row r="531">
          <cell r="A531">
            <v>2032</v>
          </cell>
          <cell r="B531">
            <v>39.017739130434165</v>
          </cell>
        </row>
        <row r="532">
          <cell r="A532">
            <v>2033</v>
          </cell>
          <cell r="B532">
            <v>41.185391304346922</v>
          </cell>
        </row>
        <row r="533">
          <cell r="A533">
            <v>2034</v>
          </cell>
          <cell r="B533">
            <v>43.353043478260588</v>
          </cell>
        </row>
        <row r="534">
          <cell r="A534">
            <v>2035</v>
          </cell>
          <cell r="B534">
            <v>45.520695652173345</v>
          </cell>
        </row>
        <row r="535">
          <cell r="A535">
            <v>2036</v>
          </cell>
          <cell r="B535">
            <v>47.688347826086101</v>
          </cell>
        </row>
        <row r="536">
          <cell r="A536">
            <v>2037</v>
          </cell>
          <cell r="B536">
            <v>49.855999999999767</v>
          </cell>
        </row>
        <row r="537">
          <cell r="A537">
            <v>2038</v>
          </cell>
          <cell r="B537">
            <v>52.023652173912524</v>
          </cell>
        </row>
        <row r="538">
          <cell r="A538">
            <v>2039</v>
          </cell>
          <cell r="B538">
            <v>54.19130434782528</v>
          </cell>
        </row>
        <row r="539">
          <cell r="A539">
            <v>2040</v>
          </cell>
          <cell r="B539">
            <v>56.358956521738037</v>
          </cell>
        </row>
        <row r="540">
          <cell r="A540">
            <v>2041</v>
          </cell>
          <cell r="B540">
            <v>58.526608695651703</v>
          </cell>
        </row>
        <row r="541">
          <cell r="A541">
            <v>2042</v>
          </cell>
          <cell r="B541">
            <v>60.694260869564459</v>
          </cell>
        </row>
        <row r="542">
          <cell r="A542">
            <v>2043</v>
          </cell>
          <cell r="B542">
            <v>62.861913043477216</v>
          </cell>
        </row>
        <row r="543">
          <cell r="A543">
            <v>2044</v>
          </cell>
          <cell r="B543">
            <v>65.029565217390882</v>
          </cell>
        </row>
        <row r="544">
          <cell r="A544">
            <v>2045</v>
          </cell>
          <cell r="B544">
            <v>67.197217391303639</v>
          </cell>
        </row>
        <row r="545">
          <cell r="A545">
            <v>2046</v>
          </cell>
          <cell r="B545">
            <v>69.364869565216395</v>
          </cell>
        </row>
        <row r="546">
          <cell r="A546">
            <v>2047</v>
          </cell>
          <cell r="B546">
            <v>71.532521739130061</v>
          </cell>
        </row>
        <row r="547">
          <cell r="A547">
            <v>2048</v>
          </cell>
          <cell r="B547">
            <v>73.700173913042818</v>
          </cell>
        </row>
        <row r="548">
          <cell r="A548">
            <v>2049</v>
          </cell>
          <cell r="B548">
            <v>75.867826086955574</v>
          </cell>
        </row>
        <row r="549">
          <cell r="A549">
            <v>2050</v>
          </cell>
          <cell r="B549">
            <v>78.03547826086924</v>
          </cell>
        </row>
        <row r="550">
          <cell r="A550">
            <v>2051</v>
          </cell>
          <cell r="B550">
            <v>80.203130434781997</v>
          </cell>
        </row>
        <row r="551">
          <cell r="A551">
            <v>2052</v>
          </cell>
          <cell r="B551">
            <v>82.370782608694753</v>
          </cell>
        </row>
        <row r="552">
          <cell r="A552">
            <v>2053</v>
          </cell>
          <cell r="B552">
            <v>84.538434782608419</v>
          </cell>
        </row>
        <row r="553">
          <cell r="A553">
            <v>2054</v>
          </cell>
          <cell r="B553">
            <v>86.706086956521176</v>
          </cell>
        </row>
        <row r="554">
          <cell r="A554">
            <v>2055</v>
          </cell>
          <cell r="B554">
            <v>88.873739130433933</v>
          </cell>
        </row>
        <row r="555">
          <cell r="A555">
            <v>2056</v>
          </cell>
          <cell r="B555">
            <v>91.041391304347599</v>
          </cell>
        </row>
        <row r="556">
          <cell r="A556">
            <v>2057</v>
          </cell>
          <cell r="B556">
            <v>93.209043478260355</v>
          </cell>
        </row>
        <row r="557">
          <cell r="A557">
            <v>2058</v>
          </cell>
          <cell r="B557">
            <v>95.376695652173112</v>
          </cell>
        </row>
        <row r="558">
          <cell r="A558">
            <v>2059</v>
          </cell>
          <cell r="B558">
            <v>97.544347826085868</v>
          </cell>
        </row>
        <row r="559">
          <cell r="A559">
            <v>2060</v>
          </cell>
          <cell r="B559">
            <v>99.711999999999534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1">
        <row r="77">
          <cell r="A77" t="str">
            <v>Scenario 1</v>
          </cell>
          <cell r="B77" t="str">
            <v>[Type Scenario 1 Name Here (REF CASE)...]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 (REF CASE)...]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 (REF CASE)...]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 (REF CASE)...]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 (REF CASE)...]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 (REF CASE)...]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 (REF CASE)...]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 (REF CASE)...]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 (REF CASE)...]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 (REF CASE)...]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2">
        <row r="9">
          <cell r="A9" t="str">
            <v>REF Grid EFs kg CO2-eq per kwh</v>
          </cell>
        </row>
        <row r="64">
          <cell r="A64" t="str">
            <v>REF Grid EFs kg CO2 per kwh</v>
          </cell>
        </row>
        <row r="120">
          <cell r="A120" t="str">
            <v>PDS Grid EFs kg CO2-eq per kwh</v>
          </cell>
        </row>
        <row r="177">
          <cell r="A177" t="str">
            <v>PDS Grid EFs kg CO2 per kwh</v>
          </cell>
        </row>
      </sheetData>
      <sheetData sheetId="23">
        <row r="7">
          <cell r="A7" t="str">
            <v>CH4 Tons Reduced</v>
          </cell>
        </row>
        <row r="64">
          <cell r="A64" t="str">
            <v>CH4 PPB CALCULATOR</v>
          </cell>
        </row>
      </sheetData>
      <sheetData sheetId="24"/>
      <sheetData sheetId="25">
        <row r="8">
          <cell r="Q8">
            <v>9.9999999999999999E+306</v>
          </cell>
        </row>
        <row r="13">
          <cell r="A13" t="str">
            <v>Default REF Interpolation Adoption</v>
          </cell>
        </row>
        <row r="77">
          <cell r="A77" t="str">
            <v>Custom PDS Adoption</v>
          </cell>
        </row>
        <row r="148">
          <cell r="A148" t="str">
            <v>Using Polynomials</v>
          </cell>
        </row>
      </sheetData>
      <sheetData sheetId="26"/>
      <sheetData sheetId="27">
        <row r="115">
          <cell r="B115">
            <v>1</v>
          </cell>
        </row>
        <row r="248">
          <cell r="B248">
            <v>0</v>
          </cell>
        </row>
        <row r="381">
          <cell r="B381">
            <v>1</v>
          </cell>
        </row>
        <row r="514">
          <cell r="B514">
            <v>0</v>
          </cell>
        </row>
        <row r="647">
          <cell r="B647">
            <v>0</v>
          </cell>
        </row>
        <row r="780">
          <cell r="B780">
            <v>0</v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Controls"/>
      <sheetName val="A. Calculations"/>
      <sheetName val="B. CO2 PPM Calculator"/>
      <sheetName val="C. Adoption Curve"/>
      <sheetName val="D. Financial Analysis"/>
      <sheetName val="E. Cost&amp;Emissions"/>
      <sheetName val="F. Carbon Sequestration Data"/>
      <sheetName val="G. Cost &amp; Emisions Database"/>
      <sheetName val="H. Land Area"/>
      <sheetName val="I. References"/>
      <sheetName val="CO2-eq MMT Reduced"/>
      <sheetName val="CO2 MMT Reduced"/>
      <sheetName val="CH4 Tons Reduced"/>
      <sheetName val="N20 Tons Reduced"/>
      <sheetName val="Other GHG Tons Reduced"/>
      <sheetName val="AEZ Data"/>
    </sheetNames>
    <sheetDataSet>
      <sheetData sheetId="0" refreshError="1"/>
      <sheetData sheetId="1"/>
      <sheetData sheetId="2" refreshError="1"/>
      <sheetData sheetId="3">
        <row r="113">
          <cell r="B113">
            <v>2050</v>
          </cell>
        </row>
        <row r="117">
          <cell r="B117">
            <v>1</v>
          </cell>
        </row>
        <row r="120">
          <cell r="B120">
            <v>2061.5129154649203</v>
          </cell>
        </row>
        <row r="123">
          <cell r="A123">
            <v>2015</v>
          </cell>
        </row>
        <row r="124">
          <cell r="A124">
            <v>2016</v>
          </cell>
        </row>
        <row r="125">
          <cell r="A125">
            <v>2017</v>
          </cell>
        </row>
        <row r="126">
          <cell r="A126">
            <v>2018</v>
          </cell>
        </row>
        <row r="127">
          <cell r="A127">
            <v>2019</v>
          </cell>
        </row>
        <row r="128">
          <cell r="A128">
            <v>2020</v>
          </cell>
        </row>
        <row r="129">
          <cell r="A129">
            <v>2021</v>
          </cell>
        </row>
        <row r="130">
          <cell r="A130">
            <v>2022</v>
          </cell>
        </row>
        <row r="131">
          <cell r="A131">
            <v>2023</v>
          </cell>
        </row>
        <row r="132">
          <cell r="A132">
            <v>2024</v>
          </cell>
        </row>
        <row r="133">
          <cell r="A133">
            <v>2025</v>
          </cell>
        </row>
        <row r="134">
          <cell r="A134">
            <v>2026</v>
          </cell>
        </row>
        <row r="135">
          <cell r="A135">
            <v>2027</v>
          </cell>
        </row>
        <row r="136">
          <cell r="A136">
            <v>2028</v>
          </cell>
        </row>
        <row r="137">
          <cell r="A137">
            <v>2029</v>
          </cell>
        </row>
        <row r="138">
          <cell r="A138">
            <v>2030</v>
          </cell>
        </row>
        <row r="139">
          <cell r="A139">
            <v>2031</v>
          </cell>
        </row>
        <row r="140">
          <cell r="A140">
            <v>2032</v>
          </cell>
        </row>
        <row r="141">
          <cell r="A141">
            <v>2033</v>
          </cell>
        </row>
        <row r="142">
          <cell r="A142">
            <v>2034</v>
          </cell>
        </row>
        <row r="143">
          <cell r="A143">
            <v>2035</v>
          </cell>
        </row>
        <row r="144">
          <cell r="A144">
            <v>2036</v>
          </cell>
        </row>
        <row r="145">
          <cell r="A145">
            <v>2037</v>
          </cell>
        </row>
        <row r="146">
          <cell r="A146">
            <v>2038</v>
          </cell>
        </row>
        <row r="147">
          <cell r="A147">
            <v>2039</v>
          </cell>
        </row>
        <row r="148">
          <cell r="A148">
            <v>2040</v>
          </cell>
        </row>
        <row r="149">
          <cell r="A149">
            <v>2041</v>
          </cell>
        </row>
        <row r="150">
          <cell r="A150">
            <v>2042</v>
          </cell>
        </row>
        <row r="151">
          <cell r="A151">
            <v>2043</v>
          </cell>
        </row>
        <row r="152">
          <cell r="A152">
            <v>2044</v>
          </cell>
        </row>
        <row r="153">
          <cell r="A153">
            <v>2045</v>
          </cell>
        </row>
        <row r="154">
          <cell r="A154">
            <v>2046</v>
          </cell>
        </row>
        <row r="155">
          <cell r="A155">
            <v>2047</v>
          </cell>
        </row>
        <row r="156">
          <cell r="A156">
            <v>2048</v>
          </cell>
        </row>
        <row r="157">
          <cell r="A157">
            <v>2049</v>
          </cell>
        </row>
        <row r="158">
          <cell r="A158">
            <v>2050</v>
          </cell>
        </row>
        <row r="159">
          <cell r="A159">
            <v>2051</v>
          </cell>
        </row>
        <row r="160">
          <cell r="A160">
            <v>2052</v>
          </cell>
        </row>
        <row r="161">
          <cell r="A161">
            <v>2053</v>
          </cell>
        </row>
        <row r="162">
          <cell r="A162">
            <v>2054</v>
          </cell>
        </row>
        <row r="163">
          <cell r="A163">
            <v>2055</v>
          </cell>
        </row>
        <row r="164">
          <cell r="A164">
            <v>2056</v>
          </cell>
        </row>
        <row r="165">
          <cell r="A165">
            <v>2057</v>
          </cell>
        </row>
        <row r="166">
          <cell r="A166">
            <v>2058</v>
          </cell>
        </row>
        <row r="167">
          <cell r="A167">
            <v>2059</v>
          </cell>
        </row>
        <row r="168">
          <cell r="A168">
            <v>2060</v>
          </cell>
        </row>
        <row r="169">
          <cell r="A169">
            <v>2061</v>
          </cell>
        </row>
        <row r="170">
          <cell r="A170">
            <v>2062</v>
          </cell>
        </row>
        <row r="171">
          <cell r="A171">
            <v>2063</v>
          </cell>
        </row>
        <row r="172">
          <cell r="A172">
            <v>2064</v>
          </cell>
        </row>
        <row r="173">
          <cell r="A173">
            <v>2065</v>
          </cell>
        </row>
        <row r="174">
          <cell r="A174">
            <v>2066</v>
          </cell>
        </row>
        <row r="175">
          <cell r="A175">
            <v>2067</v>
          </cell>
        </row>
        <row r="176">
          <cell r="A176">
            <v>2068</v>
          </cell>
        </row>
        <row r="177">
          <cell r="A177">
            <v>2069</v>
          </cell>
        </row>
        <row r="178">
          <cell r="A178">
            <v>2070</v>
          </cell>
        </row>
        <row r="179">
          <cell r="A179">
            <v>2071</v>
          </cell>
        </row>
        <row r="180">
          <cell r="A180">
            <v>2072</v>
          </cell>
        </row>
        <row r="181">
          <cell r="A181">
            <v>2073</v>
          </cell>
        </row>
        <row r="182">
          <cell r="A182">
            <v>2074</v>
          </cell>
        </row>
        <row r="183">
          <cell r="A183">
            <v>2075</v>
          </cell>
        </row>
        <row r="184">
          <cell r="A184">
            <v>2076</v>
          </cell>
        </row>
        <row r="185">
          <cell r="A185">
            <v>2077</v>
          </cell>
        </row>
        <row r="186">
          <cell r="A186">
            <v>2078</v>
          </cell>
        </row>
        <row r="187">
          <cell r="A187">
            <v>2079</v>
          </cell>
        </row>
        <row r="188">
          <cell r="A188">
            <v>2080</v>
          </cell>
        </row>
        <row r="189">
          <cell r="A189">
            <v>2081</v>
          </cell>
        </row>
        <row r="190">
          <cell r="A190">
            <v>2082</v>
          </cell>
        </row>
        <row r="191">
          <cell r="A191">
            <v>2083</v>
          </cell>
        </row>
        <row r="192">
          <cell r="A192">
            <v>2084</v>
          </cell>
        </row>
        <row r="193">
          <cell r="A193">
            <v>2085</v>
          </cell>
        </row>
        <row r="194">
          <cell r="A194">
            <v>2086</v>
          </cell>
        </row>
        <row r="195">
          <cell r="A195">
            <v>2087</v>
          </cell>
        </row>
        <row r="196">
          <cell r="A196">
            <v>2088</v>
          </cell>
        </row>
        <row r="197">
          <cell r="A197">
            <v>2089</v>
          </cell>
        </row>
        <row r="198">
          <cell r="A198">
            <v>2090</v>
          </cell>
        </row>
        <row r="199">
          <cell r="A199">
            <v>2091</v>
          </cell>
        </row>
        <row r="200">
          <cell r="A200">
            <v>2092</v>
          </cell>
        </row>
        <row r="201">
          <cell r="A201">
            <v>2093</v>
          </cell>
        </row>
        <row r="202">
          <cell r="A202">
            <v>2094</v>
          </cell>
        </row>
        <row r="203">
          <cell r="A203">
            <v>2095</v>
          </cell>
        </row>
        <row r="204">
          <cell r="A204">
            <v>2096</v>
          </cell>
        </row>
        <row r="205">
          <cell r="A205">
            <v>2097</v>
          </cell>
        </row>
        <row r="206">
          <cell r="A206">
            <v>2098</v>
          </cell>
        </row>
        <row r="207">
          <cell r="A207">
            <v>2099</v>
          </cell>
        </row>
        <row r="208">
          <cell r="A208">
            <v>2100</v>
          </cell>
        </row>
      </sheetData>
      <sheetData sheetId="4" refreshError="1"/>
      <sheetData sheetId="5" refreshError="1"/>
      <sheetData sheetId="6">
        <row r="39">
          <cell r="D39" t="e">
            <v>#DIV/0!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lows Instructions"/>
      <sheetName val="Preliminary Review 1"/>
      <sheetName val="Policy Analysis"/>
      <sheetName val="Preliminary Review 2"/>
      <sheetName val="External Review"/>
      <sheetName val="Main Controls"/>
      <sheetName val="Variable Meta-analysis"/>
      <sheetName val="EconCalcs"/>
      <sheetName val="HistoricAndProjectedData"/>
      <sheetName val="TLA Data"/>
      <sheetName val="AEZ Data"/>
      <sheetName val="Temp. Land Data"/>
      <sheetName val="Adoption Data"/>
      <sheetName val="Custom Adoption"/>
      <sheetName val="First Cost"/>
      <sheetName val="Net Profit Margin"/>
      <sheetName val="Unit Adoption Calculations"/>
      <sheetName val="Emissions Factors"/>
      <sheetName val="CO2 Calcs"/>
      <sheetName val="CH4 Calcs"/>
      <sheetName val="Helper Tables"/>
      <sheetName val="FAO Stat Land Data"/>
      <sheetName val="Region-Country Sorting"/>
      <sheetName val="ADD SHEETS --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6">
          <cell r="C56" t="str">
            <v>afforestation</v>
          </cell>
        </row>
      </sheetData>
      <sheetData sheetId="6">
        <row r="46">
          <cell r="B46" t="str">
            <v>CONVENTIONAL First Cost per Implementation Unit for replaced practices/technologies</v>
          </cell>
        </row>
      </sheetData>
      <sheetData sheetId="7">
        <row r="56">
          <cell r="D56">
            <v>636</v>
          </cell>
        </row>
      </sheetData>
      <sheetData sheetId="8" refreshError="1"/>
      <sheetData sheetId="9">
        <row r="98">
          <cell r="A98" t="str">
            <v>OECD90</v>
          </cell>
        </row>
      </sheetData>
      <sheetData sheetId="10">
        <row r="98">
          <cell r="B98">
            <v>1</v>
          </cell>
        </row>
      </sheetData>
      <sheetData sheetId="11"/>
      <sheetData sheetId="12">
        <row r="8">
          <cell r="A8" t="str">
            <v>Input Latin America Data</v>
          </cell>
        </row>
      </sheetData>
      <sheetData sheetId="13">
        <row r="90">
          <cell r="A90">
            <v>2079</v>
          </cell>
        </row>
      </sheetData>
      <sheetData sheetId="14">
        <row r="8">
          <cell r="A8" t="str">
            <v>FIRST COST FORECAST</v>
          </cell>
        </row>
      </sheetData>
      <sheetData sheetId="15">
        <row r="9">
          <cell r="A9" t="str">
            <v>Net Profit Margin | SAVING CALCULATION</v>
          </cell>
        </row>
      </sheetData>
      <sheetData sheetId="16">
        <row r="7">
          <cell r="A7" t="str">
            <v>GDP Per Capita (BAU)</v>
          </cell>
        </row>
      </sheetData>
      <sheetData sheetId="17">
        <row r="9">
          <cell r="A9" t="str">
            <v>BAU Grid EFs kg CO2-eq per kwh</v>
          </cell>
        </row>
      </sheetData>
      <sheetData sheetId="18">
        <row r="7">
          <cell r="A7" t="str">
            <v>CO2 MMT Reduced (NOT USED)</v>
          </cell>
        </row>
      </sheetData>
      <sheetData sheetId="19">
        <row r="7">
          <cell r="A7" t="str">
            <v>CH4 Tons Reduced</v>
          </cell>
        </row>
      </sheetData>
      <sheetData sheetId="20">
        <row r="13">
          <cell r="A13" t="str">
            <v>Default BAU Interpolation Adoption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AutoResults"/>
      <sheetName val="Detailed Results"/>
      <sheetName val="Operating Cost"/>
      <sheetName val="Net Profit Margin"/>
      <sheetName val="First Cost"/>
      <sheetName val="Variable Meta-analysis"/>
      <sheetName val="Operational cost of N fertilize"/>
      <sheetName val="Global Meta-analysis of N20 "/>
      <sheetName val="Variable Meta-analysis-Open"/>
      <sheetName val="Variable Summary"/>
      <sheetName val="ScenarioRecord"/>
      <sheetName val="Adoption Plots"/>
      <sheetName val="Emissions Plots"/>
      <sheetName val="Opt Cost Plots"/>
      <sheetName val="Carbon Price Analysis"/>
      <sheetName val="CO2 Calcs"/>
      <sheetName val="Adoption Data"/>
      <sheetName val="Unit Adoption Calculations"/>
      <sheetName val="Data Interpolator"/>
      <sheetName val="TLA Data"/>
      <sheetName val="Trends_NUE"/>
      <sheetName val="Custom PDS Adoption"/>
      <sheetName val="Custom REF Adoption"/>
      <sheetName val="Emissions Factors"/>
      <sheetName val="Adoption_estimates"/>
      <sheetName val="CH4 Calcs"/>
      <sheetName val="S-Curve Adoption"/>
      <sheetName val="Helper Tables"/>
      <sheetName val="FAO Stat Land Data"/>
      <sheetName val="WORLD Land Data"/>
      <sheetName val="AEZ Data"/>
      <sheetName val="Land Allocation - Max TLA"/>
      <sheetName val="Regions-Countries sorting"/>
      <sheetName val="ADD SHEETS --&gt;"/>
      <sheetName val="N use by region"/>
      <sheetName val="XLLang"/>
    </sheetNames>
    <sheetDataSet>
      <sheetData sheetId="0" refreshError="1"/>
      <sheetData sheetId="1" refreshError="1"/>
      <sheetData sheetId="2" refreshError="1"/>
      <sheetData sheetId="3">
        <row r="40">
          <cell r="C40" t="str">
            <v>Nutrient Management</v>
          </cell>
        </row>
        <row r="41">
          <cell r="C41" t="str">
            <v>million hectare</v>
          </cell>
        </row>
        <row r="54">
          <cell r="E54" t="str">
            <v>No</v>
          </cell>
        </row>
      </sheetData>
      <sheetData sheetId="4" refreshError="1"/>
      <sheetData sheetId="5">
        <row r="3">
          <cell r="E3">
            <v>2020</v>
          </cell>
          <cell r="G3">
            <v>2050</v>
          </cell>
        </row>
        <row r="41">
          <cell r="S41">
            <v>0</v>
          </cell>
          <cell r="V41">
            <v>0</v>
          </cell>
          <cell r="Y41">
            <v>0</v>
          </cell>
        </row>
      </sheetData>
      <sheetData sheetId="6">
        <row r="9">
          <cell r="A9" t="str">
            <v>Operating Cost | SAVING CALCULATION</v>
          </cell>
        </row>
        <row r="68">
          <cell r="B68" t="str">
            <v>Solution Operating Cost/Savings</v>
          </cell>
        </row>
        <row r="120">
          <cell r="A120" t="str">
            <v>LIFETIME Operating Cost  FORECAST</v>
          </cell>
        </row>
        <row r="254">
          <cell r="A254" t="str">
            <v>LIFETIME Operating Cost |  FACTORING - PDS/SOLUTION ONLY</v>
          </cell>
        </row>
        <row r="527">
          <cell r="A527" t="str">
            <v>Operating Cost FACTORING</v>
          </cell>
        </row>
      </sheetData>
      <sheetData sheetId="7" refreshError="1"/>
      <sheetData sheetId="8">
        <row r="8">
          <cell r="A8" t="str">
            <v>FIRST COST FORECAST</v>
          </cell>
        </row>
        <row r="19">
          <cell r="A19" t="str">
            <v>Learning Rate</v>
          </cell>
        </row>
        <row r="91">
          <cell r="A91" t="str">
            <v>FIRST COST FACTORING</v>
          </cell>
        </row>
      </sheetData>
      <sheetData sheetId="9">
        <row r="46">
          <cell r="C46" t="str">
            <v>Current Adoption</v>
          </cell>
        </row>
        <row r="115">
          <cell r="C115" t="str">
            <v>SOLUTION First Cost per Implementation Unit of the solution</v>
          </cell>
        </row>
        <row r="153">
          <cell r="C153" t="str">
            <v>CONVENTIONAL Operating Cost per Functional Unit per Annum</v>
          </cell>
        </row>
        <row r="189">
          <cell r="C189" t="str">
            <v>SOLUTION Operating Cost per Functional Unit per Annum</v>
          </cell>
        </row>
        <row r="225">
          <cell r="C225" t="str">
            <v>CONVENTIONAL Net Profit Margin per Functional Unit per Annum</v>
          </cell>
        </row>
        <row r="260">
          <cell r="C260" t="str">
            <v>SOLUTION Net Profit Margin per Functional Unit per Annum</v>
          </cell>
        </row>
        <row r="295">
          <cell r="C295" t="str">
            <v>Yield  from CONVENTIONAL Practice</v>
          </cell>
        </row>
        <row r="331">
          <cell r="C331" t="str">
            <v>Yield Gain (% Increase from CONVENTIONAL to SOLUTION)</v>
          </cell>
        </row>
        <row r="371">
          <cell r="C371" t="str">
            <v>Electricty Consumed per CONVENTIONAL Functional Unit</v>
          </cell>
        </row>
        <row r="405">
          <cell r="C405" t="str">
            <v>Energy Efficiency Factor - SOLUTION</v>
          </cell>
        </row>
        <row r="441">
          <cell r="C441" t="str">
            <v>Total Energy Used per SOLUTION functional unit</v>
          </cell>
        </row>
        <row r="475">
          <cell r="C475" t="str">
            <v>Fuel Consumed per CONVENTIONAL Functional Unit</v>
          </cell>
        </row>
        <row r="509">
          <cell r="C509" t="str">
            <v>Fuel Reduction Factor SOLUTION</v>
          </cell>
        </row>
        <row r="543">
          <cell r="C543" t="str">
            <v>t CO2-eq (Aggregate emissions) Reduced per Land Unit</v>
          </cell>
        </row>
        <row r="579">
          <cell r="C579" t="str">
            <v>t CO2 Reduced per Land Unit</v>
          </cell>
        </row>
        <row r="669">
          <cell r="C669" t="str">
            <v>t N2O-CO2-eq Reduced per Land Unit</v>
          </cell>
        </row>
        <row r="790">
          <cell r="C790" t="str">
            <v>t CH4-CO2-eq Reduced per Land Unit</v>
          </cell>
        </row>
        <row r="827">
          <cell r="C827" t="str">
            <v>Indirect CO2 Emissions per CONVENTIONAL Implementation OR functional Unit -- CHOOSE ONLY ONE</v>
          </cell>
        </row>
        <row r="863">
          <cell r="C863" t="str">
            <v>Indirect CO2 Emissions per SOLUTION Implementation Unit</v>
          </cell>
        </row>
        <row r="902">
          <cell r="C902" t="str">
            <v>Sequestration Rates</v>
          </cell>
        </row>
        <row r="936">
          <cell r="C936" t="str">
            <v>Sequestered Carbon NOT Emitted after Cyclical Harvesting/Clearing</v>
          </cell>
        </row>
        <row r="971">
          <cell r="C971" t="str">
            <v>Disturbance Rate</v>
          </cell>
        </row>
        <row r="1011">
          <cell r="C1011" t="str">
            <v>CO2-eq reduced during the N-fertlizer production - ammonia synthesis</v>
          </cell>
        </row>
        <row r="1048">
          <cell r="C1048" t="str">
            <v>VARIABLE25</v>
          </cell>
        </row>
        <row r="1083">
          <cell r="C1083" t="str">
            <v>VARIABLE26</v>
          </cell>
        </row>
        <row r="1119">
          <cell r="C1119" t="str">
            <v>VARIABLE27</v>
          </cell>
        </row>
        <row r="1155">
          <cell r="C1155" t="str">
            <v>VARIABLE28</v>
          </cell>
        </row>
        <row r="1191">
          <cell r="C1191" t="str">
            <v>VARIABLE29</v>
          </cell>
        </row>
        <row r="1227">
          <cell r="C1227" t="str">
            <v>VARIABLE30</v>
          </cell>
        </row>
        <row r="1262">
          <cell r="C1262" t="str">
            <v>VARIABLE31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7">
          <cell r="A7" t="str">
            <v>CO2 MMT Reduced (NOT USED)</v>
          </cell>
        </row>
        <row r="61">
          <cell r="A61" t="str">
            <v>CO2-eq MMT Reduced</v>
          </cell>
        </row>
        <row r="64">
          <cell r="B64" t="str">
            <v>World</v>
          </cell>
        </row>
        <row r="120">
          <cell r="B120" t="str">
            <v>All Regimes</v>
          </cell>
        </row>
        <row r="169">
          <cell r="A169" t="str">
            <v>CO2 PPM CALCULATOR</v>
          </cell>
        </row>
        <row r="171">
          <cell r="B171" t="str">
            <v>yes</v>
          </cell>
        </row>
        <row r="172">
          <cell r="B172" t="str">
            <v>PPM</v>
          </cell>
        </row>
        <row r="222">
          <cell r="A222" t="str">
            <v>CO2-eq PPM CALCULATOR</v>
          </cell>
        </row>
      </sheetData>
      <sheetData sheetId="20" refreshError="1"/>
      <sheetData sheetId="21">
        <row r="14">
          <cell r="A14" t="str">
            <v>REF TLA</v>
          </cell>
          <cell r="P14" t="str">
            <v xml:space="preserve">Population Scenario 1 REF </v>
          </cell>
          <cell r="AB14" t="str">
            <v xml:space="preserve">GDP Scenario 1 REF </v>
          </cell>
          <cell r="AN14" t="str">
            <v>GDP Per Capita (REF)</v>
          </cell>
          <cell r="BM14" t="str">
            <v>GDP Per Capita TLA (REF)</v>
          </cell>
        </row>
        <row r="17">
          <cell r="A17">
            <v>2014</v>
          </cell>
          <cell r="B17">
            <v>1410.7726369999998</v>
          </cell>
        </row>
        <row r="66">
          <cell r="A66" t="str">
            <v xml:space="preserve">PDS TLA </v>
          </cell>
          <cell r="P66" t="str">
            <v>Population PDS</v>
          </cell>
          <cell r="AB66" t="str">
            <v xml:space="preserve">GDP Scenario 2 PDS </v>
          </cell>
          <cell r="AN66" t="str">
            <v>GDP Per Capita (PDS)</v>
          </cell>
          <cell r="BM66" t="str">
            <v>GDP Per Capita TLA (PDS)</v>
          </cell>
        </row>
        <row r="69">
          <cell r="A69">
            <v>2014</v>
          </cell>
          <cell r="B69">
            <v>1410.7726369999998</v>
          </cell>
          <cell r="C69">
            <v>102.828407</v>
          </cell>
          <cell r="D69">
            <v>284.45605699999993</v>
          </cell>
          <cell r="E69">
            <v>516.76504299999999</v>
          </cell>
          <cell r="F69">
            <v>346.38778699999989</v>
          </cell>
          <cell r="G69">
            <v>160.33534300000002</v>
          </cell>
          <cell r="H69">
            <v>160.37429299999997</v>
          </cell>
          <cell r="I69">
            <v>193.48199299999996</v>
          </cell>
          <cell r="J69">
            <v>67.266989999999993</v>
          </cell>
          <cell r="K69">
            <v>15.856524999999998</v>
          </cell>
        </row>
        <row r="70">
          <cell r="A70">
            <v>2015</v>
          </cell>
          <cell r="B70">
            <v>1410.8270517037918</v>
          </cell>
          <cell r="C70">
            <v>102.82840699999998</v>
          </cell>
          <cell r="D70">
            <v>284.72527017220835</v>
          </cell>
          <cell r="E70">
            <v>516.76504300000011</v>
          </cell>
          <cell r="F70">
            <v>346.38778699999983</v>
          </cell>
          <cell r="G70">
            <v>160.33534299999999</v>
          </cell>
          <cell r="H70">
            <v>160.37429299999994</v>
          </cell>
          <cell r="I70">
            <v>193.4819929999999</v>
          </cell>
          <cell r="J70">
            <v>67.266989999999979</v>
          </cell>
          <cell r="K70">
            <v>15.856525000000003</v>
          </cell>
        </row>
        <row r="71">
          <cell r="A71">
            <v>2016</v>
          </cell>
          <cell r="B71">
            <v>1410.7435678301765</v>
          </cell>
          <cell r="C71">
            <v>102.82840699999998</v>
          </cell>
          <cell r="D71">
            <v>284.70057255214454</v>
          </cell>
          <cell r="E71">
            <v>516.76504300000011</v>
          </cell>
          <cell r="F71">
            <v>346.38778699999983</v>
          </cell>
          <cell r="G71">
            <v>160.33534299999999</v>
          </cell>
          <cell r="H71">
            <v>160.37429299999994</v>
          </cell>
          <cell r="I71">
            <v>193.4819929999999</v>
          </cell>
          <cell r="J71">
            <v>67.266989999999979</v>
          </cell>
          <cell r="K71">
            <v>15.856525000000003</v>
          </cell>
        </row>
        <row r="72">
          <cell r="A72">
            <v>2017</v>
          </cell>
          <cell r="B72">
            <v>1410.6749379624748</v>
          </cell>
          <cell r="C72">
            <v>102.82840699999998</v>
          </cell>
          <cell r="D72">
            <v>284.67587493208077</v>
          </cell>
          <cell r="E72">
            <v>516.76504300000011</v>
          </cell>
          <cell r="F72">
            <v>346.38778699999983</v>
          </cell>
          <cell r="G72">
            <v>160.33534299999999</v>
          </cell>
          <cell r="H72">
            <v>160.37429299999994</v>
          </cell>
          <cell r="I72">
            <v>193.4819929999999</v>
          </cell>
          <cell r="J72">
            <v>67.266989999999979</v>
          </cell>
          <cell r="K72">
            <v>15.856525000000003</v>
          </cell>
        </row>
        <row r="73">
          <cell r="A73">
            <v>2018</v>
          </cell>
          <cell r="B73">
            <v>1410.6202388140268</v>
          </cell>
          <cell r="C73">
            <v>102.82840699999998</v>
          </cell>
          <cell r="D73">
            <v>284.65117731201696</v>
          </cell>
          <cell r="E73">
            <v>516.76504300000011</v>
          </cell>
          <cell r="F73">
            <v>346.38778699999983</v>
          </cell>
          <cell r="G73">
            <v>160.33534299999999</v>
          </cell>
          <cell r="H73">
            <v>160.37429299999994</v>
          </cell>
          <cell r="I73">
            <v>193.4819929999999</v>
          </cell>
          <cell r="J73">
            <v>67.266989999999979</v>
          </cell>
          <cell r="K73">
            <v>15.856525000000003</v>
          </cell>
        </row>
        <row r="74">
          <cell r="A74">
            <v>2019</v>
          </cell>
          <cell r="B74">
            <v>1410.5785470981721</v>
          </cell>
          <cell r="C74">
            <v>102.82840699999998</v>
          </cell>
          <cell r="D74">
            <v>284.62647969195314</v>
          </cell>
          <cell r="E74">
            <v>516.76504300000011</v>
          </cell>
          <cell r="F74">
            <v>346.38778699999983</v>
          </cell>
          <cell r="G74">
            <v>160.33534299999999</v>
          </cell>
          <cell r="H74">
            <v>160.37429299999994</v>
          </cell>
          <cell r="I74">
            <v>193.4819929999999</v>
          </cell>
          <cell r="J74">
            <v>67.266989999999979</v>
          </cell>
          <cell r="K74">
            <v>15.856525000000003</v>
          </cell>
        </row>
        <row r="75">
          <cell r="A75">
            <v>2020</v>
          </cell>
          <cell r="B75">
            <v>1410.5489395282507</v>
          </cell>
          <cell r="C75">
            <v>102.82840699999998</v>
          </cell>
          <cell r="D75">
            <v>284.60178207188932</v>
          </cell>
          <cell r="E75">
            <v>516.76504300000011</v>
          </cell>
          <cell r="F75">
            <v>346.38778699999983</v>
          </cell>
          <cell r="G75">
            <v>160.33534299999999</v>
          </cell>
          <cell r="H75">
            <v>160.37429299999994</v>
          </cell>
          <cell r="I75">
            <v>193.4819929999999</v>
          </cell>
          <cell r="J75">
            <v>67.266989999999979</v>
          </cell>
          <cell r="K75">
            <v>15.856525000000003</v>
          </cell>
        </row>
        <row r="76">
          <cell r="A76">
            <v>2021</v>
          </cell>
          <cell r="B76">
            <v>1410.5304928176024</v>
          </cell>
          <cell r="C76">
            <v>102.82840699999998</v>
          </cell>
          <cell r="D76">
            <v>284.5770844518255</v>
          </cell>
          <cell r="E76">
            <v>516.76504300000011</v>
          </cell>
          <cell r="F76">
            <v>346.38778699999983</v>
          </cell>
          <cell r="G76">
            <v>160.33534299999999</v>
          </cell>
          <cell r="H76">
            <v>160.37429299999994</v>
          </cell>
          <cell r="I76">
            <v>193.4819929999999</v>
          </cell>
          <cell r="J76">
            <v>67.266989999999979</v>
          </cell>
          <cell r="K76">
            <v>15.856525000000003</v>
          </cell>
        </row>
        <row r="77">
          <cell r="A77">
            <v>2022</v>
          </cell>
          <cell r="B77">
            <v>1410.5222836795672</v>
          </cell>
          <cell r="C77">
            <v>102.82840699999998</v>
          </cell>
          <cell r="D77">
            <v>284.55238683176174</v>
          </cell>
          <cell r="E77">
            <v>516.76504300000011</v>
          </cell>
          <cell r="F77">
            <v>346.38778699999983</v>
          </cell>
          <cell r="G77">
            <v>160.33534299999999</v>
          </cell>
          <cell r="H77">
            <v>160.37429299999994</v>
          </cell>
          <cell r="I77">
            <v>193.4819929999999</v>
          </cell>
          <cell r="J77">
            <v>67.266989999999979</v>
          </cell>
          <cell r="K77">
            <v>15.856525000000003</v>
          </cell>
        </row>
        <row r="78">
          <cell r="A78">
            <v>2023</v>
          </cell>
          <cell r="B78">
            <v>1410.523388827485</v>
          </cell>
          <cell r="C78">
            <v>102.82840699999998</v>
          </cell>
          <cell r="D78">
            <v>284.52768921169792</v>
          </cell>
          <cell r="E78">
            <v>516.76504300000011</v>
          </cell>
          <cell r="F78">
            <v>346.38778699999983</v>
          </cell>
          <cell r="G78">
            <v>160.33534299999999</v>
          </cell>
          <cell r="H78">
            <v>160.37429299999994</v>
          </cell>
          <cell r="I78">
            <v>193.4819929999999</v>
          </cell>
          <cell r="J78">
            <v>67.266989999999979</v>
          </cell>
          <cell r="K78">
            <v>15.856525000000003</v>
          </cell>
        </row>
        <row r="79">
          <cell r="A79">
            <v>2024</v>
          </cell>
          <cell r="B79">
            <v>1410.5328849746954</v>
          </cell>
          <cell r="C79">
            <v>102.82840699999998</v>
          </cell>
          <cell r="D79">
            <v>284.5029915916341</v>
          </cell>
          <cell r="E79">
            <v>516.76504300000011</v>
          </cell>
          <cell r="F79">
            <v>346.38778699999983</v>
          </cell>
          <cell r="G79">
            <v>160.33534299999999</v>
          </cell>
          <cell r="H79">
            <v>160.37429299999994</v>
          </cell>
          <cell r="I79">
            <v>193.4819929999999</v>
          </cell>
          <cell r="J79">
            <v>67.266989999999979</v>
          </cell>
          <cell r="K79">
            <v>15.856525000000003</v>
          </cell>
        </row>
        <row r="80">
          <cell r="A80">
            <v>2025</v>
          </cell>
          <cell r="B80">
            <v>1410.5498488345386</v>
          </cell>
          <cell r="C80">
            <v>102.82840699999998</v>
          </cell>
          <cell r="D80">
            <v>284.47829397157028</v>
          </cell>
          <cell r="E80">
            <v>516.76504300000011</v>
          </cell>
          <cell r="F80">
            <v>346.38778699999983</v>
          </cell>
          <cell r="G80">
            <v>160.33534299999999</v>
          </cell>
          <cell r="H80">
            <v>160.37429299999994</v>
          </cell>
          <cell r="I80">
            <v>193.4819929999999</v>
          </cell>
          <cell r="J80">
            <v>67.266989999999979</v>
          </cell>
          <cell r="K80">
            <v>15.856525000000003</v>
          </cell>
        </row>
        <row r="81">
          <cell r="A81">
            <v>2026</v>
          </cell>
          <cell r="B81">
            <v>1410.5733571203546</v>
          </cell>
          <cell r="C81">
            <v>102.82840699999998</v>
          </cell>
          <cell r="D81">
            <v>284.45359635150646</v>
          </cell>
          <cell r="E81">
            <v>516.76504300000011</v>
          </cell>
          <cell r="F81">
            <v>346.38778699999983</v>
          </cell>
          <cell r="G81">
            <v>160.33534299999999</v>
          </cell>
          <cell r="H81">
            <v>160.37429299999994</v>
          </cell>
          <cell r="I81">
            <v>193.4819929999999</v>
          </cell>
          <cell r="J81">
            <v>67.266989999999979</v>
          </cell>
          <cell r="K81">
            <v>15.856525000000003</v>
          </cell>
        </row>
        <row r="82">
          <cell r="A82">
            <v>2027</v>
          </cell>
          <cell r="B82">
            <v>1410.6024865454829</v>
          </cell>
          <cell r="C82">
            <v>102.82840699999998</v>
          </cell>
          <cell r="D82">
            <v>284.4288987314427</v>
          </cell>
          <cell r="E82">
            <v>516.76504300000011</v>
          </cell>
          <cell r="F82">
            <v>346.38778699999983</v>
          </cell>
          <cell r="G82">
            <v>160.33534299999999</v>
          </cell>
          <cell r="H82">
            <v>160.37429299999994</v>
          </cell>
          <cell r="I82">
            <v>193.4819929999999</v>
          </cell>
          <cell r="J82">
            <v>67.266989999999979</v>
          </cell>
          <cell r="K82">
            <v>15.856525000000003</v>
          </cell>
        </row>
        <row r="83">
          <cell r="A83">
            <v>2028</v>
          </cell>
          <cell r="B83">
            <v>1410.6363138232634</v>
          </cell>
          <cell r="C83">
            <v>102.82840699999998</v>
          </cell>
          <cell r="D83">
            <v>284.40420111137888</v>
          </cell>
          <cell r="E83">
            <v>516.76504300000011</v>
          </cell>
          <cell r="F83">
            <v>346.38778699999983</v>
          </cell>
          <cell r="G83">
            <v>160.33534299999999</v>
          </cell>
          <cell r="H83">
            <v>160.37429299999994</v>
          </cell>
          <cell r="I83">
            <v>193.4819929999999</v>
          </cell>
          <cell r="J83">
            <v>67.266989999999979</v>
          </cell>
          <cell r="K83">
            <v>15.856525000000003</v>
          </cell>
        </row>
        <row r="84">
          <cell r="A84">
            <v>2029</v>
          </cell>
          <cell r="B84">
            <v>1410.6739156670365</v>
          </cell>
          <cell r="C84">
            <v>102.82840699999998</v>
          </cell>
          <cell r="D84">
            <v>284.37950349131506</v>
          </cell>
          <cell r="E84">
            <v>516.76504300000011</v>
          </cell>
          <cell r="F84">
            <v>346.38778699999983</v>
          </cell>
          <cell r="G84">
            <v>160.33534299999999</v>
          </cell>
          <cell r="H84">
            <v>160.37429299999994</v>
          </cell>
          <cell r="I84">
            <v>193.4819929999999</v>
          </cell>
          <cell r="J84">
            <v>67.266989999999979</v>
          </cell>
          <cell r="K84">
            <v>15.856525000000003</v>
          </cell>
        </row>
        <row r="85">
          <cell r="A85">
            <v>2030</v>
          </cell>
          <cell r="B85">
            <v>1410.7143687901414</v>
          </cell>
          <cell r="C85">
            <v>102.82840699999998</v>
          </cell>
          <cell r="D85">
            <v>284.35480587125124</v>
          </cell>
          <cell r="E85">
            <v>516.76504300000011</v>
          </cell>
          <cell r="F85">
            <v>346.38778699999983</v>
          </cell>
          <cell r="G85">
            <v>160.33534299999999</v>
          </cell>
          <cell r="H85">
            <v>160.37429299999994</v>
          </cell>
          <cell r="I85">
            <v>193.4819929999999</v>
          </cell>
          <cell r="J85">
            <v>67.266989999999979</v>
          </cell>
          <cell r="K85">
            <v>15.856525000000003</v>
          </cell>
        </row>
        <row r="86">
          <cell r="A86">
            <v>2031</v>
          </cell>
          <cell r="B86">
            <v>1410.7567499059185</v>
          </cell>
          <cell r="C86">
            <v>102.82840699999998</v>
          </cell>
          <cell r="D86">
            <v>284.33010825118743</v>
          </cell>
          <cell r="E86">
            <v>516.76504300000011</v>
          </cell>
          <cell r="F86">
            <v>346.38778699999983</v>
          </cell>
          <cell r="G86">
            <v>160.33534299999999</v>
          </cell>
          <cell r="H86">
            <v>160.37429299999994</v>
          </cell>
          <cell r="I86">
            <v>193.4819929999999</v>
          </cell>
          <cell r="J86">
            <v>67.266989999999979</v>
          </cell>
          <cell r="K86">
            <v>15.856525000000003</v>
          </cell>
        </row>
        <row r="87">
          <cell r="A87">
            <v>2032</v>
          </cell>
          <cell r="B87">
            <v>1410.8001357277074</v>
          </cell>
          <cell r="C87">
            <v>102.82840699999998</v>
          </cell>
          <cell r="D87">
            <v>284.30541063112366</v>
          </cell>
          <cell r="E87">
            <v>516.76504300000011</v>
          </cell>
          <cell r="F87">
            <v>346.38778699999983</v>
          </cell>
          <cell r="G87">
            <v>160.33534299999999</v>
          </cell>
          <cell r="H87">
            <v>160.37429299999994</v>
          </cell>
          <cell r="I87">
            <v>193.4819929999999</v>
          </cell>
          <cell r="J87">
            <v>67.266989999999979</v>
          </cell>
          <cell r="K87">
            <v>15.856525000000003</v>
          </cell>
        </row>
        <row r="88">
          <cell r="A88">
            <v>2033</v>
          </cell>
          <cell r="B88">
            <v>1410.843602968848</v>
          </cell>
          <cell r="C88">
            <v>102.82840699999998</v>
          </cell>
          <cell r="D88">
            <v>284.28071301105985</v>
          </cell>
          <cell r="E88">
            <v>516.76504300000011</v>
          </cell>
          <cell r="F88">
            <v>346.38778699999983</v>
          </cell>
          <cell r="G88">
            <v>160.33534299999999</v>
          </cell>
          <cell r="H88">
            <v>160.37429299999994</v>
          </cell>
          <cell r="I88">
            <v>193.4819929999999</v>
          </cell>
          <cell r="J88">
            <v>67.266989999999979</v>
          </cell>
          <cell r="K88">
            <v>15.856525000000003</v>
          </cell>
        </row>
        <row r="89">
          <cell r="A89">
            <v>2034</v>
          </cell>
          <cell r="B89">
            <v>1410.8862283426804</v>
          </cell>
          <cell r="C89">
            <v>102.82840699999998</v>
          </cell>
          <cell r="D89">
            <v>284.25601539099603</v>
          </cell>
          <cell r="E89">
            <v>516.76504300000011</v>
          </cell>
          <cell r="F89">
            <v>346.38778699999983</v>
          </cell>
          <cell r="G89">
            <v>160.33534299999999</v>
          </cell>
          <cell r="H89">
            <v>160.37429299999994</v>
          </cell>
          <cell r="I89">
            <v>193.4819929999999</v>
          </cell>
          <cell r="J89">
            <v>67.266989999999979</v>
          </cell>
          <cell r="K89">
            <v>15.856525000000003</v>
          </cell>
        </row>
        <row r="90">
          <cell r="A90">
            <v>2035</v>
          </cell>
          <cell r="B90">
            <v>1410.9270885625444</v>
          </cell>
          <cell r="C90">
            <v>102.82840699999998</v>
          </cell>
          <cell r="D90">
            <v>284.23131777093221</v>
          </cell>
          <cell r="E90">
            <v>516.76504300000011</v>
          </cell>
          <cell r="F90">
            <v>346.38778699999983</v>
          </cell>
          <cell r="G90">
            <v>160.33534299999999</v>
          </cell>
          <cell r="H90">
            <v>160.37429299999994</v>
          </cell>
          <cell r="I90">
            <v>193.4819929999999</v>
          </cell>
          <cell r="J90">
            <v>67.266989999999979</v>
          </cell>
          <cell r="K90">
            <v>15.856525000000003</v>
          </cell>
        </row>
        <row r="91">
          <cell r="A91">
            <v>2036</v>
          </cell>
          <cell r="B91">
            <v>1410.9652603417796</v>
          </cell>
          <cell r="C91">
            <v>102.82840699999998</v>
          </cell>
          <cell r="D91">
            <v>284.20662015086839</v>
          </cell>
          <cell r="E91">
            <v>516.76504300000011</v>
          </cell>
          <cell r="F91">
            <v>346.38778699999983</v>
          </cell>
          <cell r="G91">
            <v>160.33534299999999</v>
          </cell>
          <cell r="H91">
            <v>160.37429299999994</v>
          </cell>
          <cell r="I91">
            <v>193.4819929999999</v>
          </cell>
          <cell r="J91">
            <v>67.266989999999979</v>
          </cell>
          <cell r="K91">
            <v>15.856525000000003</v>
          </cell>
        </row>
        <row r="92">
          <cell r="A92">
            <v>2037</v>
          </cell>
          <cell r="B92">
            <v>1410.9998203937264</v>
          </cell>
          <cell r="C92">
            <v>102.82840699999998</v>
          </cell>
          <cell r="D92">
            <v>284.18192253080463</v>
          </cell>
          <cell r="E92">
            <v>516.76504300000011</v>
          </cell>
          <cell r="F92">
            <v>346.38778699999983</v>
          </cell>
          <cell r="G92">
            <v>160.33534299999999</v>
          </cell>
          <cell r="H92">
            <v>160.37429299999994</v>
          </cell>
          <cell r="I92">
            <v>193.4819929999999</v>
          </cell>
          <cell r="J92">
            <v>67.266989999999979</v>
          </cell>
          <cell r="K92">
            <v>15.856525000000003</v>
          </cell>
        </row>
        <row r="93">
          <cell r="A93">
            <v>2038</v>
          </cell>
          <cell r="B93">
            <v>1411.0298454317242</v>
          </cell>
          <cell r="C93">
            <v>102.82840699999998</v>
          </cell>
          <cell r="D93">
            <v>284.15722491074081</v>
          </cell>
          <cell r="E93">
            <v>516.76504300000011</v>
          </cell>
          <cell r="F93">
            <v>346.38778699999983</v>
          </cell>
          <cell r="G93">
            <v>160.33534299999999</v>
          </cell>
          <cell r="H93">
            <v>160.37429299999994</v>
          </cell>
          <cell r="I93">
            <v>193.4819929999999</v>
          </cell>
          <cell r="J93">
            <v>67.266989999999979</v>
          </cell>
          <cell r="K93">
            <v>15.856525000000003</v>
          </cell>
        </row>
        <row r="94">
          <cell r="A94">
            <v>2039</v>
          </cell>
          <cell r="B94">
            <v>1411.054412169113</v>
          </cell>
          <cell r="C94">
            <v>102.82840699999998</v>
          </cell>
          <cell r="D94">
            <v>284.13252729067699</v>
          </cell>
          <cell r="E94">
            <v>516.76504300000011</v>
          </cell>
          <cell r="F94">
            <v>346.38778699999983</v>
          </cell>
          <cell r="G94">
            <v>160.33534299999999</v>
          </cell>
          <cell r="H94">
            <v>160.37429299999994</v>
          </cell>
          <cell r="I94">
            <v>193.4819929999999</v>
          </cell>
          <cell r="J94">
            <v>67.266989999999979</v>
          </cell>
          <cell r="K94">
            <v>15.856525000000003</v>
          </cell>
        </row>
        <row r="95">
          <cell r="A95">
            <v>2040</v>
          </cell>
          <cell r="B95">
            <v>1411.0725973192327</v>
          </cell>
          <cell r="C95">
            <v>102.82840699999998</v>
          </cell>
          <cell r="D95">
            <v>284.10782967061317</v>
          </cell>
          <cell r="E95">
            <v>516.76504300000011</v>
          </cell>
          <cell r="F95">
            <v>346.38778699999983</v>
          </cell>
          <cell r="G95">
            <v>160.33534299999999</v>
          </cell>
          <cell r="H95">
            <v>160.37429299999994</v>
          </cell>
          <cell r="I95">
            <v>193.4819929999999</v>
          </cell>
          <cell r="J95">
            <v>67.266989999999979</v>
          </cell>
          <cell r="K95">
            <v>15.856525000000003</v>
          </cell>
        </row>
        <row r="96">
          <cell r="A96">
            <v>2041</v>
          </cell>
          <cell r="B96">
            <v>1411.0834775954236</v>
          </cell>
          <cell r="C96">
            <v>102.82840699999998</v>
          </cell>
          <cell r="D96">
            <v>284.08313205054941</v>
          </cell>
          <cell r="E96">
            <v>516.76504300000011</v>
          </cell>
          <cell r="F96">
            <v>346.38778699999983</v>
          </cell>
          <cell r="G96">
            <v>160.33534299999999</v>
          </cell>
          <cell r="H96">
            <v>160.37429299999994</v>
          </cell>
          <cell r="I96">
            <v>193.4819929999999</v>
          </cell>
          <cell r="J96">
            <v>67.266989999999979</v>
          </cell>
          <cell r="K96">
            <v>15.856525000000003</v>
          </cell>
        </row>
        <row r="97">
          <cell r="A97">
            <v>2042</v>
          </cell>
          <cell r="B97">
            <v>1411.0861297110248</v>
          </cell>
          <cell r="C97">
            <v>102.82840699999998</v>
          </cell>
          <cell r="D97">
            <v>284.05843443048559</v>
          </cell>
          <cell r="E97">
            <v>516.76504300000011</v>
          </cell>
          <cell r="F97">
            <v>346.38778699999983</v>
          </cell>
          <cell r="G97">
            <v>160.33534299999999</v>
          </cell>
          <cell r="H97">
            <v>160.37429299999994</v>
          </cell>
          <cell r="I97">
            <v>193.4819929999999</v>
          </cell>
          <cell r="J97">
            <v>67.266989999999979</v>
          </cell>
          <cell r="K97">
            <v>15.856525000000003</v>
          </cell>
        </row>
        <row r="98">
          <cell r="A98">
            <v>2043</v>
          </cell>
          <cell r="B98">
            <v>1411.0796303793768</v>
          </cell>
          <cell r="C98">
            <v>102.82840699999998</v>
          </cell>
          <cell r="D98">
            <v>284.03373681042177</v>
          </cell>
          <cell r="E98">
            <v>516.76504300000011</v>
          </cell>
          <cell r="F98">
            <v>346.38778699999983</v>
          </cell>
          <cell r="G98">
            <v>160.33534299999999</v>
          </cell>
          <cell r="H98">
            <v>160.37429299999994</v>
          </cell>
          <cell r="I98">
            <v>193.4819929999999</v>
          </cell>
          <cell r="J98">
            <v>67.266989999999979</v>
          </cell>
          <cell r="K98">
            <v>15.856525000000003</v>
          </cell>
        </row>
        <row r="99">
          <cell r="A99">
            <v>2044</v>
          </cell>
          <cell r="B99">
            <v>1411.0630563138193</v>
          </cell>
          <cell r="C99">
            <v>102.82840699999998</v>
          </cell>
          <cell r="D99">
            <v>284.00903919035795</v>
          </cell>
          <cell r="E99">
            <v>516.76504300000011</v>
          </cell>
          <cell r="F99">
            <v>346.38778699999983</v>
          </cell>
          <cell r="G99">
            <v>160.33534299999999</v>
          </cell>
          <cell r="H99">
            <v>160.37429299999994</v>
          </cell>
          <cell r="I99">
            <v>193.4819929999999</v>
          </cell>
          <cell r="J99">
            <v>67.266989999999979</v>
          </cell>
          <cell r="K99">
            <v>15.856525000000003</v>
          </cell>
        </row>
        <row r="100">
          <cell r="A100">
            <v>2045</v>
          </cell>
          <cell r="B100">
            <v>1411.0354842276922</v>
          </cell>
          <cell r="C100">
            <v>102.82840699999998</v>
          </cell>
          <cell r="D100">
            <v>283.98434157029413</v>
          </cell>
          <cell r="E100">
            <v>516.76504300000011</v>
          </cell>
          <cell r="F100">
            <v>346.38778699999983</v>
          </cell>
          <cell r="G100">
            <v>160.33534299999999</v>
          </cell>
          <cell r="H100">
            <v>160.37429299999994</v>
          </cell>
          <cell r="I100">
            <v>193.4819929999999</v>
          </cell>
          <cell r="J100">
            <v>67.266989999999979</v>
          </cell>
          <cell r="K100">
            <v>15.856525000000003</v>
          </cell>
        </row>
        <row r="101">
          <cell r="A101">
            <v>2046</v>
          </cell>
          <cell r="B101">
            <v>1410.9959908343353</v>
          </cell>
          <cell r="C101">
            <v>102.82840699999998</v>
          </cell>
          <cell r="D101">
            <v>283.95964395023037</v>
          </cell>
          <cell r="E101">
            <v>516.76504300000011</v>
          </cell>
          <cell r="F101">
            <v>346.38778699999983</v>
          </cell>
          <cell r="G101">
            <v>160.33534299999999</v>
          </cell>
          <cell r="H101">
            <v>160.37429299999994</v>
          </cell>
          <cell r="I101">
            <v>193.4819929999999</v>
          </cell>
          <cell r="J101">
            <v>67.266989999999979</v>
          </cell>
          <cell r="K101">
            <v>15.856525000000003</v>
          </cell>
        </row>
        <row r="102">
          <cell r="A102">
            <v>2047</v>
          </cell>
          <cell r="B102">
            <v>1410.9436528470885</v>
          </cell>
          <cell r="C102">
            <v>102.82840699999998</v>
          </cell>
          <cell r="D102">
            <v>283.93494633016655</v>
          </cell>
          <cell r="E102">
            <v>516.76504300000011</v>
          </cell>
          <cell r="F102">
            <v>346.38778699999983</v>
          </cell>
          <cell r="G102">
            <v>160.33534299999999</v>
          </cell>
          <cell r="H102">
            <v>160.37429299999994</v>
          </cell>
          <cell r="I102">
            <v>193.4819929999999</v>
          </cell>
          <cell r="J102">
            <v>67.266989999999979</v>
          </cell>
          <cell r="K102">
            <v>15.856525000000003</v>
          </cell>
        </row>
        <row r="103">
          <cell r="A103">
            <v>2048</v>
          </cell>
          <cell r="B103">
            <v>1410.877546979292</v>
          </cell>
          <cell r="C103">
            <v>102.82840699999998</v>
          </cell>
          <cell r="D103">
            <v>283.91024871010274</v>
          </cell>
          <cell r="E103">
            <v>516.76504300000011</v>
          </cell>
          <cell r="F103">
            <v>346.38778699999983</v>
          </cell>
          <cell r="G103">
            <v>160.33534299999999</v>
          </cell>
          <cell r="H103">
            <v>160.37429299999994</v>
          </cell>
          <cell r="I103">
            <v>193.4819929999999</v>
          </cell>
          <cell r="J103">
            <v>67.266989999999979</v>
          </cell>
          <cell r="K103">
            <v>15.856525000000003</v>
          </cell>
        </row>
        <row r="104">
          <cell r="A104">
            <v>2049</v>
          </cell>
          <cell r="B104">
            <v>1410.796749944285</v>
          </cell>
          <cell r="C104">
            <v>102.82840699999998</v>
          </cell>
          <cell r="D104">
            <v>283.88555109003892</v>
          </cell>
          <cell r="E104">
            <v>516.76504300000011</v>
          </cell>
          <cell r="F104">
            <v>346.38778699999983</v>
          </cell>
          <cell r="G104">
            <v>160.33534299999999</v>
          </cell>
          <cell r="H104">
            <v>160.37429299999994</v>
          </cell>
          <cell r="I104">
            <v>193.4819929999999</v>
          </cell>
          <cell r="J104">
            <v>67.266989999999979</v>
          </cell>
          <cell r="K104">
            <v>15.856525000000003</v>
          </cell>
        </row>
        <row r="105">
          <cell r="A105">
            <v>2050</v>
          </cell>
          <cell r="B105">
            <v>1410.700338455408</v>
          </cell>
          <cell r="C105">
            <v>102.82840699999998</v>
          </cell>
          <cell r="D105">
            <v>283.8608534699751</v>
          </cell>
          <cell r="E105">
            <v>516.76504300000011</v>
          </cell>
          <cell r="F105">
            <v>346.38778699999983</v>
          </cell>
          <cell r="G105">
            <v>160.33534299999999</v>
          </cell>
          <cell r="H105">
            <v>160.37429299999994</v>
          </cell>
          <cell r="I105">
            <v>193.4819929999999</v>
          </cell>
          <cell r="J105">
            <v>67.266989999999979</v>
          </cell>
          <cell r="K105">
            <v>15.856525000000003</v>
          </cell>
        </row>
        <row r="124">
          <cell r="A124" t="str">
            <v>Annual Land Units Adopted - Solution PDS</v>
          </cell>
        </row>
        <row r="134">
          <cell r="AG134" t="str">
            <v>New Land units Required PDS (Includes replacement Units)</v>
          </cell>
        </row>
        <row r="135">
          <cell r="C135">
            <v>139.13050463025732</v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</row>
        <row r="186">
          <cell r="A186" t="str">
            <v>Annual Land Units Adopted - Solution REF</v>
          </cell>
        </row>
        <row r="196">
          <cell r="AG196" t="str">
            <v>New Land units Required REF</v>
          </cell>
        </row>
        <row r="198">
          <cell r="C198">
            <v>139.13050463025732</v>
          </cell>
        </row>
        <row r="249">
          <cell r="A249" t="str">
            <v>Net Annual Land Units Adopted - Conventional/Solution</v>
          </cell>
          <cell r="Q249" t="str">
            <v>Total CONVENTIONAL Land Units (REF)</v>
          </cell>
          <cell r="AG249" t="str">
            <v>Total New Land Conventional Units</v>
          </cell>
        </row>
        <row r="305">
          <cell r="A305" t="str">
            <v>Net Grid Electricity Units Saved</v>
          </cell>
          <cell r="AD305" t="str">
            <v>Fuel Units Avoided</v>
          </cell>
          <cell r="AT305" t="str">
            <v>Direct Emissions Saved - CO2-eq Aggregate</v>
          </cell>
        </row>
      </sheetData>
      <sheetData sheetId="22" refreshError="1"/>
      <sheetData sheetId="23">
        <row r="100">
          <cell r="A100" t="str">
            <v>OECD90</v>
          </cell>
        </row>
        <row r="459">
          <cell r="A459" t="str">
            <v>COUNTRY 2: India</v>
          </cell>
        </row>
        <row r="520">
          <cell r="A520" t="str">
            <v>COUNTRY 3: EU (region)</v>
          </cell>
        </row>
        <row r="581">
          <cell r="A581" t="str">
            <v>COUNTRY 4 : USA</v>
          </cell>
        </row>
      </sheetData>
      <sheetData sheetId="24" refreshError="1"/>
      <sheetData sheetId="25">
        <row r="17">
          <cell r="A17" t="str">
            <v>Customized Adoption</v>
          </cell>
        </row>
        <row r="77">
          <cell r="A77" t="str">
            <v>Scenario 1</v>
          </cell>
          <cell r="B77" t="str">
            <v>Aggressive-Low, Linear Trend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  <cell r="B79">
            <v>139.12961337497472</v>
          </cell>
        </row>
        <row r="80">
          <cell r="A80">
            <v>2013</v>
          </cell>
          <cell r="B80">
            <v>139.12961337497472</v>
          </cell>
        </row>
        <row r="81">
          <cell r="A81">
            <v>2014</v>
          </cell>
          <cell r="B81">
            <v>139.12961337497472</v>
          </cell>
        </row>
        <row r="82">
          <cell r="A82">
            <v>2015</v>
          </cell>
          <cell r="B82">
            <v>139.12961337497472</v>
          </cell>
        </row>
        <row r="83">
          <cell r="A83">
            <v>2016</v>
          </cell>
          <cell r="B83">
            <v>139.12961337497472</v>
          </cell>
        </row>
        <row r="84">
          <cell r="A84">
            <v>2017</v>
          </cell>
          <cell r="B84">
            <v>139.12961337497472</v>
          </cell>
        </row>
        <row r="85">
          <cell r="A85">
            <v>2018</v>
          </cell>
          <cell r="B85">
            <v>139.12961337497472</v>
          </cell>
        </row>
        <row r="86">
          <cell r="A86">
            <v>2019</v>
          </cell>
          <cell r="B86">
            <v>146.0217529233305</v>
          </cell>
        </row>
        <row r="87">
          <cell r="A87">
            <v>2020</v>
          </cell>
          <cell r="B87">
            <v>152.91389247168809</v>
          </cell>
        </row>
        <row r="88">
          <cell r="A88">
            <v>2021</v>
          </cell>
          <cell r="B88">
            <v>159.8060320200475</v>
          </cell>
        </row>
        <row r="89">
          <cell r="A89">
            <v>2022</v>
          </cell>
          <cell r="B89">
            <v>166.69817156840509</v>
          </cell>
        </row>
        <row r="90">
          <cell r="A90">
            <v>2023</v>
          </cell>
          <cell r="B90">
            <v>173.5903111167645</v>
          </cell>
        </row>
        <row r="91">
          <cell r="A91">
            <v>2024</v>
          </cell>
          <cell r="B91">
            <v>180.48245066512209</v>
          </cell>
        </row>
        <row r="92">
          <cell r="A92">
            <v>2025</v>
          </cell>
          <cell r="B92">
            <v>187.3745902134815</v>
          </cell>
        </row>
        <row r="93">
          <cell r="A93">
            <v>2026</v>
          </cell>
          <cell r="B93">
            <v>194.26672976183909</v>
          </cell>
        </row>
        <row r="94">
          <cell r="A94">
            <v>2027</v>
          </cell>
          <cell r="B94">
            <v>201.15886931019668</v>
          </cell>
        </row>
        <row r="95">
          <cell r="A95">
            <v>2028</v>
          </cell>
          <cell r="B95">
            <v>208.05100885855609</v>
          </cell>
        </row>
        <row r="96">
          <cell r="A96">
            <v>2029</v>
          </cell>
          <cell r="B96">
            <v>214.94314840691368</v>
          </cell>
        </row>
        <row r="97">
          <cell r="A97">
            <v>2030</v>
          </cell>
          <cell r="B97">
            <v>221.83528795527309</v>
          </cell>
        </row>
        <row r="98">
          <cell r="A98">
            <v>2031</v>
          </cell>
          <cell r="B98">
            <v>228.72742750363068</v>
          </cell>
        </row>
        <row r="99">
          <cell r="A99">
            <v>2032</v>
          </cell>
          <cell r="B99">
            <v>235.61956705198827</v>
          </cell>
        </row>
        <row r="100">
          <cell r="A100">
            <v>2033</v>
          </cell>
          <cell r="B100">
            <v>242.51170660034768</v>
          </cell>
        </row>
        <row r="101">
          <cell r="A101">
            <v>2034</v>
          </cell>
          <cell r="B101">
            <v>249.40384614870527</v>
          </cell>
        </row>
        <row r="102">
          <cell r="A102">
            <v>2035</v>
          </cell>
          <cell r="B102">
            <v>256.29598569706468</v>
          </cell>
        </row>
        <row r="103">
          <cell r="A103">
            <v>2036</v>
          </cell>
          <cell r="B103">
            <v>263.18812524542227</v>
          </cell>
        </row>
        <row r="104">
          <cell r="A104">
            <v>2037</v>
          </cell>
          <cell r="B104">
            <v>270.08026479377986</v>
          </cell>
        </row>
        <row r="105">
          <cell r="A105">
            <v>2038</v>
          </cell>
          <cell r="B105">
            <v>276.97240434213927</v>
          </cell>
        </row>
        <row r="106">
          <cell r="A106">
            <v>2039</v>
          </cell>
          <cell r="B106">
            <v>283.86454389049686</v>
          </cell>
        </row>
        <row r="107">
          <cell r="A107">
            <v>2040</v>
          </cell>
          <cell r="B107">
            <v>290.75668343885627</v>
          </cell>
        </row>
        <row r="108">
          <cell r="A108">
            <v>2041</v>
          </cell>
          <cell r="B108">
            <v>297.64882298721386</v>
          </cell>
        </row>
        <row r="109">
          <cell r="A109">
            <v>2042</v>
          </cell>
          <cell r="B109">
            <v>304.54096253557327</v>
          </cell>
        </row>
        <row r="110">
          <cell r="A110">
            <v>2043</v>
          </cell>
          <cell r="B110">
            <v>311.43310208393086</v>
          </cell>
        </row>
        <row r="111">
          <cell r="A111">
            <v>2044</v>
          </cell>
          <cell r="B111">
            <v>318.32524163228845</v>
          </cell>
        </row>
        <row r="112">
          <cell r="A112">
            <v>2045</v>
          </cell>
          <cell r="B112">
            <v>325.21738118064786</v>
          </cell>
        </row>
        <row r="113">
          <cell r="A113">
            <v>2046</v>
          </cell>
          <cell r="B113">
            <v>332.10952072900545</v>
          </cell>
        </row>
        <row r="114">
          <cell r="A114">
            <v>2047</v>
          </cell>
          <cell r="B114">
            <v>339.00166027736486</v>
          </cell>
        </row>
        <row r="115">
          <cell r="A115">
            <v>2048</v>
          </cell>
          <cell r="B115">
            <v>345.89379982572245</v>
          </cell>
        </row>
        <row r="116">
          <cell r="A116">
            <v>2049</v>
          </cell>
          <cell r="B116">
            <v>352.78593937408004</v>
          </cell>
        </row>
        <row r="117">
          <cell r="A117">
            <v>2050</v>
          </cell>
          <cell r="B117">
            <v>359.67807892243945</v>
          </cell>
        </row>
        <row r="118">
          <cell r="A118">
            <v>2051</v>
          </cell>
          <cell r="B118">
            <v>366.57021847079704</v>
          </cell>
        </row>
        <row r="119">
          <cell r="A119">
            <v>2052</v>
          </cell>
          <cell r="B119">
            <v>373.46235801915645</v>
          </cell>
        </row>
        <row r="120">
          <cell r="A120">
            <v>2053</v>
          </cell>
          <cell r="B120">
            <v>380.35449756751404</v>
          </cell>
        </row>
        <row r="121">
          <cell r="A121">
            <v>2054</v>
          </cell>
          <cell r="B121">
            <v>387.24663711587164</v>
          </cell>
        </row>
        <row r="122">
          <cell r="A122">
            <v>2055</v>
          </cell>
          <cell r="B122">
            <v>394.13877666423105</v>
          </cell>
        </row>
        <row r="123">
          <cell r="A123">
            <v>2056</v>
          </cell>
          <cell r="B123">
            <v>401.03091621258864</v>
          </cell>
        </row>
        <row r="124">
          <cell r="A124">
            <v>2057</v>
          </cell>
          <cell r="B124">
            <v>407.92305576094805</v>
          </cell>
        </row>
        <row r="125">
          <cell r="A125">
            <v>2058</v>
          </cell>
          <cell r="B125">
            <v>414.81519530930564</v>
          </cell>
        </row>
        <row r="126">
          <cell r="A126">
            <v>2059</v>
          </cell>
          <cell r="B126">
            <v>421.70733485766505</v>
          </cell>
        </row>
        <row r="127">
          <cell r="A127">
            <v>2060</v>
          </cell>
          <cell r="B127">
            <v>428.59947440602264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Aggressive-High, Linear Trend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  <cell r="B133">
            <v>139.12961337497472</v>
          </cell>
        </row>
        <row r="134">
          <cell r="A134">
            <v>2013</v>
          </cell>
          <cell r="B134">
            <v>139.12961337497472</v>
          </cell>
        </row>
        <row r="135">
          <cell r="A135">
            <v>2014</v>
          </cell>
          <cell r="B135">
            <v>139.12961337497472</v>
          </cell>
        </row>
        <row r="136">
          <cell r="A136">
            <v>2015</v>
          </cell>
          <cell r="B136">
            <v>139.12961337497472</v>
          </cell>
        </row>
        <row r="137">
          <cell r="A137">
            <v>2016</v>
          </cell>
          <cell r="B137">
            <v>139.12961337497472</v>
          </cell>
        </row>
        <row r="138">
          <cell r="A138">
            <v>2017</v>
          </cell>
          <cell r="B138">
            <v>139.12961337497472</v>
          </cell>
        </row>
        <row r="139">
          <cell r="A139">
            <v>2018</v>
          </cell>
          <cell r="B139">
            <v>139.12961337497472</v>
          </cell>
        </row>
        <row r="140">
          <cell r="A140">
            <v>2019</v>
          </cell>
          <cell r="B140">
            <v>160.37030830888398</v>
          </cell>
        </row>
        <row r="141">
          <cell r="A141">
            <v>2020</v>
          </cell>
          <cell r="B141">
            <v>181.61100324280414</v>
          </cell>
        </row>
        <row r="142">
          <cell r="A142">
            <v>2021</v>
          </cell>
          <cell r="B142">
            <v>202.85169817671704</v>
          </cell>
        </row>
        <row r="143">
          <cell r="A143">
            <v>2022</v>
          </cell>
          <cell r="B143">
            <v>224.09239311062993</v>
          </cell>
        </row>
        <row r="144">
          <cell r="A144">
            <v>2023</v>
          </cell>
          <cell r="B144">
            <v>245.3330880445501</v>
          </cell>
        </row>
        <row r="145">
          <cell r="A145">
            <v>2024</v>
          </cell>
          <cell r="B145">
            <v>266.57378297846299</v>
          </cell>
        </row>
        <row r="146">
          <cell r="A146">
            <v>2025</v>
          </cell>
          <cell r="B146">
            <v>287.81447791237588</v>
          </cell>
        </row>
        <row r="147">
          <cell r="A147">
            <v>2026</v>
          </cell>
          <cell r="B147">
            <v>309.05517284629605</v>
          </cell>
        </row>
        <row r="148">
          <cell r="A148">
            <v>2027</v>
          </cell>
          <cell r="B148">
            <v>330.29586778020894</v>
          </cell>
        </row>
        <row r="149">
          <cell r="A149">
            <v>2028</v>
          </cell>
          <cell r="B149">
            <v>351.53656271412183</v>
          </cell>
        </row>
        <row r="150">
          <cell r="A150">
            <v>2029</v>
          </cell>
          <cell r="B150">
            <v>372.777257648042</v>
          </cell>
        </row>
        <row r="151">
          <cell r="A151">
            <v>2030</v>
          </cell>
          <cell r="B151">
            <v>394.01795258195489</v>
          </cell>
        </row>
        <row r="152">
          <cell r="A152">
            <v>2031</v>
          </cell>
          <cell r="B152">
            <v>415.25864751586778</v>
          </cell>
        </row>
        <row r="153">
          <cell r="A153">
            <v>2032</v>
          </cell>
          <cell r="B153">
            <v>436.49934244978795</v>
          </cell>
        </row>
        <row r="154">
          <cell r="A154">
            <v>2033</v>
          </cell>
          <cell r="B154">
            <v>457.74003738370084</v>
          </cell>
        </row>
        <row r="155">
          <cell r="A155">
            <v>2034</v>
          </cell>
          <cell r="B155">
            <v>478.98073231761373</v>
          </cell>
        </row>
        <row r="156">
          <cell r="A156">
            <v>2035</v>
          </cell>
          <cell r="B156">
            <v>500.2214272515339</v>
          </cell>
        </row>
        <row r="157">
          <cell r="A157">
            <v>2036</v>
          </cell>
          <cell r="B157">
            <v>521.46212218544679</v>
          </cell>
        </row>
        <row r="158">
          <cell r="A158">
            <v>2037</v>
          </cell>
          <cell r="B158">
            <v>542.70281711935968</v>
          </cell>
        </row>
        <row r="159">
          <cell r="A159">
            <v>2038</v>
          </cell>
          <cell r="B159">
            <v>563.94351205327985</v>
          </cell>
        </row>
        <row r="160">
          <cell r="A160">
            <v>2039</v>
          </cell>
          <cell r="B160">
            <v>585.18420698719274</v>
          </cell>
        </row>
        <row r="161">
          <cell r="A161">
            <v>2040</v>
          </cell>
          <cell r="B161">
            <v>606.42490192110563</v>
          </cell>
        </row>
        <row r="162">
          <cell r="A162">
            <v>2041</v>
          </cell>
          <cell r="B162">
            <v>627.6655968550258</v>
          </cell>
        </row>
        <row r="163">
          <cell r="A163">
            <v>2042</v>
          </cell>
          <cell r="B163">
            <v>648.90629178893869</v>
          </cell>
        </row>
        <row r="164">
          <cell r="A164">
            <v>2043</v>
          </cell>
          <cell r="B164">
            <v>670.14698672285158</v>
          </cell>
        </row>
        <row r="165">
          <cell r="A165">
            <v>2044</v>
          </cell>
          <cell r="B165">
            <v>691.38768165677175</v>
          </cell>
        </row>
        <row r="166">
          <cell r="A166">
            <v>2045</v>
          </cell>
          <cell r="B166">
            <v>712.62837659068464</v>
          </cell>
        </row>
        <row r="167">
          <cell r="A167">
            <v>2046</v>
          </cell>
          <cell r="B167">
            <v>733.86907152459753</v>
          </cell>
        </row>
        <row r="168">
          <cell r="A168">
            <v>2047</v>
          </cell>
          <cell r="B168">
            <v>755.1097664585177</v>
          </cell>
        </row>
        <row r="169">
          <cell r="A169">
            <v>2048</v>
          </cell>
          <cell r="B169">
            <v>776.35046139243059</v>
          </cell>
        </row>
        <row r="170">
          <cell r="A170">
            <v>2049</v>
          </cell>
          <cell r="B170">
            <v>797.59115632634348</v>
          </cell>
        </row>
        <row r="171">
          <cell r="A171">
            <v>2050</v>
          </cell>
          <cell r="B171">
            <v>818.83185126026365</v>
          </cell>
        </row>
        <row r="172">
          <cell r="A172">
            <v>2051</v>
          </cell>
          <cell r="B172">
            <v>840.07254619417654</v>
          </cell>
        </row>
        <row r="173">
          <cell r="A173">
            <v>2052</v>
          </cell>
          <cell r="B173">
            <v>861.31324112808943</v>
          </cell>
        </row>
        <row r="174">
          <cell r="A174">
            <v>2053</v>
          </cell>
          <cell r="B174">
            <v>882.5539360620096</v>
          </cell>
        </row>
        <row r="175">
          <cell r="A175">
            <v>2054</v>
          </cell>
          <cell r="B175">
            <v>903.79463099592249</v>
          </cell>
        </row>
        <row r="176">
          <cell r="A176">
            <v>2055</v>
          </cell>
          <cell r="B176">
            <v>925.03532592983538</v>
          </cell>
        </row>
        <row r="177">
          <cell r="A177">
            <v>2056</v>
          </cell>
          <cell r="B177">
            <v>946.27602086375555</v>
          </cell>
        </row>
        <row r="178">
          <cell r="A178">
            <v>2057</v>
          </cell>
          <cell r="B178">
            <v>967.51671579766844</v>
          </cell>
        </row>
        <row r="179">
          <cell r="A179">
            <v>2058</v>
          </cell>
          <cell r="B179">
            <v>988.75741073158133</v>
          </cell>
        </row>
        <row r="180">
          <cell r="A180">
            <v>2059</v>
          </cell>
          <cell r="B180">
            <v>1009.9981056655015</v>
          </cell>
        </row>
        <row r="181">
          <cell r="A181">
            <v>2060</v>
          </cell>
          <cell r="B181">
            <v>1031.2388005994144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Aggressive-Max, Linear Trend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  <cell r="B187">
            <v>139.12961337497472</v>
          </cell>
        </row>
        <row r="188">
          <cell r="A188">
            <v>2013</v>
          </cell>
          <cell r="B188">
            <v>139.12961337497472</v>
          </cell>
        </row>
        <row r="189">
          <cell r="A189">
            <v>2014</v>
          </cell>
          <cell r="B189">
            <v>139.12961337497472</v>
          </cell>
        </row>
        <row r="190">
          <cell r="A190">
            <v>2015</v>
          </cell>
          <cell r="B190">
            <v>139.12961337497472</v>
          </cell>
        </row>
        <row r="191">
          <cell r="A191">
            <v>2016</v>
          </cell>
          <cell r="B191">
            <v>139.12961337497472</v>
          </cell>
        </row>
        <row r="192">
          <cell r="A192">
            <v>2017</v>
          </cell>
          <cell r="B192">
            <v>139.12961337497472</v>
          </cell>
        </row>
        <row r="193">
          <cell r="A193">
            <v>2018</v>
          </cell>
          <cell r="B193">
            <v>139.12961337497472</v>
          </cell>
        </row>
        <row r="194">
          <cell r="A194">
            <v>2019</v>
          </cell>
          <cell r="B194">
            <v>178.84985775293899</v>
          </cell>
        </row>
        <row r="195">
          <cell r="A195">
            <v>2020</v>
          </cell>
          <cell r="B195">
            <v>218.57010213090689</v>
          </cell>
        </row>
        <row r="196">
          <cell r="A196">
            <v>2021</v>
          </cell>
          <cell r="B196">
            <v>258.29034650887479</v>
          </cell>
        </row>
        <row r="197">
          <cell r="A197">
            <v>2022</v>
          </cell>
          <cell r="B197">
            <v>298.01059088684269</v>
          </cell>
        </row>
        <row r="198">
          <cell r="A198">
            <v>2023</v>
          </cell>
          <cell r="B198">
            <v>337.73083526481059</v>
          </cell>
        </row>
        <row r="199">
          <cell r="A199">
            <v>2024</v>
          </cell>
          <cell r="B199">
            <v>377.4510796427785</v>
          </cell>
        </row>
        <row r="200">
          <cell r="A200">
            <v>2025</v>
          </cell>
          <cell r="B200">
            <v>417.1713240207464</v>
          </cell>
        </row>
        <row r="201">
          <cell r="A201">
            <v>2026</v>
          </cell>
          <cell r="B201">
            <v>456.89156839872885</v>
          </cell>
        </row>
        <row r="202">
          <cell r="A202">
            <v>2027</v>
          </cell>
          <cell r="B202">
            <v>496.61181277669675</v>
          </cell>
        </row>
        <row r="203">
          <cell r="A203">
            <v>2028</v>
          </cell>
          <cell r="B203">
            <v>536.33205715466465</v>
          </cell>
        </row>
        <row r="204">
          <cell r="A204">
            <v>2029</v>
          </cell>
          <cell r="B204">
            <v>576.05230153263255</v>
          </cell>
        </row>
        <row r="205">
          <cell r="A205">
            <v>2030</v>
          </cell>
          <cell r="B205">
            <v>615.77254591060046</v>
          </cell>
        </row>
        <row r="206">
          <cell r="A206">
            <v>2031</v>
          </cell>
          <cell r="B206">
            <v>655.49279028856836</v>
          </cell>
        </row>
        <row r="207">
          <cell r="A207">
            <v>2032</v>
          </cell>
          <cell r="B207">
            <v>695.21303466653626</v>
          </cell>
        </row>
        <row r="208">
          <cell r="A208">
            <v>2033</v>
          </cell>
          <cell r="B208">
            <v>734.93327904450416</v>
          </cell>
        </row>
        <row r="209">
          <cell r="A209">
            <v>2034</v>
          </cell>
          <cell r="B209">
            <v>774.65352342247206</v>
          </cell>
        </row>
        <row r="210">
          <cell r="A210">
            <v>2035</v>
          </cell>
          <cell r="B210">
            <v>814.37376780043996</v>
          </cell>
        </row>
        <row r="211">
          <cell r="A211">
            <v>2036</v>
          </cell>
          <cell r="B211">
            <v>854.09401217840787</v>
          </cell>
        </row>
        <row r="212">
          <cell r="A212">
            <v>2037</v>
          </cell>
          <cell r="B212">
            <v>893.81425655637577</v>
          </cell>
        </row>
        <row r="213">
          <cell r="A213">
            <v>2038</v>
          </cell>
          <cell r="B213">
            <v>933.53450093434367</v>
          </cell>
        </row>
        <row r="214">
          <cell r="A214">
            <v>2039</v>
          </cell>
          <cell r="B214">
            <v>973.25474531231157</v>
          </cell>
        </row>
        <row r="215">
          <cell r="A215">
            <v>2040</v>
          </cell>
          <cell r="B215">
            <v>1012.9749896902795</v>
          </cell>
        </row>
        <row r="216">
          <cell r="A216">
            <v>2041</v>
          </cell>
          <cell r="B216">
            <v>1052.6952340682619</v>
          </cell>
        </row>
        <row r="217">
          <cell r="A217">
            <v>2042</v>
          </cell>
          <cell r="B217">
            <v>1092.4154784462298</v>
          </cell>
        </row>
        <row r="218">
          <cell r="A218">
            <v>2043</v>
          </cell>
          <cell r="B218">
            <v>1132.1357228241977</v>
          </cell>
        </row>
        <row r="219">
          <cell r="A219">
            <v>2044</v>
          </cell>
          <cell r="B219">
            <v>1171.8559672021656</v>
          </cell>
        </row>
        <row r="220">
          <cell r="A220">
            <v>2045</v>
          </cell>
          <cell r="B220">
            <v>1211.5762115801335</v>
          </cell>
        </row>
        <row r="221">
          <cell r="A221">
            <v>2046</v>
          </cell>
          <cell r="B221">
            <v>1251.2964559581014</v>
          </cell>
        </row>
        <row r="222">
          <cell r="A222">
            <v>2047</v>
          </cell>
          <cell r="B222">
            <v>1291.0167003360693</v>
          </cell>
        </row>
        <row r="223">
          <cell r="A223">
            <v>2048</v>
          </cell>
          <cell r="B223">
            <v>1330.7369447140372</v>
          </cell>
        </row>
        <row r="224">
          <cell r="A224">
            <v>2049</v>
          </cell>
          <cell r="B224">
            <v>1370.4571890920051</v>
          </cell>
        </row>
        <row r="225">
          <cell r="A225">
            <v>2050</v>
          </cell>
          <cell r="B225">
            <v>1410.177433469973</v>
          </cell>
        </row>
        <row r="226">
          <cell r="A226">
            <v>2051</v>
          </cell>
          <cell r="B226">
            <v>1410.700338455408</v>
          </cell>
        </row>
        <row r="227">
          <cell r="A227">
            <v>2052</v>
          </cell>
          <cell r="B227">
            <v>1410.700338455408</v>
          </cell>
        </row>
        <row r="228">
          <cell r="A228">
            <v>2053</v>
          </cell>
          <cell r="B228">
            <v>1410.700338455408</v>
          </cell>
        </row>
        <row r="229">
          <cell r="A229">
            <v>2054</v>
          </cell>
          <cell r="B229">
            <v>1410.700338455408</v>
          </cell>
        </row>
        <row r="230">
          <cell r="A230">
            <v>2055</v>
          </cell>
          <cell r="B230">
            <v>1410.700338455408</v>
          </cell>
        </row>
        <row r="231">
          <cell r="A231">
            <v>2056</v>
          </cell>
          <cell r="B231">
            <v>1410.700338455408</v>
          </cell>
        </row>
        <row r="232">
          <cell r="A232">
            <v>2057</v>
          </cell>
          <cell r="B232">
            <v>1410.700338455408</v>
          </cell>
        </row>
        <row r="233">
          <cell r="A233">
            <v>2058</v>
          </cell>
          <cell r="B233">
            <v>1410.700338455408</v>
          </cell>
        </row>
        <row r="234">
          <cell r="A234">
            <v>2059</v>
          </cell>
          <cell r="B234">
            <v>1410.700338455408</v>
          </cell>
        </row>
        <row r="235">
          <cell r="A235">
            <v>2060</v>
          </cell>
          <cell r="B235">
            <v>1410.700338455408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Aggressive-High, high early growth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  <cell r="B241">
            <v>139.12961337497472</v>
          </cell>
        </row>
        <row r="242">
          <cell r="A242">
            <v>2013</v>
          </cell>
          <cell r="B242">
            <v>139.12961337497472</v>
          </cell>
        </row>
        <row r="243">
          <cell r="A243">
            <v>2014</v>
          </cell>
          <cell r="B243">
            <v>139.12961337497472</v>
          </cell>
        </row>
        <row r="244">
          <cell r="A244">
            <v>2015</v>
          </cell>
          <cell r="B244">
            <v>139.12961337497472</v>
          </cell>
        </row>
        <row r="245">
          <cell r="A245">
            <v>2016</v>
          </cell>
          <cell r="B245">
            <v>139.12961337497472</v>
          </cell>
        </row>
        <row r="246">
          <cell r="A246">
            <v>2017</v>
          </cell>
          <cell r="B246">
            <v>139.12961337497472</v>
          </cell>
        </row>
        <row r="247">
          <cell r="A247">
            <v>2018</v>
          </cell>
          <cell r="B247">
            <v>139.12961337497472</v>
          </cell>
        </row>
        <row r="248">
          <cell r="A248">
            <v>2019</v>
          </cell>
          <cell r="B248">
            <v>168.47707149006601</v>
          </cell>
        </row>
        <row r="249">
          <cell r="A249">
            <v>2020</v>
          </cell>
          <cell r="B249">
            <v>197.82452960516821</v>
          </cell>
        </row>
        <row r="250">
          <cell r="A250">
            <v>2021</v>
          </cell>
          <cell r="B250">
            <v>227.17198772027041</v>
          </cell>
        </row>
        <row r="251">
          <cell r="A251">
            <v>2022</v>
          </cell>
          <cell r="B251">
            <v>256.51944583536533</v>
          </cell>
        </row>
        <row r="252">
          <cell r="A252">
            <v>2023</v>
          </cell>
          <cell r="B252">
            <v>285.86690395046753</v>
          </cell>
        </row>
        <row r="253">
          <cell r="A253">
            <v>2024</v>
          </cell>
          <cell r="B253">
            <v>315.21436206556245</v>
          </cell>
        </row>
        <row r="254">
          <cell r="A254">
            <v>2025</v>
          </cell>
          <cell r="B254">
            <v>344.56182018066465</v>
          </cell>
        </row>
        <row r="255">
          <cell r="A255">
            <v>2026</v>
          </cell>
          <cell r="B255">
            <v>373.90927829575958</v>
          </cell>
        </row>
        <row r="256">
          <cell r="A256">
            <v>2027</v>
          </cell>
          <cell r="B256">
            <v>403.25673641086178</v>
          </cell>
        </row>
        <row r="257">
          <cell r="A257">
            <v>2028</v>
          </cell>
          <cell r="B257">
            <v>432.6041945259567</v>
          </cell>
        </row>
        <row r="258">
          <cell r="A258">
            <v>2029</v>
          </cell>
          <cell r="B258">
            <v>461.9516526410589</v>
          </cell>
        </row>
        <row r="259">
          <cell r="A259">
            <v>2030</v>
          </cell>
          <cell r="B259">
            <v>491.29911075615382</v>
          </cell>
        </row>
        <row r="260">
          <cell r="A260">
            <v>2031</v>
          </cell>
          <cell r="B260">
            <v>507.67574778136259</v>
          </cell>
        </row>
        <row r="261">
          <cell r="A261">
            <v>2032</v>
          </cell>
          <cell r="B261">
            <v>524.05238480656772</v>
          </cell>
        </row>
        <row r="262">
          <cell r="A262">
            <v>2033</v>
          </cell>
          <cell r="B262">
            <v>540.42902183177284</v>
          </cell>
        </row>
        <row r="263">
          <cell r="A263">
            <v>2034</v>
          </cell>
          <cell r="B263">
            <v>556.80565885697797</v>
          </cell>
        </row>
        <row r="264">
          <cell r="A264">
            <v>2035</v>
          </cell>
          <cell r="B264">
            <v>573.1822958821831</v>
          </cell>
        </row>
        <row r="265">
          <cell r="A265">
            <v>2036</v>
          </cell>
          <cell r="B265">
            <v>589.55893290738823</v>
          </cell>
        </row>
        <row r="266">
          <cell r="A266">
            <v>2037</v>
          </cell>
          <cell r="B266">
            <v>605.93556993259335</v>
          </cell>
        </row>
        <row r="267">
          <cell r="A267">
            <v>2038</v>
          </cell>
          <cell r="B267">
            <v>622.31220695779848</v>
          </cell>
        </row>
        <row r="268">
          <cell r="A268">
            <v>2039</v>
          </cell>
          <cell r="B268">
            <v>638.68884398300361</v>
          </cell>
        </row>
        <row r="269">
          <cell r="A269">
            <v>2040</v>
          </cell>
          <cell r="B269">
            <v>655.06548100820874</v>
          </cell>
        </row>
        <row r="270">
          <cell r="A270">
            <v>2041</v>
          </cell>
          <cell r="B270">
            <v>671.44211803341386</v>
          </cell>
        </row>
        <row r="271">
          <cell r="A271">
            <v>2042</v>
          </cell>
          <cell r="B271">
            <v>687.81875505861899</v>
          </cell>
        </row>
        <row r="272">
          <cell r="A272">
            <v>2043</v>
          </cell>
          <cell r="B272">
            <v>704.19539208382412</v>
          </cell>
        </row>
        <row r="273">
          <cell r="A273">
            <v>2044</v>
          </cell>
          <cell r="B273">
            <v>720.57202910902924</v>
          </cell>
        </row>
        <row r="274">
          <cell r="A274">
            <v>2045</v>
          </cell>
          <cell r="B274">
            <v>736.94866613423437</v>
          </cell>
        </row>
        <row r="275">
          <cell r="A275">
            <v>2046</v>
          </cell>
          <cell r="B275">
            <v>753.3253031594395</v>
          </cell>
        </row>
        <row r="276">
          <cell r="A276">
            <v>2047</v>
          </cell>
          <cell r="B276">
            <v>769.70194018464463</v>
          </cell>
        </row>
        <row r="277">
          <cell r="A277">
            <v>2048</v>
          </cell>
          <cell r="B277">
            <v>786.07857720984975</v>
          </cell>
        </row>
        <row r="278">
          <cell r="A278">
            <v>2049</v>
          </cell>
          <cell r="B278">
            <v>802.45521423505488</v>
          </cell>
        </row>
        <row r="279">
          <cell r="A279">
            <v>2050</v>
          </cell>
          <cell r="B279">
            <v>818.83185126026001</v>
          </cell>
        </row>
        <row r="280">
          <cell r="A280">
            <v>2051</v>
          </cell>
          <cell r="B280">
            <v>835.20848828546514</v>
          </cell>
        </row>
        <row r="281">
          <cell r="A281">
            <v>2052</v>
          </cell>
          <cell r="B281">
            <v>851.58512531067026</v>
          </cell>
        </row>
        <row r="282">
          <cell r="A282">
            <v>2053</v>
          </cell>
          <cell r="B282">
            <v>867.96176233587539</v>
          </cell>
        </row>
        <row r="283">
          <cell r="A283">
            <v>2054</v>
          </cell>
          <cell r="B283">
            <v>884.33839936108052</v>
          </cell>
        </row>
        <row r="284">
          <cell r="A284">
            <v>2055</v>
          </cell>
          <cell r="B284">
            <v>900.71503638628565</v>
          </cell>
        </row>
        <row r="285">
          <cell r="A285">
            <v>2056</v>
          </cell>
          <cell r="B285">
            <v>917.09167341149077</v>
          </cell>
        </row>
        <row r="286">
          <cell r="A286">
            <v>2057</v>
          </cell>
          <cell r="B286">
            <v>933.4683104366959</v>
          </cell>
        </row>
        <row r="287">
          <cell r="A287">
            <v>2058</v>
          </cell>
          <cell r="B287">
            <v>949.84494746190103</v>
          </cell>
        </row>
        <row r="288">
          <cell r="A288">
            <v>2059</v>
          </cell>
          <cell r="B288">
            <v>966.22158448710616</v>
          </cell>
        </row>
        <row r="289">
          <cell r="A289">
            <v>2060</v>
          </cell>
          <cell r="B289">
            <v>982.59822151231128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Aggressive-Low, high early growth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  <cell r="B295">
            <v>139.12961337497472</v>
          </cell>
        </row>
        <row r="296">
          <cell r="A296">
            <v>2013</v>
          </cell>
          <cell r="B296">
            <v>139.12961337497472</v>
          </cell>
        </row>
        <row r="297">
          <cell r="A297">
            <v>2014</v>
          </cell>
          <cell r="B297">
            <v>139.12961337497472</v>
          </cell>
        </row>
        <row r="298">
          <cell r="A298">
            <v>2015</v>
          </cell>
          <cell r="B298">
            <v>139.12961337497472</v>
          </cell>
        </row>
        <row r="299">
          <cell r="A299">
            <v>2016</v>
          </cell>
          <cell r="B299">
            <v>139.12961337497472</v>
          </cell>
        </row>
        <row r="300">
          <cell r="A300">
            <v>2017</v>
          </cell>
          <cell r="B300">
            <v>139.12961337497472</v>
          </cell>
        </row>
        <row r="301">
          <cell r="A301">
            <v>2018</v>
          </cell>
          <cell r="B301">
            <v>139.12961337497472</v>
          </cell>
        </row>
        <row r="302">
          <cell r="A302">
            <v>2019</v>
          </cell>
          <cell r="B302">
            <v>145.51938287317716</v>
          </cell>
        </row>
        <row r="303">
          <cell r="A303">
            <v>2020</v>
          </cell>
          <cell r="B303">
            <v>151.90915237138506</v>
          </cell>
        </row>
        <row r="304">
          <cell r="A304">
            <v>2021</v>
          </cell>
          <cell r="B304">
            <v>158.29892186959296</v>
          </cell>
        </row>
        <row r="305">
          <cell r="A305">
            <v>2022</v>
          </cell>
          <cell r="B305">
            <v>164.68869136780086</v>
          </cell>
        </row>
        <row r="306">
          <cell r="A306">
            <v>2023</v>
          </cell>
          <cell r="B306">
            <v>171.07846086600875</v>
          </cell>
        </row>
        <row r="307">
          <cell r="A307">
            <v>2024</v>
          </cell>
          <cell r="B307">
            <v>177.46823036421665</v>
          </cell>
        </row>
        <row r="308">
          <cell r="A308">
            <v>2025</v>
          </cell>
          <cell r="B308">
            <v>183.85799986242273</v>
          </cell>
        </row>
        <row r="309">
          <cell r="A309">
            <v>2026</v>
          </cell>
          <cell r="B309">
            <v>190.24776936063063</v>
          </cell>
        </row>
        <row r="310">
          <cell r="A310">
            <v>2027</v>
          </cell>
          <cell r="B310">
            <v>196.63753885883852</v>
          </cell>
        </row>
        <row r="311">
          <cell r="A311">
            <v>2028</v>
          </cell>
          <cell r="B311">
            <v>203.02730835704642</v>
          </cell>
        </row>
        <row r="312">
          <cell r="A312">
            <v>2029</v>
          </cell>
          <cell r="B312">
            <v>209.41707785525432</v>
          </cell>
        </row>
        <row r="313">
          <cell r="A313">
            <v>2030</v>
          </cell>
          <cell r="B313">
            <v>215.80684735346222</v>
          </cell>
        </row>
        <row r="314">
          <cell r="A314">
            <v>2031</v>
          </cell>
          <cell r="B314">
            <v>223.00040893191181</v>
          </cell>
        </row>
        <row r="315">
          <cell r="A315">
            <v>2032</v>
          </cell>
          <cell r="B315">
            <v>230.19397051035958</v>
          </cell>
        </row>
        <row r="316">
          <cell r="A316">
            <v>2033</v>
          </cell>
          <cell r="B316">
            <v>237.38753208880917</v>
          </cell>
        </row>
        <row r="317">
          <cell r="A317">
            <v>2034</v>
          </cell>
          <cell r="B317">
            <v>244.58109366725694</v>
          </cell>
        </row>
        <row r="318">
          <cell r="A318">
            <v>2035</v>
          </cell>
          <cell r="B318">
            <v>251.77465524570653</v>
          </cell>
        </row>
        <row r="319">
          <cell r="A319">
            <v>2036</v>
          </cell>
          <cell r="B319">
            <v>258.9682168241543</v>
          </cell>
        </row>
        <row r="320">
          <cell r="A320">
            <v>2037</v>
          </cell>
          <cell r="B320">
            <v>266.16177840260389</v>
          </cell>
        </row>
        <row r="321">
          <cell r="A321">
            <v>2038</v>
          </cell>
          <cell r="B321">
            <v>273.35533998105348</v>
          </cell>
        </row>
        <row r="322">
          <cell r="A322">
            <v>2039</v>
          </cell>
          <cell r="B322">
            <v>280.54890155950125</v>
          </cell>
        </row>
        <row r="323">
          <cell r="A323">
            <v>2040</v>
          </cell>
          <cell r="B323">
            <v>287.74246313795084</v>
          </cell>
        </row>
        <row r="324">
          <cell r="A324">
            <v>2041</v>
          </cell>
          <cell r="B324">
            <v>294.93602471639861</v>
          </cell>
        </row>
        <row r="325">
          <cell r="A325">
            <v>2042</v>
          </cell>
          <cell r="B325">
            <v>302.1295862948482</v>
          </cell>
        </row>
        <row r="326">
          <cell r="A326">
            <v>2043</v>
          </cell>
          <cell r="B326">
            <v>309.32314787329597</v>
          </cell>
        </row>
        <row r="327">
          <cell r="A327">
            <v>2044</v>
          </cell>
          <cell r="B327">
            <v>316.51670945174556</v>
          </cell>
        </row>
        <row r="328">
          <cell r="A328">
            <v>2045</v>
          </cell>
          <cell r="B328">
            <v>323.71027103019333</v>
          </cell>
        </row>
        <row r="329">
          <cell r="A329">
            <v>2046</v>
          </cell>
          <cell r="B329">
            <v>330.90383260864292</v>
          </cell>
        </row>
        <row r="330">
          <cell r="A330">
            <v>2047</v>
          </cell>
          <cell r="B330">
            <v>338.09739418709069</v>
          </cell>
        </row>
        <row r="331">
          <cell r="A331">
            <v>2048</v>
          </cell>
          <cell r="B331">
            <v>345.29095576554028</v>
          </cell>
        </row>
        <row r="332">
          <cell r="A332">
            <v>2049</v>
          </cell>
          <cell r="B332">
            <v>352.48451734398986</v>
          </cell>
        </row>
        <row r="333">
          <cell r="A333">
            <v>2050</v>
          </cell>
          <cell r="B333">
            <v>359.67807892243763</v>
          </cell>
        </row>
        <row r="334">
          <cell r="A334">
            <v>2051</v>
          </cell>
          <cell r="B334">
            <v>366.87164050088722</v>
          </cell>
        </row>
        <row r="335">
          <cell r="A335">
            <v>2052</v>
          </cell>
          <cell r="B335">
            <v>374.06520207933499</v>
          </cell>
        </row>
        <row r="336">
          <cell r="A336">
            <v>2053</v>
          </cell>
          <cell r="B336">
            <v>381.25876365778458</v>
          </cell>
        </row>
        <row r="337">
          <cell r="A337">
            <v>2054</v>
          </cell>
          <cell r="B337">
            <v>388.45232523623235</v>
          </cell>
        </row>
        <row r="338">
          <cell r="A338">
            <v>2055</v>
          </cell>
          <cell r="B338">
            <v>395.64588681468194</v>
          </cell>
        </row>
        <row r="339">
          <cell r="A339">
            <v>2056</v>
          </cell>
          <cell r="B339">
            <v>402.83944839312971</v>
          </cell>
        </row>
        <row r="340">
          <cell r="A340">
            <v>2057</v>
          </cell>
          <cell r="B340">
            <v>410.0330099715793</v>
          </cell>
        </row>
        <row r="341">
          <cell r="A341">
            <v>2058</v>
          </cell>
          <cell r="B341">
            <v>417.22657155002707</v>
          </cell>
        </row>
        <row r="342">
          <cell r="A342">
            <v>2059</v>
          </cell>
          <cell r="B342">
            <v>424.42013312847666</v>
          </cell>
        </row>
        <row r="343">
          <cell r="A343">
            <v>2060</v>
          </cell>
          <cell r="B343">
            <v>431.61369470692625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Lassaletta et al 2014, conservative growth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  <cell r="B349">
            <v>139.12961337497472</v>
          </cell>
        </row>
        <row r="350">
          <cell r="A350">
            <v>2013</v>
          </cell>
          <cell r="B350">
            <v>139.12961337497472</v>
          </cell>
        </row>
        <row r="351">
          <cell r="A351">
            <v>2014</v>
          </cell>
          <cell r="B351">
            <v>139.12961337497472</v>
          </cell>
        </row>
        <row r="352">
          <cell r="A352">
            <v>2015</v>
          </cell>
          <cell r="B352">
            <v>139.12961337497472</v>
          </cell>
        </row>
        <row r="353">
          <cell r="A353">
            <v>2016</v>
          </cell>
          <cell r="B353">
            <v>139.12961337497472</v>
          </cell>
        </row>
        <row r="354">
          <cell r="A354">
            <v>2017</v>
          </cell>
          <cell r="B354">
            <v>139.12961337497472</v>
          </cell>
        </row>
        <row r="355">
          <cell r="A355">
            <v>2018</v>
          </cell>
          <cell r="B355">
            <v>139.12961337497472</v>
          </cell>
        </row>
        <row r="356">
          <cell r="A356">
            <v>2019</v>
          </cell>
          <cell r="B356">
            <v>141.8145968111703</v>
          </cell>
        </row>
        <row r="357">
          <cell r="A357">
            <v>2020</v>
          </cell>
          <cell r="B357">
            <v>144.49958024736952</v>
          </cell>
        </row>
        <row r="358">
          <cell r="A358">
            <v>2021</v>
          </cell>
          <cell r="B358">
            <v>147.18456368356783</v>
          </cell>
        </row>
        <row r="359">
          <cell r="A359">
            <v>2022</v>
          </cell>
          <cell r="B359">
            <v>149.86954711976705</v>
          </cell>
        </row>
        <row r="360">
          <cell r="A360">
            <v>2023</v>
          </cell>
          <cell r="B360">
            <v>152.55453055596536</v>
          </cell>
        </row>
        <row r="361">
          <cell r="A361">
            <v>2024</v>
          </cell>
          <cell r="B361">
            <v>155.23951399216458</v>
          </cell>
        </row>
        <row r="362">
          <cell r="A362">
            <v>2025</v>
          </cell>
          <cell r="B362">
            <v>157.92449742836379</v>
          </cell>
        </row>
        <row r="363">
          <cell r="A363">
            <v>2026</v>
          </cell>
          <cell r="B363">
            <v>160.6094808645621</v>
          </cell>
        </row>
        <row r="364">
          <cell r="A364">
            <v>2027</v>
          </cell>
          <cell r="B364">
            <v>163.29446430076132</v>
          </cell>
        </row>
        <row r="365">
          <cell r="A365">
            <v>2028</v>
          </cell>
          <cell r="B365">
            <v>165.97944773695963</v>
          </cell>
        </row>
        <row r="366">
          <cell r="A366">
            <v>2029</v>
          </cell>
          <cell r="B366">
            <v>168.66443117315885</v>
          </cell>
        </row>
        <row r="367">
          <cell r="A367">
            <v>2030</v>
          </cell>
          <cell r="B367">
            <v>171.34941460935715</v>
          </cell>
        </row>
        <row r="368">
          <cell r="A368">
            <v>2031</v>
          </cell>
          <cell r="B368">
            <v>174.03439804555637</v>
          </cell>
        </row>
        <row r="369">
          <cell r="A369">
            <v>2032</v>
          </cell>
          <cell r="B369">
            <v>176.71938148175468</v>
          </cell>
        </row>
        <row r="370">
          <cell r="A370">
            <v>2033</v>
          </cell>
          <cell r="B370">
            <v>179.4043649179539</v>
          </cell>
        </row>
        <row r="371">
          <cell r="A371">
            <v>2034</v>
          </cell>
          <cell r="B371">
            <v>182.08934835415221</v>
          </cell>
        </row>
        <row r="372">
          <cell r="A372">
            <v>2035</v>
          </cell>
          <cell r="B372">
            <v>184.77433179035143</v>
          </cell>
        </row>
        <row r="373">
          <cell r="A373">
            <v>2036</v>
          </cell>
          <cell r="B373">
            <v>187.45931522655064</v>
          </cell>
        </row>
        <row r="374">
          <cell r="A374">
            <v>2037</v>
          </cell>
          <cell r="B374">
            <v>190.14429866274895</v>
          </cell>
        </row>
        <row r="375">
          <cell r="A375">
            <v>2038</v>
          </cell>
          <cell r="B375">
            <v>192.82928209894817</v>
          </cell>
        </row>
        <row r="376">
          <cell r="A376">
            <v>2039</v>
          </cell>
          <cell r="B376">
            <v>195.51426553514648</v>
          </cell>
        </row>
        <row r="377">
          <cell r="A377">
            <v>2040</v>
          </cell>
          <cell r="B377">
            <v>198.1992489713457</v>
          </cell>
        </row>
        <row r="378">
          <cell r="A378">
            <v>2041</v>
          </cell>
          <cell r="B378">
            <v>200.884232407544</v>
          </cell>
        </row>
        <row r="379">
          <cell r="A379">
            <v>2042</v>
          </cell>
          <cell r="B379">
            <v>203.56921584374322</v>
          </cell>
        </row>
        <row r="380">
          <cell r="A380">
            <v>2043</v>
          </cell>
          <cell r="B380">
            <v>206.25419927994153</v>
          </cell>
        </row>
        <row r="381">
          <cell r="A381">
            <v>2044</v>
          </cell>
          <cell r="B381">
            <v>208.93918271614075</v>
          </cell>
        </row>
        <row r="382">
          <cell r="A382">
            <v>2045</v>
          </cell>
          <cell r="B382">
            <v>211.62416615233906</v>
          </cell>
        </row>
        <row r="383">
          <cell r="A383">
            <v>2046</v>
          </cell>
          <cell r="B383">
            <v>214.30914958853828</v>
          </cell>
        </row>
        <row r="384">
          <cell r="A384">
            <v>2047</v>
          </cell>
          <cell r="B384">
            <v>216.99413302473658</v>
          </cell>
        </row>
        <row r="385">
          <cell r="A385">
            <v>2048</v>
          </cell>
          <cell r="B385">
            <v>219.6791164609358</v>
          </cell>
        </row>
        <row r="386">
          <cell r="A386">
            <v>2049</v>
          </cell>
          <cell r="B386">
            <v>222.36409989713502</v>
          </cell>
        </row>
        <row r="387">
          <cell r="A387">
            <v>2050</v>
          </cell>
          <cell r="B387">
            <v>225.04908333333333</v>
          </cell>
        </row>
        <row r="388">
          <cell r="A388">
            <v>2051</v>
          </cell>
          <cell r="B388">
            <v>227.73406676953255</v>
          </cell>
        </row>
        <row r="389">
          <cell r="A389">
            <v>2052</v>
          </cell>
          <cell r="B389">
            <v>230.41905020573085</v>
          </cell>
        </row>
        <row r="390">
          <cell r="A390">
            <v>2053</v>
          </cell>
          <cell r="B390">
            <v>233.10403364193007</v>
          </cell>
        </row>
        <row r="391">
          <cell r="A391">
            <v>2054</v>
          </cell>
          <cell r="B391">
            <v>235.78901707812838</v>
          </cell>
        </row>
        <row r="392">
          <cell r="A392">
            <v>2055</v>
          </cell>
          <cell r="B392">
            <v>238.4740005143276</v>
          </cell>
        </row>
        <row r="393">
          <cell r="A393">
            <v>2056</v>
          </cell>
          <cell r="B393">
            <v>241.15898395052591</v>
          </cell>
        </row>
        <row r="394">
          <cell r="A394">
            <v>2057</v>
          </cell>
          <cell r="B394">
            <v>243.84396738672513</v>
          </cell>
        </row>
        <row r="395">
          <cell r="A395">
            <v>2058</v>
          </cell>
          <cell r="B395">
            <v>246.52895082292343</v>
          </cell>
        </row>
        <row r="396">
          <cell r="A396">
            <v>2059</v>
          </cell>
          <cell r="B396">
            <v>249.21393425912265</v>
          </cell>
        </row>
        <row r="397">
          <cell r="A397">
            <v>2060</v>
          </cell>
          <cell r="B397">
            <v>251.89891769532096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Lassaletta et al 2014, moderate growth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  <cell r="B403">
            <v>139.12961337497472</v>
          </cell>
        </row>
        <row r="404">
          <cell r="A404">
            <v>2013</v>
          </cell>
          <cell r="B404">
            <v>139.12961337497472</v>
          </cell>
        </row>
        <row r="405">
          <cell r="A405">
            <v>2014</v>
          </cell>
          <cell r="B405">
            <v>139.12961337497472</v>
          </cell>
        </row>
        <row r="406">
          <cell r="A406">
            <v>2015</v>
          </cell>
          <cell r="B406">
            <v>139.12961337497472</v>
          </cell>
        </row>
        <row r="407">
          <cell r="A407">
            <v>2016</v>
          </cell>
          <cell r="B407">
            <v>139.12961337497472</v>
          </cell>
        </row>
        <row r="408">
          <cell r="A408">
            <v>2017</v>
          </cell>
          <cell r="B408">
            <v>139.12961337497472</v>
          </cell>
        </row>
        <row r="409">
          <cell r="A409">
            <v>2018</v>
          </cell>
          <cell r="B409">
            <v>139.12961337497472</v>
          </cell>
        </row>
        <row r="410">
          <cell r="A410">
            <v>2019</v>
          </cell>
          <cell r="B410">
            <v>148.84738066533828</v>
          </cell>
        </row>
        <row r="411">
          <cell r="A411">
            <v>2020</v>
          </cell>
          <cell r="B411">
            <v>158.56514795570183</v>
          </cell>
        </row>
        <row r="412">
          <cell r="A412">
            <v>2021</v>
          </cell>
          <cell r="B412">
            <v>168.28291524606902</v>
          </cell>
        </row>
        <row r="413">
          <cell r="A413">
            <v>2022</v>
          </cell>
          <cell r="B413">
            <v>178.00068253643258</v>
          </cell>
        </row>
        <row r="414">
          <cell r="A414">
            <v>2023</v>
          </cell>
          <cell r="B414">
            <v>187.71844982679977</v>
          </cell>
        </row>
        <row r="415">
          <cell r="A415">
            <v>2024</v>
          </cell>
          <cell r="B415">
            <v>197.43621711716332</v>
          </cell>
        </row>
        <row r="416">
          <cell r="A416">
            <v>2025</v>
          </cell>
          <cell r="B416">
            <v>207.15398440753052</v>
          </cell>
        </row>
        <row r="417">
          <cell r="A417">
            <v>2026</v>
          </cell>
          <cell r="B417">
            <v>216.87175169789407</v>
          </cell>
        </row>
        <row r="418">
          <cell r="A418">
            <v>2027</v>
          </cell>
          <cell r="B418">
            <v>226.58951898826126</v>
          </cell>
        </row>
        <row r="419">
          <cell r="A419">
            <v>2028</v>
          </cell>
          <cell r="B419">
            <v>236.30728627862482</v>
          </cell>
        </row>
        <row r="420">
          <cell r="A420">
            <v>2029</v>
          </cell>
          <cell r="B420">
            <v>246.02505356899201</v>
          </cell>
        </row>
        <row r="421">
          <cell r="A421">
            <v>2030</v>
          </cell>
          <cell r="B421">
            <v>255.7428208593592</v>
          </cell>
        </row>
        <row r="422">
          <cell r="A422">
            <v>2031</v>
          </cell>
          <cell r="B422">
            <v>265.46058814972275</v>
          </cell>
        </row>
        <row r="423">
          <cell r="A423">
            <v>2032</v>
          </cell>
          <cell r="B423">
            <v>275.17835544008994</v>
          </cell>
        </row>
        <row r="424">
          <cell r="A424">
            <v>2033</v>
          </cell>
          <cell r="B424">
            <v>284.8961227304535</v>
          </cell>
        </row>
        <row r="425">
          <cell r="A425">
            <v>2034</v>
          </cell>
          <cell r="B425">
            <v>294.61389002082069</v>
          </cell>
        </row>
        <row r="426">
          <cell r="A426">
            <v>2035</v>
          </cell>
          <cell r="B426">
            <v>304.33165731118424</v>
          </cell>
        </row>
        <row r="427">
          <cell r="A427">
            <v>2036</v>
          </cell>
          <cell r="B427">
            <v>314.04942460155144</v>
          </cell>
        </row>
        <row r="428">
          <cell r="A428">
            <v>2037</v>
          </cell>
          <cell r="B428">
            <v>323.76719189191499</v>
          </cell>
        </row>
        <row r="429">
          <cell r="A429">
            <v>2038</v>
          </cell>
          <cell r="B429">
            <v>333.48495918228218</v>
          </cell>
        </row>
        <row r="430">
          <cell r="A430">
            <v>2039</v>
          </cell>
          <cell r="B430">
            <v>343.20272647264574</v>
          </cell>
        </row>
        <row r="431">
          <cell r="A431">
            <v>2040</v>
          </cell>
          <cell r="B431">
            <v>352.92049376301293</v>
          </cell>
        </row>
        <row r="432">
          <cell r="A432">
            <v>2041</v>
          </cell>
          <cell r="B432">
            <v>362.63826105337648</v>
          </cell>
        </row>
        <row r="433">
          <cell r="A433">
            <v>2042</v>
          </cell>
          <cell r="B433">
            <v>372.35602834374367</v>
          </cell>
        </row>
        <row r="434">
          <cell r="A434">
            <v>2043</v>
          </cell>
          <cell r="B434">
            <v>382.07379563410723</v>
          </cell>
        </row>
        <row r="435">
          <cell r="A435">
            <v>2044</v>
          </cell>
          <cell r="B435">
            <v>391.79156292447442</v>
          </cell>
        </row>
        <row r="436">
          <cell r="A436">
            <v>2045</v>
          </cell>
          <cell r="B436">
            <v>401.50933021483797</v>
          </cell>
        </row>
        <row r="437">
          <cell r="A437">
            <v>2046</v>
          </cell>
          <cell r="B437">
            <v>411.22709750520517</v>
          </cell>
        </row>
        <row r="438">
          <cell r="A438">
            <v>2047</v>
          </cell>
          <cell r="B438">
            <v>420.94486479556872</v>
          </cell>
        </row>
        <row r="439">
          <cell r="A439">
            <v>2048</v>
          </cell>
          <cell r="B439">
            <v>430.66263208593591</v>
          </cell>
        </row>
        <row r="440">
          <cell r="A440">
            <v>2049</v>
          </cell>
          <cell r="B440">
            <v>440.3803993763031</v>
          </cell>
        </row>
        <row r="441">
          <cell r="A441">
            <v>2050</v>
          </cell>
          <cell r="B441">
            <v>450.09816666666666</v>
          </cell>
        </row>
        <row r="442">
          <cell r="A442">
            <v>2051</v>
          </cell>
          <cell r="B442">
            <v>459.81593395703385</v>
          </cell>
        </row>
        <row r="443">
          <cell r="A443">
            <v>2052</v>
          </cell>
          <cell r="B443">
            <v>469.5337012473974</v>
          </cell>
        </row>
        <row r="444">
          <cell r="A444">
            <v>2053</v>
          </cell>
          <cell r="B444">
            <v>479.25146853776459</v>
          </cell>
        </row>
        <row r="445">
          <cell r="A445">
            <v>2054</v>
          </cell>
          <cell r="B445">
            <v>488.96923582812815</v>
          </cell>
        </row>
        <row r="446">
          <cell r="A446">
            <v>2055</v>
          </cell>
          <cell r="B446">
            <v>498.68700311849534</v>
          </cell>
        </row>
        <row r="447">
          <cell r="A447">
            <v>2056</v>
          </cell>
          <cell r="B447">
            <v>508.40477040885889</v>
          </cell>
        </row>
        <row r="448">
          <cell r="A448">
            <v>2057</v>
          </cell>
          <cell r="B448">
            <v>518.12253769922609</v>
          </cell>
        </row>
        <row r="449">
          <cell r="A449">
            <v>2058</v>
          </cell>
          <cell r="B449">
            <v>527.84030498958964</v>
          </cell>
        </row>
        <row r="450">
          <cell r="A450">
            <v>2059</v>
          </cell>
          <cell r="B450">
            <v>537.55807227995683</v>
          </cell>
        </row>
        <row r="451">
          <cell r="A451">
            <v>2060</v>
          </cell>
          <cell r="B451">
            <v>547.27583957032039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Lassaletta et al 2014, high growth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  <cell r="B457">
            <v>139.12961337497472</v>
          </cell>
        </row>
        <row r="458">
          <cell r="A458">
            <v>2013</v>
          </cell>
          <cell r="B458">
            <v>139.12961337497472</v>
          </cell>
        </row>
        <row r="459">
          <cell r="A459">
            <v>2014</v>
          </cell>
          <cell r="B459">
            <v>139.12961337497472</v>
          </cell>
        </row>
        <row r="460">
          <cell r="A460">
            <v>2015</v>
          </cell>
          <cell r="B460">
            <v>139.12961337497472</v>
          </cell>
        </row>
        <row r="461">
          <cell r="A461">
            <v>2016</v>
          </cell>
          <cell r="B461">
            <v>139.12961337497472</v>
          </cell>
        </row>
        <row r="462">
          <cell r="A462">
            <v>2017</v>
          </cell>
          <cell r="B462">
            <v>139.12961337497472</v>
          </cell>
        </row>
        <row r="463">
          <cell r="A463">
            <v>2018</v>
          </cell>
          <cell r="B463">
            <v>139.12961337497472</v>
          </cell>
        </row>
        <row r="464">
          <cell r="A464">
            <v>2019</v>
          </cell>
          <cell r="B464">
            <v>162.91294837367604</v>
          </cell>
        </row>
        <row r="465">
          <cell r="A465">
            <v>2020</v>
          </cell>
          <cell r="B465">
            <v>186.69628337237373</v>
          </cell>
        </row>
        <row r="466">
          <cell r="A466">
            <v>2021</v>
          </cell>
          <cell r="B466">
            <v>210.47961837107141</v>
          </cell>
        </row>
        <row r="467">
          <cell r="A467">
            <v>2022</v>
          </cell>
          <cell r="B467">
            <v>234.26295336976909</v>
          </cell>
        </row>
        <row r="468">
          <cell r="A468">
            <v>2023</v>
          </cell>
          <cell r="B468">
            <v>258.04628836846678</v>
          </cell>
        </row>
        <row r="469">
          <cell r="A469">
            <v>2024</v>
          </cell>
          <cell r="B469">
            <v>281.82962336716446</v>
          </cell>
        </row>
        <row r="470">
          <cell r="A470">
            <v>2025</v>
          </cell>
          <cell r="B470">
            <v>305.61295836586214</v>
          </cell>
        </row>
        <row r="471">
          <cell r="A471">
            <v>2026</v>
          </cell>
          <cell r="B471">
            <v>329.3962933645671</v>
          </cell>
        </row>
        <row r="472">
          <cell r="A472">
            <v>2027</v>
          </cell>
          <cell r="B472">
            <v>353.17962836326478</v>
          </cell>
        </row>
        <row r="473">
          <cell r="A473">
            <v>2028</v>
          </cell>
          <cell r="B473">
            <v>376.96296336196247</v>
          </cell>
        </row>
        <row r="474">
          <cell r="A474">
            <v>2029</v>
          </cell>
          <cell r="B474">
            <v>400.74629836066015</v>
          </cell>
        </row>
        <row r="475">
          <cell r="A475">
            <v>2030</v>
          </cell>
          <cell r="B475">
            <v>424.52963335935783</v>
          </cell>
        </row>
        <row r="476">
          <cell r="A476">
            <v>2031</v>
          </cell>
          <cell r="B476">
            <v>448.31296835805551</v>
          </cell>
        </row>
        <row r="477">
          <cell r="A477">
            <v>2032</v>
          </cell>
          <cell r="B477">
            <v>472.09630335676047</v>
          </cell>
        </row>
        <row r="478">
          <cell r="A478">
            <v>2033</v>
          </cell>
          <cell r="B478">
            <v>495.87963835545816</v>
          </cell>
        </row>
        <row r="479">
          <cell r="A479">
            <v>2034</v>
          </cell>
          <cell r="B479">
            <v>519.66297335415584</v>
          </cell>
        </row>
        <row r="480">
          <cell r="A480">
            <v>2035</v>
          </cell>
          <cell r="B480">
            <v>543.44630835285352</v>
          </cell>
        </row>
        <row r="481">
          <cell r="A481">
            <v>2036</v>
          </cell>
          <cell r="B481">
            <v>567.2296433515512</v>
          </cell>
        </row>
        <row r="482">
          <cell r="A482">
            <v>2037</v>
          </cell>
          <cell r="B482">
            <v>591.01297835024889</v>
          </cell>
        </row>
        <row r="483">
          <cell r="A483">
            <v>2038</v>
          </cell>
          <cell r="B483">
            <v>614.79631334894657</v>
          </cell>
        </row>
        <row r="484">
          <cell r="A484">
            <v>2039</v>
          </cell>
          <cell r="B484">
            <v>638.57964834765153</v>
          </cell>
        </row>
        <row r="485">
          <cell r="A485">
            <v>2040</v>
          </cell>
          <cell r="B485">
            <v>662.36298334634921</v>
          </cell>
        </row>
        <row r="486">
          <cell r="A486">
            <v>2041</v>
          </cell>
          <cell r="B486">
            <v>686.14631834504689</v>
          </cell>
        </row>
        <row r="487">
          <cell r="A487">
            <v>2042</v>
          </cell>
          <cell r="B487">
            <v>709.92965334374458</v>
          </cell>
        </row>
        <row r="488">
          <cell r="A488">
            <v>2043</v>
          </cell>
          <cell r="B488">
            <v>733.71298834244226</v>
          </cell>
        </row>
        <row r="489">
          <cell r="A489">
            <v>2044</v>
          </cell>
          <cell r="B489">
            <v>757.49632334113994</v>
          </cell>
        </row>
        <row r="490">
          <cell r="A490">
            <v>2045</v>
          </cell>
          <cell r="B490">
            <v>781.2796583398449</v>
          </cell>
        </row>
        <row r="491">
          <cell r="A491">
            <v>2046</v>
          </cell>
          <cell r="B491">
            <v>805.06299333854258</v>
          </cell>
        </row>
        <row r="492">
          <cell r="A492">
            <v>2047</v>
          </cell>
          <cell r="B492">
            <v>828.84632833724027</v>
          </cell>
        </row>
        <row r="493">
          <cell r="A493">
            <v>2048</v>
          </cell>
          <cell r="B493">
            <v>852.62966333593795</v>
          </cell>
        </row>
        <row r="494">
          <cell r="A494">
            <v>2049</v>
          </cell>
          <cell r="B494">
            <v>876.41299833463563</v>
          </cell>
        </row>
        <row r="495">
          <cell r="A495">
            <v>2050</v>
          </cell>
          <cell r="B495">
            <v>900.19633333333331</v>
          </cell>
        </row>
        <row r="496">
          <cell r="A496">
            <v>2051</v>
          </cell>
          <cell r="B496">
            <v>923.979668332031</v>
          </cell>
        </row>
        <row r="497">
          <cell r="A497">
            <v>2052</v>
          </cell>
          <cell r="B497">
            <v>947.76300333073596</v>
          </cell>
        </row>
        <row r="498">
          <cell r="A498">
            <v>2053</v>
          </cell>
          <cell r="B498">
            <v>971.54633832943364</v>
          </cell>
        </row>
        <row r="499">
          <cell r="A499">
            <v>2054</v>
          </cell>
          <cell r="B499">
            <v>995.32967332813132</v>
          </cell>
        </row>
        <row r="500">
          <cell r="A500">
            <v>2055</v>
          </cell>
          <cell r="B500">
            <v>1019.113008326829</v>
          </cell>
        </row>
        <row r="501">
          <cell r="A501">
            <v>2056</v>
          </cell>
          <cell r="B501">
            <v>1042.8963433255267</v>
          </cell>
        </row>
        <row r="502">
          <cell r="A502">
            <v>2057</v>
          </cell>
          <cell r="B502">
            <v>1066.6796783242244</v>
          </cell>
        </row>
        <row r="503">
          <cell r="A503">
            <v>2058</v>
          </cell>
          <cell r="B503">
            <v>1090.4630133229293</v>
          </cell>
        </row>
        <row r="504">
          <cell r="A504">
            <v>2059</v>
          </cell>
          <cell r="B504">
            <v>1114.246348321627</v>
          </cell>
        </row>
        <row r="505">
          <cell r="A505">
            <v>2060</v>
          </cell>
          <cell r="B505">
            <v>1138.0296833203247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Sutton et al 2013, linear trend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  <cell r="B511">
            <v>139.12961337497472</v>
          </cell>
        </row>
        <row r="512">
          <cell r="A512">
            <v>2013</v>
          </cell>
          <cell r="B512">
            <v>139.12961337497472</v>
          </cell>
        </row>
        <row r="513">
          <cell r="A513">
            <v>2014</v>
          </cell>
          <cell r="B513">
            <v>139.12961337497472</v>
          </cell>
        </row>
        <row r="514">
          <cell r="A514">
            <v>2015</v>
          </cell>
          <cell r="B514">
            <v>139.12961337497472</v>
          </cell>
        </row>
        <row r="515">
          <cell r="A515">
            <v>2016</v>
          </cell>
          <cell r="B515">
            <v>139.12961337497472</v>
          </cell>
        </row>
        <row r="516">
          <cell r="A516">
            <v>2017</v>
          </cell>
          <cell r="B516">
            <v>139.12961337497472</v>
          </cell>
        </row>
        <row r="517">
          <cell r="A517">
            <v>2018</v>
          </cell>
          <cell r="B517">
            <v>139.12961337497472</v>
          </cell>
        </row>
        <row r="518">
          <cell r="A518">
            <v>2019</v>
          </cell>
          <cell r="B518">
            <v>237.52817668748321</v>
          </cell>
        </row>
        <row r="519">
          <cell r="A519">
            <v>2020</v>
          </cell>
          <cell r="B519">
            <v>335.92673999999533</v>
          </cell>
        </row>
        <row r="520">
          <cell r="A520">
            <v>2021</v>
          </cell>
          <cell r="B520">
            <v>434.32530331250746</v>
          </cell>
        </row>
        <row r="521">
          <cell r="A521">
            <v>2022</v>
          </cell>
          <cell r="B521">
            <v>532.72386662501958</v>
          </cell>
        </row>
        <row r="522">
          <cell r="A522">
            <v>2023</v>
          </cell>
          <cell r="B522">
            <v>631.12242993753171</v>
          </cell>
        </row>
        <row r="523">
          <cell r="A523">
            <v>2024</v>
          </cell>
          <cell r="B523">
            <v>729.52099325004383</v>
          </cell>
        </row>
        <row r="524">
          <cell r="A524">
            <v>2025</v>
          </cell>
          <cell r="B524">
            <v>827.91955656255595</v>
          </cell>
        </row>
        <row r="525">
          <cell r="A525">
            <v>2026</v>
          </cell>
          <cell r="B525">
            <v>926.31811987506808</v>
          </cell>
        </row>
        <row r="526">
          <cell r="A526">
            <v>2027</v>
          </cell>
          <cell r="B526">
            <v>1024.7166831876093</v>
          </cell>
        </row>
        <row r="527">
          <cell r="A527">
            <v>2028</v>
          </cell>
          <cell r="B527">
            <v>1123.1152465001214</v>
          </cell>
        </row>
        <row r="528">
          <cell r="A528">
            <v>2029</v>
          </cell>
          <cell r="B528">
            <v>1221.5138098126336</v>
          </cell>
        </row>
        <row r="529">
          <cell r="A529">
            <v>2030</v>
          </cell>
          <cell r="B529">
            <v>1319.9123731251457</v>
          </cell>
        </row>
        <row r="530">
          <cell r="A530">
            <v>2031</v>
          </cell>
          <cell r="B530">
            <v>1410.700338455408</v>
          </cell>
        </row>
        <row r="531">
          <cell r="A531">
            <v>2032</v>
          </cell>
          <cell r="B531">
            <v>1410.700338455408</v>
          </cell>
        </row>
        <row r="532">
          <cell r="A532">
            <v>2033</v>
          </cell>
          <cell r="B532">
            <v>1410.700338455408</v>
          </cell>
        </row>
        <row r="533">
          <cell r="A533">
            <v>2034</v>
          </cell>
          <cell r="B533">
            <v>1410.700338455408</v>
          </cell>
        </row>
        <row r="534">
          <cell r="A534">
            <v>2035</v>
          </cell>
          <cell r="B534">
            <v>1410.700338455408</v>
          </cell>
        </row>
        <row r="535">
          <cell r="A535">
            <v>2036</v>
          </cell>
          <cell r="B535">
            <v>1410.700338455408</v>
          </cell>
        </row>
        <row r="536">
          <cell r="A536">
            <v>2037</v>
          </cell>
          <cell r="B536">
            <v>1410.700338455408</v>
          </cell>
        </row>
        <row r="537">
          <cell r="A537">
            <v>2038</v>
          </cell>
          <cell r="B537">
            <v>1410.700338455408</v>
          </cell>
        </row>
        <row r="538">
          <cell r="A538">
            <v>2039</v>
          </cell>
          <cell r="B538">
            <v>1410.700338455408</v>
          </cell>
        </row>
        <row r="539">
          <cell r="A539">
            <v>2040</v>
          </cell>
          <cell r="B539">
            <v>1410.700338455408</v>
          </cell>
        </row>
        <row r="540">
          <cell r="A540">
            <v>2041</v>
          </cell>
          <cell r="B540">
            <v>1410.700338455408</v>
          </cell>
        </row>
        <row r="541">
          <cell r="A541">
            <v>2042</v>
          </cell>
          <cell r="B541">
            <v>1410.700338455408</v>
          </cell>
        </row>
        <row r="542">
          <cell r="A542">
            <v>2043</v>
          </cell>
          <cell r="B542">
            <v>1410.700338455408</v>
          </cell>
        </row>
        <row r="543">
          <cell r="A543">
            <v>2044</v>
          </cell>
          <cell r="B543">
            <v>1410.700338455408</v>
          </cell>
        </row>
        <row r="544">
          <cell r="A544">
            <v>2045</v>
          </cell>
          <cell r="B544">
            <v>1410.700338455408</v>
          </cell>
        </row>
        <row r="545">
          <cell r="A545">
            <v>2046</v>
          </cell>
          <cell r="B545">
            <v>1410.700338455408</v>
          </cell>
        </row>
        <row r="546">
          <cell r="A546">
            <v>2047</v>
          </cell>
          <cell r="B546">
            <v>1410.700338455408</v>
          </cell>
        </row>
        <row r="547">
          <cell r="A547">
            <v>2048</v>
          </cell>
          <cell r="B547">
            <v>1410.700338455408</v>
          </cell>
        </row>
        <row r="548">
          <cell r="A548">
            <v>2049</v>
          </cell>
          <cell r="B548">
            <v>1410.700338455408</v>
          </cell>
        </row>
        <row r="549">
          <cell r="A549">
            <v>2050</v>
          </cell>
          <cell r="B549">
            <v>1410.700338455408</v>
          </cell>
        </row>
        <row r="550">
          <cell r="A550">
            <v>2051</v>
          </cell>
          <cell r="B550">
            <v>1410.700338455408</v>
          </cell>
        </row>
        <row r="551">
          <cell r="A551">
            <v>2052</v>
          </cell>
          <cell r="B551">
            <v>1410.700338455408</v>
          </cell>
        </row>
        <row r="552">
          <cell r="A552">
            <v>2053</v>
          </cell>
          <cell r="B552">
            <v>1410.700338455408</v>
          </cell>
        </row>
        <row r="553">
          <cell r="A553">
            <v>2054</v>
          </cell>
          <cell r="B553">
            <v>1410.700338455408</v>
          </cell>
        </row>
        <row r="554">
          <cell r="A554">
            <v>2055</v>
          </cell>
          <cell r="B554">
            <v>1410.700338455408</v>
          </cell>
        </row>
        <row r="555">
          <cell r="A555">
            <v>2056</v>
          </cell>
          <cell r="B555">
            <v>1410.700338455408</v>
          </cell>
        </row>
        <row r="556">
          <cell r="A556">
            <v>2057</v>
          </cell>
          <cell r="B556">
            <v>1410.700338455408</v>
          </cell>
        </row>
        <row r="557">
          <cell r="A557">
            <v>2058</v>
          </cell>
          <cell r="B557">
            <v>1410.700338455408</v>
          </cell>
        </row>
        <row r="558">
          <cell r="A558">
            <v>2059</v>
          </cell>
          <cell r="B558">
            <v>1410.700338455408</v>
          </cell>
        </row>
        <row r="559">
          <cell r="A559">
            <v>2060</v>
          </cell>
          <cell r="B559">
            <v>1410.700338455408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6">
        <row r="77">
          <cell r="A77" t="str">
            <v>Scenario 1</v>
          </cell>
          <cell r="B77" t="str">
            <v>[Type Scenario 1 Name Here (REF CASE)...]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 (REF CASE)...]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 (REF CASE)...]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 (REF CASE)...]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 (REF CASE)...]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 (REF CASE)...]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 (REF CASE)...]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 (REF CASE)...]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 (REF CASE)...]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 (REF CASE)...]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7">
        <row r="9">
          <cell r="A9" t="str">
            <v>REF Grid EFs kg CO2-eq per kwh</v>
          </cell>
        </row>
        <row r="64">
          <cell r="A64" t="str">
            <v>REF Grid EFs kg CO2 per kwh</v>
          </cell>
        </row>
        <row r="120">
          <cell r="A120" t="str">
            <v>PDS Grid EFs kg CO2-eq per kwh</v>
          </cell>
        </row>
        <row r="177">
          <cell r="A177" t="str">
            <v>PDS Grid EFs kg CO2 per kwh</v>
          </cell>
        </row>
      </sheetData>
      <sheetData sheetId="28" refreshError="1"/>
      <sheetData sheetId="29">
        <row r="7">
          <cell r="A7" t="str">
            <v>CH4 Tons Reduced</v>
          </cell>
        </row>
        <row r="64">
          <cell r="A64" t="str">
            <v>CH4 PPB CALCULATOR</v>
          </cell>
        </row>
      </sheetData>
      <sheetData sheetId="30" refreshError="1"/>
      <sheetData sheetId="31">
        <row r="8">
          <cell r="Q8">
            <v>9.9999999999999999E+306</v>
          </cell>
        </row>
        <row r="13">
          <cell r="A13" t="str">
            <v>Default REF Interpolation Adoption</v>
          </cell>
        </row>
        <row r="77">
          <cell r="A77" t="str">
            <v>Custom PDS Adoption</v>
          </cell>
        </row>
        <row r="148">
          <cell r="A148" t="str">
            <v>Using Polynomials</v>
          </cell>
        </row>
      </sheetData>
      <sheetData sheetId="32" refreshError="1"/>
      <sheetData sheetId="33"/>
      <sheetData sheetId="34">
        <row r="129">
          <cell r="B129">
            <v>1</v>
          </cell>
        </row>
        <row r="262">
          <cell r="B262">
            <v>1</v>
          </cell>
        </row>
        <row r="395">
          <cell r="B395">
            <v>1</v>
          </cell>
        </row>
        <row r="528">
          <cell r="B528">
            <v>1</v>
          </cell>
        </row>
        <row r="661">
          <cell r="B661">
            <v>1</v>
          </cell>
        </row>
        <row r="794">
          <cell r="B794">
            <v>1</v>
          </cell>
        </row>
        <row r="927">
          <cell r="B927">
            <v>1</v>
          </cell>
        </row>
        <row r="1060">
          <cell r="B1060">
            <v>1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Adoption Curve"/>
      <sheetName val="AEZ Data"/>
      <sheetName val="Main Controls"/>
      <sheetName val="A. Calculations"/>
      <sheetName val="B. CO2 PPM Calculator"/>
      <sheetName val="D. Financial Analysis"/>
      <sheetName val="E. Cost&amp;Emissions"/>
      <sheetName val="F. Carbon Sequestration Data"/>
      <sheetName val="G. Cost &amp; Emisions Database"/>
      <sheetName val="H. Land Area"/>
      <sheetName val="I. References"/>
      <sheetName val="CO2-eq MMT Reduced"/>
      <sheetName val="CO2 MMT Reduced"/>
      <sheetName val="CH4 Tons Reduced"/>
      <sheetName val="N20 Tons Reduced"/>
      <sheetName val="Other GHG Tons Reduced"/>
    </sheetNames>
    <sheetDataSet>
      <sheetData sheetId="0">
        <row r="113">
          <cell r="B113">
            <v>2050</v>
          </cell>
        </row>
        <row r="119">
          <cell r="B119">
            <v>0.27365548986539867</v>
          </cell>
        </row>
      </sheetData>
      <sheetData sheetId="1" refreshError="1"/>
      <sheetData sheetId="2" refreshError="1"/>
      <sheetData sheetId="3">
        <row r="113">
          <cell r="B113">
            <v>2050</v>
          </cell>
        </row>
      </sheetData>
      <sheetData sheetId="4" refreshError="1"/>
      <sheetData sheetId="5" refreshError="1"/>
      <sheetData sheetId="6" refreshError="1"/>
      <sheetData sheetId="7">
        <row r="39">
          <cell r="D39" t="e">
            <v>#DIV/0!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merkingen bij versie"/>
      <sheetName val="Program definitions"/>
      <sheetName val="Results"/>
      <sheetName val="Results2"/>
      <sheetName val="Tabellen LUC"/>
      <sheetName val="LUC"/>
      <sheetName val="Input"/>
      <sheetName val="Calculations"/>
      <sheetName val="Conversion factors"/>
      <sheetName val="Energy use and GHG emission"/>
      <sheetName val="Fossil references"/>
      <sheetName val="Comparison Graphs"/>
      <sheetName val="C"/>
      <sheetName val="Chains"/>
      <sheetName val="Ethanol-Sugar beet"/>
      <sheetName val="Ethanol-Wheat-n.s."/>
      <sheetName val="Ethanol-Wheat-Lignite_CHP"/>
      <sheetName val="Ethanol-Wheat-NG_boiler"/>
      <sheetName val="Ethanol-Wheat-NG_CHP"/>
      <sheetName val="Ethanol-Wheat-Straw_CHP"/>
      <sheetName val="Ethanol-Corn-NG_CHP"/>
      <sheetName val="Ethanol-Sugar cane"/>
      <sheetName val="Biodiesel-Rapeseed"/>
      <sheetName val="Biodiesel-Sunflower"/>
      <sheetName val="Biodiesel-Soybean"/>
      <sheetName val="Biodiesel-Palmoil-n.s."/>
      <sheetName val="Biodiesel-Palmoil-CH4_capt"/>
      <sheetName val="Biodiesel-Wasteoil"/>
      <sheetName val="HVO-Rapeseed"/>
      <sheetName val="HVO-Sunflower"/>
      <sheetName val="HVO-Palmoil-n.s."/>
      <sheetName val="HVO-Palmoil-CH4_capt"/>
      <sheetName val="PureVegOil-Rapeseed"/>
      <sheetName val="Biogas (CNG)-MOW"/>
      <sheetName val="Biogas (CNG)-Wet_manure"/>
      <sheetName val="Biogas (CNG)-Dry_man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1">
          <cell r="H11" t="str">
            <v>Suger beet</v>
          </cell>
        </row>
        <row r="12">
          <cell r="H12" t="str">
            <v>Wheat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Cost"/>
      <sheetName val="CH4 Calcs"/>
      <sheetName val="Unit Adoption Calculations"/>
      <sheetName val="Detailed Results"/>
      <sheetName val="CO2 Calcs"/>
      <sheetName val="Net Profit Margin"/>
      <sheetName val="Custom PDS Adoption"/>
      <sheetName val="Custom REF Adoption"/>
      <sheetName val="Main Controls"/>
      <sheetName val="Emissions Factors"/>
      <sheetName val="AEZ Data"/>
      <sheetName val="Helper Tables"/>
      <sheetName val="TLA Data"/>
      <sheetName val="Variable Meta-analysis"/>
      <sheetName val=" Instructions"/>
      <sheetName val="Preliminary Review 1"/>
      <sheetName val="Preliminary Review 2"/>
      <sheetName val="External Review"/>
      <sheetName val="ScenarioRecord"/>
      <sheetName val="Adoption Data"/>
      <sheetName val="Data Interpolator"/>
      <sheetName val="Policy Analysis"/>
      <sheetName val="S-Curve Adoption"/>
      <sheetName val="FAO Stat Land Data"/>
      <sheetName val="Land Allocation - Max TLA"/>
      <sheetName val="WORLD Land Data"/>
      <sheetName val="Region-Country Sorting"/>
      <sheetName val="ADD SHEETS --&gt;"/>
      <sheetName val="Peatland Weighted Deg Rate"/>
      <sheetName val="Peatland Degraded Area"/>
      <sheetName val="peatland area in 1990"/>
      <sheetName val="peatland area in 2008"/>
      <sheetName val="pivot 1990 peatland area"/>
      <sheetName val="pivot peatland 2008 area"/>
      <sheetName val="XLLang"/>
    </sheetNames>
    <sheetDataSet>
      <sheetData sheetId="0">
        <row r="8">
          <cell r="A8" t="str">
            <v>FIRST COST FORECAST</v>
          </cell>
        </row>
      </sheetData>
      <sheetData sheetId="1">
        <row r="7">
          <cell r="A7" t="str">
            <v>CH4 Tons Reduced</v>
          </cell>
        </row>
      </sheetData>
      <sheetData sheetId="2">
        <row r="14">
          <cell r="A14" t="str">
            <v>REF TLA</v>
          </cell>
        </row>
      </sheetData>
      <sheetData sheetId="3">
        <row r="1">
          <cell r="E1">
            <v>2020</v>
          </cell>
          <cell r="G1">
            <v>2050</v>
          </cell>
        </row>
      </sheetData>
      <sheetData sheetId="4">
        <row r="7">
          <cell r="A7" t="str">
            <v>CO2 MMT Reduced (NOT USED)</v>
          </cell>
        </row>
        <row r="120">
          <cell r="B120" t="str">
            <v>All Regimes</v>
          </cell>
        </row>
      </sheetData>
      <sheetData sheetId="5">
        <row r="9">
          <cell r="A9" t="str">
            <v>Net Profit Margin | SAVING CALCULATION</v>
          </cell>
        </row>
      </sheetData>
      <sheetData sheetId="6">
        <row r="17">
          <cell r="A17" t="str">
            <v>Customized Adoption</v>
          </cell>
        </row>
      </sheetData>
      <sheetData sheetId="7">
        <row r="77">
          <cell r="A77" t="str">
            <v>Scenario 1</v>
          </cell>
        </row>
      </sheetData>
      <sheetData sheetId="8">
        <row r="40">
          <cell r="C40" t="str">
            <v>peatland protection</v>
          </cell>
        </row>
      </sheetData>
      <sheetData sheetId="9">
        <row r="9">
          <cell r="A9" t="str">
            <v>REF Grid EFs kg CO2-eq per kwh</v>
          </cell>
        </row>
      </sheetData>
      <sheetData sheetId="10">
        <row r="115">
          <cell r="B115">
            <v>1</v>
          </cell>
        </row>
      </sheetData>
      <sheetData sheetId="11">
        <row r="8">
          <cell r="Q8">
            <v>9.9999999999999999E+306</v>
          </cell>
        </row>
      </sheetData>
      <sheetData sheetId="12">
        <row r="100">
          <cell r="A100" t="str">
            <v>OECD90</v>
          </cell>
        </row>
      </sheetData>
      <sheetData sheetId="13">
        <row r="225">
          <cell r="C225" t="str">
            <v>Yield  from CONVENTIONAL Practice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Variable Meta-analysis"/>
      <sheetName val="Variable Meta-analysis-Open"/>
      <sheetName val="Adoption Data"/>
      <sheetName val="Operating Cost"/>
      <sheetName val="TAM Data"/>
      <sheetName val="Detailed Results"/>
      <sheetName val="Variable Summary"/>
      <sheetName val="ScenarioRecord"/>
      <sheetName val="Data Interpolator"/>
      <sheetName val="Carbon Price Analysis"/>
      <sheetName val="First Cost"/>
      <sheetName val="Unit Adoption Calculations"/>
      <sheetName val="Custom PDS Adoption"/>
      <sheetName val="Custom REF Adoption"/>
      <sheetName val="S-Curve Adoption"/>
      <sheetName val="Regions-Countries sorting"/>
      <sheetName val="ADD SHEETS --&gt;"/>
      <sheetName val="FamPlanning"/>
      <sheetName val="XLLang"/>
      <sheetName val="CO2 Calcs"/>
      <sheetName val="CH4 Calcs"/>
      <sheetName val="Emissions Factors"/>
      <sheetName val="Helper Tables"/>
      <sheetName val="IEA Data-ETP 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A9" t="str">
            <v>OPERATING COST | SAVING CALCULATION</v>
          </cell>
        </row>
        <row r="68">
          <cell r="B68" t="str">
            <v>Solution Operating Costs/Savings</v>
          </cell>
        </row>
      </sheetData>
      <sheetData sheetId="8" refreshError="1"/>
      <sheetData sheetId="9" refreshError="1">
        <row r="3">
          <cell r="E3">
            <v>2020</v>
          </cell>
          <cell r="G3">
            <v>2050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Instructions"/>
      <sheetName val="Main Controls"/>
      <sheetName val="Preliminary Review 1"/>
      <sheetName val="Preliminary Review 2"/>
      <sheetName val="External Review"/>
      <sheetName val="Result Graphs"/>
      <sheetName val="Unit Adoption Calculations"/>
      <sheetName val="CO2 Calcs"/>
      <sheetName val="ScenarioRecord"/>
      <sheetName val="Variable Meta-analysis"/>
      <sheetName val="EconCalcs"/>
      <sheetName val="Adoption Data"/>
      <sheetName val="Data Interpolator"/>
      <sheetName val="Custom Adoption"/>
      <sheetName val="HistoricAndProjectedData"/>
      <sheetName val="TLA Data"/>
      <sheetName val="S-Curve Adoption"/>
      <sheetName val="First Cost"/>
      <sheetName val="Net Profit Margin"/>
      <sheetName val="Policy Analysis"/>
      <sheetName val="Emissions Factors"/>
      <sheetName val="CH4 Calcs"/>
      <sheetName val="Helper Tables"/>
      <sheetName val="FAO Stat Land Data"/>
      <sheetName val="AEZ Data"/>
      <sheetName val="WORLD Land Data"/>
      <sheetName val="OPT3-AEZ-Area_percent"/>
      <sheetName val="Region-Country Sorting"/>
      <sheetName val="ADD SHEETS --&gt;"/>
      <sheetName val="Regional Afforestation 2015"/>
      <sheetName val="timber yields and rotation leng"/>
    </sheetNames>
    <sheetDataSet>
      <sheetData sheetId="0" refreshError="1"/>
      <sheetData sheetId="1">
        <row r="56">
          <cell r="C56" t="str">
            <v>Afforestation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4">
          <cell r="A14" t="str">
            <v>BAU TLA</v>
          </cell>
        </row>
      </sheetData>
      <sheetData sheetId="7">
        <row r="7">
          <cell r="A7" t="str">
            <v>CO2 MMT Reduced (NOT USED)</v>
          </cell>
        </row>
      </sheetData>
      <sheetData sheetId="8" refreshError="1"/>
      <sheetData sheetId="9">
        <row r="812">
          <cell r="C812" t="str">
            <v>Yield  from CONVENTIONAL Practice</v>
          </cell>
        </row>
      </sheetData>
      <sheetData sheetId="10" refreshError="1"/>
      <sheetData sheetId="11" refreshError="1"/>
      <sheetData sheetId="12" refreshError="1"/>
      <sheetData sheetId="13">
        <row r="17">
          <cell r="A17" t="str">
            <v>Customized Adoption</v>
          </cell>
        </row>
        <row r="77">
          <cell r="A77" t="str">
            <v>Scenario 1</v>
          </cell>
          <cell r="B77" t="str">
            <v xml:space="preserve"> Scenario 1: Adoption based on the regional linear trend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  <cell r="B79">
            <v>288.66289142857164</v>
          </cell>
        </row>
        <row r="80">
          <cell r="A80">
            <v>2013</v>
          </cell>
          <cell r="B80">
            <v>290.5246371428575</v>
          </cell>
        </row>
        <row r="81">
          <cell r="A81">
            <v>2014</v>
          </cell>
          <cell r="B81">
            <v>292.38638285714319</v>
          </cell>
        </row>
        <row r="82">
          <cell r="A82">
            <v>2015</v>
          </cell>
          <cell r="B82">
            <v>294.24812857142848</v>
          </cell>
        </row>
        <row r="83">
          <cell r="A83">
            <v>2016</v>
          </cell>
          <cell r="B83">
            <v>296.10987428571411</v>
          </cell>
        </row>
        <row r="84">
          <cell r="A84">
            <v>2017</v>
          </cell>
          <cell r="B84">
            <v>297.97161999999997</v>
          </cell>
        </row>
        <row r="85">
          <cell r="A85">
            <v>2018</v>
          </cell>
          <cell r="B85">
            <v>299.83336571428572</v>
          </cell>
        </row>
        <row r="86">
          <cell r="A86">
            <v>2019</v>
          </cell>
          <cell r="B86">
            <v>301.69511142857141</v>
          </cell>
        </row>
        <row r="87">
          <cell r="A87">
            <v>2020</v>
          </cell>
          <cell r="B87">
            <v>303.55685714285715</v>
          </cell>
        </row>
        <row r="88">
          <cell r="A88">
            <v>2021</v>
          </cell>
          <cell r="B88">
            <v>305.41860285714301</v>
          </cell>
        </row>
        <row r="89">
          <cell r="A89">
            <v>2022</v>
          </cell>
          <cell r="B89">
            <v>307.2803485714287</v>
          </cell>
        </row>
        <row r="90">
          <cell r="A90">
            <v>2023</v>
          </cell>
          <cell r="B90">
            <v>309.14209428571439</v>
          </cell>
        </row>
        <row r="91">
          <cell r="A91">
            <v>2024</v>
          </cell>
          <cell r="B91">
            <v>311.00384000000025</v>
          </cell>
        </row>
        <row r="92">
          <cell r="A92">
            <v>2025</v>
          </cell>
          <cell r="B92">
            <v>312.86558571428594</v>
          </cell>
        </row>
        <row r="93">
          <cell r="A93">
            <v>2026</v>
          </cell>
          <cell r="B93">
            <v>314.72733142857169</v>
          </cell>
        </row>
        <row r="94">
          <cell r="A94">
            <v>2027</v>
          </cell>
          <cell r="B94">
            <v>316.58907714285738</v>
          </cell>
        </row>
        <row r="95">
          <cell r="A95">
            <v>2028</v>
          </cell>
          <cell r="B95">
            <v>318.45082285714278</v>
          </cell>
        </row>
        <row r="96">
          <cell r="A96">
            <v>2029</v>
          </cell>
          <cell r="B96">
            <v>320.31256857142847</v>
          </cell>
        </row>
        <row r="97">
          <cell r="A97">
            <v>2030</v>
          </cell>
          <cell r="B97">
            <v>322.17431428571422</v>
          </cell>
        </row>
        <row r="98">
          <cell r="A98">
            <v>2031</v>
          </cell>
          <cell r="B98">
            <v>324.03605999999991</v>
          </cell>
        </row>
        <row r="99">
          <cell r="A99">
            <v>2032</v>
          </cell>
          <cell r="B99">
            <v>325.89780571428577</v>
          </cell>
        </row>
        <row r="100">
          <cell r="A100">
            <v>2033</v>
          </cell>
          <cell r="B100">
            <v>327.75955142857151</v>
          </cell>
        </row>
        <row r="101">
          <cell r="A101">
            <v>2034</v>
          </cell>
          <cell r="B101">
            <v>329.62129714285714</v>
          </cell>
        </row>
        <row r="102">
          <cell r="A102">
            <v>2035</v>
          </cell>
          <cell r="B102">
            <v>331.483042857143</v>
          </cell>
        </row>
        <row r="103">
          <cell r="A103">
            <v>2036</v>
          </cell>
          <cell r="B103">
            <v>333.34478857142869</v>
          </cell>
        </row>
        <row r="104">
          <cell r="A104">
            <v>2037</v>
          </cell>
          <cell r="B104">
            <v>335.20653428571444</v>
          </cell>
        </row>
        <row r="105">
          <cell r="A105">
            <v>2038</v>
          </cell>
          <cell r="B105">
            <v>337.06828000000019</v>
          </cell>
        </row>
        <row r="106">
          <cell r="A106">
            <v>2039</v>
          </cell>
          <cell r="B106">
            <v>338.93002571428599</v>
          </cell>
        </row>
        <row r="107">
          <cell r="A107">
            <v>2040</v>
          </cell>
          <cell r="B107">
            <v>340.79177142857174</v>
          </cell>
        </row>
        <row r="108">
          <cell r="A108">
            <v>2041</v>
          </cell>
          <cell r="B108">
            <v>342.65351714285748</v>
          </cell>
        </row>
        <row r="109">
          <cell r="A109">
            <v>2042</v>
          </cell>
          <cell r="B109">
            <v>344.51526285714272</v>
          </cell>
        </row>
        <row r="110">
          <cell r="A110">
            <v>2043</v>
          </cell>
          <cell r="B110">
            <v>346.37700857142852</v>
          </cell>
        </row>
        <row r="111">
          <cell r="A111">
            <v>2044</v>
          </cell>
          <cell r="B111">
            <v>348.23875428571421</v>
          </cell>
        </row>
        <row r="112">
          <cell r="A112">
            <v>2045</v>
          </cell>
          <cell r="B112">
            <v>350.10049999999995</v>
          </cell>
        </row>
        <row r="113">
          <cell r="A113">
            <v>2046</v>
          </cell>
          <cell r="B113">
            <v>351.9622457142857</v>
          </cell>
        </row>
        <row r="114">
          <cell r="A114">
            <v>2047</v>
          </cell>
          <cell r="B114">
            <v>353.8239914285715</v>
          </cell>
        </row>
        <row r="115">
          <cell r="A115">
            <v>2048</v>
          </cell>
          <cell r="B115">
            <v>355.68573714285725</v>
          </cell>
        </row>
        <row r="116">
          <cell r="A116">
            <v>2049</v>
          </cell>
          <cell r="B116">
            <v>357.54748285714294</v>
          </cell>
        </row>
        <row r="117">
          <cell r="A117">
            <v>2050</v>
          </cell>
          <cell r="B117">
            <v>359.40922857142874</v>
          </cell>
        </row>
        <row r="118">
          <cell r="A118">
            <v>2051</v>
          </cell>
          <cell r="B118">
            <v>361.27097428571449</v>
          </cell>
        </row>
        <row r="119">
          <cell r="A119">
            <v>2052</v>
          </cell>
          <cell r="B119">
            <v>363.13272000000018</v>
          </cell>
        </row>
        <row r="120">
          <cell r="A120">
            <v>2053</v>
          </cell>
          <cell r="B120">
            <v>364.99446571428592</v>
          </cell>
        </row>
        <row r="121">
          <cell r="A121">
            <v>2054</v>
          </cell>
          <cell r="B121">
            <v>366.85621142857178</v>
          </cell>
        </row>
        <row r="122">
          <cell r="A122">
            <v>2055</v>
          </cell>
          <cell r="B122">
            <v>368.71795714285702</v>
          </cell>
        </row>
        <row r="123">
          <cell r="A123">
            <v>2056</v>
          </cell>
          <cell r="B123">
            <v>370.57970285714271</v>
          </cell>
        </row>
        <row r="124">
          <cell r="A124">
            <v>2057</v>
          </cell>
          <cell r="B124">
            <v>372.44144857142845</v>
          </cell>
        </row>
        <row r="125">
          <cell r="A125">
            <v>2058</v>
          </cell>
          <cell r="B125">
            <v>374.30319428571431</v>
          </cell>
        </row>
        <row r="126">
          <cell r="A126">
            <v>2059</v>
          </cell>
          <cell r="B126">
            <v>376.16494</v>
          </cell>
        </row>
        <row r="127">
          <cell r="A127">
            <v>2060</v>
          </cell>
          <cell r="B127">
            <v>378.02668571428575</v>
          </cell>
        </row>
        <row r="128">
          <cell r="A128" t="str">
            <v>Back to top</v>
          </cell>
        </row>
        <row r="130">
          <cell r="A130"/>
        </row>
        <row r="131">
          <cell r="A131" t="str">
            <v>Scenario 2</v>
          </cell>
          <cell r="B131" t="str">
            <v xml:space="preserve"> Scenario 2: Adoption based on the regional linear trend of the max increased afforested area in any two of the reported year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  <cell r="B133">
            <v>286.40940000000035</v>
          </cell>
        </row>
        <row r="134">
          <cell r="A134">
            <v>2013</v>
          </cell>
          <cell r="B134">
            <v>288.4336000000003</v>
          </cell>
        </row>
        <row r="135">
          <cell r="A135">
            <v>2014</v>
          </cell>
          <cell r="B135">
            <v>290.45780000000002</v>
          </cell>
        </row>
        <row r="136">
          <cell r="A136">
            <v>2015</v>
          </cell>
          <cell r="B136">
            <v>292.48200000000043</v>
          </cell>
        </row>
        <row r="137">
          <cell r="A137">
            <v>2016</v>
          </cell>
          <cell r="B137">
            <v>294.50620000000009</v>
          </cell>
        </row>
        <row r="138">
          <cell r="A138">
            <v>2017</v>
          </cell>
          <cell r="B138">
            <v>296.5304000000001</v>
          </cell>
        </row>
        <row r="139">
          <cell r="A139">
            <v>2018</v>
          </cell>
          <cell r="B139">
            <v>298.55460000000028</v>
          </cell>
        </row>
        <row r="140">
          <cell r="A140">
            <v>2019</v>
          </cell>
          <cell r="B140">
            <v>300.5788</v>
          </cell>
        </row>
        <row r="141">
          <cell r="A141">
            <v>2020</v>
          </cell>
          <cell r="B141">
            <v>302.60300000000046</v>
          </cell>
        </row>
        <row r="142">
          <cell r="A142">
            <v>2021</v>
          </cell>
          <cell r="B142">
            <v>304.62720000000013</v>
          </cell>
        </row>
        <row r="143">
          <cell r="A143">
            <v>2022</v>
          </cell>
          <cell r="B143">
            <v>306.65140000000014</v>
          </cell>
        </row>
        <row r="144">
          <cell r="A144">
            <v>2023</v>
          </cell>
          <cell r="B144">
            <v>308.67560000000032</v>
          </cell>
        </row>
        <row r="145">
          <cell r="A145">
            <v>2024</v>
          </cell>
          <cell r="B145">
            <v>310.69980000000021</v>
          </cell>
        </row>
        <row r="146">
          <cell r="A146">
            <v>2025</v>
          </cell>
          <cell r="B146">
            <v>312.72400000000005</v>
          </cell>
        </row>
        <row r="147">
          <cell r="A147">
            <v>2026</v>
          </cell>
          <cell r="B147">
            <v>314.74820000000034</v>
          </cell>
        </row>
        <row r="148">
          <cell r="A148">
            <v>2027</v>
          </cell>
          <cell r="B148">
            <v>316.77240000000018</v>
          </cell>
        </row>
        <row r="149">
          <cell r="A149">
            <v>2028</v>
          </cell>
          <cell r="B149">
            <v>318.79660000000035</v>
          </cell>
        </row>
        <row r="150">
          <cell r="A150">
            <v>2029</v>
          </cell>
          <cell r="B150">
            <v>320.8208000000003</v>
          </cell>
        </row>
        <row r="151">
          <cell r="A151">
            <v>2030</v>
          </cell>
          <cell r="B151">
            <v>322.84500000000003</v>
          </cell>
        </row>
        <row r="152">
          <cell r="A152">
            <v>2031</v>
          </cell>
          <cell r="B152">
            <v>324.86920000000043</v>
          </cell>
        </row>
        <row r="153">
          <cell r="A153">
            <v>2032</v>
          </cell>
          <cell r="B153">
            <v>326.89340000000016</v>
          </cell>
        </row>
        <row r="154">
          <cell r="A154">
            <v>2033</v>
          </cell>
          <cell r="B154">
            <v>328.91760000000011</v>
          </cell>
        </row>
        <row r="155">
          <cell r="A155">
            <v>2034</v>
          </cell>
          <cell r="B155">
            <v>330.94180000000028</v>
          </cell>
        </row>
        <row r="156">
          <cell r="A156">
            <v>2035</v>
          </cell>
          <cell r="B156">
            <v>332.96600000000007</v>
          </cell>
        </row>
        <row r="157">
          <cell r="A157">
            <v>2036</v>
          </cell>
          <cell r="B157">
            <v>334.99020000000041</v>
          </cell>
        </row>
        <row r="158">
          <cell r="A158">
            <v>2037</v>
          </cell>
          <cell r="B158">
            <v>337.01440000000019</v>
          </cell>
        </row>
        <row r="159">
          <cell r="A159">
            <v>2038</v>
          </cell>
          <cell r="B159">
            <v>339.03860000000014</v>
          </cell>
        </row>
        <row r="160">
          <cell r="A160">
            <v>2039</v>
          </cell>
          <cell r="B160">
            <v>341.06280000000032</v>
          </cell>
        </row>
        <row r="161">
          <cell r="A161">
            <v>2040</v>
          </cell>
          <cell r="B161">
            <v>343.08700000000033</v>
          </cell>
        </row>
        <row r="162">
          <cell r="A162">
            <v>2041</v>
          </cell>
          <cell r="B162">
            <v>345.1112</v>
          </cell>
        </row>
        <row r="163">
          <cell r="A163">
            <v>2042</v>
          </cell>
          <cell r="B163">
            <v>347.13540000000023</v>
          </cell>
        </row>
        <row r="164">
          <cell r="A164">
            <v>2043</v>
          </cell>
          <cell r="B164">
            <v>349.15960000000018</v>
          </cell>
        </row>
        <row r="165">
          <cell r="A165">
            <v>2044</v>
          </cell>
          <cell r="B165">
            <v>351.18380000000036</v>
          </cell>
        </row>
        <row r="166">
          <cell r="A166">
            <v>2045</v>
          </cell>
          <cell r="B166">
            <v>353.20800000000031</v>
          </cell>
        </row>
        <row r="167">
          <cell r="A167">
            <v>2046</v>
          </cell>
          <cell r="B167">
            <v>355.23220000000003</v>
          </cell>
        </row>
        <row r="168">
          <cell r="A168">
            <v>2047</v>
          </cell>
          <cell r="B168">
            <v>357.25640000000044</v>
          </cell>
        </row>
        <row r="169">
          <cell r="A169">
            <v>2048</v>
          </cell>
          <cell r="B169">
            <v>359.28060000000016</v>
          </cell>
        </row>
        <row r="170">
          <cell r="A170">
            <v>2049</v>
          </cell>
          <cell r="B170">
            <v>361.30479999999989</v>
          </cell>
        </row>
        <row r="171">
          <cell r="A171">
            <v>2050</v>
          </cell>
          <cell r="B171">
            <v>363.32900000000041</v>
          </cell>
        </row>
        <row r="172">
          <cell r="A172">
            <v>2051</v>
          </cell>
          <cell r="B172">
            <v>365.35320000000002</v>
          </cell>
        </row>
        <row r="173">
          <cell r="A173">
            <v>2052</v>
          </cell>
          <cell r="B173">
            <v>367.37740000000008</v>
          </cell>
        </row>
        <row r="174">
          <cell r="A174">
            <v>2053</v>
          </cell>
          <cell r="B174">
            <v>369.4016000000002</v>
          </cell>
        </row>
        <row r="175">
          <cell r="A175">
            <v>2054</v>
          </cell>
          <cell r="B175">
            <v>371.42580000000015</v>
          </cell>
        </row>
        <row r="176">
          <cell r="A176">
            <v>2055</v>
          </cell>
          <cell r="B176">
            <v>373.45000000000039</v>
          </cell>
        </row>
        <row r="177">
          <cell r="A177">
            <v>2056</v>
          </cell>
          <cell r="B177">
            <v>375.47420000000005</v>
          </cell>
        </row>
        <row r="178">
          <cell r="A178">
            <v>2057</v>
          </cell>
          <cell r="B178">
            <v>377.49840000000006</v>
          </cell>
        </row>
        <row r="179">
          <cell r="A179">
            <v>2058</v>
          </cell>
          <cell r="B179">
            <v>379.52260000000024</v>
          </cell>
        </row>
        <row r="180">
          <cell r="A180">
            <v>2059</v>
          </cell>
          <cell r="B180">
            <v>381.54680000000019</v>
          </cell>
        </row>
        <row r="181">
          <cell r="A181">
            <v>2060</v>
          </cell>
          <cell r="B181">
            <v>383.57099999999997</v>
          </cell>
        </row>
        <row r="182">
          <cell r="A182" t="str">
            <v>Back to top</v>
          </cell>
        </row>
        <row r="184">
          <cell r="A184"/>
        </row>
        <row r="185">
          <cell r="A185" t="str">
            <v>Scenario 3</v>
          </cell>
          <cell r="B185" t="str">
            <v>Scenario 3: Adoption based on the 50% of the max annual afforestation rate across the regions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  <cell r="B187">
            <v>288.66289142857164</v>
          </cell>
        </row>
        <row r="188">
          <cell r="A188">
            <v>2013</v>
          </cell>
          <cell r="B188">
            <v>292.47469142857165</v>
          </cell>
        </row>
        <row r="189">
          <cell r="A189">
            <v>2014</v>
          </cell>
          <cell r="B189">
            <v>296.28649142857165</v>
          </cell>
        </row>
        <row r="190">
          <cell r="A190">
            <v>2015</v>
          </cell>
          <cell r="B190">
            <v>300.09829142857166</v>
          </cell>
        </row>
        <row r="191">
          <cell r="A191">
            <v>2016</v>
          </cell>
          <cell r="B191">
            <v>303.91009142857166</v>
          </cell>
        </row>
        <row r="192">
          <cell r="A192">
            <v>2017</v>
          </cell>
          <cell r="B192">
            <v>307.72189142857167</v>
          </cell>
        </row>
        <row r="193">
          <cell r="A193">
            <v>2018</v>
          </cell>
          <cell r="B193">
            <v>311.53369142857167</v>
          </cell>
        </row>
        <row r="194">
          <cell r="A194">
            <v>2019</v>
          </cell>
          <cell r="B194">
            <v>315.34549142857168</v>
          </cell>
        </row>
        <row r="195">
          <cell r="A195">
            <v>2020</v>
          </cell>
          <cell r="B195">
            <v>319.15729142857168</v>
          </cell>
        </row>
        <row r="196">
          <cell r="A196">
            <v>2021</v>
          </cell>
          <cell r="B196">
            <v>322.96909142857169</v>
          </cell>
        </row>
        <row r="197">
          <cell r="A197">
            <v>2022</v>
          </cell>
          <cell r="B197">
            <v>326.78089142857169</v>
          </cell>
        </row>
        <row r="198">
          <cell r="A198">
            <v>2023</v>
          </cell>
          <cell r="B198">
            <v>330.5926914285717</v>
          </cell>
        </row>
        <row r="199">
          <cell r="A199">
            <v>2024</v>
          </cell>
          <cell r="B199">
            <v>334.4044914285717</v>
          </cell>
        </row>
        <row r="200">
          <cell r="A200">
            <v>2025</v>
          </cell>
          <cell r="B200">
            <v>338.21629142857171</v>
          </cell>
        </row>
        <row r="201">
          <cell r="A201">
            <v>2026</v>
          </cell>
          <cell r="B201">
            <v>342.02809142857171</v>
          </cell>
        </row>
        <row r="202">
          <cell r="A202">
            <v>2027</v>
          </cell>
          <cell r="B202">
            <v>345.83989142857172</v>
          </cell>
        </row>
        <row r="203">
          <cell r="A203">
            <v>2028</v>
          </cell>
          <cell r="B203">
            <v>349.65169142857172</v>
          </cell>
        </row>
        <row r="204">
          <cell r="A204">
            <v>2029</v>
          </cell>
          <cell r="B204">
            <v>353.46349142857173</v>
          </cell>
        </row>
        <row r="205">
          <cell r="A205">
            <v>2030</v>
          </cell>
          <cell r="B205">
            <v>357.27529142857173</v>
          </cell>
        </row>
        <row r="206">
          <cell r="A206">
            <v>2031</v>
          </cell>
          <cell r="B206">
            <v>361.08709142857174</v>
          </cell>
        </row>
        <row r="207">
          <cell r="A207">
            <v>2032</v>
          </cell>
          <cell r="B207">
            <v>364.89889142857174</v>
          </cell>
        </row>
        <row r="208">
          <cell r="A208">
            <v>2033</v>
          </cell>
          <cell r="B208">
            <v>368.71069142857175</v>
          </cell>
        </row>
        <row r="209">
          <cell r="A209">
            <v>2034</v>
          </cell>
          <cell r="B209">
            <v>372.52249142857175</v>
          </cell>
        </row>
        <row r="210">
          <cell r="A210">
            <v>2035</v>
          </cell>
          <cell r="B210">
            <v>376.33429142857176</v>
          </cell>
        </row>
        <row r="211">
          <cell r="A211">
            <v>2036</v>
          </cell>
          <cell r="B211">
            <v>380.14609142857176</v>
          </cell>
        </row>
        <row r="212">
          <cell r="A212">
            <v>2037</v>
          </cell>
          <cell r="B212">
            <v>383.95789142857177</v>
          </cell>
        </row>
        <row r="213">
          <cell r="A213">
            <v>2038</v>
          </cell>
          <cell r="B213">
            <v>387.76969142857178</v>
          </cell>
        </row>
        <row r="214">
          <cell r="A214">
            <v>2039</v>
          </cell>
          <cell r="B214">
            <v>391.58149142857178</v>
          </cell>
        </row>
        <row r="215">
          <cell r="A215">
            <v>2040</v>
          </cell>
          <cell r="B215">
            <v>395.39329142857179</v>
          </cell>
        </row>
        <row r="216">
          <cell r="A216">
            <v>2041</v>
          </cell>
          <cell r="B216">
            <v>399.20509142857179</v>
          </cell>
        </row>
        <row r="217">
          <cell r="A217">
            <v>2042</v>
          </cell>
          <cell r="B217">
            <v>403.0168914285718</v>
          </cell>
        </row>
        <row r="218">
          <cell r="A218">
            <v>2043</v>
          </cell>
          <cell r="B218">
            <v>406.8286914285718</v>
          </cell>
        </row>
        <row r="219">
          <cell r="A219">
            <v>2044</v>
          </cell>
          <cell r="B219">
            <v>410.64049142857181</v>
          </cell>
        </row>
        <row r="220">
          <cell r="A220">
            <v>2045</v>
          </cell>
          <cell r="B220">
            <v>414.45229142857181</v>
          </cell>
        </row>
        <row r="221">
          <cell r="A221">
            <v>2046</v>
          </cell>
          <cell r="B221">
            <v>418.26409142857182</v>
          </cell>
        </row>
        <row r="222">
          <cell r="A222">
            <v>2047</v>
          </cell>
          <cell r="B222">
            <v>422.07589142857182</v>
          </cell>
        </row>
        <row r="223">
          <cell r="A223">
            <v>2048</v>
          </cell>
          <cell r="B223">
            <v>425.88769142857183</v>
          </cell>
        </row>
        <row r="224">
          <cell r="A224">
            <v>2049</v>
          </cell>
          <cell r="B224">
            <v>429.69949142857183</v>
          </cell>
        </row>
        <row r="225">
          <cell r="A225">
            <v>2050</v>
          </cell>
          <cell r="B225">
            <v>433.51129142857184</v>
          </cell>
        </row>
        <row r="226">
          <cell r="A226">
            <v>2051</v>
          </cell>
          <cell r="B226">
            <v>436.53950494141469</v>
          </cell>
        </row>
        <row r="227">
          <cell r="A227">
            <v>2052</v>
          </cell>
          <cell r="B227">
            <v>436.53950494141469</v>
          </cell>
        </row>
        <row r="228">
          <cell r="A228">
            <v>2053</v>
          </cell>
          <cell r="B228">
            <v>436.53950494141469</v>
          </cell>
        </row>
        <row r="229">
          <cell r="A229">
            <v>2054</v>
          </cell>
          <cell r="B229">
            <v>436.53950494141469</v>
          </cell>
        </row>
        <row r="230">
          <cell r="A230">
            <v>2055</v>
          </cell>
          <cell r="B230">
            <v>436.53950494141469</v>
          </cell>
        </row>
        <row r="231">
          <cell r="A231">
            <v>2056</v>
          </cell>
          <cell r="B231">
            <v>436.53950494141469</v>
          </cell>
        </row>
        <row r="232">
          <cell r="A232">
            <v>2057</v>
          </cell>
          <cell r="B232">
            <v>436.53950494141469</v>
          </cell>
        </row>
        <row r="233">
          <cell r="A233">
            <v>2058</v>
          </cell>
          <cell r="B233">
            <v>436.53950494141469</v>
          </cell>
        </row>
        <row r="234">
          <cell r="A234">
            <v>2059</v>
          </cell>
          <cell r="B234">
            <v>436.53950494141469</v>
          </cell>
        </row>
        <row r="235">
          <cell r="A235">
            <v>2060</v>
          </cell>
          <cell r="B235">
            <v>436.53950494141469</v>
          </cell>
        </row>
        <row r="236">
          <cell r="A236" t="str">
            <v>Back to top</v>
          </cell>
        </row>
        <row r="238">
          <cell r="A238"/>
        </row>
        <row r="239">
          <cell r="A239" t="str">
            <v>Scenario 4</v>
          </cell>
          <cell r="B239" t="str">
            <v>Scenario 4: Adoption based on the 100% of the max annual afforestation rate across the regions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  <cell r="B241">
            <v>288.66289142857164</v>
          </cell>
        </row>
        <row r="242">
          <cell r="A242">
            <v>2013</v>
          </cell>
          <cell r="B242">
            <v>295.01589142857165</v>
          </cell>
        </row>
        <row r="243">
          <cell r="A243">
            <v>2014</v>
          </cell>
          <cell r="B243">
            <v>301.36889142857166</v>
          </cell>
        </row>
        <row r="244">
          <cell r="A244">
            <v>2015</v>
          </cell>
          <cell r="B244">
            <v>307.72189142857167</v>
          </cell>
        </row>
        <row r="245">
          <cell r="A245">
            <v>2016</v>
          </cell>
          <cell r="B245">
            <v>314.07489142857168</v>
          </cell>
        </row>
        <row r="246">
          <cell r="A246">
            <v>2017</v>
          </cell>
          <cell r="B246">
            <v>320.42789142857168</v>
          </cell>
        </row>
        <row r="247">
          <cell r="A247">
            <v>2018</v>
          </cell>
          <cell r="B247">
            <v>326.78089142857169</v>
          </cell>
        </row>
        <row r="248">
          <cell r="A248">
            <v>2019</v>
          </cell>
          <cell r="B248">
            <v>333.1338914285717</v>
          </cell>
        </row>
        <row r="249">
          <cell r="A249">
            <v>2020</v>
          </cell>
          <cell r="B249">
            <v>339.48689142857171</v>
          </cell>
        </row>
        <row r="250">
          <cell r="A250">
            <v>2021</v>
          </cell>
          <cell r="B250">
            <v>345.83989142857172</v>
          </cell>
        </row>
        <row r="251">
          <cell r="A251">
            <v>2022</v>
          </cell>
          <cell r="B251">
            <v>352.19289142857173</v>
          </cell>
        </row>
        <row r="252">
          <cell r="A252">
            <v>2023</v>
          </cell>
          <cell r="B252">
            <v>358.54589142857174</v>
          </cell>
        </row>
        <row r="253">
          <cell r="A253">
            <v>2024</v>
          </cell>
          <cell r="B253">
            <v>364.89889142857174</v>
          </cell>
        </row>
        <row r="254">
          <cell r="A254">
            <v>2025</v>
          </cell>
          <cell r="B254">
            <v>371.25189142857175</v>
          </cell>
        </row>
        <row r="255">
          <cell r="A255">
            <v>2026</v>
          </cell>
          <cell r="B255">
            <v>377.60489142857176</v>
          </cell>
        </row>
        <row r="256">
          <cell r="A256">
            <v>2027</v>
          </cell>
          <cell r="B256">
            <v>383.95789142857177</v>
          </cell>
        </row>
        <row r="257">
          <cell r="A257">
            <v>2028</v>
          </cell>
          <cell r="B257">
            <v>390.31089142857178</v>
          </cell>
        </row>
        <row r="258">
          <cell r="A258">
            <v>2029</v>
          </cell>
          <cell r="B258">
            <v>396.66389142857179</v>
          </cell>
        </row>
        <row r="259">
          <cell r="A259">
            <v>2030</v>
          </cell>
          <cell r="B259">
            <v>403.0168914285718</v>
          </cell>
        </row>
        <row r="260">
          <cell r="A260">
            <v>2031</v>
          </cell>
          <cell r="B260">
            <v>409.3698914285718</v>
          </cell>
        </row>
        <row r="261">
          <cell r="A261">
            <v>2032</v>
          </cell>
          <cell r="B261">
            <v>415.72289142857181</v>
          </cell>
        </row>
        <row r="262">
          <cell r="A262">
            <v>2033</v>
          </cell>
          <cell r="B262">
            <v>422.07589142857182</v>
          </cell>
        </row>
        <row r="263">
          <cell r="A263">
            <v>2034</v>
          </cell>
          <cell r="B263">
            <v>428.42889142857183</v>
          </cell>
        </row>
        <row r="264">
          <cell r="A264">
            <v>2035</v>
          </cell>
          <cell r="B264">
            <v>434.78189142857184</v>
          </cell>
        </row>
        <row r="265">
          <cell r="A265">
            <v>2036</v>
          </cell>
          <cell r="B265">
            <v>436.53950494141469</v>
          </cell>
        </row>
        <row r="266">
          <cell r="A266">
            <v>2037</v>
          </cell>
          <cell r="B266">
            <v>436.53950494141469</v>
          </cell>
        </row>
        <row r="267">
          <cell r="A267">
            <v>2038</v>
          </cell>
          <cell r="B267">
            <v>436.53950494141469</v>
          </cell>
        </row>
        <row r="268">
          <cell r="A268">
            <v>2039</v>
          </cell>
          <cell r="B268">
            <v>436.53950494141469</v>
          </cell>
        </row>
        <row r="269">
          <cell r="A269">
            <v>2040</v>
          </cell>
          <cell r="B269">
            <v>436.53950494141469</v>
          </cell>
        </row>
        <row r="270">
          <cell r="A270">
            <v>2041</v>
          </cell>
          <cell r="B270">
            <v>436.53950494141469</v>
          </cell>
        </row>
        <row r="271">
          <cell r="A271">
            <v>2042</v>
          </cell>
          <cell r="B271">
            <v>436.53950494141469</v>
          </cell>
        </row>
        <row r="272">
          <cell r="A272">
            <v>2043</v>
          </cell>
          <cell r="B272">
            <v>436.53950494141469</v>
          </cell>
        </row>
        <row r="273">
          <cell r="A273">
            <v>2044</v>
          </cell>
          <cell r="B273">
            <v>436.53950494141469</v>
          </cell>
        </row>
        <row r="274">
          <cell r="A274">
            <v>2045</v>
          </cell>
          <cell r="B274">
            <v>436.53950494141469</v>
          </cell>
        </row>
        <row r="275">
          <cell r="A275">
            <v>2046</v>
          </cell>
          <cell r="B275">
            <v>436.53950494141469</v>
          </cell>
        </row>
        <row r="276">
          <cell r="A276">
            <v>2047</v>
          </cell>
          <cell r="B276">
            <v>436.53950494141469</v>
          </cell>
        </row>
        <row r="277">
          <cell r="A277">
            <v>2048</v>
          </cell>
          <cell r="B277">
            <v>436.53950494141469</v>
          </cell>
        </row>
        <row r="278">
          <cell r="A278">
            <v>2049</v>
          </cell>
          <cell r="B278">
            <v>436.53950494141469</v>
          </cell>
        </row>
        <row r="279">
          <cell r="A279">
            <v>2050</v>
          </cell>
          <cell r="B279">
            <v>436.53950494141469</v>
          </cell>
        </row>
        <row r="280">
          <cell r="A280">
            <v>2051</v>
          </cell>
          <cell r="B280">
            <v>436.53950494141469</v>
          </cell>
        </row>
        <row r="281">
          <cell r="A281">
            <v>2052</v>
          </cell>
          <cell r="B281">
            <v>436.53950494141469</v>
          </cell>
        </row>
        <row r="282">
          <cell r="A282">
            <v>2053</v>
          </cell>
          <cell r="B282">
            <v>436.53950494141469</v>
          </cell>
        </row>
        <row r="283">
          <cell r="A283">
            <v>2054</v>
          </cell>
          <cell r="B283">
            <v>436.53950494141469</v>
          </cell>
        </row>
        <row r="284">
          <cell r="A284">
            <v>2055</v>
          </cell>
          <cell r="B284">
            <v>436.53950494141469</v>
          </cell>
        </row>
        <row r="285">
          <cell r="A285">
            <v>2056</v>
          </cell>
          <cell r="B285">
            <v>436.53950494141469</v>
          </cell>
        </row>
        <row r="286">
          <cell r="A286">
            <v>2057</v>
          </cell>
          <cell r="B286">
            <v>436.53950494141469</v>
          </cell>
        </row>
        <row r="287">
          <cell r="A287">
            <v>2058</v>
          </cell>
          <cell r="B287">
            <v>436.53950494141469</v>
          </cell>
        </row>
        <row r="288">
          <cell r="A288">
            <v>2059</v>
          </cell>
          <cell r="B288">
            <v>436.53950494141469</v>
          </cell>
        </row>
        <row r="289">
          <cell r="A289">
            <v>2060</v>
          </cell>
          <cell r="B289">
            <v>436.53950494141469</v>
          </cell>
        </row>
        <row r="290">
          <cell r="A290" t="str">
            <v>Back to top</v>
          </cell>
        </row>
        <row r="292">
          <cell r="A292"/>
        </row>
        <row r="293">
          <cell r="A293" t="str">
            <v>Scenario 5</v>
          </cell>
          <cell r="B293" t="str">
            <v>Scenario 4: 200% increase for Asia and 100% of the other regions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  <cell r="B295">
            <v>288.66289142857164</v>
          </cell>
        </row>
        <row r="296">
          <cell r="A296">
            <v>2013</v>
          </cell>
          <cell r="B296">
            <v>296.28649142857165</v>
          </cell>
        </row>
        <row r="297">
          <cell r="A297">
            <v>2014</v>
          </cell>
          <cell r="B297">
            <v>303.91009142857166</v>
          </cell>
        </row>
        <row r="298">
          <cell r="A298">
            <v>2015</v>
          </cell>
          <cell r="B298">
            <v>311.53369142857167</v>
          </cell>
        </row>
        <row r="299">
          <cell r="A299">
            <v>2016</v>
          </cell>
          <cell r="B299">
            <v>319.15729142857168</v>
          </cell>
        </row>
        <row r="300">
          <cell r="A300">
            <v>2017</v>
          </cell>
          <cell r="B300">
            <v>326.78089142857169</v>
          </cell>
        </row>
        <row r="301">
          <cell r="A301">
            <v>2018</v>
          </cell>
          <cell r="B301">
            <v>334.4044914285717</v>
          </cell>
        </row>
        <row r="302">
          <cell r="A302">
            <v>2019</v>
          </cell>
          <cell r="B302">
            <v>342.02809142857171</v>
          </cell>
        </row>
        <row r="303">
          <cell r="A303">
            <v>2020</v>
          </cell>
          <cell r="B303">
            <v>349.65169142857172</v>
          </cell>
        </row>
        <row r="304">
          <cell r="A304">
            <v>2021</v>
          </cell>
          <cell r="B304">
            <v>357.27529142857173</v>
          </cell>
        </row>
        <row r="305">
          <cell r="A305">
            <v>2022</v>
          </cell>
          <cell r="B305">
            <v>364.89889142857174</v>
          </cell>
        </row>
        <row r="306">
          <cell r="A306">
            <v>2023</v>
          </cell>
          <cell r="B306">
            <v>372.52249142857175</v>
          </cell>
        </row>
        <row r="307">
          <cell r="A307">
            <v>2024</v>
          </cell>
          <cell r="B307">
            <v>380.14609142857176</v>
          </cell>
        </row>
        <row r="308">
          <cell r="A308">
            <v>2025</v>
          </cell>
          <cell r="B308">
            <v>387.76969142857178</v>
          </cell>
        </row>
        <row r="309">
          <cell r="A309">
            <v>2026</v>
          </cell>
          <cell r="B309">
            <v>395.39329142857179</v>
          </cell>
        </row>
        <row r="310">
          <cell r="A310">
            <v>2027</v>
          </cell>
          <cell r="B310">
            <v>403.0168914285718</v>
          </cell>
        </row>
        <row r="311">
          <cell r="A311">
            <v>2028</v>
          </cell>
          <cell r="B311">
            <v>410.64049142857181</v>
          </cell>
        </row>
        <row r="312">
          <cell r="A312">
            <v>2029</v>
          </cell>
          <cell r="B312">
            <v>418.26409142857182</v>
          </cell>
        </row>
        <row r="313">
          <cell r="A313">
            <v>2030</v>
          </cell>
          <cell r="B313">
            <v>425.88769142857183</v>
          </cell>
        </row>
        <row r="314">
          <cell r="A314">
            <v>2031</v>
          </cell>
          <cell r="B314">
            <v>433.51129142857184</v>
          </cell>
        </row>
        <row r="315">
          <cell r="A315">
            <v>2032</v>
          </cell>
          <cell r="B315">
            <v>436.53950494141469</v>
          </cell>
        </row>
        <row r="316">
          <cell r="A316">
            <v>2033</v>
          </cell>
          <cell r="B316">
            <v>436.53950494141469</v>
          </cell>
        </row>
        <row r="317">
          <cell r="A317">
            <v>2034</v>
          </cell>
          <cell r="B317">
            <v>436.53950494141469</v>
          </cell>
        </row>
        <row r="318">
          <cell r="A318">
            <v>2035</v>
          </cell>
          <cell r="B318">
            <v>436.53950494141469</v>
          </cell>
        </row>
        <row r="319">
          <cell r="A319">
            <v>2036</v>
          </cell>
          <cell r="B319">
            <v>436.53950494141469</v>
          </cell>
        </row>
        <row r="320">
          <cell r="A320">
            <v>2037</v>
          </cell>
          <cell r="B320">
            <v>436.53950494141469</v>
          </cell>
        </row>
        <row r="321">
          <cell r="A321">
            <v>2038</v>
          </cell>
          <cell r="B321">
            <v>436.53950494141469</v>
          </cell>
        </row>
        <row r="322">
          <cell r="A322">
            <v>2039</v>
          </cell>
          <cell r="B322">
            <v>436.53950494141469</v>
          </cell>
        </row>
        <row r="323">
          <cell r="A323">
            <v>2040</v>
          </cell>
          <cell r="B323">
            <v>436.53950494141469</v>
          </cell>
        </row>
        <row r="324">
          <cell r="A324">
            <v>2041</v>
          </cell>
          <cell r="B324">
            <v>436.53950494141469</v>
          </cell>
        </row>
        <row r="325">
          <cell r="A325">
            <v>2042</v>
          </cell>
          <cell r="B325">
            <v>436.53950494141469</v>
          </cell>
        </row>
        <row r="326">
          <cell r="A326">
            <v>2043</v>
          </cell>
          <cell r="B326">
            <v>436.53950494141469</v>
          </cell>
        </row>
        <row r="327">
          <cell r="A327">
            <v>2044</v>
          </cell>
          <cell r="B327">
            <v>436.53950494141469</v>
          </cell>
        </row>
        <row r="328">
          <cell r="A328">
            <v>2045</v>
          </cell>
          <cell r="B328">
            <v>436.53950494141469</v>
          </cell>
        </row>
        <row r="329">
          <cell r="A329">
            <v>2046</v>
          </cell>
          <cell r="B329">
            <v>436.53950494141469</v>
          </cell>
        </row>
        <row r="330">
          <cell r="A330">
            <v>2047</v>
          </cell>
          <cell r="B330">
            <v>436.53950494141469</v>
          </cell>
        </row>
        <row r="331">
          <cell r="A331">
            <v>2048</v>
          </cell>
          <cell r="B331">
            <v>436.53950494141469</v>
          </cell>
        </row>
        <row r="332">
          <cell r="A332">
            <v>2049</v>
          </cell>
          <cell r="B332">
            <v>436.53950494141469</v>
          </cell>
        </row>
        <row r="333">
          <cell r="A333">
            <v>2050</v>
          </cell>
          <cell r="B333">
            <v>436.53950494141469</v>
          </cell>
        </row>
        <row r="334">
          <cell r="A334">
            <v>2051</v>
          </cell>
          <cell r="B334">
            <v>436.53950494141469</v>
          </cell>
        </row>
        <row r="335">
          <cell r="A335">
            <v>2052</v>
          </cell>
          <cell r="B335">
            <v>436.53950494141469</v>
          </cell>
        </row>
        <row r="336">
          <cell r="A336">
            <v>2053</v>
          </cell>
          <cell r="B336">
            <v>436.53950494141469</v>
          </cell>
        </row>
        <row r="337">
          <cell r="A337">
            <v>2054</v>
          </cell>
          <cell r="B337">
            <v>436.53950494141469</v>
          </cell>
        </row>
        <row r="338">
          <cell r="A338">
            <v>2055</v>
          </cell>
          <cell r="B338">
            <v>436.53950494141469</v>
          </cell>
        </row>
        <row r="339">
          <cell r="A339">
            <v>2056</v>
          </cell>
          <cell r="B339">
            <v>436.53950494141469</v>
          </cell>
        </row>
        <row r="340">
          <cell r="A340">
            <v>2057</v>
          </cell>
          <cell r="B340">
            <v>436.53950494141469</v>
          </cell>
        </row>
        <row r="341">
          <cell r="A341">
            <v>2058</v>
          </cell>
          <cell r="B341">
            <v>436.53950494141469</v>
          </cell>
        </row>
        <row r="342">
          <cell r="A342">
            <v>2059</v>
          </cell>
          <cell r="B342">
            <v>436.53950494141469</v>
          </cell>
        </row>
        <row r="343">
          <cell r="A343">
            <v>2060</v>
          </cell>
          <cell r="B343">
            <v>436.53950494141469</v>
          </cell>
        </row>
        <row r="344">
          <cell r="A344" t="str">
            <v>Back to top</v>
          </cell>
        </row>
        <row r="346">
          <cell r="A346"/>
        </row>
        <row r="347">
          <cell r="A347" t="str">
            <v>Scenario 6</v>
          </cell>
          <cell r="B347" t="str">
            <v>Max, high early growth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  <cell r="B349"/>
        </row>
        <row r="350">
          <cell r="A350">
            <v>2013</v>
          </cell>
          <cell r="B350"/>
        </row>
        <row r="351">
          <cell r="A351">
            <v>2014</v>
          </cell>
          <cell r="B351"/>
        </row>
        <row r="352">
          <cell r="A352">
            <v>2015</v>
          </cell>
          <cell r="B352"/>
        </row>
        <row r="353">
          <cell r="A353">
            <v>2016</v>
          </cell>
          <cell r="B353"/>
        </row>
        <row r="354">
          <cell r="A354">
            <v>2017</v>
          </cell>
          <cell r="B354"/>
        </row>
        <row r="355">
          <cell r="A355">
            <v>2018</v>
          </cell>
          <cell r="B355"/>
        </row>
        <row r="356">
          <cell r="A356">
            <v>2019</v>
          </cell>
          <cell r="B356"/>
        </row>
        <row r="357">
          <cell r="A357">
            <v>2020</v>
          </cell>
          <cell r="B357"/>
        </row>
        <row r="358">
          <cell r="A358">
            <v>2021</v>
          </cell>
          <cell r="B358"/>
        </row>
        <row r="359">
          <cell r="A359">
            <v>2022</v>
          </cell>
          <cell r="B359"/>
        </row>
        <row r="360">
          <cell r="A360">
            <v>2023</v>
          </cell>
          <cell r="B360"/>
        </row>
        <row r="361">
          <cell r="A361">
            <v>2024</v>
          </cell>
          <cell r="B361"/>
        </row>
        <row r="362">
          <cell r="A362">
            <v>2025</v>
          </cell>
          <cell r="B362"/>
        </row>
        <row r="363">
          <cell r="A363">
            <v>2026</v>
          </cell>
          <cell r="B363"/>
        </row>
        <row r="364">
          <cell r="A364">
            <v>2027</v>
          </cell>
          <cell r="B364"/>
        </row>
        <row r="365">
          <cell r="A365">
            <v>2028</v>
          </cell>
          <cell r="B365"/>
        </row>
        <row r="366">
          <cell r="A366">
            <v>2029</v>
          </cell>
          <cell r="B366"/>
        </row>
        <row r="367">
          <cell r="A367">
            <v>2030</v>
          </cell>
          <cell r="B367"/>
        </row>
        <row r="368">
          <cell r="A368">
            <v>2031</v>
          </cell>
          <cell r="B368"/>
        </row>
        <row r="369">
          <cell r="A369">
            <v>2032</v>
          </cell>
          <cell r="B369"/>
        </row>
        <row r="370">
          <cell r="A370">
            <v>2033</v>
          </cell>
          <cell r="B370"/>
        </row>
        <row r="371">
          <cell r="A371">
            <v>2034</v>
          </cell>
          <cell r="B371"/>
        </row>
        <row r="372">
          <cell r="A372">
            <v>2035</v>
          </cell>
          <cell r="B372"/>
        </row>
        <row r="373">
          <cell r="A373">
            <v>2036</v>
          </cell>
          <cell r="B373"/>
        </row>
        <row r="374">
          <cell r="A374">
            <v>2037</v>
          </cell>
          <cell r="B374"/>
        </row>
        <row r="375">
          <cell r="A375">
            <v>2038</v>
          </cell>
          <cell r="B375"/>
        </row>
        <row r="376">
          <cell r="A376">
            <v>2039</v>
          </cell>
          <cell r="B376"/>
        </row>
        <row r="377">
          <cell r="A377">
            <v>2040</v>
          </cell>
          <cell r="B377"/>
        </row>
        <row r="378">
          <cell r="A378">
            <v>2041</v>
          </cell>
          <cell r="B378"/>
        </row>
        <row r="379">
          <cell r="A379">
            <v>2042</v>
          </cell>
          <cell r="B379"/>
        </row>
        <row r="380">
          <cell r="A380">
            <v>2043</v>
          </cell>
          <cell r="B380"/>
        </row>
        <row r="381">
          <cell r="A381">
            <v>2044</v>
          </cell>
          <cell r="B381"/>
        </row>
        <row r="382">
          <cell r="A382">
            <v>2045</v>
          </cell>
          <cell r="B382"/>
        </row>
        <row r="383">
          <cell r="A383">
            <v>2046</v>
          </cell>
          <cell r="B383"/>
        </row>
        <row r="384">
          <cell r="A384">
            <v>2047</v>
          </cell>
          <cell r="B384"/>
        </row>
        <row r="385">
          <cell r="A385">
            <v>2048</v>
          </cell>
          <cell r="B385"/>
        </row>
        <row r="386">
          <cell r="A386">
            <v>2049</v>
          </cell>
          <cell r="B386"/>
        </row>
        <row r="387">
          <cell r="A387">
            <v>2050</v>
          </cell>
          <cell r="B387"/>
        </row>
        <row r="388">
          <cell r="A388">
            <v>2051</v>
          </cell>
          <cell r="B388"/>
        </row>
        <row r="389">
          <cell r="A389">
            <v>2052</v>
          </cell>
          <cell r="B389"/>
        </row>
        <row r="390">
          <cell r="A390">
            <v>2053</v>
          </cell>
          <cell r="B390"/>
        </row>
        <row r="391">
          <cell r="A391">
            <v>2054</v>
          </cell>
          <cell r="B391"/>
        </row>
        <row r="392">
          <cell r="A392">
            <v>2055</v>
          </cell>
          <cell r="B392"/>
        </row>
        <row r="393">
          <cell r="A393">
            <v>2056</v>
          </cell>
          <cell r="B393"/>
        </row>
        <row r="394">
          <cell r="A394">
            <v>2057</v>
          </cell>
          <cell r="B394"/>
        </row>
        <row r="395">
          <cell r="A395">
            <v>2058</v>
          </cell>
          <cell r="B395"/>
        </row>
        <row r="396">
          <cell r="A396">
            <v>2059</v>
          </cell>
          <cell r="B396"/>
        </row>
        <row r="397">
          <cell r="A397">
            <v>2060</v>
          </cell>
          <cell r="B397"/>
        </row>
        <row r="398">
          <cell r="A398" t="str">
            <v>Back to top</v>
          </cell>
        </row>
        <row r="400">
          <cell r="A400"/>
        </row>
        <row r="401">
          <cell r="A401" t="str">
            <v>Scenario 7</v>
          </cell>
          <cell r="B401" t="str">
            <v>Max, aggressive early growth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  <cell r="B403"/>
        </row>
        <row r="404">
          <cell r="A404">
            <v>2013</v>
          </cell>
          <cell r="B404"/>
        </row>
        <row r="405">
          <cell r="A405">
            <v>2014</v>
          </cell>
          <cell r="B405"/>
        </row>
        <row r="406">
          <cell r="A406">
            <v>2015</v>
          </cell>
          <cell r="B406"/>
        </row>
        <row r="407">
          <cell r="A407">
            <v>2016</v>
          </cell>
          <cell r="B407"/>
        </row>
        <row r="408">
          <cell r="A408">
            <v>2017</v>
          </cell>
          <cell r="B408"/>
        </row>
        <row r="409">
          <cell r="A409">
            <v>2018</v>
          </cell>
          <cell r="B409"/>
        </row>
        <row r="410">
          <cell r="A410">
            <v>2019</v>
          </cell>
          <cell r="B410"/>
        </row>
        <row r="411">
          <cell r="A411">
            <v>2020</v>
          </cell>
          <cell r="B411"/>
        </row>
        <row r="412">
          <cell r="A412">
            <v>2021</v>
          </cell>
          <cell r="B412"/>
        </row>
        <row r="413">
          <cell r="A413">
            <v>2022</v>
          </cell>
          <cell r="B413"/>
        </row>
        <row r="414">
          <cell r="A414">
            <v>2023</v>
          </cell>
          <cell r="B414"/>
        </row>
        <row r="415">
          <cell r="A415">
            <v>2024</v>
          </cell>
          <cell r="B415"/>
        </row>
        <row r="416">
          <cell r="A416">
            <v>2025</v>
          </cell>
          <cell r="B416"/>
        </row>
        <row r="417">
          <cell r="A417">
            <v>2026</v>
          </cell>
          <cell r="B417"/>
        </row>
        <row r="418">
          <cell r="A418">
            <v>2027</v>
          </cell>
          <cell r="B418"/>
        </row>
        <row r="419">
          <cell r="A419">
            <v>2028</v>
          </cell>
          <cell r="B419"/>
        </row>
        <row r="420">
          <cell r="A420">
            <v>2029</v>
          </cell>
          <cell r="B420"/>
        </row>
        <row r="421">
          <cell r="A421">
            <v>2030</v>
          </cell>
          <cell r="B421"/>
        </row>
        <row r="422">
          <cell r="A422">
            <v>2031</v>
          </cell>
          <cell r="B422"/>
        </row>
        <row r="423">
          <cell r="A423">
            <v>2032</v>
          </cell>
          <cell r="B423"/>
        </row>
        <row r="424">
          <cell r="A424">
            <v>2033</v>
          </cell>
          <cell r="B424"/>
        </row>
        <row r="425">
          <cell r="A425">
            <v>2034</v>
          </cell>
          <cell r="B425"/>
        </row>
        <row r="426">
          <cell r="A426">
            <v>2035</v>
          </cell>
          <cell r="B426"/>
        </row>
        <row r="427">
          <cell r="A427">
            <v>2036</v>
          </cell>
          <cell r="B427"/>
        </row>
        <row r="428">
          <cell r="A428">
            <v>2037</v>
          </cell>
          <cell r="B428"/>
        </row>
        <row r="429">
          <cell r="A429">
            <v>2038</v>
          </cell>
          <cell r="B429"/>
        </row>
        <row r="430">
          <cell r="A430">
            <v>2039</v>
          </cell>
          <cell r="B430"/>
        </row>
        <row r="431">
          <cell r="A431">
            <v>2040</v>
          </cell>
          <cell r="B431"/>
        </row>
        <row r="432">
          <cell r="A432">
            <v>2041</v>
          </cell>
          <cell r="B432"/>
        </row>
        <row r="433">
          <cell r="A433">
            <v>2042</v>
          </cell>
          <cell r="B433"/>
        </row>
        <row r="434">
          <cell r="A434">
            <v>2043</v>
          </cell>
          <cell r="B434"/>
        </row>
        <row r="435">
          <cell r="A435">
            <v>2044</v>
          </cell>
          <cell r="B435"/>
        </row>
        <row r="436">
          <cell r="A436">
            <v>2045</v>
          </cell>
          <cell r="B436"/>
        </row>
        <row r="437">
          <cell r="A437">
            <v>2046</v>
          </cell>
          <cell r="B437"/>
        </row>
        <row r="438">
          <cell r="A438">
            <v>2047</v>
          </cell>
          <cell r="B438"/>
        </row>
        <row r="439">
          <cell r="A439">
            <v>2048</v>
          </cell>
          <cell r="B439"/>
        </row>
        <row r="440">
          <cell r="A440">
            <v>2049</v>
          </cell>
          <cell r="B440"/>
        </row>
        <row r="441">
          <cell r="A441">
            <v>2050</v>
          </cell>
          <cell r="B441"/>
        </row>
        <row r="442">
          <cell r="A442">
            <v>2051</v>
          </cell>
          <cell r="B442"/>
        </row>
        <row r="443">
          <cell r="A443">
            <v>2052</v>
          </cell>
          <cell r="B443"/>
        </row>
        <row r="444">
          <cell r="A444">
            <v>2053</v>
          </cell>
          <cell r="B444"/>
        </row>
        <row r="445">
          <cell r="A445">
            <v>2054</v>
          </cell>
          <cell r="B445"/>
        </row>
        <row r="446">
          <cell r="A446">
            <v>2055</v>
          </cell>
          <cell r="B446"/>
        </row>
        <row r="447">
          <cell r="A447">
            <v>2056</v>
          </cell>
          <cell r="B447"/>
        </row>
        <row r="448">
          <cell r="A448">
            <v>2057</v>
          </cell>
          <cell r="B448"/>
        </row>
        <row r="449">
          <cell r="A449">
            <v>2058</v>
          </cell>
          <cell r="B449"/>
        </row>
        <row r="450">
          <cell r="A450">
            <v>2059</v>
          </cell>
          <cell r="B450"/>
        </row>
        <row r="451">
          <cell r="A451">
            <v>2060</v>
          </cell>
          <cell r="B451"/>
        </row>
        <row r="452">
          <cell r="A452" t="str">
            <v>Back to top</v>
          </cell>
        </row>
      </sheetData>
      <sheetData sheetId="14"/>
      <sheetData sheetId="15">
        <row r="100">
          <cell r="A100" t="str">
            <v>OECD90</v>
          </cell>
        </row>
      </sheetData>
      <sheetData sheetId="16" refreshError="1"/>
      <sheetData sheetId="17">
        <row r="8">
          <cell r="A8" t="str">
            <v>FIRST COST FORECAST</v>
          </cell>
        </row>
      </sheetData>
      <sheetData sheetId="18">
        <row r="9">
          <cell r="A9" t="str">
            <v>Net Profit Margin | SAVING CALCULATION</v>
          </cell>
        </row>
      </sheetData>
      <sheetData sheetId="19" refreshError="1"/>
      <sheetData sheetId="20">
        <row r="9">
          <cell r="A9" t="str">
            <v>BAU Grid EFs kg CO2-eq per kwh</v>
          </cell>
        </row>
      </sheetData>
      <sheetData sheetId="21">
        <row r="7">
          <cell r="A7" t="str">
            <v>CH4 Tons Reduced</v>
          </cell>
        </row>
      </sheetData>
      <sheetData sheetId="22">
        <row r="13">
          <cell r="A13" t="str">
            <v>Custom BAU Adoption</v>
          </cell>
        </row>
      </sheetData>
      <sheetData sheetId="23" refreshError="1"/>
      <sheetData sheetId="24">
        <row r="115">
          <cell r="B115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Detailed Results"/>
      <sheetName val="Variable Meta-analysis"/>
      <sheetName val="Variable Meta-analysis-Open"/>
      <sheetName val="ScenarioRecord"/>
      <sheetName val="Operating Cost"/>
      <sheetName val="Net Profit Margin"/>
      <sheetName val="Adoption Data"/>
      <sheetName val="Custom PDS Adoption"/>
      <sheetName val="TAM Data"/>
      <sheetName val="Variable Summary"/>
      <sheetName val="Carbon Price Analysis"/>
      <sheetName val="CO2 Calcs"/>
      <sheetName val="Unit Adoption Calculations"/>
      <sheetName val="Helper Tables"/>
      <sheetName val="Emissions Factors"/>
      <sheetName val="First Cost"/>
      <sheetName val="CH4 Calcs"/>
      <sheetName val="Data Interpolator"/>
      <sheetName val="Custom REF Adoption"/>
      <sheetName val="S-Curve Adoption"/>
      <sheetName val="FamPlanning"/>
      <sheetName val="XLLang"/>
      <sheetName val="Regions-Countries Sorting"/>
      <sheetName val="ADD SHEETS --&gt;"/>
      <sheetName val="AdoptionEstimates"/>
      <sheetName val="Retrofit"/>
      <sheetName val="Aircraft Passenger km estimate"/>
      <sheetName val="AircraftMaintenanceEstimator"/>
      <sheetName val="Jet Fuel Prices"/>
    </sheetNames>
    <sheetDataSet>
      <sheetData sheetId="0"/>
      <sheetData sheetId="1"/>
      <sheetData sheetId="2"/>
      <sheetData sheetId="3">
        <row r="40">
          <cell r="C40" t="str">
            <v>Aircraft Fuel Efficiency</v>
          </cell>
        </row>
      </sheetData>
      <sheetData sheetId="4">
        <row r="3">
          <cell r="E3">
            <v>2020</v>
          </cell>
        </row>
      </sheetData>
      <sheetData sheetId="5">
        <row r="46">
          <cell r="C46" t="str">
            <v>Current Adoption</v>
          </cell>
        </row>
      </sheetData>
      <sheetData sheetId="6"/>
      <sheetData sheetId="7"/>
      <sheetData sheetId="8">
        <row r="9">
          <cell r="A9" t="str">
            <v>OPERATING COST | SAVING CALCULATION</v>
          </cell>
        </row>
      </sheetData>
      <sheetData sheetId="9"/>
      <sheetData sheetId="10"/>
      <sheetData sheetId="11">
        <row r="77">
          <cell r="A77" t="str">
            <v>Scenario 1</v>
          </cell>
        </row>
      </sheetData>
      <sheetData sheetId="12"/>
      <sheetData sheetId="13"/>
      <sheetData sheetId="14"/>
      <sheetData sheetId="15">
        <row r="7">
          <cell r="A7" t="str">
            <v>CO2 MMT Reduced</v>
          </cell>
        </row>
      </sheetData>
      <sheetData sheetId="16">
        <row r="14">
          <cell r="A14" t="str">
            <v>REF TAM</v>
          </cell>
        </row>
      </sheetData>
      <sheetData sheetId="17">
        <row r="8">
          <cell r="Q8">
            <v>9.9999999999999999E+306</v>
          </cell>
        </row>
      </sheetData>
      <sheetData sheetId="18">
        <row r="9">
          <cell r="A9" t="str">
            <v>REF Grid EFs kg CO2-eq per kwh</v>
          </cell>
        </row>
      </sheetData>
      <sheetData sheetId="19">
        <row r="8">
          <cell r="A8" t="str">
            <v>FIRST COST FORECAST</v>
          </cell>
        </row>
      </sheetData>
      <sheetData sheetId="20">
        <row r="7">
          <cell r="A7" t="str">
            <v>CH4 Tons Reduced</v>
          </cell>
        </row>
      </sheetData>
      <sheetData sheetId="21"/>
      <sheetData sheetId="22">
        <row r="77">
          <cell r="A77" t="str">
            <v>Scenario 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lcofaocmb00-Country" connectionId="1" xr16:uid="{087FBE36-C5C0-6B48-BBF4-322D7D90A52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lcofaocmb00-Country" connectionId="1" xr16:uid="{C8F4AB97-DA0B-3241-AD12-4A10BD3230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6BC9-8C57-4347-BF5D-C13EBAD1294A}">
  <sheetPr codeName="Sheet17">
    <tabColor theme="5" tint="0.59999389629810485"/>
  </sheetPr>
  <dimension ref="A1:BE538"/>
  <sheetViews>
    <sheetView showGridLines="0" zoomScale="108" zoomScaleNormal="108" zoomScalePageLayoutView="70" workbookViewId="0">
      <selection activeCell="E14" sqref="E14"/>
    </sheetView>
  </sheetViews>
  <sheetFormatPr baseColWidth="10" defaultColWidth="8.83203125" defaultRowHeight="14" x14ac:dyDescent="0.2"/>
  <cols>
    <col min="1" max="1" width="4.5" style="28" customWidth="1"/>
    <col min="2" max="2" width="15.83203125" style="28" customWidth="1"/>
    <col min="3" max="3" width="24.33203125" style="29" customWidth="1"/>
    <col min="4" max="4" width="19.5" style="29" customWidth="1"/>
    <col min="5" max="5" width="17" style="29" customWidth="1"/>
    <col min="6" max="9" width="13.5" style="29" customWidth="1"/>
    <col min="10" max="10" width="12.6640625" style="29" customWidth="1"/>
    <col min="11" max="11" width="13.5" style="29" customWidth="1"/>
    <col min="12" max="12" width="16.5" style="29" customWidth="1"/>
    <col min="13" max="14" width="13.5" style="29" customWidth="1"/>
    <col min="15" max="15" width="13.1640625" style="29" customWidth="1"/>
    <col min="16" max="16" width="12.5" style="28" customWidth="1"/>
    <col min="17" max="17" width="16.83203125" style="28" customWidth="1"/>
    <col min="18" max="18" width="15.33203125" style="28" customWidth="1"/>
    <col min="19" max="19" width="13.5" style="28" customWidth="1"/>
    <col min="20" max="20" width="16" style="28" customWidth="1"/>
    <col min="21" max="21" width="12.1640625" style="28" bestFit="1" customWidth="1"/>
    <col min="22" max="22" width="13.5" style="28" customWidth="1"/>
    <col min="23" max="23" width="13.33203125" style="28" customWidth="1"/>
    <col min="24" max="24" width="12.1640625" style="28" bestFit="1" customWidth="1"/>
    <col min="25" max="25" width="12.1640625" style="28" customWidth="1"/>
    <col min="26" max="32" width="13.1640625" style="28" customWidth="1"/>
    <col min="33" max="33" width="12" style="28" customWidth="1"/>
    <col min="34" max="34" width="20.6640625" style="28" bestFit="1" customWidth="1"/>
    <col min="35" max="36" width="11" style="28" customWidth="1"/>
    <col min="37" max="37" width="9.5" style="28" bestFit="1" customWidth="1"/>
    <col min="38" max="38" width="10.33203125" style="28" bestFit="1" customWidth="1"/>
    <col min="39" max="39" width="9.5" style="28" bestFit="1" customWidth="1"/>
    <col min="40" max="40" width="10.33203125" style="28" bestFit="1" customWidth="1"/>
    <col min="41" max="41" width="11.6640625" style="28" customWidth="1"/>
    <col min="42" max="42" width="12.6640625" style="28" bestFit="1" customWidth="1"/>
    <col min="43" max="43" width="9.33203125" style="28" bestFit="1" customWidth="1"/>
    <col min="44" max="44" width="18.33203125" style="28" bestFit="1" customWidth="1"/>
    <col min="45" max="48" width="9.33203125" style="28" bestFit="1" customWidth="1"/>
    <col min="49" max="49" width="9.83203125" style="28" customWidth="1"/>
    <col min="50" max="50" width="9.33203125" style="28" bestFit="1" customWidth="1"/>
    <col min="51" max="51" width="21.6640625" style="28" customWidth="1"/>
    <col min="52" max="53" width="10.83203125" style="28" customWidth="1"/>
    <col min="54" max="54" width="13.33203125" style="28" customWidth="1"/>
    <col min="55" max="55" width="8.83203125" style="28"/>
    <col min="56" max="56" width="7.5" style="28" customWidth="1"/>
    <col min="57" max="57" width="23.5" style="28" bestFit="1" customWidth="1"/>
    <col min="58" max="58" width="12.5" style="28" customWidth="1"/>
    <col min="59" max="59" width="8.83203125" style="28"/>
    <col min="60" max="60" width="19.1640625" style="28" customWidth="1"/>
    <col min="61" max="16384" width="8.83203125" style="28"/>
  </cols>
  <sheetData>
    <row r="1" spans="1:56" s="6" customFormat="1" ht="70" x14ac:dyDescent="0.15">
      <c r="A1" s="1"/>
      <c r="B1" s="2" t="s">
        <v>0</v>
      </c>
      <c r="C1" s="2">
        <f>SUM(D9,D25,D41,D57,D73,D89)</f>
        <v>124725637.72450401</v>
      </c>
      <c r="D1" s="3" t="s">
        <v>1</v>
      </c>
      <c r="E1" s="4" t="s">
        <v>2</v>
      </c>
      <c r="F1" s="4" t="s">
        <v>3</v>
      </c>
      <c r="G1" s="4" t="s">
        <v>361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</row>
    <row r="2" spans="1:56" s="12" customFormat="1" ht="13" x14ac:dyDescent="0.15">
      <c r="A2" s="7"/>
      <c r="B2" s="8"/>
      <c r="C2" s="9" t="s">
        <v>30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 s="12" customFormat="1" x14ac:dyDescent="0.15">
      <c r="A3" s="7"/>
      <c r="B3" s="13"/>
      <c r="C3" s="14"/>
      <c r="D3" s="15" t="s">
        <v>31</v>
      </c>
    </row>
    <row r="4" spans="1:56" s="12" customFormat="1" ht="13" x14ac:dyDescent="0.15">
      <c r="A4" s="7"/>
      <c r="B4" s="16" t="s">
        <v>32</v>
      </c>
      <c r="C4" s="16" t="s">
        <v>33</v>
      </c>
      <c r="D4" s="17">
        <f>SUM(E4:AG4)</f>
        <v>520107.5344936428</v>
      </c>
      <c r="E4" s="18">
        <f>$Q100*AI100*($AB100/SUM($AB100:$AG100))*(SUM($W100:$Y100)/SUM($W100:$Z100))</f>
        <v>52650.888951342764</v>
      </c>
      <c r="F4" s="18">
        <f>$Q100*AJ100*($AB100/SUM($AB100:$AG100))*(W100/SUM($W100:$Z100))</f>
        <v>52286.58662430595</v>
      </c>
      <c r="G4" s="18">
        <f>$Q100*AJ100*($AB100/SUM($AB100:$AG100))*(X100/SUM($W100:$Z100))</f>
        <v>24266.239248984479</v>
      </c>
      <c r="H4" s="18">
        <f>$Q100*AJ100*($AB100/SUM($AB100:$AG100))*(Y100/SUM($W100:$Z100))</f>
        <v>7019.421932385163</v>
      </c>
      <c r="I4" s="18">
        <f>$Q100*AK100*($AB100/SUM($AB100:$AG100))*(W100/SUM($W100:$Z100))</f>
        <v>19183.426150559426</v>
      </c>
      <c r="J4" s="18">
        <f>$Q100*AK100*($AB100/SUM($AB100:$AG100))*(X100/SUM($W100:$Z100))</f>
        <v>8903.0406962596317</v>
      </c>
      <c r="K4" s="18">
        <f>$Q100*AK100*($AB100/SUM($AB100:$AG100))*(Y100/SUM($W100:$Z100))</f>
        <v>2575.3557643200875</v>
      </c>
      <c r="L4" s="18">
        <f>$R100*AI100*($AB100/SUM($AB100:$AG100))*(SUM($W100:$Y100)/SUM($W100:$Z100))</f>
        <v>80226.571046343553</v>
      </c>
      <c r="M4" s="18">
        <f>$R100*AJ100*($AB100/SUM($AB100:$AG100))*(W100/SUM($W100:$Z100))</f>
        <v>79671.466904619054</v>
      </c>
      <c r="N4" s="18">
        <f>$R100*AJ100*($AB100/SUM($AB100:$AG100))*(X100/SUM($W100:$Z100))</f>
        <v>36975.580202175755</v>
      </c>
      <c r="O4" s="18">
        <f>$R100*AJ100*($AB100/SUM($AB100:$AG100))*(Y100/SUM($W100:$Z100))</f>
        <v>10695.814706627067</v>
      </c>
      <c r="P4" s="18">
        <f>$R100*AK100*($AB100/SUM($AB100:$AG100))*(W100/SUM($W100:$Z100))</f>
        <v>29230.665077705027</v>
      </c>
      <c r="Q4" s="18">
        <f>$R100*AK100*($AB100/SUM($AB100:$AG100))*(X100/SUM($W100:$Z100))</f>
        <v>13565.970891907331</v>
      </c>
      <c r="R4" s="18">
        <f>$R100*AK100*($AB100/SUM($AB100:$AG100))*(Y100/SUM($W100:$Z100))</f>
        <v>3924.1875362593782</v>
      </c>
      <c r="S4" s="18">
        <f>$E100*AI100*(SUM($W100:$Y100)/SUM($W100:$Z100))</f>
        <v>303.68437780757574</v>
      </c>
      <c r="T4" s="18">
        <f>$E100*AJ100*(W100/SUM($W100:$Z100))</f>
        <v>301.58312315217438</v>
      </c>
      <c r="U4" s="18">
        <f>$E100*AJ100*(X100/SUM($W100:$Z100))</f>
        <v>139.96492585088035</v>
      </c>
      <c r="V4" s="18">
        <f>$E100*AJ100*(Y100/SUM($W100:$Z100))</f>
        <v>40.487232496211718</v>
      </c>
      <c r="W4" s="18">
        <f>$E100*AK100*(W100/SUM($W100:$Z100))</f>
        <v>110.64783426798424</v>
      </c>
      <c r="X4" s="18">
        <f>$E100*AK100*(X100/SUM($W100:$Z100))</f>
        <v>51.35173267326531</v>
      </c>
      <c r="Y4" s="18">
        <f>$E100*AK100*(Y100/SUM($W100:$Z100))</f>
        <v>14.85436102785409</v>
      </c>
      <c r="Z4" s="18">
        <f>$K100*AI100*(SUM($W100:$Y100)/SUM($W100:$Z100))</f>
        <v>6543.6282709182369</v>
      </c>
      <c r="AA4" s="18">
        <f>$K100*AJ100*(W100/SUM($W100:$Z100))</f>
        <v>6498.3515613727923</v>
      </c>
      <c r="AB4" s="18">
        <f>$K100*AJ100*(X100/SUM($W100:$Z100))</f>
        <v>3015.8892345628847</v>
      </c>
      <c r="AC4" s="18">
        <f>$K100*AJ100*(Y100/SUM($W100:$Z100))</f>
        <v>872.39719437040299</v>
      </c>
      <c r="AD4" s="18">
        <f>$K100*AK100*(W100/SUM($W100:$Z100))</f>
        <v>2384.1802520728661</v>
      </c>
      <c r="AE4" s="18">
        <f>$K100*AK100*(X100/SUM($W100:$Z100))</f>
        <v>1106.4996234160324</v>
      </c>
      <c r="AF4" s="18">
        <f>$K100*AK100*(Y100/SUM($W100:$Z100))</f>
        <v>320.07381304902708</v>
      </c>
      <c r="AG4" s="18">
        <f>$T100*($AB100/SUM($AB100:$AG100))</f>
        <v>77228.725222809939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s="12" customFormat="1" ht="13" x14ac:dyDescent="0.15">
      <c r="A5" s="7"/>
      <c r="B5" s="16"/>
      <c r="C5" s="16" t="s">
        <v>34</v>
      </c>
      <c r="D5" s="17">
        <f t="shared" ref="D5:D14" si="0">SUM(E5:AG5)</f>
        <v>0</v>
      </c>
      <c r="E5" s="18">
        <f>$Q101*AI101*($AB101/SUM($AB101:$AG101))*(SUM($W101:$Y101)/SUM($W101:$Z101))</f>
        <v>0</v>
      </c>
      <c r="F5" s="18">
        <f>$Q101*AJ101*($AB101/SUM($AB101:$AG101))*(W101/SUM($W101:$Z101))</f>
        <v>0</v>
      </c>
      <c r="G5" s="18">
        <f>$Q101*AJ101*($AB101/SUM($AB101:$AG101))*(X101/SUM($W101:$Z101))</f>
        <v>0</v>
      </c>
      <c r="H5" s="18">
        <f>$Q101*AJ101*($AB101/SUM($AB101:$AG101))*(Y101/SUM($W101:$Z101))</f>
        <v>0</v>
      </c>
      <c r="I5" s="18">
        <f>$Q101*AK101*($AB101/SUM($AB101:$AG101))*(W101/SUM($W101:$Z101))</f>
        <v>0</v>
      </c>
      <c r="J5" s="18">
        <f>$Q101*AK101*($AB101/SUM($AB101:$AG101))*(X101/SUM($W101:$Z101))</f>
        <v>0</v>
      </c>
      <c r="K5" s="18">
        <f>$Q101*AK101*($AB101/SUM($AB101:$AG101))*(Y101/SUM($W101:$Z101))</f>
        <v>0</v>
      </c>
      <c r="L5" s="18">
        <f>$R101*AI101*($AB101/SUM($AB101:$AG101))*(SUM($W101:$Y101)/SUM($W101:$Z101))</f>
        <v>0</v>
      </c>
      <c r="M5" s="18">
        <f>$R101*AJ101*($AB101/SUM($AB101:$AG101))*(W101/SUM($W101:$Z101))</f>
        <v>0</v>
      </c>
      <c r="N5" s="18">
        <f>$R101*AJ101*($AB101/SUM($AB101:$AG101))*(X101/SUM($W101:$Z101))</f>
        <v>0</v>
      </c>
      <c r="O5" s="18">
        <f>$R101*AJ101*($AB101/SUM($AB101:$AG101))*(Y101/SUM($W101:$Z101))</f>
        <v>0</v>
      </c>
      <c r="P5" s="18">
        <f>$R101*AK101*($AB101/SUM($AB101:$AG101))*(W101/SUM($W101:$Z101))</f>
        <v>0</v>
      </c>
      <c r="Q5" s="18">
        <f>$R101*AK101*($AB101/SUM($AB101:$AG101))*(X101/SUM($W101:$Z101))</f>
        <v>0</v>
      </c>
      <c r="R5" s="18">
        <f>$R101*AK101*($AB101/SUM($AB101:$AG101))*(Y101/SUM($W101:$Z101))</f>
        <v>0</v>
      </c>
      <c r="S5" s="18">
        <f>$E101*AI101*(SUM($W101:$Y101)/SUM($W101:$Z101))</f>
        <v>0</v>
      </c>
      <c r="T5" s="18">
        <f>$E101*AJ101*(W101/SUM($W101:$Z101))</f>
        <v>0</v>
      </c>
      <c r="U5" s="18">
        <f>$E101*AJ101*(X101/SUM($W101:$Z101))</f>
        <v>0</v>
      </c>
      <c r="V5" s="18">
        <f>$E101*AJ101*(Y101/SUM($W101:$Z101))</f>
        <v>0</v>
      </c>
      <c r="W5" s="18">
        <f>$E101*AK101*(W101/SUM($W101:$Z101))</f>
        <v>0</v>
      </c>
      <c r="X5" s="18">
        <f>$E101*AK101*(X101/SUM($W101:$Z101))</f>
        <v>0</v>
      </c>
      <c r="Y5" s="18">
        <f>$E101*AK101*(Y101/SUM($W101:$Z101))</f>
        <v>0</v>
      </c>
      <c r="Z5" s="18">
        <f>$K101*AI101*(SUM($W101:$Y101)/SUM($W101:$Z101))</f>
        <v>0</v>
      </c>
      <c r="AA5" s="18">
        <f>$K101*AJ101*(W101/SUM($W101:$Z101))</f>
        <v>0</v>
      </c>
      <c r="AB5" s="18">
        <f>$K101*AJ101*(X101/SUM($W101:$Z101))</f>
        <v>0</v>
      </c>
      <c r="AC5" s="18">
        <f>$K101*AJ101*(Y101/SUM($W101:$Z101))</f>
        <v>0</v>
      </c>
      <c r="AD5" s="18">
        <f>$K101*AK101*(W101/SUM($W101:$Z101))</f>
        <v>0</v>
      </c>
      <c r="AE5" s="18">
        <f>$K101*AK101*(X101/SUM($W101:$Z101))</f>
        <v>0</v>
      </c>
      <c r="AF5" s="18">
        <f>$K101*AK101*(Y101/SUM($W101:$Z101))</f>
        <v>0</v>
      </c>
      <c r="AG5" s="18">
        <f>$T101*($AB101/SUM($AB101:$AG101))</f>
        <v>0</v>
      </c>
    </row>
    <row r="6" spans="1:56" s="12" customFormat="1" ht="13" x14ac:dyDescent="0.15">
      <c r="A6" s="7"/>
      <c r="B6" s="16"/>
      <c r="C6" s="16" t="s">
        <v>35</v>
      </c>
      <c r="D6" s="17">
        <f t="shared" si="0"/>
        <v>5194253.4429409187</v>
      </c>
      <c r="E6" s="18">
        <f>$Q102*AI102*($AB102/SUM($AB102:$AG102))*(SUM($W102:$Y102)/SUM($W102:$Z102))</f>
        <v>287156.08401149197</v>
      </c>
      <c r="F6" s="18">
        <f>$Q102*AJ102*($AB102/SUM($AB102:$AG102))*(W102/SUM($W102:$Z102))</f>
        <v>234919.4595765082</v>
      </c>
      <c r="G6" s="18">
        <f>$Q102*AJ102*($AB102/SUM($AB102:$AG102))*(X102/SUM($W102:$Z102))</f>
        <v>231550.8380448563</v>
      </c>
      <c r="H6" s="18">
        <f>$Q102*AJ102*($AB102/SUM($AB102:$AG102))*(Y102/SUM($W102:$Z102))</f>
        <v>113294.19653065941</v>
      </c>
      <c r="I6" s="18">
        <f>$Q102*AK102*($AB102/SUM($AB102:$AG102))*(W102/SUM($W102:$Z102))</f>
        <v>145300.09759951857</v>
      </c>
      <c r="J6" s="18">
        <f>$Q102*AK102*($AB102/SUM($AB102:$AG102))*(X102/SUM($W102:$Z102))</f>
        <v>143216.57059751023</v>
      </c>
      <c r="K6" s="18">
        <f>$Q102*AK102*($AB102/SUM($AB102:$AG102))*(Y102/SUM($W102:$Z102))</f>
        <v>70073.623713588706</v>
      </c>
      <c r="L6" s="18">
        <f>$R102*AI102*($AB102/SUM($AB102:$AG102))*(SUM($W102:$Y102)/SUM($W102:$Z102))</f>
        <v>327076.19073345186</v>
      </c>
      <c r="M6" s="18">
        <f>$R102*AJ102*($AB102/SUM($AB102:$AG102))*(W102/SUM($W102:$Z102))</f>
        <v>267577.6911777723</v>
      </c>
      <c r="N6" s="18">
        <f>$R102*AJ102*($AB102/SUM($AB102:$AG102))*(X102/SUM($W102:$Z102))</f>
        <v>263740.76777638169</v>
      </c>
      <c r="O6" s="18">
        <f>$R102*AJ102*($AB102/SUM($AB102:$AG102))*(Y102/SUM($W102:$Z102))</f>
        <v>129044.2247149887</v>
      </c>
      <c r="P6" s="18">
        <f>$R102*AK102*($AB102/SUM($AB102:$AG102))*(W102/SUM($W102:$Z102))</f>
        <v>165499.54913769959</v>
      </c>
      <c r="Q6" s="18">
        <f>$R102*AK102*($AB102/SUM($AB102:$AG102))*(X102/SUM($W102:$Z102))</f>
        <v>163126.37262133541</v>
      </c>
      <c r="R6" s="18">
        <f>$R102*AK102*($AB102/SUM($AB102:$AG102))*(Y102/SUM($W102:$Z102))</f>
        <v>79815.177846667691</v>
      </c>
      <c r="S6" s="18">
        <f>$E102*AI102*(SUM($W102:$Y102)/SUM($W102:$Z102))</f>
        <v>90544.320310075535</v>
      </c>
      <c r="T6" s="18">
        <f>$E102*AJ102*(W102/SUM($W102:$Z102))</f>
        <v>74073.383707635308</v>
      </c>
      <c r="U6" s="18">
        <f>$E102*AJ102*(X102/SUM($W102:$Z102))</f>
        <v>73011.210332429706</v>
      </c>
      <c r="V6" s="18">
        <f>$E102*AJ102*(Y102/SUM($W102:$Z102))</f>
        <v>35723.241091190481</v>
      </c>
      <c r="W6" s="18">
        <f>$E102*AK102*(W102/SUM($W102:$Z102))</f>
        <v>45815.148313589416</v>
      </c>
      <c r="X6" s="18">
        <f>$E102*AK102*(X102/SUM($W102:$Z102))</f>
        <v>45158.183175992039</v>
      </c>
      <c r="Y6" s="18">
        <f>$E102*AK102*(Y102/SUM($W102:$Z102))</f>
        <v>22095.19137528343</v>
      </c>
      <c r="Z6" s="18">
        <f>$K102*AI102*(SUM($W102:$Y102)/SUM($W102:$Z102))</f>
        <v>266814.97012603638</v>
      </c>
      <c r="AA6" s="18">
        <f>$K102*AJ102*(W102/SUM($W102:$Z102))</f>
        <v>218278.60205261124</v>
      </c>
      <c r="AB6" s="18">
        <f>$K102*AJ102*(X102/SUM($W102:$Z102))</f>
        <v>215148.60166822915</v>
      </c>
      <c r="AC6" s="18">
        <f>$K102*AJ102*(Y102/SUM($W102:$Z102))</f>
        <v>105268.83930333666</v>
      </c>
      <c r="AD6" s="18">
        <f>$K102*AK102*(W102/SUM($W102:$Z102))</f>
        <v>135007.55637402486</v>
      </c>
      <c r="AE6" s="18">
        <f>$K102*AK102*(X102/SUM($W102:$Z102))</f>
        <v>133071.61900145852</v>
      </c>
      <c r="AF6" s="18">
        <f>$K102*AK102*(Y102/SUM($W102:$Z102))</f>
        <v>65109.857874423615</v>
      </c>
      <c r="AG6" s="18">
        <f>$T102*($AB102/SUM($AB102:$AG102))</f>
        <v>1047741.8741521708</v>
      </c>
    </row>
    <row r="7" spans="1:56" s="12" customFormat="1" ht="13" x14ac:dyDescent="0.15">
      <c r="A7" s="7"/>
      <c r="B7" s="16"/>
      <c r="C7" s="16" t="s">
        <v>36</v>
      </c>
      <c r="D7" s="17">
        <f t="shared" si="0"/>
        <v>9489634.1735982355</v>
      </c>
      <c r="E7" s="18">
        <f>$Q103*AI103*($AB103/SUM($AB103:$AG103))*(SUM($W103:$Y103)/SUM($W103:$Z103))</f>
        <v>364595.07381496968</v>
      </c>
      <c r="F7" s="18">
        <f>$Q103*AJ103*($AB103/SUM($AB103:$AG103))*(W103/SUM($W103:$Z103))</f>
        <v>443798.89418930345</v>
      </c>
      <c r="G7" s="18">
        <f>$Q103*AJ103*($AB103/SUM($AB103:$AG103))*(X103/SUM($W103:$Z103))</f>
        <v>256422.04809468164</v>
      </c>
      <c r="H7" s="18">
        <f>$Q103*AJ103*($AB103/SUM($AB103:$AG103))*(Y103/SUM($W103:$Z103))</f>
        <v>43438.87369000617</v>
      </c>
      <c r="I7" s="18">
        <f>$Q103*AK103*($AB103/SUM($AB103:$AG103))*(W103/SUM($W103:$Z103))</f>
        <v>162375.79283792537</v>
      </c>
      <c r="J7" s="18">
        <f>$Q103*AK103*($AB103/SUM($AB103:$AG103))*(X103/SUM($W103:$Z103))</f>
        <v>93818.920924887017</v>
      </c>
      <c r="K7" s="18">
        <f>$Q103*AK103*($AB103/SUM($AB103:$AG103))*(Y103/SUM($W103:$Z103))</f>
        <v>15893.283304109802</v>
      </c>
      <c r="L7" s="18">
        <f>$R103*AI103*($AB103/SUM($AB103:$AG103))*(SUM($W103:$Y103)/SUM($W103:$Z103))</f>
        <v>814286.38790365844</v>
      </c>
      <c r="M7" s="18">
        <f>$R103*AJ103*($AB103/SUM($AB103:$AG103))*(W103/SUM($W103:$Z103))</f>
        <v>991180.14602809551</v>
      </c>
      <c r="N7" s="18">
        <f>$R103*AJ103*($AB103/SUM($AB103:$AG103))*(X103/SUM($W103:$Z103))</f>
        <v>572692.82641992602</v>
      </c>
      <c r="O7" s="18">
        <f>$R103*AJ103*($AB103/SUM($AB103:$AG103))*(Y103/SUM($W103:$Z103))</f>
        <v>97016.350718960515</v>
      </c>
      <c r="P7" s="18">
        <f>$R103*AK103*($AB103/SUM($AB103:$AG103))*(W103/SUM($W103:$Z103))</f>
        <v>362649.98440458433</v>
      </c>
      <c r="Q7" s="18">
        <f>$R103*AK103*($AB103/SUM($AB103:$AG103))*(X103/SUM($W103:$Z103))</f>
        <v>209535.11367439808</v>
      </c>
      <c r="R7" s="18">
        <f>$R103*AK103*($AB103/SUM($AB103:$AG103))*(Y103/SUM($W103:$Z103))</f>
        <v>35496.048035473301</v>
      </c>
      <c r="S7" s="18">
        <f>$E103*AI103*(SUM($W103:$Y103)/SUM($W103:$Z103))</f>
        <v>5835.5984560292782</v>
      </c>
      <c r="T7" s="18">
        <f>$E103*AJ103*(W103/SUM($W103:$Z103))</f>
        <v>7103.3108446027136</v>
      </c>
      <c r="U7" s="18">
        <f>$E103*AJ103*(X103/SUM($W103:$Z103))</f>
        <v>4104.2137303056206</v>
      </c>
      <c r="V7" s="18">
        <f>$E103*AJ103*(Y103/SUM($W103:$Z103))</f>
        <v>695.26947137441812</v>
      </c>
      <c r="W7" s="18">
        <f>$E103*AK103*(W103/SUM($W103:$Z103))</f>
        <v>2598.9378190622774</v>
      </c>
      <c r="X7" s="18">
        <f>$E103*AK103*(X103/SUM($W103:$Z103))</f>
        <v>1501.637266699473</v>
      </c>
      <c r="Y7" s="18">
        <f>$E103*AK103*(Y103/SUM($W103:$Z103))</f>
        <v>254.38308461009996</v>
      </c>
      <c r="Z7" s="18">
        <f>$K103*AI103*(SUM($W103:$Y103)/SUM($W103:$Z103))</f>
        <v>303355.53738260205</v>
      </c>
      <c r="AA7" s="18">
        <f>$K103*AJ103*(W103/SUM($W103:$Z103))</f>
        <v>369255.81749610865</v>
      </c>
      <c r="AB7" s="18">
        <f>$K103*AJ103*(X103/SUM($W103:$Z103))</f>
        <v>213351.89031101982</v>
      </c>
      <c r="AC7" s="18">
        <f>$K103*AJ103*(Y103/SUM($W103:$Z103))</f>
        <v>36142.624566052909</v>
      </c>
      <c r="AD7" s="18">
        <f>$K103*AK103*(W103/SUM($W103:$Z103))</f>
        <v>135102.19811492276</v>
      </c>
      <c r="AE7" s="18">
        <f>$K103*AK103*(X103/SUM($W103:$Z103))</f>
        <v>78060.542277838118</v>
      </c>
      <c r="AF7" s="18">
        <f>$K103*AK103*(Y103/SUM($W103:$Z103))</f>
        <v>13223.753812809226</v>
      </c>
      <c r="AG7" s="18">
        <f>$T103*($AB103/SUM($AB103:$AG103))</f>
        <v>3855848.7149232188</v>
      </c>
    </row>
    <row r="8" spans="1:56" s="12" customFormat="1" ht="13" x14ac:dyDescent="0.15">
      <c r="A8" s="7"/>
      <c r="B8" s="16"/>
      <c r="C8" s="16" t="s">
        <v>37</v>
      </c>
      <c r="D8" s="17">
        <f t="shared" si="0"/>
        <v>11062563.150252229</v>
      </c>
      <c r="E8" s="18">
        <f>$Q104*AI104*($AB104/SUM($AB104:$AG104))*(SUM($W104:$Y104)/SUM($W104:$Z104))</f>
        <v>1627748.413863102</v>
      </c>
      <c r="F8" s="18">
        <f>$Q104*AJ104*($AB104/SUM($AB104:$AG104))*(W104/SUM($W104:$Z104))</f>
        <v>2055087.4290444148</v>
      </c>
      <c r="G8" s="18">
        <f>$Q104*AJ104*($AB104/SUM($AB104:$AG104))*(X104/SUM($W104:$Z104))</f>
        <v>782144.4124685413</v>
      </c>
      <c r="H8" s="18">
        <f>$Q104*AJ104*($AB104/SUM($AB104:$AG104))*(Y104/SUM($W104:$Z104))</f>
        <v>238416.7113659824</v>
      </c>
      <c r="I8" s="18">
        <f>$Q104*AK104*($AB104/SUM($AB104:$AG104))*(W104/SUM($W104:$Z104))</f>
        <v>385082.5421021643</v>
      </c>
      <c r="J8" s="18">
        <f>$Q104*AK104*($AB104/SUM($AB104:$AG104))*(X104/SUM($W104:$Z104))</f>
        <v>146558.318827554</v>
      </c>
      <c r="K8" s="18">
        <f>$Q104*AK104*($AB104/SUM($AB104:$AG104))*(Y104/SUM($W104:$Z104))</f>
        <v>44674.553498262023</v>
      </c>
      <c r="L8" s="18">
        <f>$R104*AI104*($AB104/SUM($AB104:$AG104))*(SUM($W104:$Y104)/SUM($W104:$Z104))</f>
        <v>1324050.8317310186</v>
      </c>
      <c r="M8" s="18">
        <f>$R104*AJ104*($AB104/SUM($AB104:$AG104))*(W104/SUM($W104:$Z104))</f>
        <v>1671658.9594140223</v>
      </c>
      <c r="N8" s="18">
        <f>$R104*AJ104*($AB104/SUM($AB104:$AG104))*(X104/SUM($W104:$Z104))</f>
        <v>636215.6160269113</v>
      </c>
      <c r="O8" s="18">
        <f>$R104*AJ104*($AB104/SUM($AB104:$AG104))*(Y104/SUM($W104:$Z104))</f>
        <v>193934.05165944301</v>
      </c>
      <c r="P8" s="18">
        <f>$R104*AK104*($AB104/SUM($AB104:$AG104))*(W104/SUM($W104:$Z104))</f>
        <v>313235.66701896163</v>
      </c>
      <c r="Q8" s="18">
        <f>$R104*AK104*($AB104/SUM($AB104:$AG104))*(X104/SUM($W104:$Z104))</f>
        <v>119214.16251310373</v>
      </c>
      <c r="R8" s="18">
        <f>$R104*AK104*($AB104/SUM($AB104:$AG104))*(Y104/SUM($W104:$Z104))</f>
        <v>36339.38710233663</v>
      </c>
      <c r="S8" s="18">
        <f>$E104*AI104*(SUM($W104:$Y104)/SUM($W104:$Z104))</f>
        <v>23790.040265296422</v>
      </c>
      <c r="T8" s="18">
        <f>$E104*AJ104*(W104/SUM($W104:$Z104))</f>
        <v>30035.730503118753</v>
      </c>
      <c r="U8" s="18">
        <f>$E104*AJ104*(X104/SUM($W104:$Z104))</f>
        <v>11431.279494687398</v>
      </c>
      <c r="V8" s="18">
        <f>$E104*AJ104*(Y104/SUM($W104:$Z104))</f>
        <v>3484.5330611351483</v>
      </c>
      <c r="W8" s="18">
        <f>$E104*AK104*(W104/SUM($W104:$Z104))</f>
        <v>5628.098976506617</v>
      </c>
      <c r="X8" s="18">
        <f>$E104*AK104*(X104/SUM($W104:$Z104))</f>
        <v>2141.9945959872985</v>
      </c>
      <c r="Y8" s="18">
        <f>$E104*AK104*(Y104/SUM($W104:$Z104))</f>
        <v>652.93224524510447</v>
      </c>
      <c r="Z8" s="18">
        <f>$K104*AI104*(SUM($W104:$Y104)/SUM($W104:$Z104))</f>
        <v>238255.56437292532</v>
      </c>
      <c r="AA8" s="18">
        <f>$K104*AJ104*(W104/SUM($W104:$Z104))</f>
        <v>300805.70871553675</v>
      </c>
      <c r="AB8" s="18">
        <f>$K104*AJ104*(X104/SUM($W104:$Z104))</f>
        <v>114483.45261879946</v>
      </c>
      <c r="AC8" s="18">
        <f>$K104*AJ104*(Y104/SUM($W104:$Z104))</f>
        <v>34897.351236010079</v>
      </c>
      <c r="AD8" s="18">
        <f>$K104*AK104*(W104/SUM($W104:$Z104))</f>
        <v>56365.011704092612</v>
      </c>
      <c r="AE8" s="18">
        <f>$K104*AK104*(X104/SUM($W104:$Z104))</f>
        <v>21451.92381599994</v>
      </c>
      <c r="AF8" s="18">
        <f>$K104*AK104*(Y104/SUM($W104:$Z104))</f>
        <v>6539.0700836720634</v>
      </c>
      <c r="AG8" s="18">
        <f>$T104*($AB104/SUM($AB104:$AG104))</f>
        <v>638239.40192739875</v>
      </c>
    </row>
    <row r="9" spans="1:56" s="12" customFormat="1" ht="13" x14ac:dyDescent="0.15">
      <c r="B9" s="16"/>
      <c r="C9" s="14" t="s">
        <v>38</v>
      </c>
      <c r="D9" s="17">
        <f>SUM(D4:D8)</f>
        <v>26266558.301285028</v>
      </c>
      <c r="E9" s="17">
        <f>SUM(E4:E8)</f>
        <v>2332150.4606409064</v>
      </c>
      <c r="F9" s="17">
        <f t="shared" ref="F9:AG9" si="1">SUM(F4:F8)</f>
        <v>2786092.3694345322</v>
      </c>
      <c r="G9" s="17">
        <f t="shared" si="1"/>
        <v>1294383.5378570636</v>
      </c>
      <c r="H9" s="17">
        <f t="shared" si="1"/>
        <v>402169.20351903315</v>
      </c>
      <c r="I9" s="17">
        <f t="shared" si="1"/>
        <v>711941.85869016766</v>
      </c>
      <c r="J9" s="17">
        <f t="shared" si="1"/>
        <v>392496.85104621085</v>
      </c>
      <c r="K9" s="17">
        <f t="shared" si="1"/>
        <v>133216.81628028062</v>
      </c>
      <c r="L9" s="17">
        <f t="shared" si="1"/>
        <v>2545639.9814144727</v>
      </c>
      <c r="M9" s="17">
        <f t="shared" si="1"/>
        <v>3010088.263524509</v>
      </c>
      <c r="N9" s="17">
        <f t="shared" si="1"/>
        <v>1509624.7904253947</v>
      </c>
      <c r="O9" s="17">
        <f t="shared" si="1"/>
        <v>430690.4418000193</v>
      </c>
      <c r="P9" s="17">
        <f t="shared" si="1"/>
        <v>870615.86563895061</v>
      </c>
      <c r="Q9" s="17">
        <f t="shared" si="1"/>
        <v>505441.61970074457</v>
      </c>
      <c r="R9" s="17">
        <f t="shared" si="1"/>
        <v>155574.80052073699</v>
      </c>
      <c r="S9" s="17">
        <f t="shared" si="1"/>
        <v>120473.64340920882</v>
      </c>
      <c r="T9" s="17">
        <f t="shared" si="1"/>
        <v>111514.00817850896</v>
      </c>
      <c r="U9" s="17">
        <f t="shared" si="1"/>
        <v>88686.668483273621</v>
      </c>
      <c r="V9" s="17">
        <f t="shared" si="1"/>
        <v>39943.530856196259</v>
      </c>
      <c r="W9" s="17">
        <f t="shared" si="1"/>
        <v>54152.8329434263</v>
      </c>
      <c r="X9" s="17">
        <f t="shared" si="1"/>
        <v>48853.166771352073</v>
      </c>
      <c r="Y9" s="17">
        <f t="shared" si="1"/>
        <v>23017.36106616649</v>
      </c>
      <c r="Z9" s="17">
        <f t="shared" si="1"/>
        <v>814969.70015248191</v>
      </c>
      <c r="AA9" s="17">
        <f t="shared" si="1"/>
        <v>894838.47982562939</v>
      </c>
      <c r="AB9" s="17">
        <f t="shared" si="1"/>
        <v>545999.83383261133</v>
      </c>
      <c r="AC9" s="17">
        <f t="shared" si="1"/>
        <v>177181.21229977006</v>
      </c>
      <c r="AD9" s="17">
        <f t="shared" si="1"/>
        <v>328858.94644511311</v>
      </c>
      <c r="AE9" s="17">
        <f t="shared" si="1"/>
        <v>233690.58471871261</v>
      </c>
      <c r="AF9" s="17">
        <f t="shared" si="1"/>
        <v>85192.755583953927</v>
      </c>
      <c r="AG9" s="17">
        <f t="shared" si="1"/>
        <v>5619058.716225598</v>
      </c>
      <c r="AH9" s="19">
        <f>AG9*100/1000000</f>
        <v>561.90587162255974</v>
      </c>
      <c r="AK9" s="7"/>
      <c r="AL9" s="7"/>
      <c r="AM9" s="7"/>
      <c r="AN9" s="7"/>
    </row>
    <row r="10" spans="1:56" s="12" customFormat="1" ht="13" x14ac:dyDescent="0.15">
      <c r="A10" s="7"/>
      <c r="B10" s="20"/>
      <c r="C10" s="20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56" s="12" customFormat="1" ht="13" x14ac:dyDescent="0.15">
      <c r="B11" s="16" t="s">
        <v>39</v>
      </c>
      <c r="C11" s="16" t="s">
        <v>40</v>
      </c>
      <c r="D11" s="17">
        <f t="shared" si="0"/>
        <v>29481.112616193277</v>
      </c>
      <c r="E11" s="18">
        <f>$Q107*AI107*($AB107/SUM($AB107:$AG107))*(SUM($W107:$Y107)/SUM($W107:$Z107))</f>
        <v>900.38872022353291</v>
      </c>
      <c r="F11" s="18">
        <f>$Q107*AJ107*($AB107/SUM($AB107:$AG107))*(W107/SUM($W107:$Z107))</f>
        <v>757.63869367558539</v>
      </c>
      <c r="G11" s="18">
        <f>$Q107*AJ107*($AB107/SUM($AB107:$AG107))*(X107/SUM($W107:$Z107))</f>
        <v>1150.6833411263472</v>
      </c>
      <c r="H11" s="18">
        <f>$Q107*AJ107*($AB107/SUM($AB107:$AG107))*(Y107/SUM($W107:$Z107))</f>
        <v>633.95199877039579</v>
      </c>
      <c r="I11" s="18">
        <f>$Q107*AK107*($AB107/SUM($AB107:$AG107))*(W107/SUM($W107:$Z107))</f>
        <v>552.44488080511428</v>
      </c>
      <c r="J11" s="18">
        <f>$Q107*AK107*($AB107/SUM($AB107:$AG107))*(X107/SUM($W107:$Z107))</f>
        <v>839.03993623796134</v>
      </c>
      <c r="K11" s="18">
        <f>$Q107*AK107*($AB107/SUM($AB107:$AG107))*(Y107/SUM($W107:$Z107))</f>
        <v>462.25666577008013</v>
      </c>
      <c r="L11" s="18">
        <f>$R107*AI107*($AB107/SUM($AB107:$AG107))*(SUM($W107:$Y107)/SUM($W107:$Z107))</f>
        <v>1731.4006108848043</v>
      </c>
      <c r="M11" s="18">
        <f>$R107*AJ107*($AB107/SUM($AB107:$AG107))*(W107/SUM($W107:$Z107))</f>
        <v>1456.8997451836231</v>
      </c>
      <c r="N11" s="18">
        <f>$R107*AJ107*($AB107/SUM($AB107:$AG107))*(X107/SUM($W107:$Z107))</f>
        <v>2212.7041299079278</v>
      </c>
      <c r="O11" s="18">
        <f>$R107*AJ107*($AB107/SUM($AB107:$AG107))*(Y107/SUM($W107:$Z107))</f>
        <v>1219.0566732890729</v>
      </c>
      <c r="P11" s="18">
        <f>$R107*AK107*($AB107/SUM($AB107:$AG107))*(W107/SUM($W107:$Z107))</f>
        <v>1062.3227308630583</v>
      </c>
      <c r="Q11" s="18">
        <f>$R107*AK107*($AB107/SUM($AB107:$AG107))*(X107/SUM($W107:$Z107))</f>
        <v>1613.4300947245304</v>
      </c>
      <c r="R11" s="18">
        <f>$R107*AK107*($AB107/SUM($AB107:$AG107))*(Y107/SUM($W107:$Z107))</f>
        <v>888.89549093994879</v>
      </c>
      <c r="S11" s="18">
        <f>$E107*AI107*(SUM($W107:$Y107)/SUM($W107:$Z107))</f>
        <v>387.3146901854941</v>
      </c>
      <c r="T11" s="18">
        <f>$E107*AJ107*(W107/SUM($W107:$Z107))</f>
        <v>325.90878730760915</v>
      </c>
      <c r="U11" s="18">
        <f>$E107*AJ107*(X107/SUM($W107:$Z107))</f>
        <v>494.98239122688636</v>
      </c>
      <c r="V11" s="18">
        <f>$E107*AJ107*(Y107/SUM($W107:$Z107))</f>
        <v>272.70324081278181</v>
      </c>
      <c r="W11" s="18">
        <f>$E107*AK107*(W107/SUM($W107:$Z107))</f>
        <v>237.64182407846494</v>
      </c>
      <c r="X11" s="18">
        <f>$E107*AK107*(X107/SUM($W107:$Z107))</f>
        <v>360.9246602696046</v>
      </c>
      <c r="Y11" s="18">
        <f>$E107*AK107*(Y107/SUM($W107:$Z107))</f>
        <v>198.84611309265338</v>
      </c>
      <c r="Z11" s="18">
        <f>$K107*AI107*(SUM($W107:$Y107)/SUM($W107:$Z107))</f>
        <v>620.56732315533486</v>
      </c>
      <c r="AA11" s="18">
        <f>$K107*AJ107*(W107/SUM($W107:$Z107))</f>
        <v>522.18092640747216</v>
      </c>
      <c r="AB11" s="18">
        <f>$K107*AJ107*(X107/SUM($W107:$Z107))</f>
        <v>793.07577356692741</v>
      </c>
      <c r="AC11" s="18">
        <f>$K107*AJ107*(Y107/SUM($W107:$Z107))</f>
        <v>436.93338893478096</v>
      </c>
      <c r="AD11" s="18">
        <f>$K107*AK107*(W107/SUM($W107:$Z107))</f>
        <v>380.75692550544835</v>
      </c>
      <c r="AE11" s="18">
        <f>$K107*AK107*(X107/SUM($W107:$Z107))</f>
        <v>578.28441822588445</v>
      </c>
      <c r="AF11" s="18">
        <f>$K107*AK107*(Y107/SUM($W107:$Z107))</f>
        <v>318.59726276494439</v>
      </c>
      <c r="AG11" s="18">
        <f>$T107*($AB107/SUM($AB107:$AG107))</f>
        <v>8071.2811782570043</v>
      </c>
    </row>
    <row r="12" spans="1:56" s="12" customFormat="1" ht="13" x14ac:dyDescent="0.15">
      <c r="B12" s="16"/>
      <c r="C12" s="16" t="s">
        <v>41</v>
      </c>
      <c r="D12" s="17">
        <f t="shared" si="0"/>
        <v>952829.88694887387</v>
      </c>
      <c r="E12" s="18">
        <f>$Q108*AI108*($AB108/SUM($AB108:$AG108))*(SUM($W108:$Y108)/SUM($W108:$Z108))</f>
        <v>56310.80044506897</v>
      </c>
      <c r="F12" s="18">
        <f>$Q108*AJ108*($AB108/SUM($AB108:$AG108))*(W108/SUM($W108:$Z108))</f>
        <v>67115.433487245187</v>
      </c>
      <c r="G12" s="18">
        <f>$Q108*AJ108*($AB108/SUM($AB108:$AG108))*(X108/SUM($W108:$Z108))</f>
        <v>21328.109073101314</v>
      </c>
      <c r="H12" s="18">
        <f>$Q108*AJ108*($AB108/SUM($AB108:$AG108))*(Y108/SUM($W108:$Z108))</f>
        <v>6158.6021873693526</v>
      </c>
      <c r="I12" s="18">
        <f>$Q108*AK108*($AB108/SUM($AB108:$AG108))*(W108/SUM($W108:$Z108))</f>
        <v>52733.554882835502</v>
      </c>
      <c r="J12" s="18">
        <f>$Q108*AK108*($AB108/SUM($AB108:$AG108))*(X108/SUM($W108:$Z108))</f>
        <v>16757.799986008176</v>
      </c>
      <c r="K12" s="18">
        <f>$Q108*AK108*($AB108/SUM($AB108:$AG108))*(Y108/SUM($W108:$Z108))</f>
        <v>4838.9017186473484</v>
      </c>
      <c r="L12" s="18">
        <f>$R108*AI108*($AB108/SUM($AB108:$AG108))*(SUM($W108:$Y108)/SUM($W108:$Z108))</f>
        <v>25449.40835347075</v>
      </c>
      <c r="M12" s="18">
        <f>$R108*AJ108*($AB108/SUM($AB108:$AG108))*(W108/SUM($W108:$Z108))</f>
        <v>30332.512770854752</v>
      </c>
      <c r="N12" s="18">
        <f>$R108*AJ108*($AB108/SUM($AB108:$AG108))*(X108/SUM($W108:$Z108))</f>
        <v>9639.1412112532089</v>
      </c>
      <c r="O12" s="18">
        <f>$R108*AJ108*($AB108/SUM($AB108:$AG108))*(Y108/SUM($W108:$Z108))</f>
        <v>2783.3520517228876</v>
      </c>
      <c r="P12" s="18">
        <f>$R108*AK108*($AB108/SUM($AB108:$AG108))*(W108/SUM($W108:$Z108))</f>
        <v>23832.688605671592</v>
      </c>
      <c r="Q12" s="18">
        <f>$R108*AK108*($AB108/SUM($AB108:$AG108))*(X108/SUM($W108:$Z108))</f>
        <v>7573.61095169895</v>
      </c>
      <c r="R12" s="18">
        <f>$R108*AK108*($AB108/SUM($AB108:$AG108))*(Y108/SUM($W108:$Z108))</f>
        <v>2186.9194692108404</v>
      </c>
      <c r="S12" s="18">
        <f>$E108*AI108*(SUM($W108:$Y108)/SUM($W108:$Z108))</f>
        <v>50799.500400597026</v>
      </c>
      <c r="T12" s="18">
        <f>$E108*AJ108*(W108/SUM($W108:$Z108))</f>
        <v>60546.652922247922</v>
      </c>
      <c r="U12" s="18">
        <f>$E108*AJ108*(X108/SUM($W108:$Z108))</f>
        <v>19240.665677624256</v>
      </c>
      <c r="V12" s="18">
        <f>$E108*AJ108*(Y108/SUM($W108:$Z108))</f>
        <v>5555.842073130807</v>
      </c>
      <c r="W12" s="18">
        <f>$E108*AK108*(W108/SUM($W108:$Z108))</f>
        <v>47572.370153194803</v>
      </c>
      <c r="X12" s="18">
        <f>$E108*AK108*(X108/SUM($W108:$Z108))</f>
        <v>15117.665889561917</v>
      </c>
      <c r="Y12" s="18">
        <f>$E108*AK108*(Y108/SUM($W108:$Z108))</f>
        <v>4365.3044860313485</v>
      </c>
      <c r="Z12" s="18">
        <f>$K108*AI108*(SUM($W108:$Y108)/SUM($W108:$Z108))</f>
        <v>98695.081546717745</v>
      </c>
      <c r="AA12" s="18">
        <f>$K108*AJ108*(W108/SUM($W108:$Z108))</f>
        <v>117632.1971755424</v>
      </c>
      <c r="AB12" s="18">
        <f>$K108*AJ108*(X108/SUM($W108:$Z108))</f>
        <v>37381.451649944604</v>
      </c>
      <c r="AC12" s="18">
        <f>$K108*AJ108*(Y108/SUM($W108:$Z108))</f>
        <v>10794.088172998763</v>
      </c>
      <c r="AD12" s="18">
        <f>$K108*AK108*(W108/SUM($W108:$Z108))</f>
        <v>92425.297780783323</v>
      </c>
      <c r="AE12" s="18">
        <f>$K108*AK108*(X108/SUM($W108:$Z108))</f>
        <v>29371.140582099335</v>
      </c>
      <c r="AF12" s="18">
        <f>$K108*AK108*(Y108/SUM($W108:$Z108))</f>
        <v>8481.0692787847438</v>
      </c>
      <c r="AG12" s="18">
        <f>$T108*($AB108/SUM($AB108:$AG108))</f>
        <v>27810.723965456174</v>
      </c>
    </row>
    <row r="13" spans="1:56" s="12" customFormat="1" ht="13" x14ac:dyDescent="0.15">
      <c r="B13" s="16"/>
      <c r="C13" s="16" t="s">
        <v>42</v>
      </c>
      <c r="D13" s="17">
        <f t="shared" si="0"/>
        <v>0</v>
      </c>
      <c r="E13" s="18">
        <f>$Q109*AI109*($AB109/SUM($AB109:$AG109))*(SUM($W109:$Y109)/SUM($W109:$Z109))</f>
        <v>0</v>
      </c>
      <c r="F13" s="18">
        <f>$Q109*AJ109*($AB109/SUM($AB109:$AG109))*(W109/SUM($W109:$Z109))</f>
        <v>0</v>
      </c>
      <c r="G13" s="18">
        <f>$Q109*AJ109*($AB109/SUM($AB109:$AG109))*(X109/SUM($W109:$Z109))</f>
        <v>0</v>
      </c>
      <c r="H13" s="18">
        <f>$Q109*AJ109*($AB109/SUM($AB109:$AG109))*(Y109/SUM($W109:$Z109))</f>
        <v>0</v>
      </c>
      <c r="I13" s="18">
        <f>$Q109*AK109*($AB109/SUM($AB109:$AG109))*(W109/SUM($W109:$Z109))</f>
        <v>0</v>
      </c>
      <c r="J13" s="18">
        <f>$Q109*AK109*($AB109/SUM($AB109:$AG109))*(X109/SUM($W109:$Z109))</f>
        <v>0</v>
      </c>
      <c r="K13" s="18">
        <f>$Q109*AK109*($AB109/SUM($AB109:$AG109))*(Y109/SUM($W109:$Z109))</f>
        <v>0</v>
      </c>
      <c r="L13" s="18">
        <f>$R109*AI109*($AB109/SUM($AB109:$AG109))*(SUM($W109:$Y109)/SUM($W109:$Z109))</f>
        <v>0</v>
      </c>
      <c r="M13" s="18">
        <f>$R109*AJ109*($AB109/SUM($AB109:$AG109))*(W109/SUM($W109:$Z109))</f>
        <v>0</v>
      </c>
      <c r="N13" s="18">
        <f>$R109*AJ109*($AB109/SUM($AB109:$AG109))*(X109/SUM($W109:$Z109))</f>
        <v>0</v>
      </c>
      <c r="O13" s="18">
        <f>$R109*AJ109*($AB109/SUM($AB109:$AG109))*(Y109/SUM($W109:$Z109))</f>
        <v>0</v>
      </c>
      <c r="P13" s="18">
        <f>$R109*AK109*($AB109/SUM($AB109:$AG109))*(W109/SUM($W109:$Z109))</f>
        <v>0</v>
      </c>
      <c r="Q13" s="18">
        <f>$R109*AK109*($AB109/SUM($AB109:$AG109))*(X109/SUM($W109:$Z109))</f>
        <v>0</v>
      </c>
      <c r="R13" s="18">
        <f>$R109*AK109*($AB109/SUM($AB109:$AG109))*(Y109/SUM($W109:$Z109))</f>
        <v>0</v>
      </c>
      <c r="S13" s="18">
        <f>$E109*AI109*(SUM($W109:$Y109)/SUM($W109:$Z109))</f>
        <v>0</v>
      </c>
      <c r="T13" s="18">
        <f>$E109*AJ109*(W109/SUM($W109:$Z109))</f>
        <v>0</v>
      </c>
      <c r="U13" s="18">
        <f>$E109*AJ109*(X109/SUM($W109:$Z109))</f>
        <v>0</v>
      </c>
      <c r="V13" s="18">
        <f>$E109*AJ109*(Y109/SUM($W109:$Z109))</f>
        <v>0</v>
      </c>
      <c r="W13" s="18">
        <f>$E109*AK109*(W109/SUM($W109:$Z109))</f>
        <v>0</v>
      </c>
      <c r="X13" s="18">
        <f>$E109*AK109*(X109/SUM($W109:$Z109))</f>
        <v>0</v>
      </c>
      <c r="Y13" s="18">
        <f>$E109*AK109*(Y109/SUM($W109:$Z109))</f>
        <v>0</v>
      </c>
      <c r="Z13" s="18">
        <f>$K109*AI109*(SUM($W109:$Y109)/SUM($W109:$Z109))</f>
        <v>0</v>
      </c>
      <c r="AA13" s="18">
        <f>$K109*AJ109*(W109/SUM($W109:$Z109))</f>
        <v>0</v>
      </c>
      <c r="AB13" s="18">
        <f>$K109*AJ109*(X109/SUM($W109:$Z109))</f>
        <v>0</v>
      </c>
      <c r="AC13" s="18">
        <f>$K109*AJ109*(Y109/SUM($W109:$Z109))</f>
        <v>0</v>
      </c>
      <c r="AD13" s="18">
        <f>$K109*AK109*(W109/SUM($W109:$Z109))</f>
        <v>0</v>
      </c>
      <c r="AE13" s="18">
        <f>$K109*AK109*(X109/SUM($W109:$Z109))</f>
        <v>0</v>
      </c>
      <c r="AF13" s="18">
        <f>$K109*AK109*(Y109/SUM($W109:$Z109))</f>
        <v>0</v>
      </c>
      <c r="AG13" s="18">
        <f>$T109*($AB109/SUM($AB109:$AG109))</f>
        <v>0</v>
      </c>
    </row>
    <row r="14" spans="1:56" s="12" customFormat="1" ht="13" x14ac:dyDescent="0.15">
      <c r="B14" s="16"/>
      <c r="C14" s="16" t="s">
        <v>43</v>
      </c>
      <c r="D14" s="17">
        <f t="shared" si="0"/>
        <v>9289.0640785374835</v>
      </c>
      <c r="E14" s="18">
        <f>$Q110*AI110*($AB110/SUM($AB110:$AG110))*(SUM($W110:$Y110)/SUM($W110:$Z110))</f>
        <v>1476.4457916973984</v>
      </c>
      <c r="F14" s="18">
        <f>$Q110*AJ110*($AB110/SUM($AB110:$AG110))*(W110/SUM($W110:$Z110))</f>
        <v>998.05837139664311</v>
      </c>
      <c r="G14" s="18">
        <f>$Q110*AJ110*($AB110/SUM($AB110:$AG110))*(X110/SUM($W110:$Z110))</f>
        <v>752.06120824413426</v>
      </c>
      <c r="H14" s="18">
        <f>$Q110*AJ110*($AB110/SUM($AB110:$AG110))*(Y110/SUM($W110:$Z110))</f>
        <v>218.47480928908695</v>
      </c>
      <c r="I14" s="18">
        <f>$Q110*AK110*($AB110/SUM($AB110:$AG110))*(W110/SUM($W110:$Z110))</f>
        <v>172.74087197249591</v>
      </c>
      <c r="J14" s="18">
        <f>$Q110*AK110*($AB110/SUM($AB110:$AG110))*(X110/SUM($W110:$Z110))</f>
        <v>130.16443988840783</v>
      </c>
      <c r="K14" s="18">
        <f>$Q110*AK110*($AB110/SUM($AB110:$AG110))*(Y110/SUM($W110:$Z110))</f>
        <v>37.812947761572737</v>
      </c>
      <c r="L14" s="18">
        <f>$R110*AI110*($AB110/SUM($AB110:$AG110))*(SUM($W110:$Y110)/SUM($W110:$Z110))</f>
        <v>1578.7077160175688</v>
      </c>
      <c r="M14" s="18">
        <f>$R110*AJ110*($AB110/SUM($AB110:$AG110))*(W110/SUM($W110:$Z110))</f>
        <v>1067.186117377441</v>
      </c>
      <c r="N14" s="18">
        <f>$R110*AJ110*($AB110/SUM($AB110:$AG110))*(X110/SUM($W110:$Z110))</f>
        <v>804.15064274560746</v>
      </c>
      <c r="O14" s="18">
        <f>$R110*AJ110*($AB110/SUM($AB110:$AG110))*(Y110/SUM($W110:$Z110))</f>
        <v>233.60686123370937</v>
      </c>
      <c r="P14" s="18">
        <f>$R110*AK110*($AB110/SUM($AB110:$AG110))*(W110/SUM($W110:$Z110))</f>
        <v>184.70528954609554</v>
      </c>
      <c r="Q14" s="18">
        <f>$R110*AK110*($AB110/SUM($AB110:$AG110))*(X110/SUM($W110:$Z110))</f>
        <v>139.17991893673974</v>
      </c>
      <c r="R14" s="18">
        <f>$R110*AK110*($AB110/SUM($AB110:$AG110))*(Y110/SUM($W110:$Z110))</f>
        <v>40.43195675198816</v>
      </c>
      <c r="S14" s="18">
        <f>$E110*AI110*(SUM($W110:$Y110)/SUM($W110:$Z110))</f>
        <v>18.853257798035294</v>
      </c>
      <c r="T14" s="18">
        <f>$E110*AJ110*(W110/SUM($W110:$Z110))</f>
        <v>12.744559860742038</v>
      </c>
      <c r="U14" s="18">
        <f>$E110*AJ110*(X110/SUM($W110:$Z110))</f>
        <v>9.6033351977168646</v>
      </c>
      <c r="V14" s="18">
        <f>$E110*AJ110*(Y110/SUM($W110:$Z110))</f>
        <v>2.7897820055881497</v>
      </c>
      <c r="W14" s="18">
        <f>$E110*AK110*(W110/SUM($W110:$Z110))</f>
        <v>2.2057892066668914</v>
      </c>
      <c r="X14" s="18">
        <f>$E110*AK110*(X110/SUM($W110:$Z110))</f>
        <v>1.6621157072971495</v>
      </c>
      <c r="Y14" s="18">
        <f>$E110*AK110*(Y110/SUM($W110:$Z110))</f>
        <v>0.48284688558256439</v>
      </c>
      <c r="Z14" s="18">
        <f>$K110*AI110*(SUM($W110:$Y110)/SUM($W110:$Z110))</f>
        <v>102.15909366423307</v>
      </c>
      <c r="AA14" s="18">
        <f>$K110*AJ110*(W110/SUM($W110:$Z110))</f>
        <v>69.058233779556673</v>
      </c>
      <c r="AB14" s="18">
        <f>$K110*AJ110*(X110/SUM($W110:$Z110))</f>
        <v>52.037055370601308</v>
      </c>
      <c r="AC14" s="18">
        <f>$K110*AJ110*(Y110/SUM($W110:$Z110))</f>
        <v>15.116835735486093</v>
      </c>
      <c r="AD14" s="18">
        <f>$K110*AK110*(W110/SUM($W110:$Z110))</f>
        <v>11.952386615692502</v>
      </c>
      <c r="AE14" s="18">
        <f>$K110*AK110*(X110/SUM($W110:$Z110))</f>
        <v>9.0064134295271501</v>
      </c>
      <c r="AF14" s="18">
        <f>$K110*AK110*(Y110/SUM($W110:$Z110))</f>
        <v>2.6163754157572088</v>
      </c>
      <c r="AG14" s="18">
        <f>$T110*($AB110/SUM($AB110:$AG110))</f>
        <v>1145.0490550061136</v>
      </c>
    </row>
    <row r="15" spans="1:56" s="12" customFormat="1" ht="13" x14ac:dyDescent="0.15">
      <c r="C15" s="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"/>
      <c r="P15" s="7"/>
      <c r="Q15" s="7"/>
      <c r="R15" s="7"/>
      <c r="S15" s="7"/>
      <c r="T15" s="7"/>
      <c r="U15" s="7"/>
      <c r="V15" s="7"/>
    </row>
    <row r="16" spans="1:56" s="12" customFormat="1" ht="13" x14ac:dyDescent="0.15">
      <c r="B16" s="23"/>
      <c r="C16" s="2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7"/>
      <c r="P16" s="7"/>
      <c r="Q16" s="7"/>
      <c r="R16" s="7"/>
      <c r="S16" s="7"/>
      <c r="T16" s="7"/>
      <c r="U16" s="7"/>
      <c r="V16" s="7"/>
    </row>
    <row r="17" spans="2:40" s="12" customFormat="1" ht="13" x14ac:dyDescent="0.15"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7"/>
      <c r="P17" s="7"/>
      <c r="Q17" s="7"/>
      <c r="R17" s="7"/>
      <c r="S17" s="7"/>
      <c r="T17" s="7"/>
      <c r="U17" s="7"/>
      <c r="V17" s="7"/>
    </row>
    <row r="18" spans="2:40" s="12" customFormat="1" ht="13" x14ac:dyDescent="0.15">
      <c r="C18" s="14" t="s">
        <v>44</v>
      </c>
      <c r="D18" s="15"/>
    </row>
    <row r="19" spans="2:40" s="12" customFormat="1" x14ac:dyDescent="0.15">
      <c r="C19" s="14"/>
      <c r="D19" s="15" t="s">
        <v>31</v>
      </c>
    </row>
    <row r="20" spans="2:40" s="12" customFormat="1" ht="13" x14ac:dyDescent="0.15">
      <c r="B20" s="16" t="s">
        <v>32</v>
      </c>
      <c r="C20" s="16" t="s">
        <v>33</v>
      </c>
      <c r="D20" s="17">
        <f>SUM(E20:AG20)</f>
        <v>15886656.946134469</v>
      </c>
      <c r="E20" s="18">
        <f>$Q100*AI100*($AC100/SUM($AB100:$AG100))*(SUM($W100:$Y100)/SUM($W100:$Z100))</f>
        <v>1402160.0589300795</v>
      </c>
      <c r="F20" s="18">
        <f>$Q100*AJ100*($AC100/SUM($AB100:$AG100))*(W100/SUM($W100:$Z100))</f>
        <v>1392458.2251620234</v>
      </c>
      <c r="G20" s="18">
        <f>$Q100*AJ100*($AC100/SUM($AB100:$AG100))*(X100/SUM($W100:$Z100))</f>
        <v>646240.77832402359</v>
      </c>
      <c r="H20" s="18">
        <f>$Q100*AJ100*($AC100/SUM($AB100:$AG100))*(Y100/SUM($W100:$Z100))</f>
        <v>186936.12332859315</v>
      </c>
      <c r="I20" s="18">
        <f>$Q100*AK100*($AC100/SUM($AB100:$AG100))*(W100/SUM($W100:$Z100))</f>
        <v>510879.00845524546</v>
      </c>
      <c r="J20" s="18">
        <f>$Q100*AK100*($AC100/SUM($AB100:$AG100))*(X100/SUM($W100:$Z100))</f>
        <v>237099.28390498582</v>
      </c>
      <c r="K20" s="18">
        <f>$Q100*AK100*($AC100/SUM($AB100:$AG100))*(Y100/SUM($W100:$Z100))</f>
        <v>68584.995660797475</v>
      </c>
      <c r="L20" s="18">
        <f>$R100*AI100*($AC100/SUM($AB100:$AG100))*(SUM($W100:$Y100)/SUM($W100:$Z100))</f>
        <v>2136535.5044633187</v>
      </c>
      <c r="M20" s="18">
        <f>$R100*AJ100*($AC100/SUM($AB100:$AG100))*(W100/SUM($W100:$Z100))</f>
        <v>2121752.3759810613</v>
      </c>
      <c r="N20" s="18">
        <f>$R100*AJ100*($AC100/SUM($AB100:$AG100))*(X100/SUM($W100:$Z100))</f>
        <v>984706.67348408385</v>
      </c>
      <c r="O20" s="18">
        <f>$R100*AJ100*($AC100/SUM($AB100:$AG100))*(Y100/SUM($W100:$Z100))</f>
        <v>284843.13328895735</v>
      </c>
      <c r="P20" s="18">
        <f>$R100*AK100*($AC100/SUM($AB100:$AG100))*(W100/SUM($W100:$Z100))</f>
        <v>778449.74480483145</v>
      </c>
      <c r="Q20" s="18">
        <f>$R100*AK100*($AC100/SUM($AB100:$AG100))*(X100/SUM($W100:$Z100))</f>
        <v>361279.03866579273</v>
      </c>
      <c r="R20" s="18">
        <f>$R100*AK100*($AC100/SUM($AB100:$AG100))*(Y100/SUM($W100:$Z100))</f>
        <v>104506.09926413799</v>
      </c>
      <c r="S20" s="18">
        <f>$F100*AI100*(SUM($W100:$Y100)/SUM($W100:$Z100))</f>
        <v>109478.09347499351</v>
      </c>
      <c r="T20" s="18">
        <f>$F100*AJ100*(W100/SUM($W100:$Z100))</f>
        <v>108720.59203471676</v>
      </c>
      <c r="U20" s="18">
        <f>$F100*AJ100*(X100/SUM($W100:$Z100))</f>
        <v>50457.29828497277</v>
      </c>
      <c r="V20" s="18">
        <f>$F100*AJ100*(Y100/SUM($W100:$Z100))</f>
        <v>14595.630686582814</v>
      </c>
      <c r="W20" s="18">
        <f>$F100*AK100*(W100/SUM($W100:$Z100))</f>
        <v>39888.498810009522</v>
      </c>
      <c r="X20" s="18">
        <f>$F100*AK100*(X100/SUM($W100:$Z100))</f>
        <v>18512.278538308048</v>
      </c>
      <c r="Y20" s="18">
        <f>$F100*AK100*(Y100/SUM($W100:$Z100))</f>
        <v>5354.9910497837354</v>
      </c>
      <c r="Z20" s="18">
        <f>$L100*AI100*(SUM($W100:$Y100)/SUM($W100:$Z100))</f>
        <v>715069.01956198469</v>
      </c>
      <c r="AA20" s="18">
        <f>$L100*AJ100*(W100/SUM($W100:$Z100))</f>
        <v>710121.30997897836</v>
      </c>
      <c r="AB20" s="18">
        <f>$L100*AJ100*(X100/SUM($W100:$Z100))</f>
        <v>329567.7671133671</v>
      </c>
      <c r="AC20" s="18">
        <f>$L100*AJ100*(Y100/SUM($W100:$Z100))</f>
        <v>95333.075263386258</v>
      </c>
      <c r="AD20" s="18">
        <f>$L100*AK100*(W100/SUM($W100:$Z100))</f>
        <v>260536.41263298035</v>
      </c>
      <c r="AE20" s="18">
        <f>$L100*AK100*(X100/SUM($W100:$Z100))</f>
        <v>120915.12049641211</v>
      </c>
      <c r="AF20" s="18">
        <f>$L100*AK100*(Y100/SUM($W100:$Z100))</f>
        <v>34976.752683464525</v>
      </c>
      <c r="AG20" s="18">
        <f>$T100*($AC100/SUM($AB100:$AG100))</f>
        <v>2056699.0618065989</v>
      </c>
    </row>
    <row r="21" spans="2:40" s="12" customFormat="1" ht="13" x14ac:dyDescent="0.15">
      <c r="B21" s="16"/>
      <c r="C21" s="16" t="s">
        <v>34</v>
      </c>
      <c r="D21" s="17">
        <f t="shared" ref="D21:D30" si="2">SUM(E21:AG21)</f>
        <v>11847020.223466707</v>
      </c>
      <c r="E21" s="18">
        <f>$Q101*AI101*($AC101/SUM($AB101:$AG101))*(SUM($W101:$Y101)/SUM($W101:$Z101))</f>
        <v>1449106.9749417445</v>
      </c>
      <c r="F21" s="18">
        <f>$Q101*AJ101*($AC101/SUM($AB101:$AG101))*(W101/SUM($W101:$Z101))</f>
        <v>1457234.0257787651</v>
      </c>
      <c r="G21" s="18">
        <f>$Q101*AJ101*($AC101/SUM($AB101:$AG101))*(X101/SUM($W101:$Z101))</f>
        <v>928676.39275990007</v>
      </c>
      <c r="H21" s="18">
        <f>$Q101*AJ101*($AC101/SUM($AB101:$AG101))*(Y101/SUM($W101:$Z101))</f>
        <v>219279.39485460616</v>
      </c>
      <c r="I21" s="18">
        <f>$Q101*AK101*($AC101/SUM($AB101:$AG101))*(W101/SUM($W101:$Z101))</f>
        <v>240998.04216327527</v>
      </c>
      <c r="J21" s="18">
        <f>$Q101*AK101*($AC101/SUM($AB101:$AG101))*(X101/SUM($W101:$Z101))</f>
        <v>153584.93453979172</v>
      </c>
      <c r="K21" s="18">
        <f>$Q101*AK101*($AC101/SUM($AB101:$AG101))*(Y101/SUM($W101:$Z101))</f>
        <v>36264.528491548444</v>
      </c>
      <c r="L21" s="18">
        <f>$R101*AI101*($AC101/SUM($AB101:$AG101))*(SUM($W101:$Y101)/SUM($W101:$Z101))</f>
        <v>1228606.9269042257</v>
      </c>
      <c r="M21" s="18">
        <f>$R101*AJ101*($AC101/SUM($AB101:$AG101))*(W101/SUM($W101:$Z101))</f>
        <v>1235497.3436411049</v>
      </c>
      <c r="N21" s="18">
        <f>$R101*AJ101*($AC101/SUM($AB101:$AG101))*(X101/SUM($W101:$Z101))</f>
        <v>787366.47378507815</v>
      </c>
      <c r="O21" s="18">
        <f>$R101*AJ101*($AC101/SUM($AB101:$AG101))*(Y101/SUM($W101:$Z101))</f>
        <v>185913.24733397723</v>
      </c>
      <c r="P21" s="18">
        <f>$R101*AK101*($AC101/SUM($AB101:$AG101))*(W101/SUM($W101:$Z101))</f>
        <v>204327.126355913</v>
      </c>
      <c r="Q21" s="18">
        <f>$R101*AK101*($AC101/SUM($AB101:$AG101))*(X101/SUM($W101:$Z101))</f>
        <v>130215.03429814485</v>
      </c>
      <c r="R21" s="18">
        <f>$R101*AK101*($AC101/SUM($AB101:$AG101))*(Y101/SUM($W101:$Z101))</f>
        <v>30746.419468047363</v>
      </c>
      <c r="S21" s="18">
        <f>$F101*AI101*(SUM($W101:$Y101)/SUM($W101:$Z101))</f>
        <v>27291.182305598057</v>
      </c>
      <c r="T21" s="18">
        <f>$F101*AJ101*(W101/SUM($W101:$Z101))</f>
        <v>27444.239898885062</v>
      </c>
      <c r="U21" s="18">
        <f>$F101*AJ101*(X101/SUM($W101:$Z101))</f>
        <v>17489.859048352522</v>
      </c>
      <c r="V21" s="18">
        <f>$F101*AJ101*(Y101/SUM($W101:$Z101))</f>
        <v>4129.7116391830614</v>
      </c>
      <c r="W21" s="18">
        <f>$F101*AK101*(W101/SUM($W101:$Z101))</f>
        <v>4538.7411817782186</v>
      </c>
      <c r="X21" s="18">
        <f>$F101*AK101*(X101/SUM($W101:$Z101))</f>
        <v>2892.4810385977908</v>
      </c>
      <c r="Y21" s="18">
        <f>$F101*AK101*(Y101/SUM($W101:$Z101))</f>
        <v>682.97363507562341</v>
      </c>
      <c r="Z21" s="18">
        <f>$L101*AI101*(SUM($W101:$Y101)/SUM($W101:$Z101))</f>
        <v>486721.84826102492</v>
      </c>
      <c r="AA21" s="18">
        <f>$L101*AJ101*(W101/SUM($W101:$Z101))</f>
        <v>489451.53852731123</v>
      </c>
      <c r="AB21" s="18">
        <f>$L101*AJ101*(X101/SUM($W101:$Z101))</f>
        <v>311921.13359239837</v>
      </c>
      <c r="AC21" s="18">
        <f>$L101*AJ101*(Y101/SUM($W101:$Z101))</f>
        <v>73650.927222597616</v>
      </c>
      <c r="AD21" s="18">
        <f>$L101*AK101*(W101/SUM($W101:$Z101))</f>
        <v>80945.723495474376</v>
      </c>
      <c r="AE21" s="18">
        <f>$L101*AK101*(X101/SUM($W101:$Z101))</f>
        <v>51585.662409264922</v>
      </c>
      <c r="AF21" s="18">
        <f>$L101*AK101*(Y101/SUM($W101:$Z101))</f>
        <v>12180.42466080231</v>
      </c>
      <c r="AG21" s="18">
        <f>$T101*($AC101/SUM($AB101:$AG101))</f>
        <v>1968276.9112342407</v>
      </c>
    </row>
    <row r="22" spans="2:40" s="12" customFormat="1" ht="13" x14ac:dyDescent="0.15">
      <c r="B22" s="16"/>
      <c r="C22" s="16" t="s">
        <v>35</v>
      </c>
      <c r="D22" s="17">
        <f t="shared" si="2"/>
        <v>4075075.5797328535</v>
      </c>
      <c r="E22" s="18">
        <f>$Q102*AI102*($AC102/SUM($AB102:$AG102))*(SUM($W102:$Y102)/SUM($W102:$Z102))</f>
        <v>226121.4621263234</v>
      </c>
      <c r="F22" s="18">
        <f>$Q102*AJ102*($AC102/SUM($AB102:$AG102))*(W102/SUM($W102:$Z102))</f>
        <v>184987.65876484054</v>
      </c>
      <c r="G22" s="18">
        <f>$Q102*AJ102*($AC102/SUM($AB102:$AG102))*(X102/SUM($W102:$Z102))</f>
        <v>182335.03300310721</v>
      </c>
      <c r="H22" s="18">
        <f>$Q102*AJ102*($AC102/SUM($AB102:$AG102))*(Y102/SUM($W102:$Z102))</f>
        <v>89213.674361552097</v>
      </c>
      <c r="I22" s="18">
        <f>$Q102*AK102*($AC102/SUM($AB102:$AG102))*(W102/SUM($W102:$Z102))</f>
        <v>114416.7661618681</v>
      </c>
      <c r="J22" s="18">
        <f>$Q102*AK102*($AC102/SUM($AB102:$AG102))*(X102/SUM($W102:$Z102))</f>
        <v>112776.08989447985</v>
      </c>
      <c r="K22" s="18">
        <f>$Q102*AK102*($AC102/SUM($AB102:$AG102))*(Y102/SUM($W102:$Z102))</f>
        <v>55179.573524106017</v>
      </c>
      <c r="L22" s="18">
        <f>$R102*AI102*($AC102/SUM($AB102:$AG102))*(SUM($W102:$Y102)/SUM($W102:$Z102))</f>
        <v>257556.60629637411</v>
      </c>
      <c r="M22" s="18">
        <f>$R102*AJ102*($AC102/SUM($AB102:$AG102))*(W102/SUM($W102:$Z102))</f>
        <v>210704.4291601438</v>
      </c>
      <c r="N22" s="18">
        <f>$R102*AJ102*($AC102/SUM($AB102:$AG102))*(X102/SUM($W102:$Z102))</f>
        <v>207683.03843260329</v>
      </c>
      <c r="O22" s="18">
        <f>$R102*AJ102*($AC102/SUM($AB102:$AG102))*(Y102/SUM($W102:$Z102))</f>
        <v>101616.05620148838</v>
      </c>
      <c r="P22" s="18">
        <f>$R102*AK102*($AC102/SUM($AB102:$AG102))*(W102/SUM($W102:$Z102))</f>
        <v>130322.85267814934</v>
      </c>
      <c r="Q22" s="18">
        <f>$R102*AK102*($AC102/SUM($AB102:$AG102))*(X102/SUM($W102:$Z102))</f>
        <v>128454.09149340406</v>
      </c>
      <c r="R22" s="18">
        <f>$R102*AK102*($AC102/SUM($AB102:$AG102))*(Y102/SUM($W102:$Z102))</f>
        <v>62850.574023842579</v>
      </c>
      <c r="S22" s="18">
        <f>$F102*AI102*(SUM($W102:$Y102)/SUM($W102:$Z102))</f>
        <v>100762.29688023774</v>
      </c>
      <c r="T22" s="18">
        <f>$F102*AJ102*(W102/SUM($W102:$Z102))</f>
        <v>82432.605982486581</v>
      </c>
      <c r="U22" s="18">
        <f>$F102*AJ102*(X102/SUM($W102:$Z102))</f>
        <v>81250.565755068354</v>
      </c>
      <c r="V22" s="18">
        <f>$F102*AJ102*(Y102/SUM($W102:$Z102))</f>
        <v>39754.628584409329</v>
      </c>
      <c r="W22" s="18">
        <f>$F102*AK102*(W102/SUM($W102:$Z102))</f>
        <v>50985.413112348637</v>
      </c>
      <c r="X22" s="18">
        <f>$F102*AK102*(X102/SUM($W102:$Z102))</f>
        <v>50254.309096018776</v>
      </c>
      <c r="Y22" s="18">
        <f>$F102*AK102*(Y102/SUM($W102:$Z102))</f>
        <v>24588.645928951035</v>
      </c>
      <c r="Z22" s="18">
        <f>$L102*AI102*(SUM($W102:$Y102)/SUM($W102:$Z102))</f>
        <v>177091.69761236859</v>
      </c>
      <c r="AA22" s="18">
        <f>$L102*AJ102*(W102/SUM($W102:$Z102))</f>
        <v>144876.90916177531</v>
      </c>
      <c r="AB22" s="18">
        <f>$L102*AJ102*(X102/SUM($W102:$Z102))</f>
        <v>142799.45045945531</v>
      </c>
      <c r="AC22" s="18">
        <f>$L102*AJ102*(Y102/SUM($W102:$Z102))</f>
        <v>69869.533366532676</v>
      </c>
      <c r="AD22" s="18">
        <f>$L102*AK102*(W102/SUM($W102:$Z102))</f>
        <v>89607.855726684938</v>
      </c>
      <c r="AE22" s="18">
        <f>$L102*AK102*(X102/SUM($W102:$Z102))</f>
        <v>88322.926190620841</v>
      </c>
      <c r="AF22" s="18">
        <f>$L102*AK102*(Y102/SUM($W102:$Z102))</f>
        <v>43215.023717878568</v>
      </c>
      <c r="AG22" s="18">
        <f>$T102*($AC102/SUM($AB102:$AG102))</f>
        <v>825045.81203573523</v>
      </c>
    </row>
    <row r="23" spans="2:40" s="12" customFormat="1" ht="13" x14ac:dyDescent="0.15">
      <c r="B23" s="16"/>
      <c r="C23" s="16" t="s">
        <v>36</v>
      </c>
      <c r="D23" s="17">
        <f t="shared" si="2"/>
        <v>2442866.1037148647</v>
      </c>
      <c r="E23" s="18">
        <f>$Q103*AI103*($AC103/SUM($AB103:$AG103))*(SUM($W103:$Y103)/SUM($W103:$Z103))</f>
        <v>96235.840398955217</v>
      </c>
      <c r="F23" s="18">
        <f>$Q103*AJ103*($AC103/SUM($AB103:$AG103))*(W103/SUM($W103:$Z103))</f>
        <v>117141.89965196684</v>
      </c>
      <c r="G23" s="18">
        <f>$Q103*AJ103*($AC103/SUM($AB103:$AG103))*(X103/SUM($W103:$Z103))</f>
        <v>67683.282269843447</v>
      </c>
      <c r="H23" s="18">
        <f>$Q103*AJ103*($AC103/SUM($AB103:$AG103))*(Y103/SUM($W103:$Z103))</f>
        <v>11465.806358270574</v>
      </c>
      <c r="I23" s="18">
        <f>$Q103*AK103*($AC103/SUM($AB103:$AG103))*(W103/SUM($W103:$Z103))</f>
        <v>42859.522814438016</v>
      </c>
      <c r="J23" s="18">
        <f>$Q103*AK103*($AC103/SUM($AB103:$AG103))*(X103/SUM($W103:$Z103))</f>
        <v>24763.753953273856</v>
      </c>
      <c r="K23" s="18">
        <f>$Q103*AK103*($AC103/SUM($AB103:$AG103))*(Y103/SUM($W103:$Z103))</f>
        <v>4195.0744409835515</v>
      </c>
      <c r="L23" s="18">
        <f>$R103*AI103*($AC103/SUM($AB103:$AG103))*(SUM($W103:$Y103)/SUM($W103:$Z103))</f>
        <v>214933.05997081945</v>
      </c>
      <c r="M23" s="18">
        <f>$R103*AJ103*($AC103/SUM($AB103:$AG103))*(W103/SUM($W103:$Z103))</f>
        <v>261624.63837397163</v>
      </c>
      <c r="N23" s="18">
        <f>$R103*AJ103*($AC103/SUM($AB103:$AG103))*(X103/SUM($W103:$Z103))</f>
        <v>151163.79621997979</v>
      </c>
      <c r="O23" s="18">
        <f>$R103*AJ103*($AC103/SUM($AB103:$AG103))*(Y103/SUM($W103:$Z103))</f>
        <v>25607.724059972224</v>
      </c>
      <c r="P23" s="18">
        <f>$R103*AK103*($AC103/SUM($AB103:$AG103))*(W103/SUM($W103:$Z103))</f>
        <v>95722.428870650969</v>
      </c>
      <c r="Q23" s="18">
        <f>$R103*AK103*($AC103/SUM($AB103:$AG103))*(X103/SUM($W103:$Z103))</f>
        <v>55307.351102005967</v>
      </c>
      <c r="R23" s="18">
        <f>$R103*AK103*($AC103/SUM($AB103:$AG103))*(Y103/SUM($W103:$Z103))</f>
        <v>9369.2763804841088</v>
      </c>
      <c r="S23" s="18">
        <f>$F103*AI103*(SUM($W103:$Y103)/SUM($W103:$Z103))</f>
        <v>4037.1081570240299</v>
      </c>
      <c r="T23" s="18">
        <f>$F103*AJ103*(W103/SUM($W103:$Z103))</f>
        <v>4914.1205257181919</v>
      </c>
      <c r="U23" s="18">
        <f>$F103*AJ103*(X103/SUM($W103:$Z103))</f>
        <v>2839.3239962677294</v>
      </c>
      <c r="V23" s="18">
        <f>$F103*AJ103*(Y103/SUM($W103:$Z103))</f>
        <v>480.99232244388094</v>
      </c>
      <c r="W23" s="18">
        <f>$F103*AK103*(W103/SUM($W103:$Z103))</f>
        <v>1797.9635075977751</v>
      </c>
      <c r="X23" s="18">
        <f>$F103*AK103*(X103/SUM($W103:$Z103))</f>
        <v>1038.8432487194584</v>
      </c>
      <c r="Y23" s="18">
        <f>$F103*AK103*(Y103/SUM($W103:$Z103))</f>
        <v>175.98401151595891</v>
      </c>
      <c r="Z23" s="18">
        <f>$L103*AI103*(SUM($W103:$Y103)/SUM($W103:$Z103))</f>
        <v>61212.134254842713</v>
      </c>
      <c r="AA23" s="18">
        <f>$L103*AJ103*(W103/SUM($W103:$Z103))</f>
        <v>74509.7217277624</v>
      </c>
      <c r="AB23" s="18">
        <f>$L103*AJ103*(X103/SUM($W103:$Z103))</f>
        <v>43050.885656889346</v>
      </c>
      <c r="AC23" s="18">
        <f>$L103*AJ103*(Y103/SUM($W103:$Z103))</f>
        <v>7292.9843521178136</v>
      </c>
      <c r="AD23" s="18">
        <f>$L103*AK103*(W103/SUM($W103:$Z103))</f>
        <v>27261.390909455353</v>
      </c>
      <c r="AE23" s="18">
        <f>$L103*AK103*(X103/SUM($W103:$Z103))</f>
        <v>15751.327419780582</v>
      </c>
      <c r="AF23" s="18">
        <f>$L103*AK103*(Y103/SUM($W103:$Z103))</f>
        <v>2668.3349864873444</v>
      </c>
      <c r="AG23" s="18">
        <f>$T103*($AC103/SUM($AB103:$AG103))</f>
        <v>1017761.5337726263</v>
      </c>
    </row>
    <row r="24" spans="2:40" s="12" customFormat="1" ht="13" x14ac:dyDescent="0.15">
      <c r="B24" s="16"/>
      <c r="C24" s="16" t="s">
        <v>37</v>
      </c>
      <c r="D24" s="17">
        <f t="shared" si="2"/>
        <v>3423361.0061623068</v>
      </c>
      <c r="E24" s="18">
        <f>$Q104*AI104*($AC104/SUM($AB104:$AG104))*(SUM($W104:$Y104)/SUM($W104:$Z104))</f>
        <v>476782.28699534107</v>
      </c>
      <c r="F24" s="18">
        <f>$Q104*AJ104*($AC104/SUM($AB104:$AG104))*(W104/SUM($W104:$Z104))</f>
        <v>601953.76389264176</v>
      </c>
      <c r="G24" s="18">
        <f>$Q104*AJ104*($AC104/SUM($AB104:$AG104))*(X104/SUM($W104:$Z104))</f>
        <v>229097.1986588226</v>
      </c>
      <c r="H24" s="18">
        <f>$Q104*AJ104*($AC104/SUM($AB104:$AG104))*(Y104/SUM($W104:$Z104))</f>
        <v>69834.41908765478</v>
      </c>
      <c r="I24" s="18">
        <f>$Q104*AK104*($AC104/SUM($AB104:$AG104))*(W104/SUM($W104:$Z104))</f>
        <v>112794.17233140729</v>
      </c>
      <c r="J24" s="18">
        <f>$Q104*AK104*($AC104/SUM($AB104:$AG104))*(X104/SUM($W104:$Z104))</f>
        <v>42928.262029730562</v>
      </c>
      <c r="K24" s="18">
        <f>$Q104*AK104*($AC104/SUM($AB104:$AG104))*(Y104/SUM($W104:$Z104))</f>
        <v>13085.582271799694</v>
      </c>
      <c r="L24" s="18">
        <f>$R104*AI104*($AC104/SUM($AB104:$AG104))*(SUM($W104:$Y104)/SUM($W104:$Z104))</f>
        <v>387826.50824557408</v>
      </c>
      <c r="M24" s="18">
        <f>$R104*AJ104*($AC104/SUM($AB104:$AG104))*(W104/SUM($W104:$Z104))</f>
        <v>489644.08440375893</v>
      </c>
      <c r="N24" s="18">
        <f>$R104*AJ104*($AC104/SUM($AB104:$AG104))*(X104/SUM($W104:$Z104))</f>
        <v>186353.32945068492</v>
      </c>
      <c r="O24" s="18">
        <f>$R104*AJ104*($AC104/SUM($AB104:$AG104))*(Y104/SUM($W104:$Z104))</f>
        <v>56805.04424944771</v>
      </c>
      <c r="P24" s="18">
        <f>$R104*AK104*($AC104/SUM($AB104:$AG104))*(W104/SUM($W104:$Z104))</f>
        <v>91749.570399134172</v>
      </c>
      <c r="Q24" s="18">
        <f>$R104*AK104*($AC104/SUM($AB104:$AG104))*(X104/SUM($W104:$Z104))</f>
        <v>34918.910417081308</v>
      </c>
      <c r="R24" s="18">
        <f>$R104*AK104*($AC104/SUM($AB104:$AG104))*(Y104/SUM($W104:$Z104))</f>
        <v>10644.136368434034</v>
      </c>
      <c r="S24" s="18">
        <f>$F104*AI104*(SUM($W104:$Y104)/SUM($W104:$Z104))</f>
        <v>9141.3002375839005</v>
      </c>
      <c r="T24" s="18">
        <f>$F104*AJ104*(W104/SUM($W104:$Z104))</f>
        <v>11541.200742929652</v>
      </c>
      <c r="U24" s="18">
        <f>$F104*AJ104*(X104/SUM($W104:$Z104))</f>
        <v>4392.4582218176347</v>
      </c>
      <c r="V24" s="18">
        <f>$F104*AJ104*(Y104/SUM($W104:$Z104))</f>
        <v>1338.9284988344173</v>
      </c>
      <c r="W24" s="18">
        <f>$F104*AK104*(W104/SUM($W104:$Z104))</f>
        <v>2162.5916533708146</v>
      </c>
      <c r="X24" s="18">
        <f>$F104*AK104*(X104/SUM($W104:$Z104))</f>
        <v>823.05937656462163</v>
      </c>
      <c r="Y24" s="18">
        <f>$F104*AK104*(Y104/SUM($W104:$Z104))</f>
        <v>250.88859127708136</v>
      </c>
      <c r="Z24" s="18">
        <f>$L104*AI104*(SUM($W104:$Y104)/SUM($W104:$Z104))</f>
        <v>124044.63761121605</v>
      </c>
      <c r="AA24" s="18">
        <f>$L104*AJ104*(W104/SUM($W104:$Z104))</f>
        <v>156610.55063796844</v>
      </c>
      <c r="AB24" s="18">
        <f>$L104*AJ104*(X104/SUM($W104:$Z104))</f>
        <v>59604.309473132998</v>
      </c>
      <c r="AC24" s="18">
        <f>$L104*AJ104*(Y104/SUM($W104:$Z104))</f>
        <v>18168.848643914858</v>
      </c>
      <c r="AD24" s="18">
        <f>$L104*AK104*(W104/SUM($W104:$Z104))</f>
        <v>29345.704765334936</v>
      </c>
      <c r="AE24" s="18">
        <f>$L104*AK104*(X104/SUM($W104:$Z104))</f>
        <v>11168.663039718353</v>
      </c>
      <c r="AF24" s="18">
        <f>$L104*AK104*(Y104/SUM($W104:$Z104))</f>
        <v>3404.4811544205031</v>
      </c>
      <c r="AG24" s="18">
        <f>$T104*($AC104/SUM($AB104:$AG104))</f>
        <v>186946.11471271038</v>
      </c>
    </row>
    <row r="25" spans="2:40" s="12" customFormat="1" ht="13" x14ac:dyDescent="0.15">
      <c r="B25" s="16"/>
      <c r="C25" s="14" t="s">
        <v>38</v>
      </c>
      <c r="D25" s="17">
        <f>SUM(D20:D24)</f>
        <v>37674979.859211199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5"/>
      <c r="P25" s="26"/>
      <c r="Q25" s="17"/>
      <c r="R25" s="17"/>
      <c r="S25" s="17"/>
      <c r="T25" s="27"/>
      <c r="U25" s="26"/>
      <c r="V25" s="17"/>
      <c r="W25" s="17"/>
      <c r="X25" s="17"/>
      <c r="Y25" s="17"/>
      <c r="Z25" s="16"/>
      <c r="AA25" s="16"/>
      <c r="AB25" s="16"/>
      <c r="AC25" s="16"/>
      <c r="AD25" s="16"/>
      <c r="AE25" s="16"/>
      <c r="AF25" s="16"/>
      <c r="AG25" s="16"/>
      <c r="AK25" s="7"/>
      <c r="AL25" s="7"/>
      <c r="AM25" s="7"/>
      <c r="AN25" s="7"/>
    </row>
    <row r="26" spans="2:40" s="12" customFormat="1" ht="13" x14ac:dyDescent="0.15">
      <c r="B26" s="20"/>
      <c r="C26" s="20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2:40" s="12" customFormat="1" ht="13" x14ac:dyDescent="0.15">
      <c r="B27" s="16" t="s">
        <v>39</v>
      </c>
      <c r="C27" s="16" t="s">
        <v>40</v>
      </c>
      <c r="D27" s="17">
        <f t="shared" si="2"/>
        <v>2431268.2686537653</v>
      </c>
      <c r="E27" s="18">
        <f>$Q107*AI107*($AC107/SUM($AB107:$AG107))*(SUM($W107:$Y107)/SUM($W107:$Z107))</f>
        <v>69026.445292384698</v>
      </c>
      <c r="F27" s="18">
        <f>$Q107*AJ107*($AC107/SUM($AB107:$AG107))*(W107/SUM($W107:$Z107))</f>
        <v>58082.808753321769</v>
      </c>
      <c r="G27" s="18">
        <f>$Q107*AJ107*($AC107/SUM($AB107:$AG107))*(X107/SUM($W107:$Z107))</f>
        <v>88214.766479301674</v>
      </c>
      <c r="H27" s="18">
        <f>$Q107*AJ107*($AC107/SUM($AB107:$AG107))*(Y107/SUM($W107:$Z107))</f>
        <v>48600.623239992179</v>
      </c>
      <c r="I27" s="18">
        <f>$Q107*AK107*($AC107/SUM($AB107:$AG107))*(W107/SUM($W107:$Z107))</f>
        <v>42352.048049297118</v>
      </c>
      <c r="J27" s="18">
        <f>$Q107*AK107*($AC107/SUM($AB107:$AG107))*(X107/SUM($W107:$Z107))</f>
        <v>64323.267224490795</v>
      </c>
      <c r="K27" s="18">
        <f>$Q107*AK107*($AC107/SUM($AB107:$AG107))*(Y107/SUM($W107:$Z107))</f>
        <v>35437.954445827629</v>
      </c>
      <c r="L27" s="18">
        <f>$R107*AI107*($AC107/SUM($AB107:$AG107))*(SUM($W107:$Y107)/SUM($W107:$Z107))</f>
        <v>132734.25895070177</v>
      </c>
      <c r="M27" s="18">
        <f>$R107*AJ107*($AC107/SUM($AB107:$AG107))*(W107/SUM($W107:$Z107))</f>
        <v>111690.21590190526</v>
      </c>
      <c r="N27" s="18">
        <f>$R107*AJ107*($AC107/SUM($AB107:$AG107))*(X107/SUM($W107:$Z107))</f>
        <v>169632.40114048167</v>
      </c>
      <c r="O27" s="18">
        <f>$R107*AJ107*($AC107/SUM($AB107:$AG107))*(Y107/SUM($W107:$Z107))</f>
        <v>93456.467053712186</v>
      </c>
      <c r="P27" s="18">
        <f>$R107*AK107*($AC107/SUM($AB107:$AG107))*(W107/SUM($W107:$Z107))</f>
        <v>81440.782428472579</v>
      </c>
      <c r="Q27" s="18">
        <f>$R107*AK107*($AC107/SUM($AB107:$AG107))*(X107/SUM($W107:$Z107))</f>
        <v>123690.29249826787</v>
      </c>
      <c r="R27" s="18">
        <f>$R107*AK107*($AC107/SUM($AB107:$AG107))*(Y107/SUM($W107:$Z107))</f>
        <v>68145.340559998454</v>
      </c>
      <c r="S27" s="18">
        <f>$F107*AI107*(SUM($W107:$Y107)/SUM($W107:$Z107))</f>
        <v>40874.291384498523</v>
      </c>
      <c r="T27" s="18">
        <f>$F107*AJ107*(W107/SUM($W107:$Z107))</f>
        <v>34393.972329838281</v>
      </c>
      <c r="U27" s="18">
        <f>$F107*AJ107*(X107/SUM($W107:$Z107))</f>
        <v>52236.734112806298</v>
      </c>
      <c r="V27" s="18">
        <f>$F107*AJ107*(Y107/SUM($W107:$Z107))</f>
        <v>28779.05746652772</v>
      </c>
      <c r="W27" s="18">
        <f>$F107*AK107*(W107/SUM($W107:$Z107))</f>
        <v>25078.938157173743</v>
      </c>
      <c r="X27" s="18">
        <f>$F107*AK107*(X107/SUM($W107:$Z107))</f>
        <v>38089.285290587919</v>
      </c>
      <c r="Y27" s="18">
        <f>$F107*AK107*(Y107/SUM($W107:$Z107))</f>
        <v>20984.729402676461</v>
      </c>
      <c r="Z27" s="18">
        <f>$L107*AI107*(SUM($W107:$Y107)/SUM($W107:$Z107))</f>
        <v>65490.027187456777</v>
      </c>
      <c r="AA27" s="18">
        <f>$L107*AJ107*(W107/SUM($W107:$Z107))</f>
        <v>55107.063796584516</v>
      </c>
      <c r="AB27" s="18">
        <f>$L107*AJ107*(X107/SUM($W107:$Z107))</f>
        <v>83695.276941951714</v>
      </c>
      <c r="AC27" s="18">
        <f>$L107*AJ107*(Y107/SUM($W107:$Z107))</f>
        <v>46110.677202518178</v>
      </c>
      <c r="AD27" s="18">
        <f>$L107*AK107*(W107/SUM($W107:$Z107))</f>
        <v>40182.234018342868</v>
      </c>
      <c r="AE27" s="18">
        <f>$L107*AK107*(X107/SUM($W107:$Z107))</f>
        <v>61027.806103506446</v>
      </c>
      <c r="AF27" s="18">
        <f>$L107*AK107*(Y107/SUM($W107:$Z107))</f>
        <v>33622.368793502836</v>
      </c>
      <c r="AG27" s="18">
        <f>$T107*($AC107/SUM($AB107:$AG107))</f>
        <v>618768.1344476376</v>
      </c>
    </row>
    <row r="28" spans="2:40" s="12" customFormat="1" ht="13" x14ac:dyDescent="0.15">
      <c r="B28" s="16"/>
      <c r="C28" s="16" t="s">
        <v>41</v>
      </c>
      <c r="D28" s="17">
        <f t="shared" si="2"/>
        <v>773208.28723908798</v>
      </c>
      <c r="E28" s="18">
        <f>$Q108*AI108*($AC108/SUM($AB108:$AG108))*(SUM($W108:$Y108)/SUM($W108:$Z108))</f>
        <v>52099.796660248096</v>
      </c>
      <c r="F28" s="18">
        <f>$Q108*AJ108*($AC108/SUM($AB108:$AG108))*(W108/SUM($W108:$Z108))</f>
        <v>62096.443485311516</v>
      </c>
      <c r="G28" s="18">
        <f>$Q108*AJ108*($AC108/SUM($AB108:$AG108))*(X108/SUM($W108:$Z108))</f>
        <v>19733.161970235778</v>
      </c>
      <c r="H28" s="18">
        <f>$Q108*AJ108*($AC108/SUM($AB108:$AG108))*(Y108/SUM($W108:$Z108))</f>
        <v>5698.0529336694881</v>
      </c>
      <c r="I28" s="18">
        <f>$Q108*AK108*($AC108/SUM($AB108:$AG108))*(W108/SUM($W108:$Z108))</f>
        <v>48790.062738459048</v>
      </c>
      <c r="J28" s="18">
        <f>$Q108*AK108*($AC108/SUM($AB108:$AG108))*(X108/SUM($W108:$Z108))</f>
        <v>15504.627262328111</v>
      </c>
      <c r="K28" s="18">
        <f>$Q108*AK108*($AC108/SUM($AB108:$AG108))*(Y108/SUM($W108:$Z108))</f>
        <v>4477.0415907403121</v>
      </c>
      <c r="L28" s="18">
        <f>$R108*AI108*($AC108/SUM($AB108:$AG108))*(SUM($W108:$Y108)/SUM($W108:$Z108))</f>
        <v>23546.264479633275</v>
      </c>
      <c r="M28" s="18">
        <f>$R108*AJ108*($AC108/SUM($AB108:$AG108))*(W108/SUM($W108:$Z108))</f>
        <v>28064.203226830465</v>
      </c>
      <c r="N28" s="18">
        <f>$R108*AJ108*($AC108/SUM($AB108:$AG108))*(X108/SUM($W108:$Z108))</f>
        <v>8918.3121730901639</v>
      </c>
      <c r="O28" s="18">
        <f>$R108*AJ108*($AC108/SUM($AB108:$AG108))*(Y108/SUM($W108:$Z108))</f>
        <v>2575.2089258632659</v>
      </c>
      <c r="P28" s="18">
        <f>$R108*AK108*($AC108/SUM($AB108:$AG108))*(W108/SUM($W108:$Z108))</f>
        <v>22050.445392509653</v>
      </c>
      <c r="Q28" s="18">
        <f>$R108*AK108*($AC108/SUM($AB108:$AG108))*(X108/SUM($W108:$Z108))</f>
        <v>7007.2452788565597</v>
      </c>
      <c r="R28" s="18">
        <f>$R108*AK108*($AC108/SUM($AB108:$AG108))*(Y108/SUM($W108:$Z108))</f>
        <v>2023.3784417497093</v>
      </c>
      <c r="S28" s="18">
        <f>$F108*AI108*(SUM($W108:$Y108)/SUM($W108:$Z108))</f>
        <v>37794.587827439464</v>
      </c>
      <c r="T28" s="18">
        <f>$F108*AJ108*(W108/SUM($W108:$Z108))</f>
        <v>45046.423163258107</v>
      </c>
      <c r="U28" s="18">
        <f>$F108*AJ108*(X108/SUM($W108:$Z108))</f>
        <v>14314.964184230907</v>
      </c>
      <c r="V28" s="18">
        <f>$F108*AJ108*(Y108/SUM($W108:$Z108))</f>
        <v>4133.520202609272</v>
      </c>
      <c r="W28" s="18">
        <f>$F108*AK108*(W108/SUM($W108:$Z108))</f>
        <v>35393.618199702803</v>
      </c>
      <c r="X28" s="18">
        <f>$F108*AK108*(X108/SUM($W108:$Z108))</f>
        <v>11247.471859038571</v>
      </c>
      <c r="Y28" s="18">
        <f>$F108*AK108*(Y108/SUM($W108:$Z108))</f>
        <v>3247.7658734787137</v>
      </c>
      <c r="Z28" s="18">
        <f>$L108*AI108*(SUM($W108:$Y108)/SUM($W108:$Z108))</f>
        <v>73428.673475888834</v>
      </c>
      <c r="AA28" s="18">
        <f>$L108*AJ108*(W108/SUM($W108:$Z108))</f>
        <v>87517.797860733743</v>
      </c>
      <c r="AB28" s="18">
        <f>$L108*AJ108*(X108/SUM($W108:$Z108))</f>
        <v>27811.623074238123</v>
      </c>
      <c r="AC28" s="18">
        <f>$L108*AJ108*(Y108/SUM($W108:$Z108))</f>
        <v>8030.7505045213538</v>
      </c>
      <c r="AD28" s="18">
        <f>$L108*AK108*(W108/SUM($W108:$Z108))</f>
        <v>68763.984033433662</v>
      </c>
      <c r="AE28" s="18">
        <f>$L108*AK108*(X108/SUM($W108:$Z108))</f>
        <v>21851.989558329959</v>
      </c>
      <c r="AF28" s="18">
        <f>$L108*AK108*(Y108/SUM($W108:$Z108))</f>
        <v>6309.8753964096359</v>
      </c>
      <c r="AG28" s="18">
        <f>$T108*($AC108/SUM($AB108:$AG108))</f>
        <v>25730.997466249573</v>
      </c>
    </row>
    <row r="29" spans="2:40" s="12" customFormat="1" ht="13" x14ac:dyDescent="0.15">
      <c r="B29" s="16"/>
      <c r="C29" s="16" t="s">
        <v>42</v>
      </c>
      <c r="D29" s="17">
        <f t="shared" si="2"/>
        <v>3041132.7289209496</v>
      </c>
      <c r="E29" s="18">
        <f>$Q109*AI109*($AC109/SUM($AB109:$AG109))*(SUM($W109:$Y109)/SUM($W109:$Z109))</f>
        <v>405249.68306767399</v>
      </c>
      <c r="F29" s="18">
        <f>$Q109*AJ109*($AC109/SUM($AB109:$AG109))*(W109/SUM($W109:$Z109))</f>
        <v>243153.3363747063</v>
      </c>
      <c r="G29" s="18">
        <f>$Q109*AJ109*($AC109/SUM($AB109:$AG109))*(X109/SUM($W109:$Z109))</f>
        <v>234528.27749111297</v>
      </c>
      <c r="H29" s="18">
        <f>$Q109*AJ109*($AC109/SUM($AB109:$AG109))*(Y109/SUM($W109:$Z109))</f>
        <v>55534.03850341872</v>
      </c>
      <c r="I29" s="18">
        <f>$Q109*AK109*($AC109/SUM($AB109:$AG109))*(W109/SUM($W109:$Z109))</f>
        <v>96016.257703145326</v>
      </c>
      <c r="J29" s="18">
        <f>$Q109*AK109*($AC109/SUM($AB109:$AG109))*(X109/SUM($W109:$Z109))</f>
        <v>92610.399125100957</v>
      </c>
      <c r="K29" s="18">
        <f>$Q109*AK109*($AC109/SUM($AB109:$AG109))*(Y109/SUM($W109:$Z109))</f>
        <v>21929.251030401731</v>
      </c>
      <c r="L29" s="18">
        <f>$R109*AI109*($AC109/SUM($AB109:$AG109))*(SUM($W109:$Y109)/SUM($W109:$Z109))</f>
        <v>321659.18255414965</v>
      </c>
      <c r="M29" s="18">
        <f>$R109*AJ109*($AC109/SUM($AB109:$AG109))*(W109/SUM($W109:$Z109))</f>
        <v>192998.30865146223</v>
      </c>
      <c r="N29" s="18">
        <f>$R109*AJ109*($AC109/SUM($AB109:$AG109))*(X109/SUM($W109:$Z109))</f>
        <v>186152.33318029883</v>
      </c>
      <c r="O29" s="18">
        <f>$R109*AJ109*($AC109/SUM($AB109:$AG109))*(Y109/SUM($W109:$Z109))</f>
        <v>44079.080565147102</v>
      </c>
      <c r="P29" s="18">
        <f>$R109*AK109*($AC109/SUM($AB109:$AG109))*(W109/SUM($W109:$Z109))</f>
        <v>76211.067534739515</v>
      </c>
      <c r="Q29" s="18">
        <f>$R109*AK109*($AC109/SUM($AB109:$AG109))*(X109/SUM($W109:$Z109))</f>
        <v>73507.73245051234</v>
      </c>
      <c r="R29" s="18">
        <f>$R109*AK109*($AC109/SUM($AB109:$AG109))*(Y109/SUM($W109:$Z109))</f>
        <v>17405.923447164878</v>
      </c>
      <c r="S29" s="18">
        <f>$F109*AI109*(SUM($W109:$Y109)/SUM($W109:$Z109))</f>
        <v>36799.881570576588</v>
      </c>
      <c r="T29" s="18">
        <f>$F109*AJ109*(W109/SUM($W109:$Z109))</f>
        <v>22080.249179579256</v>
      </c>
      <c r="U29" s="18">
        <f>$F109*AJ109*(X109/SUM($W109:$Z109))</f>
        <v>21297.025506082933</v>
      </c>
      <c r="V29" s="18">
        <f>$F109*AJ109*(Y109/SUM($W109:$Z109))</f>
        <v>5042.9306312878061</v>
      </c>
      <c r="W29" s="18">
        <f>$F109*AK109*(W109/SUM($W109:$Z109))</f>
        <v>8719.0368307719491</v>
      </c>
      <c r="X29" s="18">
        <f>$F109*AK109*(X109/SUM($W109:$Z109))</f>
        <v>8409.7578910096818</v>
      </c>
      <c r="Y29" s="18">
        <f>$F109*AK109*(Y109/SUM($W109:$Z109))</f>
        <v>1991.3497149249231</v>
      </c>
      <c r="Z29" s="18">
        <f>$L109*AI109*(SUM($W109:$Y109)/SUM($W109:$Z109))</f>
        <v>304438.40221406758</v>
      </c>
      <c r="AA29" s="18">
        <f>$L109*AJ109*(W109/SUM($W109:$Z109))</f>
        <v>182665.69058999998</v>
      </c>
      <c r="AB29" s="18">
        <f>$L109*AJ109*(X109/SUM($W109:$Z109))</f>
        <v>176186.23050591914</v>
      </c>
      <c r="AC29" s="18">
        <f>$L109*AJ109*(Y109/SUM($W109:$Z109))</f>
        <v>41719.203387142428</v>
      </c>
      <c r="AD29" s="18">
        <f>$L109*AK109*(W109/SUM($W109:$Z109))</f>
        <v>72130.928913862532</v>
      </c>
      <c r="AE29" s="18">
        <f>$L109*AK109*(X109/SUM($W109:$Z109))</f>
        <v>69572.323227072266</v>
      </c>
      <c r="AF29" s="18">
        <f>$L109*AK109*(Y109/SUM($W109:$Z109))</f>
        <v>16474.056425928975</v>
      </c>
      <c r="AG29" s="18">
        <f>$T109*($AC109/SUM($AB109:$AG109))</f>
        <v>12570.790653689057</v>
      </c>
    </row>
    <row r="30" spans="2:40" s="12" customFormat="1" ht="13" x14ac:dyDescent="0.15">
      <c r="B30" s="16"/>
      <c r="C30" s="16" t="s">
        <v>43</v>
      </c>
      <c r="D30" s="17">
        <f t="shared" si="2"/>
        <v>5542770.4655024093</v>
      </c>
      <c r="E30" s="18">
        <f>$Q110*AI110*($AC110/SUM($AB110:$AG110))*(SUM($W110:$Y110)/SUM($W110:$Z110))</f>
        <v>674439.76262091787</v>
      </c>
      <c r="F30" s="18">
        <f>$Q110*AJ110*($AC110/SUM($AB110:$AG110))*(W110/SUM($W110:$Z110))</f>
        <v>455912.6077447831</v>
      </c>
      <c r="G30" s="18">
        <f>$Q110*AJ110*($AC110/SUM($AB110:$AG110))*(X110/SUM($W110:$Z110))</f>
        <v>343541.21608585998</v>
      </c>
      <c r="H30" s="18">
        <f>$Q110*AJ110*($AC110/SUM($AB110:$AG110))*(Y110/SUM($W110:$Z110))</f>
        <v>99799.192997247184</v>
      </c>
      <c r="I30" s="18">
        <f>$Q110*AK110*($AC110/SUM($AB110:$AG110))*(W110/SUM($W110:$Z110))</f>
        <v>78907.951340443222</v>
      </c>
      <c r="J30" s="18">
        <f>$Q110*AK110*($AC110/SUM($AB110:$AG110))*(X110/SUM($W110:$Z110))</f>
        <v>59459.056630244988</v>
      </c>
      <c r="K30" s="18">
        <f>$Q110*AK110*($AC110/SUM($AB110:$AG110))*(Y110/SUM($W110:$Z110))</f>
        <v>17272.937249523551</v>
      </c>
      <c r="L30" s="18">
        <f>$R110*AI110*($AC110/SUM($AB110:$AG110))*(SUM($W110:$Y110)/SUM($W110:$Z110))</f>
        <v>721152.96289653576</v>
      </c>
      <c r="M30" s="18">
        <f>$R110*AJ110*($AC110/SUM($AB110:$AG110))*(W110/SUM($W110:$Z110))</f>
        <v>487490.13050381973</v>
      </c>
      <c r="N30" s="18">
        <f>$R110*AJ110*($AC110/SUM($AB110:$AG110))*(X110/SUM($W110:$Z110))</f>
        <v>367335.64595100447</v>
      </c>
      <c r="O30" s="18">
        <f>$R110*AJ110*($AC110/SUM($AB110:$AG110))*(Y110/SUM($W110:$Z110))</f>
        <v>106711.50740722333</v>
      </c>
      <c r="P30" s="18">
        <f>$R110*AK110*($AC110/SUM($AB110:$AG110))*(W110/SUM($W110:$Z110))</f>
        <v>84373.291817968813</v>
      </c>
      <c r="Q30" s="18">
        <f>$R110*AK110*($AC110/SUM($AB110:$AG110))*(X110/SUM($W110:$Z110))</f>
        <v>63577.32333767385</v>
      </c>
      <c r="R30" s="18">
        <f>$R110*AK110*($AC110/SUM($AB110:$AG110))*(Y110/SUM($W110:$Z110))</f>
        <v>18469.299358942499</v>
      </c>
      <c r="S30" s="18">
        <f>$F110*AI110*(SUM($W110:$Y110)/SUM($W110:$Z110))</f>
        <v>87572.262049696219</v>
      </c>
      <c r="T30" s="18">
        <f>$F110*AJ110*(W110/SUM($W110:$Z110))</f>
        <v>59197.723162160757</v>
      </c>
      <c r="U30" s="18">
        <f>$F110*AJ110*(X110/SUM($W110:$Z110))</f>
        <v>44606.921280903087</v>
      </c>
      <c r="V30" s="18">
        <f>$F110*AJ110*(Y110/SUM($W110:$Z110))</f>
        <v>12958.371623197765</v>
      </c>
      <c r="W30" s="18">
        <f>$F110*AK110*(W110/SUM($W110:$Z110))</f>
        <v>10245.759778066285</v>
      </c>
      <c r="X30" s="18">
        <f>$F110*AK110*(X110/SUM($W110:$Z110))</f>
        <v>7720.4286832332264</v>
      </c>
      <c r="Y30" s="18">
        <f>$F110*AK110*(Y110/SUM($W110:$Z110))</f>
        <v>2242.7950886303825</v>
      </c>
      <c r="Z30" s="18">
        <f>$L110*AI110*(SUM($W110:$Y110)/SUM($W110:$Z110))</f>
        <v>474522.91890136775</v>
      </c>
      <c r="AA30" s="18">
        <f>$L110*AJ110*(W110/SUM($W110:$Z110))</f>
        <v>320771.39187386184</v>
      </c>
      <c r="AB30" s="18">
        <f>$L110*AJ110*(X110/SUM($W110:$Z110))</f>
        <v>241709.02970858105</v>
      </c>
      <c r="AC30" s="18">
        <f>$L110*AJ110*(Y110/SUM($W110:$Z110))</f>
        <v>70216.803619380618</v>
      </c>
      <c r="AD30" s="18">
        <f>$L110*AK110*(W110/SUM($W110:$Z110))</f>
        <v>55518.125516629931</v>
      </c>
      <c r="AE30" s="18">
        <f>$L110*AK110*(X110/SUM($W110:$Z110))</f>
        <v>41834.255141869791</v>
      </c>
      <c r="AF30" s="18">
        <f>$L110*AK110*(Y110/SUM($W110:$Z110))</f>
        <v>12152.908318738953</v>
      </c>
      <c r="AG30" s="18">
        <f>$T110*($AC110/SUM($AB110:$AG110))</f>
        <v>523057.88481390296</v>
      </c>
    </row>
    <row r="31" spans="2:40" s="12" customFormat="1" ht="13" x14ac:dyDescent="0.15"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7"/>
      <c r="P31" s="7"/>
      <c r="Q31" s="7"/>
      <c r="R31" s="7"/>
      <c r="S31" s="7"/>
      <c r="T31" s="7"/>
      <c r="U31" s="7"/>
      <c r="V31" s="7"/>
      <c r="W31" s="7"/>
    </row>
    <row r="32" spans="2:40" s="12" customFormat="1" ht="13" x14ac:dyDescent="0.15">
      <c r="C32" s="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7"/>
      <c r="P32" s="7"/>
      <c r="Q32" s="7"/>
      <c r="R32" s="7"/>
      <c r="S32" s="7"/>
      <c r="T32" s="7"/>
      <c r="U32" s="7"/>
      <c r="V32" s="7"/>
      <c r="W32" s="7"/>
    </row>
    <row r="33" spans="2:40" s="12" customFormat="1" ht="13" x14ac:dyDescent="0.15"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7"/>
      <c r="P33" s="7"/>
      <c r="Q33" s="7"/>
      <c r="R33" s="7"/>
      <c r="S33" s="7"/>
      <c r="T33" s="7"/>
      <c r="U33" s="7"/>
      <c r="V33" s="7"/>
      <c r="W33" s="7"/>
    </row>
    <row r="34" spans="2:40" s="12" customFormat="1" ht="13" x14ac:dyDescent="0.15">
      <c r="C34" s="14" t="s">
        <v>45</v>
      </c>
      <c r="D34" s="1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7"/>
      <c r="P34" s="7"/>
      <c r="Q34" s="7"/>
      <c r="R34" s="7"/>
      <c r="S34" s="7"/>
      <c r="T34" s="7"/>
      <c r="U34" s="7"/>
      <c r="V34" s="7"/>
      <c r="W34" s="7"/>
    </row>
    <row r="35" spans="2:40" s="12" customFormat="1" x14ac:dyDescent="0.15">
      <c r="C35" s="14"/>
      <c r="D35" s="15" t="s">
        <v>31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7"/>
      <c r="P35" s="7"/>
      <c r="Q35" s="7"/>
      <c r="R35" s="7"/>
      <c r="S35" s="7"/>
      <c r="T35" s="7"/>
      <c r="U35" s="7"/>
      <c r="V35" s="7"/>
      <c r="W35" s="7"/>
    </row>
    <row r="36" spans="2:40" s="12" customFormat="1" ht="13" x14ac:dyDescent="0.15">
      <c r="B36" s="16" t="s">
        <v>32</v>
      </c>
      <c r="C36" s="16" t="s">
        <v>33</v>
      </c>
      <c r="D36" s="17">
        <f>SUM(E36:AG36)</f>
        <v>4336538.4683254072</v>
      </c>
      <c r="E36" s="18">
        <f>$Q100*AI100*($AD100/SUM($AB100:$AG100))*(SUM($W100:$Y100)/SUM($W100:$Z100))</f>
        <v>389794.64153143193</v>
      </c>
      <c r="F36" s="18">
        <f>$Q100*AJ100*($AD100/SUM($AB100:$AG100))*(W100/SUM($W100:$Z100))</f>
        <v>387097.57225483126</v>
      </c>
      <c r="G36" s="18">
        <f>$Q100*AJ100*($AD100/SUM($AB100:$AG100))*(X100/SUM($W100:$Z100))</f>
        <v>179652.23793496157</v>
      </c>
      <c r="H36" s="18">
        <f>$Q100*AJ100*($AD100/SUM($AB100:$AG100))*(Y100/SUM($W100:$Z100))</f>
        <v>51967.461715993799</v>
      </c>
      <c r="I36" s="18">
        <f>$Q100*AK100*($AD100/SUM($AB100:$AG100))*(W100/SUM($W100:$Z100))</f>
        <v>142022.23112723543</v>
      </c>
      <c r="J36" s="18">
        <f>$Q100*AK100*($AD100/SUM($AB100:$AG100))*(X100/SUM($W100:$Z100))</f>
        <v>65912.610895238613</v>
      </c>
      <c r="K36" s="18">
        <f>$Q100*AK100*($AD100/SUM($AB100:$AG100))*(Y100/SUM($W100:$Z100))</f>
        <v>19066.342410605281</v>
      </c>
      <c r="L36" s="18">
        <f>$R100*AI100*($AD100/SUM($AB100:$AG100))*(SUM($W100:$Y100)/SUM($W100:$Z100))</f>
        <v>593947.94893596775</v>
      </c>
      <c r="M36" s="18">
        <f>$R100*AJ100*($AD100/SUM($AB100:$AG100))*(W100/SUM($W100:$Z100))</f>
        <v>589838.30094624287</v>
      </c>
      <c r="N36" s="18">
        <f>$R100*AJ100*($AD100/SUM($AB100:$AG100))*(X100/SUM($W100:$Z100))</f>
        <v>273744.343493297</v>
      </c>
      <c r="O36" s="18">
        <f>$R100*AJ100*($AD100/SUM($AB100:$AG100))*(Y100/SUM($W100:$Z100))</f>
        <v>79185.201665051631</v>
      </c>
      <c r="P36" s="18">
        <f>$R100*AK100*($AD100/SUM($AB100:$AG100))*(W100/SUM($W100:$Z100))</f>
        <v>216405.77856565887</v>
      </c>
      <c r="Q36" s="18">
        <f>$R100*AK100*($AD100/SUM($AB100:$AG100))*(X100/SUM($W100:$Z100))</f>
        <v>100434.06419450395</v>
      </c>
      <c r="R36" s="18">
        <f>$R100*AK100*($AD100/SUM($AB100:$AG100))*(Y100/SUM($W100:$Z100))</f>
        <v>29052.259220389235</v>
      </c>
      <c r="S36" s="18">
        <f>$G100*AI100*(SUM($W100:$Y100)/SUM($W100:$Z100))</f>
        <v>18467.48881356014</v>
      </c>
      <c r="T36" s="18">
        <f>$G100*AJ100*(W100/SUM($W100:$Z100))</f>
        <v>18339.708461066493</v>
      </c>
      <c r="U36" s="18">
        <f>$G100*AJ100*(X100/SUM($W100:$Z100))</f>
        <v>8511.470761527682</v>
      </c>
      <c r="V36" s="18">
        <f>$G100*AJ100*(Y100/SUM($W100:$Z100))</f>
        <v>2462.0875087936324</v>
      </c>
      <c r="W36" s="18">
        <f>$G100*AK100*(W100/SUM($W100:$Z100))</f>
        <v>6728.65577195878</v>
      </c>
      <c r="X36" s="18">
        <f>$G100*AK100*(X100/SUM($W100:$Z100))</f>
        <v>3122.7735702010832</v>
      </c>
      <c r="Y36" s="18">
        <f>$G100*AK100*(Y100/SUM($W100:$Z100))</f>
        <v>903.31530418169507</v>
      </c>
      <c r="Z36" s="18">
        <f>$M100*AI100*(SUM($W100:$Y100)/SUM($W100:$Z100))</f>
        <v>185549.81720911112</v>
      </c>
      <c r="AA36" s="18">
        <f>$M100*AJ100*(W100/SUM($W100:$Z100))</f>
        <v>184265.95987000703</v>
      </c>
      <c r="AB36" s="18">
        <f>$M100*AJ100*(X100/SUM($W100:$Z100))</f>
        <v>85517.953194725633</v>
      </c>
      <c r="AC36" s="18">
        <f>$M100*AJ100*(Y100/SUM($W100:$Z100))</f>
        <v>24737.520722040455</v>
      </c>
      <c r="AD36" s="18">
        <f>$M100*AK100*(W100/SUM($W100:$Z100))</f>
        <v>67605.339369868423</v>
      </c>
      <c r="AE36" s="18">
        <f>$M100*AK100*(X100/SUM($W100:$Z100))</f>
        <v>31375.682475616046</v>
      </c>
      <c r="AF36" s="18">
        <f>$M100*AK100*(Y100/SUM($W100:$Z100))</f>
        <v>9075.9491593700059</v>
      </c>
      <c r="AG36" s="18">
        <f>$T100*($AD100/SUM($AB100:$AG100))</f>
        <v>571753.75124197069</v>
      </c>
    </row>
    <row r="37" spans="2:40" s="12" customFormat="1" ht="13" x14ac:dyDescent="0.15">
      <c r="B37" s="16"/>
      <c r="C37" s="16" t="s">
        <v>34</v>
      </c>
      <c r="D37" s="17">
        <f t="shared" ref="D37:D46" si="3">SUM(E37:AG37)</f>
        <v>2603364.5520268232</v>
      </c>
      <c r="E37" s="18">
        <f>$Q101*AI101*($AD101/SUM($AB101:$AG101))*(SUM($W101:$Y101)/SUM($W101:$Z101))</f>
        <v>287122.5427567779</v>
      </c>
      <c r="F37" s="18">
        <f>$Q101*AJ101*($AD101/SUM($AB101:$AG101))*(W101/SUM($W101:$Z101))</f>
        <v>288732.81690616067</v>
      </c>
      <c r="G37" s="18">
        <f>$Q101*AJ101*($AD101/SUM($AB101:$AG101))*(X101/SUM($W101:$Z101))</f>
        <v>184005.688950696</v>
      </c>
      <c r="H37" s="18">
        <f>$Q101*AJ101*($AD101/SUM($AB101:$AG101))*(Y101/SUM($W101:$Z101))</f>
        <v>43447.487668985312</v>
      </c>
      <c r="I37" s="18">
        <f>$Q101*AK101*($AD101/SUM($AB101:$AG101))*(W101/SUM($W101:$Z101))</f>
        <v>47750.767791388564</v>
      </c>
      <c r="J37" s="18">
        <f>$Q101*AK101*($AD101/SUM($AB101:$AG101))*(X101/SUM($W101:$Z101))</f>
        <v>30430.946573817335</v>
      </c>
      <c r="K37" s="18">
        <f>$Q101*AK101*($AD101/SUM($AB101:$AG101))*(Y101/SUM($W101:$Z101))</f>
        <v>7185.3657545107017</v>
      </c>
      <c r="L37" s="18">
        <f>$R101*AI101*($AD101/SUM($AB101:$AG101))*(SUM($W101:$Y101)/SUM($W101:$Z101))</f>
        <v>243433.19782551826</v>
      </c>
      <c r="M37" s="18">
        <f>$R101*AJ101*($AD101/SUM($AB101:$AG101))*(W101/SUM($W101:$Z101))</f>
        <v>244798.44829243163</v>
      </c>
      <c r="N37" s="18">
        <f>$R101*AJ101*($AD101/SUM($AB101:$AG101))*(X101/SUM($W101:$Z101))</f>
        <v>156006.88420100787</v>
      </c>
      <c r="O37" s="18">
        <f>$R101*AJ101*($AD101/SUM($AB101:$AG101))*(Y101/SUM($W101:$Z101))</f>
        <v>36836.400093131306</v>
      </c>
      <c r="P37" s="18">
        <f>$R101*AK101*($AD101/SUM($AB101:$AG101))*(W101/SUM($W101:$Z101))</f>
        <v>40484.881439380042</v>
      </c>
      <c r="Q37" s="18">
        <f>$R101*AK101*($AD101/SUM($AB101:$AG101))*(X101/SUM($W101:$Z101))</f>
        <v>25800.491198620733</v>
      </c>
      <c r="R37" s="18">
        <f>$R101*AK101*($AD101/SUM($AB101:$AG101))*(Y101/SUM($W101:$Z101))</f>
        <v>6092.0210108623287</v>
      </c>
      <c r="S37" s="18">
        <f>$G101*AI101*(SUM($W101:$Y101)/SUM($W101:$Z101))</f>
        <v>24141.120186688742</v>
      </c>
      <c r="T37" s="18">
        <f>$G101*AJ101*(W101/SUM($W101:$Z101))</f>
        <v>24276.511234011341</v>
      </c>
      <c r="U37" s="18">
        <f>$G101*AJ101*(X101/SUM($W101:$Z101))</f>
        <v>15471.106550334964</v>
      </c>
      <c r="V37" s="18">
        <f>$G101*AJ101*(Y101/SUM($W101:$Z101))</f>
        <v>3653.0430928760347</v>
      </c>
      <c r="W37" s="18">
        <f>$G101*AK101*(W101/SUM($W101:$Z101))</f>
        <v>4014.8607392178183</v>
      </c>
      <c r="X37" s="18">
        <f>$G101*AK101*(X101/SUM($W101:$Z101))</f>
        <v>2558.6188098631492</v>
      </c>
      <c r="Y37" s="18">
        <f>$G101*AK101*(Y101/SUM($W101:$Z101))</f>
        <v>604.14196878961525</v>
      </c>
      <c r="Z37" s="18">
        <f>$M101*AI101*(SUM($W101:$Y101)/SUM($W101:$Z101))</f>
        <v>160423.28902914276</v>
      </c>
      <c r="AA37" s="18">
        <f>$M101*AJ101*(W101/SUM($W101:$Z101))</f>
        <v>161322.99363889688</v>
      </c>
      <c r="AB37" s="18">
        <f>$M101*AJ101*(X101/SUM($W101:$Z101))</f>
        <v>102809.05685120478</v>
      </c>
      <c r="AC37" s="18">
        <f>$M101*AJ101*(Y101/SUM($W101:$Z101))</f>
        <v>24275.310482381872</v>
      </c>
      <c r="AD37" s="18">
        <f>$M101*AK101*(W101/SUM($W101:$Z101))</f>
        <v>26679.671854433578</v>
      </c>
      <c r="AE37" s="18">
        <f>$M101*AK101*(X101/SUM($W101:$Z101))</f>
        <v>17002.609724647467</v>
      </c>
      <c r="AF37" s="18">
        <f>$M101*AK101*(Y101/SUM($W101:$Z101))</f>
        <v>4014.6621583538613</v>
      </c>
      <c r="AG37" s="18">
        <f>$T101*($AD101/SUM($AB101:$AG101))</f>
        <v>389989.61524269183</v>
      </c>
    </row>
    <row r="38" spans="2:40" s="12" customFormat="1" ht="13" x14ac:dyDescent="0.15">
      <c r="B38" s="16"/>
      <c r="C38" s="16" t="s">
        <v>35</v>
      </c>
      <c r="D38" s="17">
        <f t="shared" si="3"/>
        <v>2625709.6809889758</v>
      </c>
      <c r="E38" s="18">
        <f>$Q102*AI102*($AD102/SUM($AB102:$AG102))*(SUM($W102:$Y102)/SUM($W102:$Z102))</f>
        <v>146611.88123093505</v>
      </c>
      <c r="F38" s="18">
        <f>$Q102*AJ102*($AD102/SUM($AB102:$AG102))*(W102/SUM($W102:$Z102))</f>
        <v>119941.68267348327</v>
      </c>
      <c r="G38" s="18">
        <f>$Q102*AJ102*($AD102/SUM($AB102:$AG102))*(X102/SUM($W102:$Z102))</f>
        <v>118221.78200827308</v>
      </c>
      <c r="H38" s="18">
        <f>$Q102*AJ102*($AD102/SUM($AB102:$AG102))*(Y102/SUM($W102:$Z102))</f>
        <v>57844.065338495529</v>
      </c>
      <c r="I38" s="18">
        <f>$Q102*AK102*($AD102/SUM($AB102:$AG102))*(W102/SUM($W102:$Z102))</f>
        <v>74185.162140779707</v>
      </c>
      <c r="J38" s="18">
        <f>$Q102*AK102*($AD102/SUM($AB102:$AG102))*(X102/SUM($W102:$Z102))</f>
        <v>73121.385921614987</v>
      </c>
      <c r="K38" s="18">
        <f>$Q102*AK102*($AD102/SUM($AB102:$AG102))*(Y102/SUM($W102:$Z102))</f>
        <v>35777.148280468798</v>
      </c>
      <c r="L38" s="18">
        <f>$R102*AI102*($AD102/SUM($AB102:$AG102))*(SUM($W102:$Y102)/SUM($W102:$Z102))</f>
        <v>166993.69541256322</v>
      </c>
      <c r="M38" s="18">
        <f>$R102*AJ102*($AD102/SUM($AB102:$AG102))*(W102/SUM($W102:$Z102))</f>
        <v>136615.83669400294</v>
      </c>
      <c r="N38" s="18">
        <f>$R102*AJ102*($AD102/SUM($AB102:$AG102))*(X102/SUM($W102:$Z102))</f>
        <v>134656.83742726839</v>
      </c>
      <c r="O38" s="18">
        <f>$R102*AJ102*($AD102/SUM($AB102:$AG102))*(Y102/SUM($W102:$Z102))</f>
        <v>65885.480408957184</v>
      </c>
      <c r="P38" s="18">
        <f>$R102*AK102*($AD102/SUM($AB102:$AG102))*(W102/SUM($W102:$Z102))</f>
        <v>84498.297591280236</v>
      </c>
      <c r="Q38" s="18">
        <f>$R102*AK102*($AD102/SUM($AB102:$AG102))*(X102/SUM($W102:$Z102))</f>
        <v>83286.636432315179</v>
      </c>
      <c r="R38" s="18">
        <f>$R102*AK102*($AD102/SUM($AB102:$AG102))*(Y102/SUM($W102:$Z102))</f>
        <v>40750.84606047663</v>
      </c>
      <c r="S38" s="18">
        <f>$G102*AI102*(SUM($W102:$Y102)/SUM($W102:$Z102))</f>
        <v>66386.676503707582</v>
      </c>
      <c r="T38" s="18">
        <f>$G102*AJ102*(W102/SUM($W102:$Z102))</f>
        <v>54310.26203403488</v>
      </c>
      <c r="U38" s="18">
        <f>$G102*AJ102*(X102/SUM($W102:$Z102))</f>
        <v>53531.481432345623</v>
      </c>
      <c r="V38" s="18">
        <f>$G102*AJ102*(Y102/SUM($W102:$Z102))</f>
        <v>26192.114998083613</v>
      </c>
      <c r="W38" s="18">
        <f>$G102*AK102*(W102/SUM($W102:$Z102))</f>
        <v>33591.454656103844</v>
      </c>
      <c r="X38" s="18">
        <f>$G102*AK102*(X102/SUM($W102:$Z102))</f>
        <v>33109.77085843953</v>
      </c>
      <c r="Y38" s="18">
        <f>$G102*AK102*(Y102/SUM($W102:$Z102))</f>
        <v>16200.092033329078</v>
      </c>
      <c r="Z38" s="18">
        <f>$M102*AI102*(SUM($W102:$Y102)/SUM($W102:$Z102))</f>
        <v>109907.19792307678</v>
      </c>
      <c r="AA38" s="18">
        <f>$M102*AJ102*(W102/SUM($W102:$Z102))</f>
        <v>89913.95612786054</v>
      </c>
      <c r="AB38" s="18">
        <f>$M102*AJ102*(X102/SUM($W102:$Z102))</f>
        <v>88624.637272988606</v>
      </c>
      <c r="AC38" s="18">
        <f>$M102*AJ102*(Y102/SUM($W102:$Z102))</f>
        <v>43362.646222508112</v>
      </c>
      <c r="AD38" s="18">
        <f>$M102*AK102*(W102/SUM($W102:$Z102))</f>
        <v>55612.704986162025</v>
      </c>
      <c r="AE38" s="18">
        <f>$M102*AK102*(X102/SUM($W102:$Z102))</f>
        <v>54815.248037352816</v>
      </c>
      <c r="AF38" s="18">
        <f>$M102*AK102*(Y102/SUM($W102:$Z102))</f>
        <v>26820.241880608679</v>
      </c>
      <c r="AG38" s="18">
        <f>$T102*($AD102/SUM($AB102:$AG102))</f>
        <v>534940.45840145904</v>
      </c>
    </row>
    <row r="39" spans="2:40" s="12" customFormat="1" ht="13" x14ac:dyDescent="0.15">
      <c r="B39" s="16"/>
      <c r="C39" s="16" t="s">
        <v>36</v>
      </c>
      <c r="D39" s="17">
        <f t="shared" si="3"/>
        <v>6279959.8768045306</v>
      </c>
      <c r="E39" s="18">
        <f>$Q103*AI103*($AD103/SUM($AB103:$AG103))*(SUM($W103:$Y103)/SUM($W103:$Z103))</f>
        <v>245360.32454525345</v>
      </c>
      <c r="F39" s="18">
        <f>$Q103*AJ103*($AD103/SUM($AB103:$AG103))*(W103/SUM($W103:$Z103))</f>
        <v>298661.85401718732</v>
      </c>
      <c r="G39" s="18">
        <f>$Q103*AJ103*($AD103/SUM($AB103:$AG103))*(X103/SUM($W103:$Z103))</f>
        <v>172563.48606892905</v>
      </c>
      <c r="H39" s="18">
        <f>$Q103*AJ103*($AD103/SUM($AB103:$AG103))*(Y103/SUM($W103:$Z103))</f>
        <v>29232.91320131539</v>
      </c>
      <c r="I39" s="18">
        <f>$Q103*AK103*($AD103/SUM($AB103:$AG103))*(W103/SUM($W103:$Z103))</f>
        <v>109273.49295241747</v>
      </c>
      <c r="J39" s="18">
        <f>$Q103*AK103*($AD103/SUM($AB103:$AG103))*(X103/SUM($W103:$Z103))</f>
        <v>63137.004693316325</v>
      </c>
      <c r="K39" s="18">
        <f>$Q103*AK103*($AD103/SUM($AB103:$AG103))*(Y103/SUM($W103:$Z103))</f>
        <v>10695.64958402334</v>
      </c>
      <c r="L39" s="18">
        <f>$R103*AI103*($AD103/SUM($AB103:$AG103))*(SUM($W103:$Y103)/SUM($W103:$Z103))</f>
        <v>547987.58062819613</v>
      </c>
      <c r="M39" s="18">
        <f>$R103*AJ103*($AD103/SUM($AB103:$AG103))*(W103/SUM($W103:$Z103))</f>
        <v>667031.18000899337</v>
      </c>
      <c r="N39" s="18">
        <f>$R103*AJ103*($AD103/SUM($AB103:$AG103))*(X103/SUM($W103:$Z103))</f>
        <v>385403.17148235202</v>
      </c>
      <c r="O39" s="18">
        <f>$R103*AJ103*($AD103/SUM($AB103:$AG103))*(Y103/SUM($W103:$Z103))</f>
        <v>65288.768302669632</v>
      </c>
      <c r="P39" s="18">
        <f>$R103*AK103*($AD103/SUM($AB103:$AG103))*(W103/SUM($W103:$Z103))</f>
        <v>244051.34424552543</v>
      </c>
      <c r="Q39" s="18">
        <f>$R103*AK103*($AD103/SUM($AB103:$AG103))*(X103/SUM($W103:$Z103))</f>
        <v>141010.14299734627</v>
      </c>
      <c r="R39" s="18">
        <f>$R103*AK103*($AD103/SUM($AB103:$AG103))*(Y103/SUM($W103:$Z103))</f>
        <v>23887.656448363246</v>
      </c>
      <c r="S39" s="18">
        <f>$G103*AI103*(SUM($W103:$Y103)/SUM($W103:$Z103))</f>
        <v>18506.858997565047</v>
      </c>
      <c r="T39" s="18">
        <f>$G103*AJ103*(W103/SUM($W103:$Z103))</f>
        <v>22527.247754874912</v>
      </c>
      <c r="U39" s="18">
        <f>$G103*AJ103*(X103/SUM($W103:$Z103))</f>
        <v>13015.992339938935</v>
      </c>
      <c r="V39" s="18">
        <f>$G103*AJ103*(Y103/SUM($W103:$Z103))</f>
        <v>2204.9587834035478</v>
      </c>
      <c r="W39" s="18">
        <f>$G103*AK103*(W103/SUM($W103:$Z103))</f>
        <v>8242.2010567108609</v>
      </c>
      <c r="X39" s="18">
        <f>$G103*AK103*(X103/SUM($W103:$Z103))</f>
        <v>4762.2517844049371</v>
      </c>
      <c r="Y39" s="18">
        <f>$G103*AK103*(Y103/SUM($W103:$Z103))</f>
        <v>806.74362941828133</v>
      </c>
      <c r="Z39" s="18">
        <f>$M103*AI103*(SUM($W103:$Y103)/SUM($W103:$Z103))</f>
        <v>161504.93908937753</v>
      </c>
      <c r="AA39" s="18">
        <f>$M103*AJ103*(W103/SUM($W103:$Z103))</f>
        <v>196589.91171765438</v>
      </c>
      <c r="AB39" s="18">
        <f>$M103*AJ103*(X103/SUM($W103:$Z103))</f>
        <v>113587.4569707492</v>
      </c>
      <c r="AC39" s="18">
        <f>$M103*AJ103*(Y103/SUM($W103:$Z103))</f>
        <v>19242.148765224385</v>
      </c>
      <c r="AD39" s="18">
        <f>$M103*AK103*(W103/SUM($W103:$Z103))</f>
        <v>71927.720409045723</v>
      </c>
      <c r="AE39" s="18">
        <f>$M103*AK103*(X103/SUM($W103:$Z103))</f>
        <v>41559.034111071633</v>
      </c>
      <c r="AF39" s="18">
        <f>$M103*AK103*(Y103/SUM($W103:$Z103))</f>
        <v>7040.2590059764107</v>
      </c>
      <c r="AG39" s="18">
        <f>$T103*($AD103/SUM($AB103:$AG103))</f>
        <v>2594857.5832132245</v>
      </c>
    </row>
    <row r="40" spans="2:40" s="12" customFormat="1" ht="13" x14ac:dyDescent="0.15">
      <c r="B40" s="16"/>
      <c r="C40" s="16" t="s">
        <v>37</v>
      </c>
      <c r="D40" s="17">
        <f t="shared" si="3"/>
        <v>1427174.2413663699</v>
      </c>
      <c r="E40" s="18">
        <f>$Q104*AI104*($AD104/SUM($AB104:$AG104))*(SUM($W104:$Y104)/SUM($W104:$Z104))</f>
        <v>209079.43585941446</v>
      </c>
      <c r="F40" s="18">
        <f>$Q104*AJ104*($AD104/SUM($AB104:$AG104))*(W104/SUM($W104:$Z104))</f>
        <v>263969.85962138843</v>
      </c>
      <c r="G40" s="18">
        <f>$Q104*AJ104*($AD104/SUM($AB104:$AG104))*(X104/SUM($W104:$Z104))</f>
        <v>100464.12033135553</v>
      </c>
      <c r="H40" s="18">
        <f>$Q104*AJ104*($AD104/SUM($AB104:$AG104))*(Y104/SUM($W104:$Z104))</f>
        <v>30623.916501662028</v>
      </c>
      <c r="I40" s="18">
        <f>$Q104*AK104*($AD104/SUM($AB104:$AG104))*(W104/SUM($W104:$Z104))</f>
        <v>49462.70564684517</v>
      </c>
      <c r="J40" s="18">
        <f>$Q104*AK104*($AD104/SUM($AB104:$AG104))*(X104/SUM($W104:$Z104))</f>
        <v>18824.979560721164</v>
      </c>
      <c r="K40" s="18">
        <f>$Q104*AK104*($AD104/SUM($AB104:$AG104))*(Y104/SUM($W104:$Z104))</f>
        <v>5738.3133432273871</v>
      </c>
      <c r="L40" s="18">
        <f>$R104*AI104*($AD104/SUM($AB104:$AG104))*(SUM($W104:$Y104)/SUM($W104:$Z104))</f>
        <v>170070.38593298986</v>
      </c>
      <c r="M40" s="18">
        <f>$R104*AJ104*($AD104/SUM($AB104:$AG104))*(W104/SUM($W104:$Z104))</f>
        <v>214719.6146572404</v>
      </c>
      <c r="N40" s="18">
        <f>$R104*AJ104*($AD104/SUM($AB104:$AG104))*(X104/SUM($W104:$Z104))</f>
        <v>81720.001046208199</v>
      </c>
      <c r="O40" s="18">
        <f>$R104*AJ104*($AD104/SUM($AB104:$AG104))*(Y104/SUM($W104:$Z104))</f>
        <v>24910.251344466698</v>
      </c>
      <c r="P40" s="18">
        <f>$R104*AK104*($AD104/SUM($AB104:$AG104))*(W104/SUM($W104:$Z104))</f>
        <v>40234.188522993623</v>
      </c>
      <c r="Q40" s="18">
        <f>$R104*AK104*($AD104/SUM($AB104:$AG104))*(X104/SUM($W104:$Z104))</f>
        <v>15312.704120864564</v>
      </c>
      <c r="R40" s="18">
        <f>$R104*AK104*($AD104/SUM($AB104:$AG104))*(Y104/SUM($W104:$Z104))</f>
        <v>4667.6860441852168</v>
      </c>
      <c r="S40" s="18">
        <f>$G104*AI104*(SUM($W104:$Y104)/SUM($W104:$Z104))</f>
        <v>4948.6401347130641</v>
      </c>
      <c r="T40" s="18">
        <f>$G104*AJ104*(W104/SUM($W104:$Z104))</f>
        <v>6247.8255516019763</v>
      </c>
      <c r="U40" s="18">
        <f>$G104*AJ104*(X104/SUM($W104:$Z104))</f>
        <v>2377.8559375140121</v>
      </c>
      <c r="V40" s="18">
        <f>$G104*AJ104*(Y104/SUM($W104:$Z104))</f>
        <v>724.82854021151479</v>
      </c>
      <c r="W40" s="18">
        <f>$G104*AK104*(W104/SUM($W104:$Z104))</f>
        <v>1170.7183412340109</v>
      </c>
      <c r="X40" s="18">
        <f>$G104*AK104*(X104/SUM($W104:$Z104))</f>
        <v>445.56294599903919</v>
      </c>
      <c r="Y40" s="18">
        <f>$G104*AK104*(Y104/SUM($W104:$Z104))</f>
        <v>135.81846344251983</v>
      </c>
      <c r="Z40" s="18">
        <f>$M104*AI104*(SUM($W104:$Y104)/SUM($W104:$Z104))</f>
        <v>30628.272317242077</v>
      </c>
      <c r="AA40" s="18">
        <f>$M104*AJ104*(W104/SUM($W104:$Z104))</f>
        <v>38669.2297632962</v>
      </c>
      <c r="AB40" s="18">
        <f>$M104*AJ104*(X104/SUM($W104:$Z104))</f>
        <v>14717.097465720852</v>
      </c>
      <c r="AC40" s="18">
        <f>$M104*AJ104*(Y104/SUM($W104:$Z104))</f>
        <v>4486.1305951871482</v>
      </c>
      <c r="AD40" s="18">
        <f>$M104*AK104*(W104/SUM($W104:$Z104))</f>
        <v>7245.8451586688925</v>
      </c>
      <c r="AE40" s="18">
        <f>$M104*AK104*(X104/SUM($W104:$Z104))</f>
        <v>2757.6915825427022</v>
      </c>
      <c r="AF40" s="18">
        <f>$M104*AK104*(Y104/SUM($W104:$Z104))</f>
        <v>840.61171772153671</v>
      </c>
      <c r="AG40" s="18">
        <f>$T104*($AD104/SUM($AB104:$AG104))</f>
        <v>81979.95031771138</v>
      </c>
    </row>
    <row r="41" spans="2:40" s="12" customFormat="1" ht="13" x14ac:dyDescent="0.15">
      <c r="B41" s="16"/>
      <c r="C41" s="14" t="s">
        <v>38</v>
      </c>
      <c r="D41" s="17">
        <f>SUM(D36:D40)</f>
        <v>17272746.819512106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25"/>
      <c r="P41" s="26"/>
      <c r="Q41" s="17"/>
      <c r="R41" s="17"/>
      <c r="S41" s="17"/>
      <c r="T41" s="27"/>
      <c r="U41" s="26"/>
      <c r="V41" s="17"/>
      <c r="W41" s="17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K41" s="7"/>
      <c r="AL41" s="7"/>
      <c r="AM41" s="7"/>
      <c r="AN41" s="7"/>
    </row>
    <row r="42" spans="2:40" s="12" customFormat="1" ht="13" x14ac:dyDescent="0.15">
      <c r="B42" s="20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40" s="12" customFormat="1" ht="13" x14ac:dyDescent="0.15">
      <c r="B43" s="16" t="s">
        <v>39</v>
      </c>
      <c r="C43" s="16" t="s">
        <v>40</v>
      </c>
      <c r="D43" s="17">
        <f t="shared" si="3"/>
        <v>1424976.342012652</v>
      </c>
      <c r="E43" s="18">
        <f>$Q107*AI107*($AD107/SUM($AB107:$AG107))*(SUM($W107:$Y107)/SUM($W107:$Z107))</f>
        <v>45630.790288707489</v>
      </c>
      <c r="F43" s="18">
        <f>$Q107*AJ107*($AD107/SUM($AB107:$AG107))*(W107/SUM($W107:$Z107))</f>
        <v>38396.36322536123</v>
      </c>
      <c r="G43" s="18">
        <f>$Q107*AJ107*($AD107/SUM($AB107:$AG107))*(X107/SUM($W107:$Z107))</f>
        <v>58315.468695132222</v>
      </c>
      <c r="H43" s="18">
        <f>$Q107*AJ107*($AD107/SUM($AB107:$AG107))*(Y107/SUM($W107:$Z107))</f>
        <v>32128.046541739433</v>
      </c>
      <c r="I43" s="18">
        <f>$Q107*AK107*($AD107/SUM($AB107:$AG107))*(W107/SUM($W107:$Z107))</f>
        <v>27997.348185159226</v>
      </c>
      <c r="J43" s="18">
        <f>$Q107*AK107*($AD107/SUM($AB107:$AG107))*(X107/SUM($W107:$Z107))</f>
        <v>42521.695923533902</v>
      </c>
      <c r="K43" s="18">
        <f>$Q107*AK107*($AD107/SUM($AB107:$AG107))*(Y107/SUM($W107:$Z107))</f>
        <v>23426.700603351666</v>
      </c>
      <c r="L43" s="18">
        <f>$R107*AI107*($AD107/SUM($AB107:$AG107))*(SUM($W107:$Y107)/SUM($W107:$Z107))</f>
        <v>87745.63297662203</v>
      </c>
      <c r="M43" s="18">
        <f>$R107*AJ107*($AD107/SUM($AB107:$AG107))*(W107/SUM($W107:$Z107))</f>
        <v>73834.206549856492</v>
      </c>
      <c r="N43" s="18">
        <f>$R107*AJ107*($AD107/SUM($AB107:$AG107))*(X107/SUM($W107:$Z107))</f>
        <v>112137.60885156266</v>
      </c>
      <c r="O43" s="18">
        <f>$R107*AJ107*($AD107/SUM($AB107:$AG107))*(Y107/SUM($W107:$Z107))</f>
        <v>61780.560061984223</v>
      </c>
      <c r="P43" s="18">
        <f>$R107*AK107*($AD107/SUM($AB107:$AG107))*(W107/SUM($W107:$Z107))</f>
        <v>53837.442275937014</v>
      </c>
      <c r="Q43" s="18">
        <f>$R107*AK107*($AD107/SUM($AB107:$AG107))*(X107/SUM($W107:$Z107))</f>
        <v>81767.006454264425</v>
      </c>
      <c r="R43" s="18">
        <f>$R107*AK107*($AD107/SUM($AB107:$AG107))*(Y107/SUM($W107:$Z107))</f>
        <v>45048.32504519682</v>
      </c>
      <c r="S43" s="18">
        <f>$G107*AI107*(SUM($W107:$Y107)/SUM($W107:$Z107))</f>
        <v>15114.731373518882</v>
      </c>
      <c r="T43" s="18">
        <f>$G107*AJ107*(W107/SUM($W107:$Z107))</f>
        <v>12718.401592422493</v>
      </c>
      <c r="U43" s="18">
        <f>$G107*AJ107*(X107/SUM($W107:$Z107))</f>
        <v>19316.401023760136</v>
      </c>
      <c r="V43" s="18">
        <f>$G107*AJ107*(Y107/SUM($W107:$Z107))</f>
        <v>10642.085967870686</v>
      </c>
      <c r="W43" s="18">
        <f>$G107*AK107*(W107/SUM($W107:$Z107))</f>
        <v>9273.8344944747332</v>
      </c>
      <c r="X43" s="18">
        <f>$G107*AK107*(X107/SUM($W107:$Z107))</f>
        <v>14084.875746491763</v>
      </c>
      <c r="Y43" s="18">
        <f>$G107*AK107*(Y107/SUM($W107:$Z107))</f>
        <v>7759.8543515723741</v>
      </c>
      <c r="Z43" s="18">
        <f>$M107*AI107*(SUM($W107:$Y107)/SUM($W107:$Z107))</f>
        <v>24217.280228086383</v>
      </c>
      <c r="AA43" s="18">
        <f>$M107*AJ107*(W107/SUM($W107:$Z107))</f>
        <v>20377.808100292325</v>
      </c>
      <c r="AB43" s="18">
        <f>$M107*AJ107*(X107/SUM($W107:$Z107))</f>
        <v>30949.322553629139</v>
      </c>
      <c r="AC43" s="18">
        <f>$M107*AJ107*(Y107/SUM($W107:$Z107))</f>
        <v>17051.072343028321</v>
      </c>
      <c r="AD43" s="18">
        <f>$M107*AK107*(W107/SUM($W107:$Z107))</f>
        <v>14858.818406463151</v>
      </c>
      <c r="AE43" s="18">
        <f>$M107*AK107*(X107/SUM($W107:$Z107))</f>
        <v>22567.214362021245</v>
      </c>
      <c r="AF43" s="18">
        <f>$M107*AK107*(Y107/SUM($W107:$Z107))</f>
        <v>12433.073583458148</v>
      </c>
      <c r="AG43" s="18">
        <f>$T107*($AD107/SUM($AB107:$AG107))</f>
        <v>409044.3722071533</v>
      </c>
    </row>
    <row r="44" spans="2:40" s="12" customFormat="1" ht="13" x14ac:dyDescent="0.15">
      <c r="B44" s="16"/>
      <c r="C44" s="16" t="s">
        <v>41</v>
      </c>
      <c r="D44" s="17">
        <f t="shared" si="3"/>
        <v>627107.28003322962</v>
      </c>
      <c r="E44" s="18">
        <f>$Q108*AI108*($AD108/SUM($AB108:$AG108))*(SUM($W108:$Y108)/SUM($W108:$Z108))</f>
        <v>28697.700943311385</v>
      </c>
      <c r="F44" s="18">
        <f>$Q108*AJ108*($AD108/SUM($AB108:$AG108))*(W108/SUM($W108:$Z108))</f>
        <v>34204.071397928958</v>
      </c>
      <c r="G44" s="18">
        <f>$Q108*AJ108*($AD108/SUM($AB108:$AG108))*(X108/SUM($W108:$Z108))</f>
        <v>10869.454723224153</v>
      </c>
      <c r="H44" s="18">
        <f>$Q108*AJ108*($AD108/SUM($AB108:$AG108))*(Y108/SUM($W108:$Z108))</f>
        <v>3138.6114636100078</v>
      </c>
      <c r="I44" s="18">
        <f>$Q108*AK108*($AD108/SUM($AB108:$AG108))*(W108/SUM($W108:$Z108))</f>
        <v>26874.627526944179</v>
      </c>
      <c r="J44" s="18">
        <f>$Q108*AK108*($AD108/SUM($AB108:$AG108))*(X108/SUM($W108:$Z108))</f>
        <v>8540.2858539618355</v>
      </c>
      <c r="K44" s="18">
        <f>$Q108*AK108*($AD108/SUM($AB108:$AG108))*(Y108/SUM($W108:$Z108))</f>
        <v>2466.0518642650063</v>
      </c>
      <c r="L44" s="18">
        <f>$R108*AI108*($AD108/SUM($AB108:$AG108))*(SUM($W108:$Y108)/SUM($W108:$Z108))</f>
        <v>12969.794503712628</v>
      </c>
      <c r="M44" s="18">
        <f>$R108*AJ108*($AD108/SUM($AB108:$AG108))*(W108/SUM($W108:$Z108))</f>
        <v>15458.373411088471</v>
      </c>
      <c r="N44" s="18">
        <f>$R108*AJ108*($AD108/SUM($AB108:$AG108))*(X108/SUM($W108:$Z108))</f>
        <v>4912.4002792454712</v>
      </c>
      <c r="O44" s="18">
        <f>$R108*AJ108*($AD108/SUM($AB108:$AG108))*(Y108/SUM($W108:$Z108))</f>
        <v>1418.4810759032669</v>
      </c>
      <c r="P44" s="18">
        <f>$R108*AK108*($AD108/SUM($AB108:$AG108))*(W108/SUM($W108:$Z108))</f>
        <v>12145.864822998084</v>
      </c>
      <c r="Q44" s="18">
        <f>$R108*AK108*($AD108/SUM($AB108:$AG108))*(X108/SUM($W108:$Z108))</f>
        <v>3859.7430765500139</v>
      </c>
      <c r="R44" s="18">
        <f>$R108*AK108*($AD108/SUM($AB108:$AG108))*(Y108/SUM($W108:$Z108))</f>
        <v>1114.5208453525668</v>
      </c>
      <c r="S44" s="18">
        <f>$G108*AI108*(SUM($W108:$Y108)/SUM($W108:$Z108))</f>
        <v>37911.062228583025</v>
      </c>
      <c r="T44" s="18">
        <f>$G108*AJ108*(W108/SUM($W108:$Z108))</f>
        <v>45185.246086411957</v>
      </c>
      <c r="U44" s="18">
        <f>$G108*AJ108*(X108/SUM($W108:$Z108))</f>
        <v>14359.079677389938</v>
      </c>
      <c r="V44" s="18">
        <f>$G108*AJ108*(Y108/SUM($W108:$Z108))</f>
        <v>4146.2587802175767</v>
      </c>
      <c r="W44" s="18">
        <f>$G108*AK108*(W108/SUM($W108:$Z108))</f>
        <v>35502.693353609393</v>
      </c>
      <c r="X44" s="18">
        <f>$G108*AK108*(X108/SUM($W108:$Z108))</f>
        <v>11282.134032234953</v>
      </c>
      <c r="Y44" s="18">
        <f>$G108*AK108*(Y108/SUM($W108:$Z108))</f>
        <v>3257.7747558852393</v>
      </c>
      <c r="Z44" s="18">
        <f>$M108*AI108*(SUM($W108:$Y108)/SUM($W108:$Z108))</f>
        <v>73654.96409741696</v>
      </c>
      <c r="AA44" s="18">
        <f>$M108*AJ108*(W108/SUM($W108:$Z108))</f>
        <v>87787.507988061334</v>
      </c>
      <c r="AB44" s="18">
        <f>$M108*AJ108*(X108/SUM($W108:$Z108))</f>
        <v>27897.332228077619</v>
      </c>
      <c r="AC44" s="18">
        <f>$M108*AJ108*(Y108/SUM($W108:$Z108))</f>
        <v>8055.4994675215112</v>
      </c>
      <c r="AD44" s="18">
        <f>$M108*AK108*(W108/SUM($W108:$Z108))</f>
        <v>68975.899133476763</v>
      </c>
      <c r="AE44" s="18">
        <f>$M108*AK108*(X108/SUM($W108:$Z108))</f>
        <v>21919.332464918134</v>
      </c>
      <c r="AF44" s="18">
        <f>$M108*AK108*(Y108/SUM($W108:$Z108))</f>
        <v>6329.3210101954737</v>
      </c>
      <c r="AG44" s="18">
        <f>$T108*($AD108/SUM($AB108:$AG108))</f>
        <v>14173.192941133773</v>
      </c>
    </row>
    <row r="45" spans="2:40" s="12" customFormat="1" ht="13" x14ac:dyDescent="0.15">
      <c r="B45" s="16"/>
      <c r="C45" s="16" t="s">
        <v>42</v>
      </c>
      <c r="D45" s="17">
        <f t="shared" si="3"/>
        <v>51094.826169673193</v>
      </c>
      <c r="E45" s="18">
        <f>$Q109*AI109*($AD109/SUM($AB109:$AG109))*(SUM($W109:$Y109)/SUM($W109:$Z109))</f>
        <v>5709.3879641180074</v>
      </c>
      <c r="F45" s="18">
        <f>$Q109*AJ109*($AD109/SUM($AB109:$AG109))*(W109/SUM($W109:$Z109))</f>
        <v>3425.6824622884546</v>
      </c>
      <c r="G45" s="18">
        <f>$Q109*AJ109*($AD109/SUM($AB109:$AG109))*(X109/SUM($W109:$Z109))</f>
        <v>3304.1677284408443</v>
      </c>
      <c r="H45" s="18">
        <f>$Q109*AJ109*($AD109/SUM($AB109:$AG109))*(Y109/SUM($W109:$Z109))</f>
        <v>782.39511165104841</v>
      </c>
      <c r="I45" s="18">
        <f>$Q109*AK109*($AD109/SUM($AB109:$AG109))*(W109/SUM($W109:$Z109))</f>
        <v>1352.7316343352848</v>
      </c>
      <c r="J45" s="18">
        <f>$Q109*AK109*($AD109/SUM($AB109:$AG109))*(X109/SUM($W109:$Z109))</f>
        <v>1304.7479620822276</v>
      </c>
      <c r="K45" s="18">
        <f>$Q109*AK109*($AD109/SUM($AB109:$AG109))*(Y109/SUM($W109:$Z109))</f>
        <v>308.95175770980194</v>
      </c>
      <c r="L45" s="18">
        <f>$R109*AI109*($AD109/SUM($AB109:$AG109))*(SUM($W109:$Y109)/SUM($W109:$Z109))</f>
        <v>4531.7174624810741</v>
      </c>
      <c r="M45" s="18">
        <f>$R109*AJ109*($AD109/SUM($AB109:$AG109))*(W109/SUM($W109:$Z109))</f>
        <v>2719.0699130683352</v>
      </c>
      <c r="N45" s="18">
        <f>$R109*AJ109*($AD109/SUM($AB109:$AG109))*(X109/SUM($W109:$Z109))</f>
        <v>2622.6199179398254</v>
      </c>
      <c r="O45" s="18">
        <f>$R109*AJ109*($AD109/SUM($AB109:$AG109))*(Y109/SUM($W109:$Z109))</f>
        <v>621.01115081196144</v>
      </c>
      <c r="P45" s="18">
        <f>$R109*AK109*($AD109/SUM($AB109:$AG109))*(W109/SUM($W109:$Z109))</f>
        <v>1073.7048538117292</v>
      </c>
      <c r="Q45" s="18">
        <f>$R109*AK109*($AD109/SUM($AB109:$AG109))*(X109/SUM($W109:$Z109))</f>
        <v>1035.6187320015188</v>
      </c>
      <c r="R45" s="18">
        <f>$R109*AK109*($AD109/SUM($AB109:$AG109))*(Y109/SUM($W109:$Z109))</f>
        <v>245.2245467074363</v>
      </c>
      <c r="S45" s="18">
        <f>$G109*AI109*(SUM($W109:$Y109)/SUM($W109:$Z109))</f>
        <v>1499.7984662297533</v>
      </c>
      <c r="T45" s="18">
        <f>$G109*AJ109*(W109/SUM($W109:$Z109))</f>
        <v>899.89213117418376</v>
      </c>
      <c r="U45" s="18">
        <f>$G109*AJ109*(X109/SUM($W109:$Z109))</f>
        <v>867.9714397455507</v>
      </c>
      <c r="V45" s="18">
        <f>$G109*AJ109*(Y109/SUM($W109:$Z109))</f>
        <v>205.52728170070546</v>
      </c>
      <c r="W45" s="18">
        <f>$G109*AK109*(W109/SUM($W109:$Z109))</f>
        <v>355.3489171076049</v>
      </c>
      <c r="X45" s="18">
        <f>$G109*AK109*(X109/SUM($W109:$Z109))</f>
        <v>342.74409177405033</v>
      </c>
      <c r="Y45" s="18">
        <f>$G109*AK109*(Y109/SUM($W109:$Z109))</f>
        <v>81.158501622989363</v>
      </c>
      <c r="Z45" s="18">
        <f>$M109*AI109*(SUM($W109:$Y109)/SUM($W109:$Z109))</f>
        <v>6217.3285691036435</v>
      </c>
      <c r="AA45" s="18">
        <f>$M109*AJ109*(W109/SUM($W109:$Z109))</f>
        <v>3730.4512454433548</v>
      </c>
      <c r="AB45" s="18">
        <f>$M109*AJ109*(X109/SUM($W109:$Z109))</f>
        <v>3598.125848909458</v>
      </c>
      <c r="AC45" s="18">
        <f>$M109*AJ109*(Y109/SUM($W109:$Z109))</f>
        <v>852.00156489042456</v>
      </c>
      <c r="AD45" s="18">
        <f>$M109*AK109*(W109/SUM($W109:$Z109))</f>
        <v>1473.0785662736569</v>
      </c>
      <c r="AE45" s="18">
        <f>$M109*AK109*(X109/SUM($W109:$Z109))</f>
        <v>1420.8259853973241</v>
      </c>
      <c r="AF45" s="18">
        <f>$M109*AK109*(Y109/SUM($W109:$Z109))</f>
        <v>336.437916245314</v>
      </c>
      <c r="AG45" s="18">
        <f>$T109*($AD109/SUM($AB109:$AG109))</f>
        <v>177.10444660763395</v>
      </c>
    </row>
    <row r="46" spans="2:40" s="12" customFormat="1" ht="13" x14ac:dyDescent="0.15">
      <c r="B46" s="16"/>
      <c r="C46" s="16" t="s">
        <v>43</v>
      </c>
      <c r="D46" s="17">
        <f t="shared" si="3"/>
        <v>1493869.2233160238</v>
      </c>
      <c r="E46" s="18">
        <f>$Q110*AI110*($AD110/SUM($AB110:$AG110))*(SUM($W110:$Y110)/SUM($W110:$Z110))</f>
        <v>207126.86281637775</v>
      </c>
      <c r="F46" s="18">
        <f>$Q110*AJ110*($AD110/SUM($AB110:$AG110))*(W110/SUM($W110:$Z110))</f>
        <v>140015.09607565645</v>
      </c>
      <c r="G46" s="18">
        <f>$Q110*AJ110*($AD110/SUM($AB110:$AG110))*(X110/SUM($W110:$Z110))</f>
        <v>105504.77341292595</v>
      </c>
      <c r="H46" s="18">
        <f>$Q110*AJ110*($AD110/SUM($AB110:$AG110))*(Y110/SUM($W110:$Z110))</f>
        <v>30649.280933254555</v>
      </c>
      <c r="I46" s="18">
        <f>$Q110*AK110*($AD110/SUM($AB110:$AG110))*(W110/SUM($W110:$Z110))</f>
        <v>24233.382013094382</v>
      </c>
      <c r="J46" s="18">
        <f>$Q110*AK110*($AD110/SUM($AB110:$AG110))*(X110/SUM($W110:$Z110))</f>
        <v>18260.441552237182</v>
      </c>
      <c r="K46" s="18">
        <f>$Q110*AK110*($AD110/SUM($AB110:$AG110))*(Y110/SUM($W110:$Z110))</f>
        <v>5304.683238447903</v>
      </c>
      <c r="L46" s="18">
        <f>$R110*AI110*($AD110/SUM($AB110:$AG110))*(SUM($W110:$Y110)/SUM($W110:$Z110))</f>
        <v>221472.93071071725</v>
      </c>
      <c r="M46" s="18">
        <f>$R110*AJ110*($AD110/SUM($AB110:$AG110))*(W110/SUM($W110:$Z110))</f>
        <v>149712.85351388188</v>
      </c>
      <c r="N46" s="18">
        <f>$R110*AJ110*($AD110/SUM($AB110:$AG110))*(X110/SUM($W110:$Z110))</f>
        <v>112812.26903168863</v>
      </c>
      <c r="O46" s="18">
        <f>$R110*AJ110*($AD110/SUM($AB110:$AG110))*(Y110/SUM($W110:$Z110))</f>
        <v>32772.11840205238</v>
      </c>
      <c r="P46" s="18">
        <f>$R110*AK110*($AD110/SUM($AB110:$AG110))*(W110/SUM($W110:$Z110))</f>
        <v>25911.840031248794</v>
      </c>
      <c r="Q46" s="18">
        <f>$R110*AK110*($AD110/SUM($AB110:$AG110))*(X110/SUM($W110:$Z110))</f>
        <v>19525.200409330726</v>
      </c>
      <c r="R46" s="18">
        <f>$R110*AK110*($AD110/SUM($AB110:$AG110))*(Y110/SUM($W110:$Z110))</f>
        <v>5672.0974157398359</v>
      </c>
      <c r="S46" s="18">
        <f>$G110*AI110*(SUM($W110:$Y110)/SUM($W110:$Z110))</f>
        <v>14233.714066168812</v>
      </c>
      <c r="T46" s="18">
        <f>$G110*AJ110*(W110/SUM($W110:$Z110))</f>
        <v>9621.8076950010436</v>
      </c>
      <c r="U46" s="18">
        <f>$G110*AJ110*(X110/SUM($W110:$Z110))</f>
        <v>7250.2656437510359</v>
      </c>
      <c r="V46" s="18">
        <f>$G110*AJ110*(Y110/SUM($W110:$Z110))</f>
        <v>2106.2120828063348</v>
      </c>
      <c r="W46" s="18">
        <f>$G110*AK110*(W110/SUM($W110:$Z110))</f>
        <v>1665.3128702886418</v>
      </c>
      <c r="X46" s="18">
        <f>$G110*AK110*(X110/SUM($W110:$Z110))</f>
        <v>1254.8536691107561</v>
      </c>
      <c r="Y46" s="18">
        <f>$G110*AK110*(Y110/SUM($W110:$Z110))</f>
        <v>364.53670663955791</v>
      </c>
      <c r="Z46" s="18">
        <f>$M110*AI110*(SUM($W110:$Y110)/SUM($W110:$Z110))</f>
        <v>77127.430391748218</v>
      </c>
      <c r="AA46" s="18">
        <f>$M110*AJ110*(W110/SUM($W110:$Z110))</f>
        <v>52137.151258563077</v>
      </c>
      <c r="AB46" s="18">
        <f>$M110*AJ110*(X110/SUM($W110:$Z110))</f>
        <v>39286.60897363424</v>
      </c>
      <c r="AC46" s="18">
        <f>$M110*AJ110*(Y110/SUM($W110:$Z110))</f>
        <v>11412.813623466953</v>
      </c>
      <c r="AD46" s="18">
        <f>$M110*AK110*(W110/SUM($W110:$Z110))</f>
        <v>9023.7377178282259</v>
      </c>
      <c r="AE46" s="18">
        <f>$M110*AK110*(X110/SUM($W110:$Z110))</f>
        <v>6799.6053992828492</v>
      </c>
      <c r="AF46" s="18">
        <f>$M110*AK110*(Y110/SUM($W110:$Z110))</f>
        <v>1975.2946656000495</v>
      </c>
      <c r="AG46" s="18">
        <f>$T110*($AD110/SUM($AB110:$AG110))</f>
        <v>160636.04899548049</v>
      </c>
    </row>
    <row r="47" spans="2:40" s="12" customFormat="1" ht="13" x14ac:dyDescent="0.15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40" s="12" customFormat="1" ht="13" x14ac:dyDescent="0.15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40" s="12" customFormat="1" ht="13" x14ac:dyDescent="0.1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40" s="12" customFormat="1" ht="13" x14ac:dyDescent="0.15">
      <c r="C50" s="14" t="s">
        <v>46</v>
      </c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40" s="12" customFormat="1" x14ac:dyDescent="0.15">
      <c r="C51" s="14"/>
      <c r="D51" s="15" t="s">
        <v>31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2:40" s="12" customFormat="1" ht="13" x14ac:dyDescent="0.15">
      <c r="B52" s="16" t="s">
        <v>32</v>
      </c>
      <c r="C52" s="16" t="s">
        <v>33</v>
      </c>
      <c r="D52" s="17">
        <f>SUM(E52:AG52)</f>
        <v>3665022.2100321939</v>
      </c>
      <c r="E52" s="18">
        <f>$Q100*AI100*($AE100/SUM($AB100:$AG100))*(SUM($W100:$Y100)/SUM($W100:$Z100))</f>
        <v>320078.4420189173</v>
      </c>
      <c r="F52" s="18">
        <f>$Q100*AJ100*($AE100/SUM($AB100:$AG100))*(W100/SUM($W100:$Z100))</f>
        <v>317863.75346219476</v>
      </c>
      <c r="G52" s="18">
        <f>$Q100*AJ100*($AE100/SUM($AB100:$AG100))*(X100/SUM($W100:$Z100))</f>
        <v>147520.77708794636</v>
      </c>
      <c r="H52" s="18">
        <f>$Q100*AJ100*($AE100/SUM($AB100:$AG100))*(Y100/SUM($W100:$Z100))</f>
        <v>42672.890823697315</v>
      </c>
      <c r="I52" s="18">
        <f>$Q100*AK100*($AE100/SUM($AB100:$AG100))*(W100/SUM($W100:$Z100))</f>
        <v>116621.03484198482</v>
      </c>
      <c r="J52" s="18">
        <f>$Q100*AK100*($AE100/SUM($AB100:$AG100))*(X100/SUM($W100:$Z100))</f>
        <v>54123.898989119043</v>
      </c>
      <c r="K52" s="18">
        <f>$Q100*AK100*($AE100/SUM($AB100:$AG100))*(Y100/SUM($W100:$Z100))</f>
        <v>15656.257227675716</v>
      </c>
      <c r="L52" s="18">
        <f>$R100*AI100*($AE100/SUM($AB100:$AG100))*(SUM($W100:$Y100)/SUM($W100:$Z100))</f>
        <v>487718.182550814</v>
      </c>
      <c r="M52" s="18">
        <f>$R100*AJ100*($AE100/SUM($AB100:$AG100))*(W100/SUM($W100:$Z100))</f>
        <v>484343.56015829125</v>
      </c>
      <c r="N52" s="18">
        <f>$R100*AJ100*($AE100/SUM($AB100:$AG100))*(X100/SUM($W100:$Z100))</f>
        <v>224784.16489406885</v>
      </c>
      <c r="O52" s="18">
        <f>$R100*AJ100*($AE100/SUM($AB100:$AG100))*(Y100/SUM($W100:$Z100))</f>
        <v>65022.63828031539</v>
      </c>
      <c r="P52" s="18">
        <f>$R100*AK100*($AE100/SUM($AB100:$AG100))*(W100/SUM($W100:$Z100))</f>
        <v>177700.81234326414</v>
      </c>
      <c r="Q52" s="18">
        <f>$R100*AK100*($AE100/SUM($AB100:$AG100))*(X100/SUM($W100:$Z100))</f>
        <v>82471.063908692871</v>
      </c>
      <c r="R52" s="18">
        <f>$R100*AK100*($AE100/SUM($AB100:$AG100))*(Y100/SUM($W100:$Z100))</f>
        <v>23856.15623616023</v>
      </c>
      <c r="S52" s="18">
        <f>$H100*AI100*(SUM($W100:$Y100)/SUM($W100:$Z100))</f>
        <v>35788.903366448299</v>
      </c>
      <c r="T52" s="18">
        <f>$H100*AJ100*(W100/SUM($W100:$Z100))</f>
        <v>35541.27258493306</v>
      </c>
      <c r="U52" s="18">
        <f>$H100*AJ100*(X100/SUM($W100:$Z100))</f>
        <v>16494.727987434519</v>
      </c>
      <c r="V52" s="18">
        <f>$H100*AJ100*(Y100/SUM($W100:$Z100))</f>
        <v>4771.3802792318011</v>
      </c>
      <c r="W52" s="18">
        <f>$H100*AK100*(W100/SUM($W100:$Z100))</f>
        <v>13039.737759684285</v>
      </c>
      <c r="X52" s="18">
        <f>$H100*AK100*(X100/SUM($W100:$Z100))</f>
        <v>6051.7508724392837</v>
      </c>
      <c r="Y52" s="18">
        <f>$H100*AK100*(Y100/SUM($W100:$Z100))</f>
        <v>1750.5717456861018</v>
      </c>
      <c r="Z52" s="18">
        <f>$N100*AI100*(SUM($W100:$Y100)/SUM($W100:$Z100))</f>
        <v>164578.58687192985</v>
      </c>
      <c r="AA52" s="18">
        <f>$N100*AJ100*(W100/SUM($W100:$Z100))</f>
        <v>163439.83378775525</v>
      </c>
      <c r="AB52" s="18">
        <f>$N100*AJ100*(X100/SUM($W100:$Z100))</f>
        <v>75852.534379520162</v>
      </c>
      <c r="AC52" s="18">
        <f>$N100*AJ100*(Y100/SUM($W100:$Z100))</f>
        <v>21941.634135700926</v>
      </c>
      <c r="AD52" s="18">
        <f>$N100*AK100*(W100/SUM($W100:$Z100))</f>
        <v>59964.441818613894</v>
      </c>
      <c r="AE52" s="18">
        <f>$N100*AK100*(X100/SUM($W100:$Z100))</f>
        <v>27829.536895527071</v>
      </c>
      <c r="AF52" s="18">
        <f>$N100*AK100*(Y100/SUM($W100:$Z100))</f>
        <v>8050.166309176233</v>
      </c>
      <c r="AG52" s="18">
        <f>$T100*($AE100/SUM($AB100:$AG100))</f>
        <v>469493.49841497117</v>
      </c>
    </row>
    <row r="53" spans="2:40" s="12" customFormat="1" ht="13" x14ac:dyDescent="0.15">
      <c r="B53" s="16"/>
      <c r="C53" s="16" t="s">
        <v>34</v>
      </c>
      <c r="D53" s="17">
        <f t="shared" ref="D53:D62" si="4">SUM(E53:AG53)</f>
        <v>4774536.2883802662</v>
      </c>
      <c r="E53" s="18">
        <f>$Q101*AI101*($AE101/SUM($AB101:$AG101))*(SUM($W101:$Y101)/SUM($W101:$Z101))</f>
        <v>628067.52192783682</v>
      </c>
      <c r="F53" s="18">
        <f>$Q101*AJ101*($AE101/SUM($AB101:$AG101))*(W101/SUM($W101:$Z101))</f>
        <v>631589.9234951844</v>
      </c>
      <c r="G53" s="18">
        <f>$Q101*AJ101*($AE101/SUM($AB101:$AG101))*(X101/SUM($W101:$Z101))</f>
        <v>402504.08752400154</v>
      </c>
      <c r="H53" s="18">
        <f>$Q101*AJ101*($AE101/SUM($AB101:$AG101))*(Y101/SUM($W101:$Z101))</f>
        <v>95039.406005001627</v>
      </c>
      <c r="I53" s="18">
        <f>$Q101*AK101*($AE101/SUM($AB101:$AG101))*(W101/SUM($W101:$Z101))</f>
        <v>104452.6358290654</v>
      </c>
      <c r="J53" s="18">
        <f>$Q101*AK101*($AE101/SUM($AB101:$AG101))*(X101/SUM($W101:$Z101))</f>
        <v>66566.313536468821</v>
      </c>
      <c r="K53" s="18">
        <f>$Q101*AK101*($AE101/SUM($AB101:$AG101))*(Y101/SUM($W101:$Z101))</f>
        <v>15717.661247530679</v>
      </c>
      <c r="L53" s="18">
        <f>$R101*AI101*($AE101/SUM($AB101:$AG101))*(SUM($W101:$Y101)/SUM($W101:$Z101))</f>
        <v>532499.06414613256</v>
      </c>
      <c r="M53" s="18">
        <f>$R101*AJ101*($AE101/SUM($AB101:$AG101))*(W101/SUM($W101:$Z101))</f>
        <v>535485.48753641103</v>
      </c>
      <c r="N53" s="18">
        <f>$R101*AJ101*($AE101/SUM($AB101:$AG101))*(X101/SUM($W101:$Z101))</f>
        <v>341257.97376631445</v>
      </c>
      <c r="O53" s="18">
        <f>$R101*AJ101*($AE101/SUM($AB101:$AG101))*(Y101/SUM($W101:$Z101))</f>
        <v>80577.952191074233</v>
      </c>
      <c r="P53" s="18">
        <f>$R101*AK101*($AE101/SUM($AB101:$AG101))*(W101/SUM($W101:$Z101))</f>
        <v>88558.839431542539</v>
      </c>
      <c r="Q53" s="18">
        <f>$R101*AK101*($AE101/SUM($AB101:$AG101))*(X101/SUM($W101:$Z101))</f>
        <v>56437.402706361208</v>
      </c>
      <c r="R53" s="18">
        <f>$R101*AK101*($AE101/SUM($AB101:$AG101))*(Y101/SUM($W101:$Z101))</f>
        <v>13326.019277649686</v>
      </c>
      <c r="S53" s="18">
        <f>$H101*AI101*(SUM($W101:$Y101)/SUM($W101:$Z101))</f>
        <v>15921.823887886992</v>
      </c>
      <c r="T53" s="18">
        <f>$H101*AJ101*(W101/SUM($W101:$Z101))</f>
        <v>16011.118518575076</v>
      </c>
      <c r="U53" s="18">
        <f>$H101*AJ101*(X101/SUM($W101:$Z101))</f>
        <v>10203.678700087496</v>
      </c>
      <c r="V53" s="18">
        <f>$H101*AJ101*(Y101/SUM($W101:$Z101))</f>
        <v>2409.2961855061308</v>
      </c>
      <c r="W53" s="18">
        <f>$H101*AK101*(W101/SUM($W101:$Z101))</f>
        <v>2647.9262407825267</v>
      </c>
      <c r="X53" s="18">
        <f>$H101*AK101*(X101/SUM($W101:$Z101))</f>
        <v>1687.4891376970434</v>
      </c>
      <c r="Y53" s="18">
        <f>$H101*AK101*(Y101/SUM($W101:$Z101))</f>
        <v>398.45052574045224</v>
      </c>
      <c r="Z53" s="18">
        <f>$N101*AI101*(SUM($W101:$Y101)/SUM($W101:$Z101))</f>
        <v>90494.916236922669</v>
      </c>
      <c r="AA53" s="18">
        <f>$N101*AJ101*(W101/SUM($W101:$Z101))</f>
        <v>91002.440386255403</v>
      </c>
      <c r="AB53" s="18">
        <f>$N101*AJ101*(X101/SUM($W101:$Z101))</f>
        <v>57994.677982550733</v>
      </c>
      <c r="AC53" s="18">
        <f>$N101*AJ101*(Y101/SUM($W101:$Z101))</f>
        <v>13693.723660841822</v>
      </c>
      <c r="AD53" s="18">
        <f>$N101*AK101*(W101/SUM($W101:$Z101))</f>
        <v>15050.025992528745</v>
      </c>
      <c r="AE53" s="18">
        <f>$N101*AK101*(X101/SUM($W101:$Z101))</f>
        <v>9591.1868666496775</v>
      </c>
      <c r="AF53" s="18">
        <f>$N101*AK101*(Y101/SUM($W101:$Z101))</f>
        <v>2264.6743994494277</v>
      </c>
      <c r="AG53" s="18">
        <f>$T101*($AE101/SUM($AB101:$AG101))</f>
        <v>853084.57103821705</v>
      </c>
    </row>
    <row r="54" spans="2:40" s="12" customFormat="1" ht="13" x14ac:dyDescent="0.15">
      <c r="B54" s="16"/>
      <c r="C54" s="16" t="s">
        <v>35</v>
      </c>
      <c r="D54" s="17">
        <f t="shared" si="4"/>
        <v>4935041.1595797529</v>
      </c>
      <c r="E54" s="18">
        <f>$Q102*AI102*($AE102/SUM($AB102:$AG102))*(SUM($W102:$Y102)/SUM($W102:$Z102))</f>
        <v>333974.60020512278</v>
      </c>
      <c r="F54" s="18">
        <f>$Q102*AJ102*($AE102/SUM($AB102:$AG102))*(W102/SUM($W102:$Z102))</f>
        <v>273221.20951241272</v>
      </c>
      <c r="G54" s="18">
        <f>$Q102*AJ102*($AE102/SUM($AB102:$AG102))*(X102/SUM($W102:$Z102))</f>
        <v>269303.36102541781</v>
      </c>
      <c r="H54" s="18">
        <f>$Q102*AJ102*($AE102/SUM($AB102:$AG102))*(Y102/SUM($W102:$Z102))</f>
        <v>131765.91442294963</v>
      </c>
      <c r="I54" s="18">
        <f>$Q102*AK102*($AE102/SUM($AB102:$AG102))*(W102/SUM($W102:$Z102))</f>
        <v>168990.12316807648</v>
      </c>
      <c r="J54" s="18">
        <f>$Q102*AK102*($AE102/SUM($AB102:$AG102))*(X102/SUM($W102:$Z102))</f>
        <v>166566.89365543114</v>
      </c>
      <c r="K54" s="18">
        <f>$Q102*AK102*($AE102/SUM($AB102:$AG102))*(Y102/SUM($W102:$Z102))</f>
        <v>81498.570873857665</v>
      </c>
      <c r="L54" s="18">
        <f>$R102*AI102*($AE102/SUM($AB102:$AG102))*(SUM($W102:$Y102)/SUM($W102:$Z102))</f>
        <v>380403.36290575512</v>
      </c>
      <c r="M54" s="18">
        <f>$R102*AJ102*($AE102/SUM($AB102:$AG102))*(W102/SUM($W102:$Z102))</f>
        <v>311204.10609628592</v>
      </c>
      <c r="N54" s="18">
        <f>$R102*AJ102*($AE102/SUM($AB102:$AG102))*(X102/SUM($W102:$Z102))</f>
        <v>306741.60284336569</v>
      </c>
      <c r="O54" s="18">
        <f>$R102*AJ102*($AE102/SUM($AB102:$AG102))*(Y102/SUM($W102:$Z102))</f>
        <v>150083.85946732588</v>
      </c>
      <c r="P54" s="18">
        <f>$R102*AK102*($AE102/SUM($AB102:$AG102))*(W102/SUM($W102:$Z102))</f>
        <v>192482.93466482603</v>
      </c>
      <c r="Q54" s="18">
        <f>$R102*AK102*($AE102/SUM($AB102:$AG102))*(X102/SUM($W102:$Z102))</f>
        <v>189722.83058763991</v>
      </c>
      <c r="R54" s="18">
        <f>$R102*AK102*($AE102/SUM($AB102:$AG102))*(Y102/SUM($W102:$Z102))</f>
        <v>92828.407948949578</v>
      </c>
      <c r="S54" s="18">
        <f>$H102*AI102*(SUM($W102:$Y102)/SUM($W102:$Z102))</f>
        <v>56248.791593521339</v>
      </c>
      <c r="T54" s="18">
        <f>$H102*AJ102*(W102/SUM($W102:$Z102))</f>
        <v>46016.561928225943</v>
      </c>
      <c r="U54" s="18">
        <f>$H102*AJ102*(X102/SUM($W102:$Z102))</f>
        <v>45356.708625296254</v>
      </c>
      <c r="V54" s="18">
        <f>$H102*AJ102*(Y102/SUM($W102:$Z102))</f>
        <v>22192.326766628688</v>
      </c>
      <c r="W54" s="18">
        <f>$H102*AK102*(W102/SUM($W102:$Z102))</f>
        <v>28461.715991594829</v>
      </c>
      <c r="X54" s="18">
        <f>$H102*AK102*(X102/SUM($W102:$Z102))</f>
        <v>28053.589949206151</v>
      </c>
      <c r="Y54" s="18">
        <f>$H102*AK102*(Y102/SUM($W102:$Z102))</f>
        <v>13726.181947483115</v>
      </c>
      <c r="Z54" s="18">
        <f>$N102*AI102*(SUM($W102:$Y102)/SUM($W102:$Z102))</f>
        <v>100200.217411939</v>
      </c>
      <c r="AA54" s="18">
        <f>$N102*AJ102*(W102/SUM($W102:$Z102))</f>
        <v>81972.774510044197</v>
      </c>
      <c r="AB54" s="18">
        <f>$N102*AJ102*(X102/SUM($W102:$Z102))</f>
        <v>80797.328024165268</v>
      </c>
      <c r="AC54" s="18">
        <f>$N102*AJ102*(Y102/SUM($W102:$Z102))</f>
        <v>39532.86646515457</v>
      </c>
      <c r="AD54" s="18">
        <f>$N102*AK102*(W102/SUM($W102:$Z102))</f>
        <v>50701.002625683752</v>
      </c>
      <c r="AE54" s="18">
        <f>$N102*AK102*(X102/SUM($W102:$Z102))</f>
        <v>49973.976906192023</v>
      </c>
      <c r="AF54" s="18">
        <f>$N102*AK102*(Y102/SUM($W102:$Z102))</f>
        <v>24451.483781423198</v>
      </c>
      <c r="AG54" s="18">
        <f>$T102*($AE102/SUM($AB102:$AG102))</f>
        <v>1218567.8556757781</v>
      </c>
    </row>
    <row r="55" spans="2:40" s="12" customFormat="1" ht="13" x14ac:dyDescent="0.15">
      <c r="B55" s="16"/>
      <c r="C55" s="16" t="s">
        <v>36</v>
      </c>
      <c r="D55" s="17">
        <f t="shared" si="4"/>
        <v>2074002.5499536274</v>
      </c>
      <c r="E55" s="18">
        <f>$Q103*AI103*($AE103/SUM($AB103:$AG103))*(SUM($W103:$Y103)/SUM($W103:$Z103))</f>
        <v>73519.199647525849</v>
      </c>
      <c r="F55" s="18">
        <f>$Q103*AJ103*($AE103/SUM($AB103:$AG103))*(W103/SUM($W103:$Z103))</f>
        <v>89490.346547614157</v>
      </c>
      <c r="G55" s="18">
        <f>$Q103*AJ103*($AE103/SUM($AB103:$AG103))*(X103/SUM($W103:$Z103))</f>
        <v>51706.523488212704</v>
      </c>
      <c r="H55" s="18">
        <f>$Q103*AJ103*($AE103/SUM($AB103:$AG103))*(Y103/SUM($W103:$Z103))</f>
        <v>8759.2824386320553</v>
      </c>
      <c r="I55" s="18">
        <f>$Q103*AK103*($AE103/SUM($AB103:$AG103))*(W103/SUM($W103:$Z103))</f>
        <v>32742.456464551906</v>
      </c>
      <c r="J55" s="18">
        <f>$Q103*AK103*($AE103/SUM($AB103:$AG103))*(X103/SUM($W103:$Z103))</f>
        <v>18918.22592669657</v>
      </c>
      <c r="K55" s="18">
        <f>$Q103*AK103*($AE103/SUM($AB103:$AG103))*(Y103/SUM($W103:$Z103))</f>
        <v>3204.8196813611544</v>
      </c>
      <c r="L55" s="18">
        <f>$R103*AI103*($AE103/SUM($AB103:$AG103))*(SUM($W103:$Y103)/SUM($W103:$Z103))</f>
        <v>164197.73009037774</v>
      </c>
      <c r="M55" s="18">
        <f>$R103*AJ103*($AE103/SUM($AB103:$AG103))*(W103/SUM($W103:$Z103))</f>
        <v>199867.67862772866</v>
      </c>
      <c r="N55" s="18">
        <f>$R103*AJ103*($AE103/SUM($AB103:$AG103))*(X103/SUM($W103:$Z103))</f>
        <v>115481.31411023931</v>
      </c>
      <c r="O55" s="18">
        <f>$R103*AJ103*($AE103/SUM($AB103:$AG103))*(Y103/SUM($W103:$Z103))</f>
        <v>19562.975393357588</v>
      </c>
      <c r="P55" s="18">
        <f>$R103*AK103*($AE103/SUM($AB103:$AG103))*(W103/SUM($W103:$Z103))</f>
        <v>73126.979820751716</v>
      </c>
      <c r="Q55" s="18">
        <f>$R103*AK103*($AE103/SUM($AB103:$AG103))*(X103/SUM($W103:$Z103))</f>
        <v>42251.952814954893</v>
      </c>
      <c r="R55" s="18">
        <f>$R103*AK103*($AE103/SUM($AB103:$AG103))*(Y103/SUM($W103:$Z103))</f>
        <v>7157.642079230367</v>
      </c>
      <c r="S55" s="18">
        <f>$H103*AI103*(SUM($W103:$Y103)/SUM($W103:$Z103))</f>
        <v>24624.671716867771</v>
      </c>
      <c r="T55" s="18">
        <f>$H103*AJ103*(W103/SUM($W103:$Z103))</f>
        <v>29974.080459646171</v>
      </c>
      <c r="U55" s="18">
        <f>$H103*AJ103*(X103/SUM($W103:$Z103))</f>
        <v>17318.689167212659</v>
      </c>
      <c r="V55" s="18">
        <f>$H103*AJ103*(Y103/SUM($W103:$Z103))</f>
        <v>2933.8520489987154</v>
      </c>
      <c r="W55" s="18">
        <f>$H103*AK103*(W103/SUM($W103:$Z103))</f>
        <v>10966.825611662643</v>
      </c>
      <c r="X55" s="18">
        <f>$H103*AK103*(X103/SUM($W103:$Z103))</f>
        <v>6336.5094443886146</v>
      </c>
      <c r="Y55" s="18">
        <f>$H103*AK103*(Y103/SUM($W103:$Z103))</f>
        <v>1073.4288858370487</v>
      </c>
      <c r="Z55" s="18">
        <f>$N103*AI103*(SUM($W103:$Y103)/SUM($W103:$Z103))</f>
        <v>80103.892205409473</v>
      </c>
      <c r="AA55" s="18">
        <f>$N103*AJ103*(W103/SUM($W103:$Z103))</f>
        <v>97505.483025427166</v>
      </c>
      <c r="AB55" s="18">
        <f>$N103*AJ103*(X103/SUM($W103:$Z103))</f>
        <v>56337.579893059286</v>
      </c>
      <c r="AC55" s="18">
        <f>$N103*AJ103*(Y103/SUM($W103:$Z103))</f>
        <v>9543.8010699907172</v>
      </c>
      <c r="AD55" s="18">
        <f>$N103*AK103*(W103/SUM($W103:$Z103))</f>
        <v>35675.010279645285</v>
      </c>
      <c r="AE55" s="18">
        <f>$N103*AK103*(X103/SUM($W103:$Z103))</f>
        <v>20612.622792618818</v>
      </c>
      <c r="AF55" s="18">
        <f>$N103*AK103*(Y103/SUM($W103:$Z103))</f>
        <v>3491.8569778278056</v>
      </c>
      <c r="AG55" s="18">
        <f>$T103*($AE103/SUM($AB103:$AG103))</f>
        <v>777517.11924380064</v>
      </c>
    </row>
    <row r="56" spans="2:40" s="12" customFormat="1" ht="13" x14ac:dyDescent="0.15">
      <c r="B56" s="16"/>
      <c r="C56" s="16" t="s">
        <v>37</v>
      </c>
      <c r="D56" s="17">
        <f t="shared" si="4"/>
        <v>2563961.7663078019</v>
      </c>
      <c r="E56" s="18">
        <f>$Q104*AI104*($AE104/SUM($AB104:$AG104))*(SUM($W104:$Y104)/SUM($W104:$Z104))</f>
        <v>361346.64131043974</v>
      </c>
      <c r="F56" s="18">
        <f>$Q104*AJ104*($AE104/SUM($AB104:$AG104))*(W104/SUM($W104:$Z104))</f>
        <v>456212.35674996674</v>
      </c>
      <c r="G56" s="18">
        <f>$Q104*AJ104*($AE104/SUM($AB104:$AG104))*(X104/SUM($W104:$Z104))</f>
        <v>173629.56956873077</v>
      </c>
      <c r="H56" s="18">
        <f>$Q104*AJ104*($AE104/SUM($AB104:$AG104))*(Y104/SUM($W104:$Z104))</f>
        <v>52926.531613025931</v>
      </c>
      <c r="I56" s="18">
        <f>$Q104*AK104*($AE104/SUM($AB104:$AG104))*(W104/SUM($W104:$Z104))</f>
        <v>85485.12904747072</v>
      </c>
      <c r="J56" s="18">
        <f>$Q104*AK104*($AE104/SUM($AB104:$AG104))*(X104/SUM($W104:$Z104))</f>
        <v>32534.730682830916</v>
      </c>
      <c r="K56" s="18">
        <f>$Q104*AK104*($AE104/SUM($AB104:$AG104))*(Y104/SUM($W104:$Z104))</f>
        <v>9917.3801805947915</v>
      </c>
      <c r="L56" s="18">
        <f>$R104*AI104*($AE104/SUM($AB104:$AG104))*(SUM($W104:$Y104)/SUM($W104:$Z104))</f>
        <v>293928.29806838685</v>
      </c>
      <c r="M56" s="18">
        <f>$R104*AJ104*($AE104/SUM($AB104:$AG104))*(W104/SUM($W104:$Z104))</f>
        <v>371094.41806623299</v>
      </c>
      <c r="N56" s="18">
        <f>$R104*AJ104*($AE104/SUM($AB104:$AG104))*(X104/SUM($W104:$Z104))</f>
        <v>141234.58763198738</v>
      </c>
      <c r="O56" s="18">
        <f>$R104*AJ104*($AE104/SUM($AB104:$AG104))*(Y104/SUM($W104:$Z104))</f>
        <v>43051.750261916539</v>
      </c>
      <c r="P56" s="18">
        <f>$R104*AK104*($AE104/SUM($AB104:$AG104))*(W104/SUM($W104:$Z104))</f>
        <v>69535.718942777836</v>
      </c>
      <c r="Q56" s="18">
        <f>$R104*AK104*($AE104/SUM($AB104:$AG104))*(X104/SUM($W104:$Z104))</f>
        <v>26464.554874614616</v>
      </c>
      <c r="R56" s="18">
        <f>$R104*AK104*($AE104/SUM($AB104:$AG104))*(Y104/SUM($W104:$Z104))</f>
        <v>8067.042403405233</v>
      </c>
      <c r="S56" s="18">
        <f>$H104*AI104*(SUM($W104:$Y104)/SUM($W104:$Z104))</f>
        <v>21001.282407883878</v>
      </c>
      <c r="T56" s="18">
        <f>$H104*AJ104*(W104/SUM($W104:$Z104))</f>
        <v>26514.829381909389</v>
      </c>
      <c r="U56" s="18">
        <f>$H104*AJ104*(X104/SUM($W104:$Z104))</f>
        <v>10091.261985024255</v>
      </c>
      <c r="V56" s="18">
        <f>$H104*AJ104*(Y104/SUM($W104:$Z104))</f>
        <v>3076.0630104211186</v>
      </c>
      <c r="W56" s="18">
        <f>$H104*AK104*(W104/SUM($W104:$Z104))</f>
        <v>4968.3520795699224</v>
      </c>
      <c r="X56" s="18">
        <f>$H104*AK104*(X104/SUM($W104:$Z104))</f>
        <v>1890.9019457235404</v>
      </c>
      <c r="Y56" s="18">
        <f>$H104*AK104*(Y104/SUM($W104:$Z104))</f>
        <v>576.39307553459821</v>
      </c>
      <c r="Z56" s="18">
        <f>$N104*AI104*(SUM($W104:$Y104)/SUM($W104:$Z104))</f>
        <v>70518.063473379239</v>
      </c>
      <c r="AA56" s="18">
        <f>$N104*AJ104*(W104/SUM($W104:$Z104))</f>
        <v>89031.440319920366</v>
      </c>
      <c r="AB56" s="18">
        <f>$N104*AJ104*(X104/SUM($W104:$Z104))</f>
        <v>33884.419025730487</v>
      </c>
      <c r="AC56" s="18">
        <f>$N104*AJ104*(Y104/SUM($W104:$Z104))</f>
        <v>10328.798137372767</v>
      </c>
      <c r="AD56" s="18">
        <f>$N104*AK104*(W104/SUM($W104:$Z104))</f>
        <v>16682.722535728721</v>
      </c>
      <c r="AE56" s="18">
        <f>$N104*AK104*(X104/SUM($W104:$Z104))</f>
        <v>6349.2667181320348</v>
      </c>
      <c r="AF56" s="18">
        <f>$N104*AK104*(Y104/SUM($W104:$Z104))</f>
        <v>1935.4114999618555</v>
      </c>
      <c r="AG56" s="18">
        <f>$T104*($AE104/SUM($AB104:$AG104))</f>
        <v>141683.8513091284</v>
      </c>
    </row>
    <row r="57" spans="2:40" s="12" customFormat="1" ht="13" x14ac:dyDescent="0.15">
      <c r="B57" s="16"/>
      <c r="C57" s="14" t="s">
        <v>38</v>
      </c>
      <c r="D57" s="17">
        <f>SUM(D52:D56)</f>
        <v>18012563.974253643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25"/>
      <c r="P57" s="26"/>
      <c r="Q57" s="17"/>
      <c r="R57" s="17"/>
      <c r="S57" s="17"/>
      <c r="T57" s="27"/>
      <c r="U57" s="26"/>
      <c r="V57" s="17"/>
      <c r="W57" s="17"/>
      <c r="X57" s="17"/>
      <c r="Y57" s="16"/>
      <c r="Z57" s="16"/>
      <c r="AA57" s="16"/>
      <c r="AB57" s="16"/>
      <c r="AC57" s="16"/>
      <c r="AD57" s="16"/>
      <c r="AE57" s="16"/>
      <c r="AF57" s="16"/>
      <c r="AG57" s="16"/>
      <c r="AK57" s="7"/>
      <c r="AL57" s="7"/>
      <c r="AM57" s="7"/>
      <c r="AN57" s="7"/>
    </row>
    <row r="58" spans="2:40" s="12" customFormat="1" ht="13" x14ac:dyDescent="0.15">
      <c r="B58" s="20"/>
      <c r="C58" s="20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2:40" s="12" customFormat="1" ht="13" x14ac:dyDescent="0.15">
      <c r="B59" s="16" t="s">
        <v>39</v>
      </c>
      <c r="C59" s="16" t="s">
        <v>40</v>
      </c>
      <c r="D59" s="17">
        <f t="shared" si="4"/>
        <v>3668129.6345780073</v>
      </c>
      <c r="E59" s="18">
        <f>$Q107*AI107*($AE107/SUM($AB107:$AG107))*(SUM($W107:$Y107)/SUM($W107:$Z107))</f>
        <v>122501.4736503513</v>
      </c>
      <c r="F59" s="18">
        <f>$Q107*AJ107*($AE107/SUM($AB107:$AG107))*(W107/SUM($W107:$Z107))</f>
        <v>103079.76364557807</v>
      </c>
      <c r="G59" s="18">
        <f>$Q107*AJ107*($AE107/SUM($AB107:$AG107))*(X107/SUM($W107:$Z107))</f>
        <v>156555.05430797956</v>
      </c>
      <c r="H59" s="18">
        <f>$Q107*AJ107*($AE107/SUM($AB107:$AG107))*(Y107/SUM($W107:$Z107))</f>
        <v>86251.695882728382</v>
      </c>
      <c r="I59" s="18">
        <f>$Q107*AK107*($AE107/SUM($AB107:$AG107))*(W107/SUM($W107:$Z107))</f>
        <v>75162.327658234004</v>
      </c>
      <c r="J59" s="18">
        <f>$Q107*AK107*($AE107/SUM($AB107:$AG107))*(X107/SUM($W107:$Z107))</f>
        <v>114154.72709956841</v>
      </c>
      <c r="K59" s="18">
        <f>$Q107*AK107*($AE107/SUM($AB107:$AG107))*(Y107/SUM($W107:$Z107))</f>
        <v>62891.861581156103</v>
      </c>
      <c r="L59" s="18">
        <f>$R107*AI107*($AE107/SUM($AB107:$AG107))*(SUM($W107:$Y107)/SUM($W107:$Z107))</f>
        <v>235563.95315553344</v>
      </c>
      <c r="M59" s="18">
        <f>$R107*AJ107*($AE107/SUM($AB107:$AG107))*(W107/SUM($W107:$Z107))</f>
        <v>198217.01642542469</v>
      </c>
      <c r="N59" s="18">
        <f>$R107*AJ107*($AE107/SUM($AB107:$AG107))*(X107/SUM($W107:$Z107))</f>
        <v>301047.21502802207</v>
      </c>
      <c r="O59" s="18">
        <f>$R107*AJ107*($AE107/SUM($AB107:$AG107))*(Y107/SUM($W107:$Z107))</f>
        <v>165857.51863276528</v>
      </c>
      <c r="P59" s="18">
        <f>$R107*AK107*($AE107/SUM($AB107:$AG107))*(W107/SUM($W107:$Z107))</f>
        <v>144533.24114353879</v>
      </c>
      <c r="Q59" s="18">
        <f>$R107*AK107*($AE107/SUM($AB107:$AG107))*(X107/SUM($W107:$Z107))</f>
        <v>219513.59429126605</v>
      </c>
      <c r="R59" s="18">
        <f>$R107*AK107*($AE107/SUM($AB107:$AG107))*(Y107/SUM($W107:$Z107))</f>
        <v>120937.77400305799</v>
      </c>
      <c r="S59" s="18">
        <f>$H107*AI107*(SUM($W107:$Y107)/SUM($W107:$Z107))</f>
        <v>30294.980746147747</v>
      </c>
      <c r="T59" s="18">
        <f>$H107*AJ107*(W107/SUM($W107:$Z107))</f>
        <v>25491.933785820976</v>
      </c>
      <c r="U59" s="18">
        <f>$H107*AJ107*(X107/SUM($W107:$Z107))</f>
        <v>38716.533072161576</v>
      </c>
      <c r="V59" s="18">
        <f>$H107*AJ107*(Y107/SUM($W107:$Z107))</f>
        <v>21330.302307611091</v>
      </c>
      <c r="W59" s="18">
        <f>$H107*AK107*(W107/SUM($W107:$Z107))</f>
        <v>18587.868385494457</v>
      </c>
      <c r="X59" s="18">
        <f>$H107*AK107*(X107/SUM($W107:$Z107))</f>
        <v>28230.805365117809</v>
      </c>
      <c r="Y59" s="18">
        <f>$H107*AK107*(Y107/SUM($W107:$Z107))</f>
        <v>15553.345432633083</v>
      </c>
      <c r="Z59" s="18">
        <f>$N107*AI107*(SUM($W107:$Y107)/SUM($W107:$Z107))</f>
        <v>48539.535378003646</v>
      </c>
      <c r="AA59" s="18">
        <f>$N107*AJ107*(W107/SUM($W107:$Z107))</f>
        <v>40843.948118631</v>
      </c>
      <c r="AB59" s="18">
        <f>$N107*AJ107*(X107/SUM($W107:$Z107))</f>
        <v>62032.80149002243</v>
      </c>
      <c r="AC59" s="18">
        <f>$N107*AJ107*(Y107/SUM($W107:$Z107))</f>
        <v>34176.056164533329</v>
      </c>
      <c r="AD59" s="18">
        <f>$N107*AK107*(W107/SUM($W107:$Z107))</f>
        <v>29782.045503168432</v>
      </c>
      <c r="AE59" s="18">
        <f>$N107*AK107*(X107/SUM($W107:$Z107))</f>
        <v>45232.25108647468</v>
      </c>
      <c r="AF59" s="18">
        <f>$N107*AK107*(Y107/SUM($W107:$Z107))</f>
        <v>24920.040953305546</v>
      </c>
      <c r="AG59" s="18">
        <f>$T107*($AE107/SUM($AB107:$AG107))</f>
        <v>1098129.9702836778</v>
      </c>
    </row>
    <row r="60" spans="2:40" s="12" customFormat="1" ht="13" x14ac:dyDescent="0.15">
      <c r="B60" s="16"/>
      <c r="C60" s="16" t="s">
        <v>41</v>
      </c>
      <c r="D60" s="17">
        <f t="shared" si="4"/>
        <v>81392.986161743815</v>
      </c>
      <c r="E60" s="18">
        <f>$Q108*AI108*($AE108/SUM($AB108:$AG108))*(SUM($W108:$Y108)/SUM($W108:$Z108))</f>
        <v>10961.607683334027</v>
      </c>
      <c r="F60" s="18">
        <f>$Q108*AJ108*($AE108/SUM($AB108:$AG108))*(W108/SUM($W108:$Z108))</f>
        <v>13064.865808500577</v>
      </c>
      <c r="G60" s="18">
        <f>$Q108*AJ108*($AE108/SUM($AB108:$AG108))*(X108/SUM($W108:$Z108))</f>
        <v>4151.7854912177172</v>
      </c>
      <c r="H60" s="18">
        <f>$Q108*AJ108*($AE108/SUM($AB108:$AG108))*(Y108/SUM($W108:$Z108))</f>
        <v>1198.8496082828672</v>
      </c>
      <c r="I60" s="18">
        <f>$Q108*AK108*($AE108/SUM($AB108:$AG108))*(W108/SUM($W108:$Z108))</f>
        <v>10265.251706679024</v>
      </c>
      <c r="J60" s="18">
        <f>$Q108*AK108*($AE108/SUM($AB108:$AG108))*(X108/SUM($W108:$Z108))</f>
        <v>3262.1171716710637</v>
      </c>
      <c r="K60" s="18">
        <f>$Q108*AK108*($AE108/SUM($AB108:$AG108))*(Y108/SUM($W108:$Z108))</f>
        <v>941.95326365082417</v>
      </c>
      <c r="L60" s="18">
        <f>$R108*AI108*($AE108/SUM($AB108:$AG108))*(SUM($W108:$Y108)/SUM($W108:$Z108))</f>
        <v>4954.048387499678</v>
      </c>
      <c r="M60" s="18">
        <f>$R108*AJ108*($AE108/SUM($AB108:$AG108))*(W108/SUM($W108:$Z108))</f>
        <v>5904.6062640891605</v>
      </c>
      <c r="N60" s="18">
        <f>$R108*AJ108*($AE108/SUM($AB108:$AG108))*(X108/SUM($W108:$Z108))</f>
        <v>1876.3804372677375</v>
      </c>
      <c r="O60" s="18">
        <f>$R108*AJ108*($AE108/SUM($AB108:$AG108))*(Y108/SUM($W108:$Z108))</f>
        <v>541.81458964256001</v>
      </c>
      <c r="P60" s="18">
        <f>$R108*AK108*($AE108/SUM($AB108:$AG108))*(W108/SUM($W108:$Z108))</f>
        <v>4639.3334932129128</v>
      </c>
      <c r="Q60" s="18">
        <f>$R108*AK108*($AE108/SUM($AB108:$AG108))*(X108/SUM($W108:$Z108))</f>
        <v>1474.2989149960797</v>
      </c>
      <c r="R60" s="18">
        <f>$R108*AK108*($AE108/SUM($AB108:$AG108))*(Y108/SUM($W108:$Z108))</f>
        <v>425.71146329058297</v>
      </c>
      <c r="S60" s="18">
        <f>$H108*AI108*(SUM($W108:$Y108)/SUM($W108:$Z108))</f>
        <v>1046.3252953223273</v>
      </c>
      <c r="T60" s="18">
        <f>$H108*AJ108*(W108/SUM($W108:$Z108))</f>
        <v>1247.0889280419965</v>
      </c>
      <c r="U60" s="18">
        <f>$H108*AJ108*(X108/SUM($W108:$Z108))</f>
        <v>396.30301555292004</v>
      </c>
      <c r="V60" s="18">
        <f>$H108*AJ108*(Y108/SUM($W108:$Z108))</f>
        <v>114.43455254659321</v>
      </c>
      <c r="W60" s="18">
        <f>$H108*AK108*(W108/SUM($W108:$Z108))</f>
        <v>979.85558631871152</v>
      </c>
      <c r="X60" s="18">
        <f>$H108*AK108*(X108/SUM($W108:$Z108))</f>
        <v>311.38094079158003</v>
      </c>
      <c r="Y60" s="18">
        <f>$H108*AK108*(Y108/SUM($W108:$Z108))</f>
        <v>89.912862715180381</v>
      </c>
      <c r="Z60" s="18">
        <f>$N108*AI108*(SUM($W108:$Y108)/SUM($W108:$Z108))</f>
        <v>2032.8381092704005</v>
      </c>
      <c r="AA60" s="18">
        <f>$N108*AJ108*(W108/SUM($W108:$Z108))</f>
        <v>2422.8888567507861</v>
      </c>
      <c r="AB60" s="18">
        <f>$N108*AJ108*(X108/SUM($W108:$Z108))</f>
        <v>769.95163591699225</v>
      </c>
      <c r="AC60" s="18">
        <f>$N108*AJ108*(Y108/SUM($W108:$Z108))</f>
        <v>222.32753090649362</v>
      </c>
      <c r="AD60" s="18">
        <f>$N108*AK108*(W108/SUM($W108:$Z108))</f>
        <v>1903.6983874470466</v>
      </c>
      <c r="AE60" s="18">
        <f>$N108*AK108*(X108/SUM($W108:$Z108))</f>
        <v>604.96199964906543</v>
      </c>
      <c r="AF60" s="18">
        <f>$N108*AK108*(Y108/SUM($W108:$Z108))</f>
        <v>174.68591714081646</v>
      </c>
      <c r="AG60" s="18">
        <f>$T108*($AE108/SUM($AB108:$AG108))</f>
        <v>5413.7082600380845</v>
      </c>
    </row>
    <row r="61" spans="2:40" s="12" customFormat="1" ht="13" x14ac:dyDescent="0.15">
      <c r="B61" s="16"/>
      <c r="C61" s="16" t="s">
        <v>42</v>
      </c>
      <c r="D61" s="17">
        <f t="shared" si="4"/>
        <v>802982.99690450553</v>
      </c>
      <c r="E61" s="18">
        <f>$Q109*AI109*($AE109/SUM($AB109:$AG109))*(SUM($W109:$Y109)/SUM($W109:$Z109))</f>
        <v>106771.51988839812</v>
      </c>
      <c r="F61" s="18">
        <f>$Q109*AJ109*($AE109/SUM($AB109:$AG109))*(W109/SUM($W109:$Z109))</f>
        <v>64063.841072336756</v>
      </c>
      <c r="G61" s="18">
        <f>$Q109*AJ109*($AE109/SUM($AB109:$AG109))*(X109/SUM($W109:$Z109))</f>
        <v>61791.388595244003</v>
      </c>
      <c r="H61" s="18">
        <f>$Q109*AJ109*($AE109/SUM($AB109:$AG109))*(Y109/SUM($W109:$Z109))</f>
        <v>14631.606005625568</v>
      </c>
      <c r="I61" s="18">
        <f>$Q109*AK109*($AE109/SUM($AB109:$AG109))*(W109/SUM($W109:$Z109))</f>
        <v>25297.494846526399</v>
      </c>
      <c r="J61" s="18">
        <f>$Q109*AK109*($AE109/SUM($AB109:$AG109))*(X109/SUM($W109:$Z109))</f>
        <v>24400.150043811256</v>
      </c>
      <c r="K61" s="18">
        <f>$Q109*AK109*($AE109/SUM($AB109:$AG109))*(Y109/SUM($W109:$Z109))</f>
        <v>5777.7206506518387</v>
      </c>
      <c r="L61" s="18">
        <f>$R109*AI109*($AE109/SUM($AB109:$AG109))*(SUM($W109:$Y109)/SUM($W109:$Z109))</f>
        <v>84747.851120789259</v>
      </c>
      <c r="M61" s="18">
        <f>$R109*AJ109*($AE109/SUM($AB109:$AG109))*(W109/SUM($W109:$Z109))</f>
        <v>50849.448159014624</v>
      </c>
      <c r="N61" s="18">
        <f>$R109*AJ109*($AE109/SUM($AB109:$AG109))*(X109/SUM($W109:$Z109))</f>
        <v>49045.732482689855</v>
      </c>
      <c r="O61" s="18">
        <f>$R109*AJ109*($AE109/SUM($AB109:$AG109))*(Y109/SUM($W109:$Z109))</f>
        <v>11613.557329884379</v>
      </c>
      <c r="P61" s="18">
        <f>$R109*AK109*($AE109/SUM($AB109:$AG109))*(W109/SUM($W109:$Z109))</f>
        <v>20079.402533777276</v>
      </c>
      <c r="Q61" s="18">
        <f>$R109*AK109*($AE109/SUM($AB109:$AG109))*(X109/SUM($W109:$Z109))</f>
        <v>19367.152264941495</v>
      </c>
      <c r="R61" s="18">
        <f>$R109*AK109*($AE109/SUM($AB109:$AG109))*(Y109/SUM($W109:$Z109))</f>
        <v>4585.9552250520819</v>
      </c>
      <c r="S61" s="18">
        <f>$H109*AI109*(SUM($W109:$Y109)/SUM($W109:$Z109))</f>
        <v>23324.762143494154</v>
      </c>
      <c r="T61" s="18">
        <f>$H109*AJ109*(W109/SUM($W109:$Z109))</f>
        <v>13995.060261132756</v>
      </c>
      <c r="U61" s="18">
        <f>$H109*AJ109*(X109/SUM($W109:$Z109))</f>
        <v>13498.631873057126</v>
      </c>
      <c r="V61" s="18">
        <f>$H109*AJ109*(Y109/SUM($W109:$Z109))</f>
        <v>3196.3460875639421</v>
      </c>
      <c r="W61" s="18">
        <f>$H109*AK109*(W109/SUM($W109:$Z109))</f>
        <v>5526.3618120098845</v>
      </c>
      <c r="X61" s="18">
        <f>$H109*AK109*(X109/SUM($W109:$Z109))</f>
        <v>5330.3324391405222</v>
      </c>
      <c r="Y61" s="18">
        <f>$H109*AK109*(Y109/SUM($W109:$Z109))</f>
        <v>1262.171410961173</v>
      </c>
      <c r="Z61" s="18">
        <f>$N109*AI109*(SUM($W109:$Y109)/SUM($W109:$Z109))</f>
        <v>67192.778236806043</v>
      </c>
      <c r="AA61" s="18">
        <f>$N109*AJ109*(W109/SUM($W109:$Z109))</f>
        <v>40316.251662155591</v>
      </c>
      <c r="AB61" s="18">
        <f>$N109*AJ109*(X109/SUM($W109:$Z109))</f>
        <v>38886.166228262977</v>
      </c>
      <c r="AC61" s="18">
        <f>$N109*AJ109*(Y109/SUM($W109:$Z109))</f>
        <v>9207.8698384356976</v>
      </c>
      <c r="AD61" s="18">
        <f>$N109*AK109*(W109/SUM($W109:$Z109))</f>
        <v>15920.059609024018</v>
      </c>
      <c r="AE61" s="18">
        <f>$N109*AK109*(X109/SUM($W109:$Z109))</f>
        <v>15355.348247850068</v>
      </c>
      <c r="AF61" s="18">
        <f>$N109*AK109*(Y109/SUM($W109:$Z109))</f>
        <v>3635.9986520679668</v>
      </c>
      <c r="AG61" s="18">
        <f>$T109*($AE109/SUM($AB109:$AG109))</f>
        <v>3312.0381838006556</v>
      </c>
    </row>
    <row r="62" spans="2:40" s="12" customFormat="1" ht="13" x14ac:dyDescent="0.15">
      <c r="B62" s="16"/>
      <c r="C62" s="16" t="s">
        <v>43</v>
      </c>
      <c r="D62" s="17">
        <f t="shared" si="4"/>
        <v>1319558.866475977</v>
      </c>
      <c r="E62" s="18">
        <f>$Q110*AI110*($AE110/SUM($AB110:$AG110))*(SUM($W110:$Y110)/SUM($W110:$Z110))</f>
        <v>201039.75357805542</v>
      </c>
      <c r="F62" s="18">
        <f>$Q110*AJ110*($AE110/SUM($AB110:$AG110))*(W110/SUM($W110:$Z110))</f>
        <v>135900.2884971615</v>
      </c>
      <c r="G62" s="18">
        <f>$Q110*AJ110*($AE110/SUM($AB110:$AG110))*(X110/SUM($W110:$Z110))</f>
        <v>102404.16602576022</v>
      </c>
      <c r="H62" s="18">
        <f>$Q110*AJ110*($AE110/SUM($AB110:$AG110))*(Y110/SUM($W110:$Z110))</f>
        <v>29748.550247818817</v>
      </c>
      <c r="I62" s="18">
        <f>$Q110*AK110*($AE110/SUM($AB110:$AG110))*(W110/SUM($W110:$Z110))</f>
        <v>23521.203778354869</v>
      </c>
      <c r="J62" s="18">
        <f>$Q110*AK110*($AE110/SUM($AB110:$AG110))*(X110/SUM($W110:$Z110))</f>
        <v>17723.797965996957</v>
      </c>
      <c r="K62" s="18">
        <f>$Q110*AK110*($AE110/SUM($AB110:$AG110))*(Y110/SUM($W110:$Z110))</f>
        <v>5148.7875428917177</v>
      </c>
      <c r="L62" s="18">
        <f>$R110*AI110*($AE110/SUM($AB110:$AG110))*(SUM($W110:$Y110)/SUM($W110:$Z110))</f>
        <v>214964.21472749551</v>
      </c>
      <c r="M62" s="18">
        <f>$R110*AJ110*($AE110/SUM($AB110:$AG110))*(W110/SUM($W110:$Z110))</f>
        <v>145313.04519675477</v>
      </c>
      <c r="N62" s="18">
        <f>$R110*AJ110*($AE110/SUM($AB110:$AG110))*(X110/SUM($W110:$Z110))</f>
        <v>109496.906670276</v>
      </c>
      <c r="O62" s="18">
        <f>$R110*AJ110*($AE110/SUM($AB110:$AG110))*(Y110/SUM($W110:$Z110))</f>
        <v>31809.001102963197</v>
      </c>
      <c r="P62" s="18">
        <f>$R110*AK110*($AE110/SUM($AB110:$AG110))*(W110/SUM($W110:$Z110))</f>
        <v>25150.334745592172</v>
      </c>
      <c r="Q62" s="18">
        <f>$R110*AK110*($AE110/SUM($AB110:$AG110))*(X110/SUM($W110:$Z110))</f>
        <v>18951.387692932385</v>
      </c>
      <c r="R62" s="18">
        <f>$R110*AK110*($AE110/SUM($AB110:$AG110))*(Y110/SUM($W110:$Z110))</f>
        <v>5505.4040370513221</v>
      </c>
      <c r="S62" s="18">
        <f>$H110*AI110*(SUM($W110:$Y110)/SUM($W110:$Z110))</f>
        <v>5891.750794787732</v>
      </c>
      <c r="T62" s="18">
        <f>$H110*AJ110*(W110/SUM($W110:$Z110))</f>
        <v>3982.7477825382348</v>
      </c>
      <c r="U62" s="18">
        <f>$H110*AJ110*(X110/SUM($W110:$Z110))</f>
        <v>3001.0971254876504</v>
      </c>
      <c r="V62" s="18">
        <f>$H110*AJ110*(Y110/SUM($W110:$Z110))</f>
        <v>871.82281835775734</v>
      </c>
      <c r="W62" s="18">
        <f>$H110*AK110*(W110/SUM($W110:$Z110))</f>
        <v>689.32173159315596</v>
      </c>
      <c r="X62" s="18">
        <f>$H110*AK110*(X110/SUM($W110:$Z110))</f>
        <v>519.42065633440097</v>
      </c>
      <c r="Y62" s="18">
        <f>$H110*AK110*(Y110/SUM($W110:$Z110))</f>
        <v>150.89241086961184</v>
      </c>
      <c r="Z62" s="18">
        <f>$N110*AI110*(SUM($W110:$Y110)/SUM($W110:$Z110))</f>
        <v>31925.300536322346</v>
      </c>
      <c r="AA62" s="18">
        <f>$N110*AJ110*(W110/SUM($W110:$Z110))</f>
        <v>21581.0926745902</v>
      </c>
      <c r="AB62" s="18">
        <f>$N110*AJ110*(X110/SUM($W110:$Z110))</f>
        <v>16261.877157915025</v>
      </c>
      <c r="AC62" s="18">
        <f>$N110*AJ110*(Y110/SUM($W110:$Z110))</f>
        <v>4724.0975492578928</v>
      </c>
      <c r="AD62" s="18">
        <f>$N110*AK110*(W110/SUM($W110:$Z110))</f>
        <v>3735.1891167559961</v>
      </c>
      <c r="AE62" s="18">
        <f>$N110*AK110*(X110/SUM($W110:$Z110))</f>
        <v>2814.5556619468312</v>
      </c>
      <c r="AF62" s="18">
        <f>$N110*AK110*(Y110/SUM($W110:$Z110))</f>
        <v>817.63226814078917</v>
      </c>
      <c r="AG62" s="18">
        <f>$T110*($AE110/SUM($AB110:$AG110))</f>
        <v>155915.22638197508</v>
      </c>
    </row>
    <row r="63" spans="2:40" s="12" customFormat="1" ht="13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2:40" s="12" customFormat="1" ht="13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2:40" s="12" customFormat="1" ht="13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2:40" s="12" customFormat="1" ht="13" x14ac:dyDescent="0.15">
      <c r="C66" s="14" t="s">
        <v>47</v>
      </c>
      <c r="D66" s="15"/>
    </row>
    <row r="67" spans="2:40" s="12" customFormat="1" x14ac:dyDescent="0.15">
      <c r="C67" s="14"/>
      <c r="D67" s="15" t="s">
        <v>31</v>
      </c>
    </row>
    <row r="68" spans="2:40" s="12" customFormat="1" ht="13" x14ac:dyDescent="0.15">
      <c r="B68" s="16" t="s">
        <v>32</v>
      </c>
      <c r="C68" s="16" t="s">
        <v>33</v>
      </c>
      <c r="D68" s="17">
        <f>SUM(E68:AG68)</f>
        <v>2971992.3797523892</v>
      </c>
      <c r="E68" s="18">
        <f>$Q100*AI100*($AF100/SUM($AB100:$AG100))*(SUM($W100:$Y100)/SUM($W100:$Z100))</f>
        <v>313752.18372751825</v>
      </c>
      <c r="F68" s="18">
        <f>$Q100*AJ100*($AF100/SUM($AB100:$AG100))*(W100/SUM($W100:$Z100))</f>
        <v>311581.26785275602</v>
      </c>
      <c r="G68" s="18">
        <f>$Q100*AJ100*($AF100/SUM($AB100:$AG100))*(X100/SUM($W100:$Z100))</f>
        <v>144605.07138368313</v>
      </c>
      <c r="H68" s="18">
        <f>$Q100*AJ100*($AF100/SUM($AB100:$AG100))*(Y100/SUM($W100:$Z100))</f>
        <v>41829.473417362198</v>
      </c>
      <c r="I68" s="18">
        <f>$Q100*AK100*($AF100/SUM($AB100:$AG100))*(W100/SUM($W100:$Z100))</f>
        <v>114316.05365060222</v>
      </c>
      <c r="J68" s="18">
        <f>$Q100*AK100*($AF100/SUM($AB100:$AG100))*(X100/SUM($W100:$Z100))</f>
        <v>53054.155701870339</v>
      </c>
      <c r="K68" s="18">
        <f>$Q100*AK100*($AF100/SUM($AB100:$AG100))*(Y100/SUM($W100:$Z100))</f>
        <v>15346.815809271766</v>
      </c>
      <c r="L68" s="18">
        <f>$R100*AI100*($AF100/SUM($AB100:$AG100))*(SUM($W100:$Y100)/SUM($W100:$Z100))</f>
        <v>478078.57303270156</v>
      </c>
      <c r="M68" s="18">
        <f>$R100*AJ100*($AF100/SUM($AB100:$AG100))*(W100/SUM($W100:$Z100))</f>
        <v>474770.64908058732</v>
      </c>
      <c r="N68" s="18">
        <f>$R100*AJ100*($AF100/SUM($AB100:$AG100))*(X100/SUM($W100:$Z100))</f>
        <v>220341.37056538279</v>
      </c>
      <c r="O68" s="18">
        <f>$R100*AJ100*($AF100/SUM($AB100:$AG100))*(Y100/SUM($W100:$Z100))</f>
        <v>63737.484547515181</v>
      </c>
      <c r="P68" s="18">
        <f>$R100*AK100*($AF100/SUM($AB100:$AG100))*(W100/SUM($W100:$Z100))</f>
        <v>174188.60692766643</v>
      </c>
      <c r="Q68" s="18">
        <f>$R100*AK100*($AF100/SUM($AB100:$AG100))*(X100/SUM($W100:$Z100))</f>
        <v>80841.047064815473</v>
      </c>
      <c r="R68" s="18">
        <f>$R100*AK100*($AF100/SUM($AB100:$AG100))*(Y100/SUM($W100:$Z100))</f>
        <v>23384.646173695604</v>
      </c>
      <c r="S68" s="18">
        <f>$I100*AI100*(SUM($W100:$Y100)/SUM($W100:$Z100))</f>
        <v>35.782310271252847</v>
      </c>
      <c r="T68" s="18">
        <f>$I100*AJ100*(W100/SUM($W100:$Z100))</f>
        <v>35.53472510871898</v>
      </c>
      <c r="U68" s="18">
        <f>$I100*AJ100*(X100/SUM($W100:$Z100))</f>
        <v>16.491689299416315</v>
      </c>
      <c r="V68" s="18">
        <f>$I100*AJ100*(Y100/SUM($W100:$Z100))</f>
        <v>4.7705012871019621</v>
      </c>
      <c r="W68" s="18">
        <f>$I100*AK100*(W100/SUM($W100:$Z100))</f>
        <v>13.037335556088021</v>
      </c>
      <c r="X68" s="18">
        <f>$I100*AK100*(X100/SUM($W100:$Z100))</f>
        <v>6.0506360081699722</v>
      </c>
      <c r="Y68" s="18">
        <f>$I100*AK100*(Y100/SUM($W100:$Z100))</f>
        <v>1.7502492522571305</v>
      </c>
      <c r="Z68" s="18">
        <f>$O100*AI100*(SUM($W100:$Y100)/SUM($W100:$Z100))</f>
        <v>579.70693113819402</v>
      </c>
      <c r="AA68" s="18">
        <f>$O100*AJ100*(W100/SUM($W100:$Z100))</f>
        <v>575.69581967893293</v>
      </c>
      <c r="AB68" s="18">
        <f>$O100*AJ100*(X100/SUM($W100:$Z100))</f>
        <v>267.18080863353072</v>
      </c>
      <c r="AC68" s="18">
        <f>$O100*AJ100*(Y100/SUM($W100:$Z100))</f>
        <v>77.286587706955657</v>
      </c>
      <c r="AD68" s="18">
        <f>$O100*AK100*(W100/SUM($W100:$Z100))</f>
        <v>211.21704350963986</v>
      </c>
      <c r="AE68" s="18">
        <f>$O100*AK100*(X100/SUM($W100:$Z100))</f>
        <v>98.025968841604808</v>
      </c>
      <c r="AF68" s="18">
        <f>$O100*AK100*(Y100/SUM($W100:$Z100))</f>
        <v>28.355676731360884</v>
      </c>
      <c r="AG68" s="18">
        <f>$T100*($AF100/SUM($AB100:$AG100))</f>
        <v>460214.09453393723</v>
      </c>
    </row>
    <row r="69" spans="2:40" s="12" customFormat="1" ht="13" x14ac:dyDescent="0.15">
      <c r="B69" s="16"/>
      <c r="C69" s="16" t="s">
        <v>34</v>
      </c>
      <c r="D69" s="17">
        <f t="shared" ref="D69:D78" si="5">SUM(E69:AG69)</f>
        <v>1575338.8701766955</v>
      </c>
      <c r="E69" s="18">
        <f>$Q101*AI101*($AF101/SUM($AB101:$AG101))*(SUM($W101:$Y101)/SUM($W101:$Z101))</f>
        <v>219606.02582701546</v>
      </c>
      <c r="F69" s="18">
        <f>$Q101*AJ101*($AF101/SUM($AB101:$AG101))*(W101/SUM($W101:$Z101))</f>
        <v>220837.64596747054</v>
      </c>
      <c r="G69" s="18">
        <f>$Q101*AJ101*($AF101/SUM($AB101:$AG101))*(X101/SUM($W101:$Z101))</f>
        <v>140736.97485416415</v>
      </c>
      <c r="H69" s="18">
        <f>$Q101*AJ101*($AF101/SUM($AB101:$AG101))*(Y101/SUM($W101:$Z101))</f>
        <v>33230.863754353843</v>
      </c>
      <c r="I69" s="18">
        <f>$Q101*AK101*($AF101/SUM($AB101:$AG101))*(W101/SUM($W101:$Z101))</f>
        <v>36522.232786641594</v>
      </c>
      <c r="J69" s="18">
        <f>$Q101*AK101*($AF101/SUM($AB101:$AG101))*(X101/SUM($W101:$Z101))</f>
        <v>23275.1464760163</v>
      </c>
      <c r="K69" s="18">
        <f>$Q101*AK101*($AF101/SUM($AB101:$AG101))*(Y101/SUM($W101:$Z101))</f>
        <v>5495.7357312007171</v>
      </c>
      <c r="L69" s="18">
        <f>$R101*AI101*($AF101/SUM($AB101:$AG101))*(SUM($W101:$Y101)/SUM($W101:$Z101))</f>
        <v>186190.17725163189</v>
      </c>
      <c r="M69" s="18">
        <f>$R101*AJ101*($AF101/SUM($AB101:$AG101))*(W101/SUM($W101:$Z101))</f>
        <v>187234.3907307222</v>
      </c>
      <c r="N69" s="18">
        <f>$R101*AJ101*($AF101/SUM($AB101:$AG101))*(X101/SUM($W101:$Z101))</f>
        <v>119322.05500861876</v>
      </c>
      <c r="O69" s="18">
        <f>$R101*AJ101*($AF101/SUM($AB101:$AG101))*(Y101/SUM($W101:$Z101))</f>
        <v>28174.365386137917</v>
      </c>
      <c r="P69" s="18">
        <f>$R101*AK101*($AF101/SUM($AB101:$AG101))*(W101/SUM($W101:$Z101))</f>
        <v>30964.910778571302</v>
      </c>
      <c r="Q69" s="18">
        <f>$R101*AK101*($AF101/SUM($AB101:$AG101))*(X101/SUM($W101:$Z101))</f>
        <v>19733.537053945714</v>
      </c>
      <c r="R69" s="18">
        <f>$R101*AK101*($AF101/SUM($AB101:$AG101))*(Y101/SUM($W101:$Z101))</f>
        <v>4659.4896750529415</v>
      </c>
      <c r="S69" s="18">
        <f>$I101*AI101*(SUM($W101:$Y101)/SUM($W101:$Z101))</f>
        <v>5613.7316429334105</v>
      </c>
      <c r="T69" s="18">
        <f>$I101*AJ101*(W101/SUM($W101:$Z101))</f>
        <v>5645.2152278146077</v>
      </c>
      <c r="U69" s="18">
        <f>$I101*AJ101*(X101/SUM($W101:$Z101))</f>
        <v>3597.6226339612299</v>
      </c>
      <c r="V69" s="18">
        <f>$I101*AJ101*(Y101/SUM($W101:$Z101))</f>
        <v>849.47191534157037</v>
      </c>
      <c r="W69" s="18">
        <f>$I101*AK101*(W101/SUM($W101:$Z101))</f>
        <v>933.60832469346622</v>
      </c>
      <c r="X69" s="18">
        <f>$I101*AK101*(X101/SUM($W101:$Z101))</f>
        <v>594.97650747181456</v>
      </c>
      <c r="Y69" s="18">
        <f>$I101*AK101*(Y101/SUM($W101:$Z101))</f>
        <v>140.4860611600119</v>
      </c>
      <c r="Z69" s="18">
        <f>$O101*AI101*(SUM($W101:$Y101)/SUM($W101:$Z101))</f>
        <v>1194.1986920024519</v>
      </c>
      <c r="AA69" s="18">
        <f>$O101*AJ101*(W101/SUM($W101:$Z101))</f>
        <v>1200.896136461166</v>
      </c>
      <c r="AB69" s="18">
        <f>$O101*AJ101*(X101/SUM($W101:$Z101))</f>
        <v>765.31557207638991</v>
      </c>
      <c r="AC69" s="18">
        <f>$O101*AJ101*(Y101/SUM($W101:$Z101))</f>
        <v>180.70658070567015</v>
      </c>
      <c r="AD69" s="18">
        <f>$O101*AK101*(W101/SUM($W101:$Z101))</f>
        <v>198.60476259049469</v>
      </c>
      <c r="AE69" s="18">
        <f>$O101*AK101*(X101/SUM($W101:$Z101))</f>
        <v>126.56824589921993</v>
      </c>
      <c r="AF69" s="18">
        <f>$O101*AK101*(Y101/SUM($W101:$Z101))</f>
        <v>29.8853385150767</v>
      </c>
      <c r="AG69" s="18">
        <f>$T101*($AF101/SUM($AB101:$AG101))</f>
        <v>298284.03125352535</v>
      </c>
    </row>
    <row r="70" spans="2:40" s="12" customFormat="1" ht="13" x14ac:dyDescent="0.15">
      <c r="B70" s="16"/>
      <c r="C70" s="16" t="s">
        <v>35</v>
      </c>
      <c r="D70" s="17">
        <f t="shared" si="5"/>
        <v>2948212.9961637394</v>
      </c>
      <c r="E70" s="18">
        <f>$Q102*AI102*($AF102/SUM($AB102:$AG102))*(SUM($W102:$Y102)/SUM($W102:$Z102))</f>
        <v>200454.06829367494</v>
      </c>
      <c r="F70" s="18">
        <f>$Q102*AJ102*($AF102/SUM($AB102:$AG102))*(W102/SUM($W102:$Z102))</f>
        <v>163989.42601396539</v>
      </c>
      <c r="G70" s="18">
        <f>$Q102*AJ102*($AF102/SUM($AB102:$AG102))*(X102/SUM($W102:$Z102))</f>
        <v>161637.90386918551</v>
      </c>
      <c r="H70" s="18">
        <f>$Q102*AJ102*($AF102/SUM($AB102:$AG102))*(Y102/SUM($W102:$Z102))</f>
        <v>79086.893411337122</v>
      </c>
      <c r="I70" s="18">
        <f>$Q102*AK102*($AF102/SUM($AB102:$AG102))*(W102/SUM($W102:$Z102))</f>
        <v>101429.14362255306</v>
      </c>
      <c r="J70" s="18">
        <f>$Q102*AK102*($AF102/SUM($AB102:$AG102))*(X102/SUM($W102:$Z102))</f>
        <v>99974.703033595943</v>
      </c>
      <c r="K70" s="18">
        <f>$Q102*AK102*($AF102/SUM($AB102:$AG102))*(Y102/SUM($W102:$Z102))</f>
        <v>48916.055537610868</v>
      </c>
      <c r="L70" s="18">
        <f>$R102*AI102*($AF102/SUM($AB102:$AG102))*(SUM($W102:$Y102)/SUM($W102:$Z102))</f>
        <v>228320.96105578094</v>
      </c>
      <c r="M70" s="18">
        <f>$R102*AJ102*($AF102/SUM($AB102:$AG102))*(W102/SUM($W102:$Z102))</f>
        <v>186787.04637533118</v>
      </c>
      <c r="N70" s="18">
        <f>$R102*AJ102*($AF102/SUM($AB102:$AG102))*(X102/SUM($W102:$Z102))</f>
        <v>184108.61834136627</v>
      </c>
      <c r="O70" s="18">
        <f>$R102*AJ102*($AF102/SUM($AB102:$AG102))*(Y102/SUM($W102:$Z102))</f>
        <v>90081.461874537446</v>
      </c>
      <c r="P70" s="18">
        <f>$R102*AK102*($AF102/SUM($AB102:$AG102))*(W102/SUM($W102:$Z102))</f>
        <v>115529.70587275868</v>
      </c>
      <c r="Q70" s="18">
        <f>$R102*AK102*($AF102/SUM($AB102:$AG102))*(X102/SUM($W102:$Z102))</f>
        <v>113873.0706350906</v>
      </c>
      <c r="R70" s="18">
        <f>$R102*AK102*($AF102/SUM($AB102:$AG102))*(Y102/SUM($W102:$Z102))</f>
        <v>55716.309010215664</v>
      </c>
      <c r="S70" s="18">
        <f>$I102*AI102*(SUM($W102:$Y102)/SUM($W102:$Z102))</f>
        <v>43883.955622328387</v>
      </c>
      <c r="T70" s="18">
        <f>$I102*AJ102*(W102/SUM($W102:$Z102))</f>
        <v>35901.015903477361</v>
      </c>
      <c r="U70" s="18">
        <f>$I102*AJ102*(X102/SUM($W102:$Z102))</f>
        <v>35386.214211873586</v>
      </c>
      <c r="V70" s="18">
        <f>$I102*AJ102*(Y102/SUM($W102:$Z102))</f>
        <v>17313.920093087207</v>
      </c>
      <c r="W70" s="18">
        <f>$I102*AK102*(W102/SUM($W102:$Z102))</f>
        <v>22205.146921846434</v>
      </c>
      <c r="X70" s="18">
        <f>$I102*AK102*(X102/SUM($W102:$Z102))</f>
        <v>21886.736790266572</v>
      </c>
      <c r="Y70" s="18">
        <f>$I102*AK102*(Y102/SUM($W102:$Z102))</f>
        <v>10708.837334680326</v>
      </c>
      <c r="Z70" s="18">
        <f>$O102*AI102*(SUM($W102:$Y102)/SUM($W102:$Z102))</f>
        <v>46775.965104356263</v>
      </c>
      <c r="AA70" s="18">
        <f>$O102*AJ102*(W102/SUM($W102:$Z102))</f>
        <v>38266.939324347441</v>
      </c>
      <c r="AB70" s="18">
        <f>$O102*AJ102*(X102/SUM($W102:$Z102))</f>
        <v>37718.211534871014</v>
      </c>
      <c r="AC70" s="18">
        <f>$O102*AJ102*(Y102/SUM($W102:$Z102))</f>
        <v>18454.929839592471</v>
      </c>
      <c r="AD70" s="18">
        <f>$O102*AK102*(W102/SUM($W102:$Z102))</f>
        <v>23668.494847919163</v>
      </c>
      <c r="AE70" s="18">
        <f>$O102*AK102*(X102/SUM($W102:$Z102))</f>
        <v>23329.101076495444</v>
      </c>
      <c r="AF70" s="18">
        <f>$O102*AK102*(Y102/SUM($W102:$Z102))</f>
        <v>11414.563577317211</v>
      </c>
      <c r="AG70" s="18">
        <f>$T102*($AF102/SUM($AB102:$AG102))</f>
        <v>731393.59703427739</v>
      </c>
    </row>
    <row r="71" spans="2:40" s="12" customFormat="1" ht="13" x14ac:dyDescent="0.15">
      <c r="B71" s="16"/>
      <c r="C71" s="16" t="s">
        <v>36</v>
      </c>
      <c r="D71" s="17">
        <f t="shared" si="5"/>
        <v>13668694.326876823</v>
      </c>
      <c r="E71" s="18">
        <f>$Q103*AI103*($AF103/SUM($AB103:$AG103))*(SUM($W103:$Y103)/SUM($W103:$Z103))</f>
        <v>589685.43297005445</v>
      </c>
      <c r="F71" s="18">
        <f>$Q103*AJ103*($AF103/SUM($AB103:$AG103))*(W103/SUM($W103:$Z103))</f>
        <v>717787.38076001348</v>
      </c>
      <c r="G71" s="18">
        <f>$Q103*AJ103*($AF103/SUM($AB103:$AG103))*(X103/SUM($W103:$Z103))</f>
        <v>414729.53781739256</v>
      </c>
      <c r="H71" s="18">
        <f>$Q103*AJ103*($AF103/SUM($AB103:$AG103))*(Y103/SUM($W103:$Z103))</f>
        <v>70256.766696256658</v>
      </c>
      <c r="I71" s="18">
        <f>$Q103*AK103*($AF103/SUM($AB103:$AG103))*(W103/SUM($W103:$Z103))</f>
        <v>262621.86897259316</v>
      </c>
      <c r="J71" s="18">
        <f>$Q103*AK103*($AF103/SUM($AB103:$AG103))*(X103/SUM($W103:$Z103))</f>
        <v>151739.98493038281</v>
      </c>
      <c r="K71" s="18">
        <f>$Q103*AK103*($AF103/SUM($AB103:$AG103))*(Y103/SUM($W103:$Z103))</f>
        <v>25705.332626781437</v>
      </c>
      <c r="L71" s="18">
        <f>$R103*AI103*($AF103/SUM($AB103:$AG103))*(SUM($W103:$Y103)/SUM($W103:$Z103))</f>
        <v>1317003.0417258905</v>
      </c>
      <c r="M71" s="18">
        <f>$R103*AJ103*($AF103/SUM($AB103:$AG103))*(W103/SUM($W103:$Z103))</f>
        <v>1603105.8440973961</v>
      </c>
      <c r="N71" s="18">
        <f>$R103*AJ103*($AF103/SUM($AB103:$AG103))*(X103/SUM($W103:$Z103))</f>
        <v>926256.66543608846</v>
      </c>
      <c r="O71" s="18">
        <f>$R103*AJ103*($AF103/SUM($AB103:$AG103))*(Y103/SUM($W103:$Z103))</f>
        <v>156911.41457363262</v>
      </c>
      <c r="P71" s="18">
        <f>$R103*AK103*($AF103/SUM($AB103:$AG103))*(W103/SUM($W103:$Z103))</f>
        <v>586539.50211825524</v>
      </c>
      <c r="Q71" s="18">
        <f>$R103*AK103*($AF103/SUM($AB103:$AG103))*(X103/SUM($W103:$Z103))</f>
        <v>338895.97831544769</v>
      </c>
      <c r="R71" s="18">
        <f>$R103*AK103*($AF103/SUM($AB103:$AG103))*(Y103/SUM($W103:$Z103))</f>
        <v>57410.272265901665</v>
      </c>
      <c r="S71" s="18">
        <f>$I103*AI103*(SUM($W103:$Y103)/SUM($W103:$Z103))</f>
        <v>18679.816979954965</v>
      </c>
      <c r="T71" s="18">
        <f>$I103*AJ103*(W103/SUM($W103:$Z103))</f>
        <v>22737.778743466424</v>
      </c>
      <c r="U71" s="18">
        <f>$I103*AJ103*(X103/SUM($W103:$Z103))</f>
        <v>13137.63479553957</v>
      </c>
      <c r="V71" s="18">
        <f>$I103*AJ103*(Y103/SUM($W103:$Z103))</f>
        <v>2225.5654796819704</v>
      </c>
      <c r="W71" s="18">
        <f>$I103*AK103*(W103/SUM($W103:$Z103))</f>
        <v>8319.2294960267027</v>
      </c>
      <c r="X71" s="18">
        <f>$I103*AK103*(X103/SUM($W103:$Z103))</f>
        <v>4806.7579569743521</v>
      </c>
      <c r="Y71" s="18">
        <f>$I103*AK103*(Y103/SUM($W103:$Z103))</f>
        <v>814.28314492809659</v>
      </c>
      <c r="Z71" s="18">
        <f>$O103*AI103*(SUM($W103:$Y103)/SUM($W103:$Z103))</f>
        <v>37767.697170838401</v>
      </c>
      <c r="AA71" s="18">
        <f>$O103*AJ103*(W103/SUM($W103:$Z103))</f>
        <v>45972.26743935886</v>
      </c>
      <c r="AB71" s="18">
        <f>$O103*AJ103*(X103/SUM($W103:$Z103))</f>
        <v>26562.263058115048</v>
      </c>
      <c r="AC71" s="18">
        <f>$O103*AJ103*(Y103/SUM($W103:$Z103))</f>
        <v>4499.7487481112894</v>
      </c>
      <c r="AD71" s="18">
        <f>$O103*AK103*(W103/SUM($W103:$Z103))</f>
        <v>16820.193722337026</v>
      </c>
      <c r="AE71" s="18">
        <f>$O103*AK103*(X103/SUM($W103:$Z103))</f>
        <v>9718.5202128764595</v>
      </c>
      <c r="AF71" s="18">
        <f>$O103*AK103*(Y103/SUM($W103:$Z103))</f>
        <v>1646.3544188876958</v>
      </c>
      <c r="AG71" s="18">
        <f>$T103*($AF103/SUM($AB103:$AG103))</f>
        <v>6236337.1922036391</v>
      </c>
    </row>
    <row r="72" spans="2:40" s="12" customFormat="1" ht="13" x14ac:dyDescent="0.15">
      <c r="B72" s="16"/>
      <c r="C72" s="16" t="s">
        <v>37</v>
      </c>
      <c r="D72" s="17">
        <f t="shared" si="5"/>
        <v>1171661.0915941463</v>
      </c>
      <c r="E72" s="18">
        <f>$Q104*AI104*($AF104/SUM($AB104:$AG104))*(SUM($W104:$Y104)/SUM($W104:$Z104))</f>
        <v>186156.011372974</v>
      </c>
      <c r="F72" s="18">
        <f>$Q104*AJ104*($AF104/SUM($AB104:$AG104))*(W104/SUM($W104:$Z104))</f>
        <v>235028.26085126374</v>
      </c>
      <c r="G72" s="18">
        <f>$Q104*AJ104*($AF104/SUM($AB104:$AG104))*(X104/SUM($W104:$Z104))</f>
        <v>89449.255734336868</v>
      </c>
      <c r="H72" s="18">
        <f>$Q104*AJ104*($AF104/SUM($AB104:$AG104))*(Y104/SUM($W104:$Z104))</f>
        <v>27266.316867248734</v>
      </c>
      <c r="I72" s="18">
        <f>$Q104*AK104*($AF104/SUM($AB104:$AG104))*(W104/SUM($W104:$Z104))</f>
        <v>44039.625212703875</v>
      </c>
      <c r="J72" s="18">
        <f>$Q104*AK104*($AF104/SUM($AB104:$AG104))*(X104/SUM($W104:$Z104))</f>
        <v>16761.012840870528</v>
      </c>
      <c r="K72" s="18">
        <f>$Q104*AK104*($AF104/SUM($AB104:$AG104))*(Y104/SUM($W104:$Z104))</f>
        <v>5109.1658995186908</v>
      </c>
      <c r="L72" s="18">
        <f>$R104*AI104*($AF104/SUM($AB104:$AG104))*(SUM($W104:$Y104)/SUM($W104:$Z104))</f>
        <v>151423.9053104952</v>
      </c>
      <c r="M72" s="18">
        <f>$R104*AJ104*($AF104/SUM($AB104:$AG104))*(W104/SUM($W104:$Z104))</f>
        <v>191177.80217759279</v>
      </c>
      <c r="N72" s="18">
        <f>$R104*AJ104*($AF104/SUM($AB104:$AG104))*(X104/SUM($W104:$Z104))</f>
        <v>72760.237665776076</v>
      </c>
      <c r="O72" s="18">
        <f>$R104*AJ104*($AF104/SUM($AB104:$AG104))*(Y104/SUM($W104:$Z104))</f>
        <v>22179.096731934191</v>
      </c>
      <c r="P72" s="18">
        <f>$R104*AK104*($AF104/SUM($AB104:$AG104))*(W104/SUM($W104:$Z104))</f>
        <v>35822.920726192147</v>
      </c>
      <c r="Q72" s="18">
        <f>$R104*AK104*($AF104/SUM($AB104:$AG104))*(X104/SUM($W104:$Z104))</f>
        <v>13633.822526627477</v>
      </c>
      <c r="R72" s="18">
        <f>$R104*AK104*($AF104/SUM($AB104:$AG104))*(Y104/SUM($W104:$Z104))</f>
        <v>4155.9219478240684</v>
      </c>
      <c r="S72" s="18">
        <f>$I104*AI104*(SUM($W104:$Y104)/SUM($W104:$Z104))</f>
        <v>303.91924277678487</v>
      </c>
      <c r="T72" s="18">
        <f>$I104*AJ104*(W104/SUM($W104:$Z104))</f>
        <v>383.70832369172075</v>
      </c>
      <c r="U72" s="18">
        <f>$I104*AJ104*(X104/SUM($W104:$Z104))</f>
        <v>146.03530592014712</v>
      </c>
      <c r="V72" s="18">
        <f>$I104*AJ104*(Y104/SUM($W104:$Z104))</f>
        <v>44.51512639580104</v>
      </c>
      <c r="W72" s="18">
        <f>$I104*AK104*(W104/SUM($W104:$Z104))</f>
        <v>71.899314172572133</v>
      </c>
      <c r="X72" s="18">
        <f>$I104*AK104*(X104/SUM($W104:$Z104))</f>
        <v>27.364114073991605</v>
      </c>
      <c r="Y72" s="18">
        <f>$I104*AK104*(Y104/SUM($W104:$Z104))</f>
        <v>8.341250008261202</v>
      </c>
      <c r="Z72" s="18">
        <f>$O104*AI104*(SUM($W104:$Y104)/SUM($W104:$Z104))</f>
        <v>838.6650269771792</v>
      </c>
      <c r="AA72" s="18">
        <f>$O104*AJ104*(W104/SUM($W104:$Z104))</f>
        <v>1058.8429633481121</v>
      </c>
      <c r="AB72" s="18">
        <f>$O104*AJ104*(X104/SUM($W104:$Z104))</f>
        <v>402.98436736068419</v>
      </c>
      <c r="AC72" s="18">
        <f>$O104*AJ104*(Y104/SUM($W104:$Z104))</f>
        <v>122.83947320521148</v>
      </c>
      <c r="AD72" s="18">
        <f>$O104*AK104*(W104/SUM($W104:$Z104))</f>
        <v>198.40612825055027</v>
      </c>
      <c r="AE72" s="18">
        <f>$O104*AK104*(X104/SUM($W104:$Z104))</f>
        <v>75.511261670673605</v>
      </c>
      <c r="AF72" s="18">
        <f>$O104*AK104*(Y104/SUM($W104:$Z104))</f>
        <v>23.017676009214302</v>
      </c>
      <c r="AG72" s="18">
        <f>$T104*($AF104/SUM($AB104:$AG104))</f>
        <v>72991.686154927724</v>
      </c>
    </row>
    <row r="73" spans="2:40" s="12" customFormat="1" ht="13" x14ac:dyDescent="0.15">
      <c r="B73" s="16"/>
      <c r="C73" s="14" t="s">
        <v>38</v>
      </c>
      <c r="D73" s="17">
        <f>SUM(D68:D72)</f>
        <v>22335899.66456379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5"/>
      <c r="P73" s="26"/>
      <c r="Q73" s="17"/>
      <c r="R73" s="17"/>
      <c r="S73" s="17"/>
      <c r="T73" s="27"/>
      <c r="U73" s="26"/>
      <c r="V73" s="17"/>
      <c r="W73" s="17"/>
      <c r="X73" s="17"/>
      <c r="Y73" s="17"/>
      <c r="Z73" s="16"/>
      <c r="AA73" s="16"/>
      <c r="AB73" s="16"/>
      <c r="AC73" s="16"/>
      <c r="AD73" s="16"/>
      <c r="AE73" s="16"/>
      <c r="AF73" s="16"/>
      <c r="AG73" s="16"/>
      <c r="AK73" s="7"/>
      <c r="AL73" s="7"/>
      <c r="AM73" s="7"/>
      <c r="AN73" s="7"/>
    </row>
    <row r="74" spans="2:40" s="12" customFormat="1" ht="13" x14ac:dyDescent="0.15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2:40" s="12" customFormat="1" ht="13" x14ac:dyDescent="0.15">
      <c r="B75" s="16" t="s">
        <v>39</v>
      </c>
      <c r="C75" s="16" t="s">
        <v>40</v>
      </c>
      <c r="D75" s="17">
        <f t="shared" si="5"/>
        <v>1429222.251072187</v>
      </c>
      <c r="E75" s="18">
        <f>$Q107*AI107*($AF107/SUM($AB107:$AG107))*(SUM($W107:$Y107)/SUM($W107:$Z107))</f>
        <v>52136.125635380697</v>
      </c>
      <c r="F75" s="18">
        <f>$Q107*AJ107*($AF107/SUM($AB107:$AG107))*(W107/SUM($W107:$Z107))</f>
        <v>43870.325374455555</v>
      </c>
      <c r="G75" s="18">
        <f>$Q107*AJ107*($AF107/SUM($AB107:$AG107))*(X107/SUM($W107:$Z107))</f>
        <v>66629.190139797647</v>
      </c>
      <c r="H75" s="18">
        <f>$Q107*AJ107*($AF107/SUM($AB107:$AG107))*(Y107/SUM($W107:$Z107))</f>
        <v>36708.368632704027</v>
      </c>
      <c r="I75" s="18">
        <f>$Q107*AK107*($AF107/SUM($AB107:$AG107))*(W107/SUM($W107:$Z107))</f>
        <v>31988.778918873839</v>
      </c>
      <c r="J75" s="18">
        <f>$Q107*AK107*($AF107/SUM($AB107:$AG107))*(X107/SUM($W107:$Z107))</f>
        <v>48583.784476935783</v>
      </c>
      <c r="K75" s="18">
        <f>$Q107*AK107*($AF107/SUM($AB107:$AG107))*(Y107/SUM($W107:$Z107))</f>
        <v>26766.518794680014</v>
      </c>
      <c r="L75" s="18">
        <f>$R107*AI107*($AF107/SUM($AB107:$AG107))*(SUM($W107:$Y107)/SUM($W107:$Z107))</f>
        <v>100255.05400806745</v>
      </c>
      <c r="M75" s="18">
        <f>$R107*AJ107*($AF107/SUM($AB107:$AG107))*(W107/SUM($W107:$Z107))</f>
        <v>84360.35064298693</v>
      </c>
      <c r="N75" s="18">
        <f>$R107*AJ107*($AF107/SUM($AB107:$AG107))*(X107/SUM($W107:$Z107))</f>
        <v>128124.46215692864</v>
      </c>
      <c r="O75" s="18">
        <f>$R107*AJ107*($AF107/SUM($AB107:$AG107))*(Y107/SUM($W107:$Z107))</f>
        <v>70588.28086992199</v>
      </c>
      <c r="P75" s="18">
        <f>$R107*AK107*($AF107/SUM($AB107:$AG107))*(W107/SUM($W107:$Z107))</f>
        <v>61512.755677177949</v>
      </c>
      <c r="Q75" s="18">
        <f>$R107*AK107*($AF107/SUM($AB107:$AG107))*(X107/SUM($W107:$Z107))</f>
        <v>93424.086989427102</v>
      </c>
      <c r="R75" s="18">
        <f>$R107*AK107*($AF107/SUM($AB107:$AG107))*(Y107/SUM($W107:$Z107))</f>
        <v>51470.621467651428</v>
      </c>
      <c r="S75" s="18">
        <f>$I107*AI107*(SUM($W107:$Y107)/SUM($W107:$Z107))</f>
        <v>4275.3586606887056</v>
      </c>
      <c r="T75" s="18">
        <f>$I107*AJ107*(W107/SUM($W107:$Z107))</f>
        <v>3597.5319080792392</v>
      </c>
      <c r="U75" s="18">
        <f>$I107*AJ107*(X107/SUM($W107:$Z107))</f>
        <v>5463.8445348064715</v>
      </c>
      <c r="V75" s="18">
        <f>$I107*AJ107*(Y107/SUM($W107:$Z107))</f>
        <v>3010.2244814118089</v>
      </c>
      <c r="W75" s="18">
        <f>$I107*AK107*(W107/SUM($W107:$Z107))</f>
        <v>2623.2003496411112</v>
      </c>
      <c r="X75" s="18">
        <f>$I107*AK107*(X107/SUM($W107:$Z107))</f>
        <v>3984.053306629718</v>
      </c>
      <c r="Y75" s="18">
        <f>$I107*AK107*(Y107/SUM($W107:$Z107))</f>
        <v>2194.9553510294436</v>
      </c>
      <c r="Z75" s="18">
        <f>$O107*AI107*(SUM($W107:$Y107)/SUM($W107:$Z107))</f>
        <v>6850.1090891283047</v>
      </c>
      <c r="AA75" s="18">
        <f>$O107*AJ107*(W107/SUM($W107:$Z107))</f>
        <v>5764.0745438636359</v>
      </c>
      <c r="AB75" s="18">
        <f>$O107*AJ107*(X107/SUM($W107:$Z107))</f>
        <v>8754.3371398535892</v>
      </c>
      <c r="AC75" s="18">
        <f>$O107*AJ107*(Y107/SUM($W107:$Z107))</f>
        <v>4823.0728032332836</v>
      </c>
      <c r="AD75" s="18">
        <f>$O107*AK107*(W107/SUM($W107:$Z107))</f>
        <v>4202.971021567233</v>
      </c>
      <c r="AE75" s="18">
        <f>$O107*AK107*(X107/SUM($W107:$Z107))</f>
        <v>6383.3708311432401</v>
      </c>
      <c r="AF75" s="18">
        <f>$O107*AK107*(Y107/SUM($W107:$Z107))</f>
        <v>3516.8239190242689</v>
      </c>
      <c r="AG75" s="18">
        <f>$T107*($AF107/SUM($AB107:$AG107))</f>
        <v>467359.61934709753</v>
      </c>
    </row>
    <row r="76" spans="2:40" s="12" customFormat="1" ht="13" x14ac:dyDescent="0.15">
      <c r="B76" s="16"/>
      <c r="C76" s="16" t="s">
        <v>41</v>
      </c>
      <c r="D76" s="17">
        <f t="shared" si="5"/>
        <v>276822.10305483569</v>
      </c>
      <c r="E76" s="18">
        <f>$Q108*AI108*($AF108/SUM($AB108:$AG108))*(SUM($W108:$Y108)/SUM($W108:$Z108))</f>
        <v>17086.927810057095</v>
      </c>
      <c r="F76" s="18">
        <f>$Q108*AJ108*($AF108/SUM($AB108:$AG108))*(W108/SUM($W108:$Z108))</f>
        <v>20365.481539477383</v>
      </c>
      <c r="G76" s="18">
        <f>$Q108*AJ108*($AF108/SUM($AB108:$AG108))*(X108/SUM($W108:$Z108))</f>
        <v>6471.7932825801008</v>
      </c>
      <c r="H76" s="18">
        <f>$Q108*AJ108*($AF108/SUM($AB108:$AG108))*(Y108/SUM($W108:$Z108))</f>
        <v>1868.7638988384292</v>
      </c>
      <c r="I76" s="18">
        <f>$Q108*AK108*($AF108/SUM($AB108:$AG108))*(W108/SUM($W108:$Z108))</f>
        <v>16001.449781017945</v>
      </c>
      <c r="J76" s="18">
        <f>$Q108*AK108*($AF108/SUM($AB108:$AG108))*(X108/SUM($W108:$Z108))</f>
        <v>5084.980436312936</v>
      </c>
      <c r="K76" s="18">
        <f>$Q108*AK108*($AF108/SUM($AB108:$AG108))*(Y108/SUM($W108:$Z108))</f>
        <v>1468.3144919444801</v>
      </c>
      <c r="L76" s="18">
        <f>$R108*AI108*($AF108/SUM($AB108:$AG108))*(SUM($W108:$Y108)/SUM($W108:$Z108))</f>
        <v>7722.3587643478049</v>
      </c>
      <c r="M76" s="18">
        <f>$R108*AJ108*($AF108/SUM($AB108:$AG108))*(W108/SUM($W108:$Z108))</f>
        <v>9204.0861063379834</v>
      </c>
      <c r="N76" s="18">
        <f>$R108*AJ108*($AF108/SUM($AB108:$AG108))*(X108/SUM($W108:$Z108))</f>
        <v>2924.8973327647423</v>
      </c>
      <c r="O76" s="18">
        <f>$R108*AJ108*($AF108/SUM($AB108:$AG108))*(Y108/SUM($W108:$Z108))</f>
        <v>844.57928500158505</v>
      </c>
      <c r="P76" s="18">
        <f>$R108*AK108*($AF108/SUM($AB108:$AG108))*(W108/SUM($W108:$Z108))</f>
        <v>7231.7819406941317</v>
      </c>
      <c r="Q76" s="18">
        <f>$R108*AK108*($AF108/SUM($AB108:$AG108))*(X108/SUM($W108:$Z108))</f>
        <v>2298.1336186008693</v>
      </c>
      <c r="R76" s="18">
        <f>$R108*AK108*($AF108/SUM($AB108:$AG108))*(Y108/SUM($W108:$Z108))</f>
        <v>663.5980096441026</v>
      </c>
      <c r="S76" s="18">
        <f>$I108*AI108*(SUM($W108:$Y108)/SUM($W108:$Z108))</f>
        <v>14369.310767033508</v>
      </c>
      <c r="T76" s="18">
        <f>$I108*AJ108*(W108/SUM($W108:$Z108))</f>
        <v>17126.421812866352</v>
      </c>
      <c r="U76" s="18">
        <f>$I108*AJ108*(X108/SUM($W108:$Z108))</f>
        <v>5442.4768414283271</v>
      </c>
      <c r="V76" s="18">
        <f>$I108*AJ108*(Y108/SUM($W108:$Z108))</f>
        <v>1571.5434343216102</v>
      </c>
      <c r="W76" s="18">
        <f>$I108*AK108*(W108/SUM($W108:$Z108))</f>
        <v>13456.474281537849</v>
      </c>
      <c r="X76" s="18">
        <f>$I108*AK108*(X108/SUM($W108:$Z108))</f>
        <v>4276.2318039794</v>
      </c>
      <c r="Y76" s="18">
        <f>$I108*AK108*(Y108/SUM($W108:$Z108))</f>
        <v>1234.7841269669796</v>
      </c>
      <c r="Z76" s="18">
        <f>$O108*AI108*(SUM($W108:$Y108)/SUM($W108:$Z108))</f>
        <v>27917.209554010376</v>
      </c>
      <c r="AA76" s="18">
        <f>$O108*AJ108*(W108/SUM($W108:$Z108))</f>
        <v>33273.823248160617</v>
      </c>
      <c r="AB76" s="18">
        <f>$O108*AJ108*(X108/SUM($W108:$Z108))</f>
        <v>10573.838156774049</v>
      </c>
      <c r="AC76" s="18">
        <f>$O108*AJ108*(Y108/SUM($W108:$Z108))</f>
        <v>3053.2506458027547</v>
      </c>
      <c r="AD76" s="18">
        <f>$O108*AK108*(W108/SUM($W108:$Z108))</f>
        <v>26143.718266411921</v>
      </c>
      <c r="AE76" s="18">
        <f>$O108*AK108*(X108/SUM($W108:$Z108))</f>
        <v>8308.0156946081825</v>
      </c>
      <c r="AF76" s="18">
        <f>$O108*AK108*(Y108/SUM($W108:$Z108))</f>
        <v>2398.9826502735932</v>
      </c>
      <c r="AG76" s="18">
        <f>$T108*($AF108/SUM($AB108:$AG108))</f>
        <v>8438.8754730405672</v>
      </c>
    </row>
    <row r="77" spans="2:40" s="12" customFormat="1" ht="13" x14ac:dyDescent="0.15">
      <c r="B77" s="16"/>
      <c r="C77" s="16" t="s">
        <v>42</v>
      </c>
      <c r="D77" s="17">
        <f t="shared" si="5"/>
        <v>0</v>
      </c>
      <c r="E77" s="18">
        <f>$Q109*AI109*($AF109/SUM($AB109:$AG109))*(SUM($W109:$Y109)/SUM($W109:$Z109))</f>
        <v>0</v>
      </c>
      <c r="F77" s="18">
        <f>$Q109*AJ109*($AF109/SUM($AB109:$AG109))*(W109/SUM($W109:$Z109))</f>
        <v>0</v>
      </c>
      <c r="G77" s="18">
        <f>$Q109*AJ109*($AF109/SUM($AB109:$AG109))*(X109/SUM($W109:$Z109))</f>
        <v>0</v>
      </c>
      <c r="H77" s="18">
        <f>$Q109*AJ109*($AF109/SUM($AB109:$AG109))*(Y109/SUM($W109:$Z109))</f>
        <v>0</v>
      </c>
      <c r="I77" s="18">
        <f>$Q109*AK109*($AF109/SUM($AB109:$AG109))*(W109/SUM($W109:$Z109))</f>
        <v>0</v>
      </c>
      <c r="J77" s="18">
        <f>$Q109*AK109*($AF109/SUM($AB109:$AG109))*(X109/SUM($W109:$Z109))</f>
        <v>0</v>
      </c>
      <c r="K77" s="18">
        <f>$Q109*AK109*($AF109/SUM($AB109:$AG109))*(Y109/SUM($W109:$Z109))</f>
        <v>0</v>
      </c>
      <c r="L77" s="18">
        <f>$R109*AI109*($AF109/SUM($AB109:$AG109))*(SUM($W109:$Y109)/SUM($W109:$Z109))</f>
        <v>0</v>
      </c>
      <c r="M77" s="18">
        <f>$R109*AJ109*($AF109/SUM($AB109:$AG109))*(W109/SUM($W109:$Z109))</f>
        <v>0</v>
      </c>
      <c r="N77" s="18">
        <f>$R109*AJ109*($AF109/SUM($AB109:$AG109))*(X109/SUM($W109:$Z109))</f>
        <v>0</v>
      </c>
      <c r="O77" s="18">
        <f>$R109*AJ109*($AF109/SUM($AB109:$AG109))*(Y109/SUM($W109:$Z109))</f>
        <v>0</v>
      </c>
      <c r="P77" s="18">
        <f>$R109*AK109*($AF109/SUM($AB109:$AG109))*(W109/SUM($W109:$Z109))</f>
        <v>0</v>
      </c>
      <c r="Q77" s="18">
        <f>$R109*AK109*($AF109/SUM($AB109:$AG109))*(X109/SUM($W109:$Z109))</f>
        <v>0</v>
      </c>
      <c r="R77" s="18">
        <f>$R109*AK109*($AF109/SUM($AB109:$AG109))*(Y109/SUM($W109:$Z109))</f>
        <v>0</v>
      </c>
      <c r="S77" s="18">
        <f>$I109*AI109*(SUM($W109:$Y109)/SUM($W109:$Z109))</f>
        <v>0</v>
      </c>
      <c r="T77" s="18">
        <f>$I109*AJ109*(W109/SUM($W109:$Z109))</f>
        <v>0</v>
      </c>
      <c r="U77" s="18">
        <f>$I109*AJ109*(X109/SUM($W109:$Z109))</f>
        <v>0</v>
      </c>
      <c r="V77" s="18">
        <f>$I109*AJ109*(Y109/SUM($W109:$Z109))</f>
        <v>0</v>
      </c>
      <c r="W77" s="18">
        <f>$I109*AK109*(W109/SUM($W109:$Z109))</f>
        <v>0</v>
      </c>
      <c r="X77" s="18">
        <f>$I109*AK109*(X109/SUM($W109:$Z109))</f>
        <v>0</v>
      </c>
      <c r="Y77" s="18">
        <f>$I109*AK109*(Y109/SUM($W109:$Z109))</f>
        <v>0</v>
      </c>
      <c r="Z77" s="18">
        <f>$O109*AI109*(SUM($W109:$Y109)/SUM($W109:$Z109))</f>
        <v>0</v>
      </c>
      <c r="AA77" s="18">
        <f>$O109*AJ109*(W109/SUM($W109:$Z109))</f>
        <v>0</v>
      </c>
      <c r="AB77" s="18">
        <f>$O109*AJ109*(X109/SUM($W109:$Z109))</f>
        <v>0</v>
      </c>
      <c r="AC77" s="18">
        <f>$O109*AJ109*(Y109/SUM($W109:$Z109))</f>
        <v>0</v>
      </c>
      <c r="AD77" s="18">
        <f>$O109*AK109*(W109/SUM($W109:$Z109))</f>
        <v>0</v>
      </c>
      <c r="AE77" s="18">
        <f>$O109*AK109*(X109/SUM($W109:$Z109))</f>
        <v>0</v>
      </c>
      <c r="AF77" s="18">
        <f>$O109*AK109*(Y109/SUM($W109:$Z109))</f>
        <v>0</v>
      </c>
      <c r="AG77" s="18">
        <f>$T109*($AF109/SUM($AB109:$AG109))</f>
        <v>0</v>
      </c>
    </row>
    <row r="78" spans="2:40" s="12" customFormat="1" ht="13" x14ac:dyDescent="0.15">
      <c r="B78" s="16"/>
      <c r="C78" s="16" t="s">
        <v>43</v>
      </c>
      <c r="D78" s="17">
        <f t="shared" si="5"/>
        <v>296294.49889488477</v>
      </c>
      <c r="E78" s="18">
        <f>$Q110*AI110*($AF110/SUM($AB110:$AG110))*(SUM($W110:$Y110)/SUM($W110:$Z110))</f>
        <v>48677.670567809277</v>
      </c>
      <c r="F78" s="18">
        <f>$Q110*AJ110*($AF110/SUM($AB110:$AG110))*(W110/SUM($W110:$Z110))</f>
        <v>32905.479417863578</v>
      </c>
      <c r="G78" s="18">
        <f>$Q110*AJ110*($AF110/SUM($AB110:$AG110))*(X110/SUM($W110:$Z110))</f>
        <v>24795.077440431767</v>
      </c>
      <c r="H78" s="18">
        <f>$Q110*AJ110*($AF110/SUM($AB110:$AG110))*(Y110/SUM($W110:$Z110))</f>
        <v>7203.0038987836906</v>
      </c>
      <c r="I78" s="18">
        <f>$Q110*AK110*($AF110/SUM($AB110:$AG110))*(W110/SUM($W110:$Z110))</f>
        <v>5695.1791300148489</v>
      </c>
      <c r="J78" s="18">
        <f>$Q110*AK110*($AF110/SUM($AB110:$AG110))*(X110/SUM($W110:$Z110))</f>
        <v>4291.4557108439585</v>
      </c>
      <c r="K78" s="18">
        <f>$Q110*AK110*($AF110/SUM($AB110:$AG110))*(Y110/SUM($W110:$Z110))</f>
        <v>1246.6737517125616</v>
      </c>
      <c r="L78" s="18">
        <f>$R110*AI110*($AF110/SUM($AB110:$AG110))*(SUM($W110:$Y110)/SUM($W110:$Z110))</f>
        <v>52049.194460985658</v>
      </c>
      <c r="M78" s="18">
        <f>$R110*AJ110*($AF110/SUM($AB110:$AG110))*(W110/SUM($W110:$Z110))</f>
        <v>35184.586219393983</v>
      </c>
      <c r="N78" s="18">
        <f>$R110*AJ110*($AF110/SUM($AB110:$AG110))*(X110/SUM($W110:$Z110))</f>
        <v>26512.439735061726</v>
      </c>
      <c r="O78" s="18">
        <f>$R110*AJ110*($AF110/SUM($AB110:$AG110))*(Y110/SUM($W110:$Z110))</f>
        <v>7701.8999935251595</v>
      </c>
      <c r="P78" s="18">
        <f>$R110*AK110*($AF110/SUM($AB110:$AG110))*(W110/SUM($W110:$Z110))</f>
        <v>6089.6399225874202</v>
      </c>
      <c r="Q78" s="18">
        <f>$R110*AK110*($AF110/SUM($AB110:$AG110))*(X110/SUM($W110:$Z110))</f>
        <v>4588.6914926068375</v>
      </c>
      <c r="R78" s="18">
        <f>$R110*AK110*($AF110/SUM($AB110:$AG110))*(Y110/SUM($W110:$Z110))</f>
        <v>1333.0211527255083</v>
      </c>
      <c r="S78" s="18">
        <f>$I110*AI110*(SUM($W110:$Y110)/SUM($W110:$Z110))</f>
        <v>16.332307898183714</v>
      </c>
      <c r="T78" s="18">
        <f>$I110*AJ110*(W110/SUM($W110:$Z110))</f>
        <v>11.040430142219959</v>
      </c>
      <c r="U78" s="18">
        <f>$I110*AJ110*(X110/SUM($W110:$Z110))</f>
        <v>8.3192320912792947</v>
      </c>
      <c r="V78" s="18">
        <f>$I110*AJ110*(Y110/SUM($W110:$Z110))</f>
        <v>2.4167482974123629</v>
      </c>
      <c r="W78" s="18">
        <f>$I110*AK110*(W110/SUM($W110:$Z110))</f>
        <v>1.9108436784611467</v>
      </c>
      <c r="X78" s="18">
        <f>$I110*AK110*(X110/SUM($W110:$Z110))</f>
        <v>1.4398670927214163</v>
      </c>
      <c r="Y78" s="18">
        <f>$I110*AK110*(Y110/SUM($W110:$Z110))</f>
        <v>0.41828335916752424</v>
      </c>
      <c r="Z78" s="18">
        <f>$O110*AI110*(SUM($W110:$Y110)/SUM($W110:$Z110))</f>
        <v>88.498963425701348</v>
      </c>
      <c r="AA78" s="18">
        <f>$O110*AJ110*(W110/SUM($W110:$Z110))</f>
        <v>59.824161377033093</v>
      </c>
      <c r="AB78" s="18">
        <f>$O110*AJ110*(X110/SUM($W110:$Z110))</f>
        <v>45.078957681046617</v>
      </c>
      <c r="AC78" s="18">
        <f>$O110*AJ110*(Y110/SUM($W110:$Z110))</f>
        <v>13.095498842855381</v>
      </c>
      <c r="AD78" s="18">
        <f>$O110*AK110*(W110/SUM($W110:$Z110))</f>
        <v>10.35418177679419</v>
      </c>
      <c r="AE78" s="18">
        <f>$O110*AK110*(X110/SUM($W110:$Z110))</f>
        <v>7.8021272909503763</v>
      </c>
      <c r="AF78" s="18">
        <f>$O110*AK110*(Y110/SUM($W110:$Z110))</f>
        <v>2.2665286458788163</v>
      </c>
      <c r="AG78" s="18">
        <f>$T110*($AF110/SUM($AB110:$AG110))</f>
        <v>37751.687868939145</v>
      </c>
    </row>
    <row r="79" spans="2:40" s="12" customFormat="1" ht="13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2:40" s="12" customFormat="1" ht="13" x14ac:dyDescent="0.1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2:40" s="12" customFormat="1" ht="13" x14ac:dyDescent="0.1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2:40" s="12" customFormat="1" ht="13" x14ac:dyDescent="0.15">
      <c r="C82" s="14" t="s">
        <v>48</v>
      </c>
      <c r="D82" s="15"/>
    </row>
    <row r="83" spans="2:40" s="12" customFormat="1" x14ac:dyDescent="0.15">
      <c r="C83" s="14"/>
      <c r="D83" s="15" t="s">
        <v>31</v>
      </c>
    </row>
    <row r="84" spans="2:40" s="12" customFormat="1" ht="13" x14ac:dyDescent="0.15">
      <c r="B84" s="16" t="s">
        <v>32</v>
      </c>
      <c r="C84" s="16" t="s">
        <v>33</v>
      </c>
      <c r="D84" s="17">
        <f>SUM(E84:AG84)</f>
        <v>2060793.9467451482</v>
      </c>
      <c r="E84" s="18">
        <f>$Q100*AI100*($AG100/SUM($AB100:$AG100))*(SUM($W100:$Y100)/SUM($W100:$Z100))</f>
        <v>217700.19120118747</v>
      </c>
      <c r="F84" s="18">
        <f>$Q100*AJ100*($AG100/SUM($AB100:$AG100))*(W100/SUM($W100:$Z100))</f>
        <v>216193.87881348506</v>
      </c>
      <c r="G84" s="18">
        <f>$Q100*AJ100*($AG100/SUM($AB100:$AG100))*(X100/SUM($W100:$Z100))</f>
        <v>100335.72138012218</v>
      </c>
      <c r="H84" s="18">
        <f>$Q100*AJ100*($AG100/SUM($AB100:$AG100))*(Y100/SUM($W100:$Z100))</f>
        <v>29023.81189070288</v>
      </c>
      <c r="I84" s="18">
        <f>$Q100*AK100*($AG100/SUM($AB100:$AG100))*(W100/SUM($W100:$Z100))</f>
        <v>79319.373785504518</v>
      </c>
      <c r="J84" s="18">
        <f>$Q100*AK100*($AG100/SUM($AB100:$AG100))*(X100/SUM($W100:$Z100))</f>
        <v>36812.173553970824</v>
      </c>
      <c r="K84" s="18">
        <f>$Q100*AK100*($AG100/SUM($AB100:$AG100))*(Y100/SUM($W100:$Z100))</f>
        <v>10648.546557717045</v>
      </c>
      <c r="L84" s="18">
        <f>$R100*AI100*($AG100/SUM($AB100:$AG100))*(SUM($W100:$Y100)/SUM($W100:$Z100))</f>
        <v>331719.75258281408</v>
      </c>
      <c r="M84" s="18">
        <f>$R100*AJ100*($AG100/SUM($AB100:$AG100))*(W100/SUM($W100:$Z100))</f>
        <v>329424.51540454588</v>
      </c>
      <c r="N84" s="18">
        <f>$R100*AJ100*($AG100/SUM($AB100:$AG100))*(X100/SUM($W100:$Z100))</f>
        <v>152886.13431061953</v>
      </c>
      <c r="O84" s="18">
        <f>$R100*AJ100*($AG100/SUM($AB100:$AG100))*(Y100/SUM($W100:$Z100))</f>
        <v>44224.911545881914</v>
      </c>
      <c r="P84" s="18">
        <f>$R100*AK100*($AG100/SUM($AB100:$AG100))*(W100/SUM($W100:$Z100))</f>
        <v>120862.56287591072</v>
      </c>
      <c r="Q84" s="18">
        <f>$R100*AK100*($AG100/SUM($AB100:$AG100))*(X100/SUM($W100:$Z100))</f>
        <v>56092.394939946229</v>
      </c>
      <c r="R84" s="18">
        <f>$R100*AK100*($AG100/SUM($AB100:$AG100))*(Y100/SUM($W100:$Z100))</f>
        <v>16225.678121835324</v>
      </c>
      <c r="S84" s="18">
        <f>$J100*AI100*(SUM($W100:$Y100)/SUM($W100:$Z100))</f>
        <v>0</v>
      </c>
      <c r="T84" s="18">
        <f>$J100*AJ100*(W100/SUM($W100:$Z100))</f>
        <v>0</v>
      </c>
      <c r="U84" s="18">
        <f>$J100*AJ100*(X100/SUM($W100:$Z100))</f>
        <v>0</v>
      </c>
      <c r="V84" s="18">
        <f>$J100*AJ100*(Y100/SUM($W100:$Z100))</f>
        <v>0</v>
      </c>
      <c r="W84" s="18">
        <f>$J100*AK100*(W100/SUM($W100:$Z100))</f>
        <v>0</v>
      </c>
      <c r="X84" s="18">
        <f>$J100*AK100*(X100/SUM($W100:$Z100))</f>
        <v>0</v>
      </c>
      <c r="Y84" s="18">
        <f>$J100*AK100*(Y100/SUM($W100:$Z100))</f>
        <v>0</v>
      </c>
      <c r="Z84" s="18">
        <f>$P100*AI100*(SUM($W100:$Y100)/SUM($W100:$Z100))</f>
        <v>0</v>
      </c>
      <c r="AA84" s="18">
        <f>$P100*AJ100*(W100/SUM($W100:$Z100))</f>
        <v>0</v>
      </c>
      <c r="AB84" s="18">
        <f>$P100*AJ100*(X100/SUM($W100:$Z100))</f>
        <v>0</v>
      </c>
      <c r="AC84" s="18">
        <f>$P100*AJ100*(Y100/SUM($W100:$Z100))</f>
        <v>0</v>
      </c>
      <c r="AD84" s="18">
        <f>$P100*AK100*(W100/SUM($W100:$Z100))</f>
        <v>0</v>
      </c>
      <c r="AE84" s="18">
        <f>$P100*AK100*(X100/SUM($W100:$Z100))</f>
        <v>0</v>
      </c>
      <c r="AF84" s="18">
        <f>$P100*AK100*(Y100/SUM($W100:$Z100))</f>
        <v>0</v>
      </c>
      <c r="AG84" s="18">
        <f>$T100*($AG100/SUM($AB100:$AG100))</f>
        <v>319324.29978090455</v>
      </c>
    </row>
    <row r="85" spans="2:40" s="12" customFormat="1" ht="13" x14ac:dyDescent="0.15">
      <c r="B85" s="16"/>
      <c r="C85" s="16" t="s">
        <v>34</v>
      </c>
      <c r="D85" s="17">
        <f>SUM(E85:AG85)</f>
        <v>1079998.5832181524</v>
      </c>
      <c r="E85" s="18">
        <f>$Q101*AI101*($AG101/SUM($AB101:$AG101))*(SUM($W101:$Y101)/SUM($W101:$Z101))</f>
        <v>152574.56382350822</v>
      </c>
      <c r="F85" s="18">
        <f>$Q101*AJ101*($AG101/SUM($AB101:$AG101))*(W101/SUM($W101:$Z101))</f>
        <v>153430.2502966754</v>
      </c>
      <c r="G85" s="18">
        <f>$Q101*AJ101*($AG101/SUM($AB101:$AG101))*(X101/SUM($W101:$Z101))</f>
        <v>97779.113625636164</v>
      </c>
      <c r="H85" s="18">
        <f>$Q101*AJ101*($AG101/SUM($AB101:$AG101))*(Y101/SUM($W101:$Z101))</f>
        <v>23087.638527700376</v>
      </c>
      <c r="I85" s="18">
        <f>$Q101*AK101*($AG101/SUM($AB101:$AG101))*(W101/SUM($W101:$Z101))</f>
        <v>25374.366282971871</v>
      </c>
      <c r="J85" s="18">
        <f>$Q101*AK101*($AG101/SUM($AB101:$AG101))*(X101/SUM($W101:$Z101))</f>
        <v>16170.755370363748</v>
      </c>
      <c r="K85" s="18">
        <f>$Q101*AK101*($AG101/SUM($AB101:$AG101))*(Y101/SUM($W101:$Z101))</f>
        <v>3818.2444171077318</v>
      </c>
      <c r="L85" s="18">
        <f>$R101*AI101*($AG101/SUM($AB101:$AG101))*(SUM($W101:$Y101)/SUM($W101:$Z101))</f>
        <v>129358.4043307009</v>
      </c>
      <c r="M85" s="18">
        <f>$R101*AJ101*($AG101/SUM($AB101:$AG101))*(W101/SUM($W101:$Z101))</f>
        <v>130083.88722904511</v>
      </c>
      <c r="N85" s="18">
        <f>$R101*AJ101*($AG101/SUM($AB101:$AG101))*(X101/SUM($W101:$Z101))</f>
        <v>82900.778468643708</v>
      </c>
      <c r="O85" s="18">
        <f>$R101*AJ101*($AG101/SUM($AB101:$AG101))*(Y101/SUM($W101:$Z101))</f>
        <v>19574.560823664448</v>
      </c>
      <c r="P85" s="18">
        <f>$R101*AK101*($AG101/SUM($AB101:$AG101))*(W101/SUM($W101:$Z101))</f>
        <v>21513.333880901057</v>
      </c>
      <c r="Q85" s="18">
        <f>$R101*AK101*($AG101/SUM($AB101:$AG101))*(X101/SUM($W101:$Z101))</f>
        <v>13710.169369726002</v>
      </c>
      <c r="R85" s="18">
        <f>$R101*AK101*($AG101/SUM($AB101:$AG101))*(Y101/SUM($W101:$Z101))</f>
        <v>3237.2499895396163</v>
      </c>
      <c r="S85" s="18">
        <f>$J101*AI101*(SUM($W101:$Y101)/SUM($W101:$Z101))</f>
        <v>1.8531686093728625</v>
      </c>
      <c r="T85" s="18">
        <f>$J101*AJ101*(W101/SUM($W101:$Z101))</f>
        <v>1.8635617658191284</v>
      </c>
      <c r="U85" s="18">
        <f>$J101*AJ101*(X101/SUM($W101:$Z101))</f>
        <v>1.187623804928174</v>
      </c>
      <c r="V85" s="18">
        <f>$J101*AJ101*(Y101/SUM($W101:$Z101))</f>
        <v>0.2804221484360529</v>
      </c>
      <c r="W85" s="18">
        <f>$J101*AK101*(W101/SUM($W101:$Z101))</f>
        <v>0.30819671313448305</v>
      </c>
      <c r="X85" s="18">
        <f>$J101*AK101*(X101/SUM($W101:$Z101))</f>
        <v>0.19640977821749142</v>
      </c>
      <c r="Y85" s="18">
        <f>$J101*AK101*(Y101/SUM($W101:$Z101))</f>
        <v>4.637634556755002E-2</v>
      </c>
      <c r="Z85" s="18">
        <f>$P101*AI101*(SUM($W101:$Y101)/SUM($W101:$Z101))</f>
        <v>45.959201389004683</v>
      </c>
      <c r="AA85" s="18">
        <f>$P101*AJ101*(W101/SUM($W101:$Z101))</f>
        <v>46.216955145336115</v>
      </c>
      <c r="AB85" s="18">
        <f>$P101*AJ101*(X101/SUM($W101:$Z101))</f>
        <v>29.453467617035304</v>
      </c>
      <c r="AC85" s="18">
        <f>$P101*AJ101*(Y101/SUM($W101:$Z101))</f>
        <v>6.9545630811604271</v>
      </c>
      <c r="AD85" s="18">
        <f>$P101*AK101*(W101/SUM($W101:$Z101))</f>
        <v>7.6433815761483581</v>
      </c>
      <c r="AE85" s="18">
        <f>$P101*AK101*(X101/SUM($W101:$Z101))</f>
        <v>4.8710281979804515</v>
      </c>
      <c r="AF85" s="18">
        <f>$P101*AK101*(Y101/SUM($W101:$Z101))</f>
        <v>1.1501488827540669</v>
      </c>
      <c r="AG85" s="18">
        <f>$T101*($AG101/SUM($AB101:$AG101))</f>
        <v>207237.28227691329</v>
      </c>
    </row>
    <row r="86" spans="2:40" s="12" customFormat="1" ht="13" x14ac:dyDescent="0.15">
      <c r="B86" s="16"/>
      <c r="C86" s="16" t="s">
        <v>35</v>
      </c>
      <c r="D86" s="17">
        <f>SUM(E86:AG86)</f>
        <v>0</v>
      </c>
      <c r="E86" s="18">
        <f>$Q102*AI102*($AG102/SUM($AB102:$AG102))*(SUM($W102:$Y102)/SUM($W102:$Z102))</f>
        <v>0</v>
      </c>
      <c r="F86" s="18">
        <f>$Q102*AJ102*($AG102/SUM($AB102:$AG102))*(W102/SUM($W102:$Z102))</f>
        <v>0</v>
      </c>
      <c r="G86" s="18">
        <f>$Q102*AJ102*($AG102/SUM($AB102:$AG102))*(X102/SUM($W102:$Z102))</f>
        <v>0</v>
      </c>
      <c r="H86" s="18">
        <f>$Q102*AJ102*($AG102/SUM($AB102:$AG102))*(Y102/SUM($W102:$Z102))</f>
        <v>0</v>
      </c>
      <c r="I86" s="18">
        <f>$Q102*AK102*($AG102/SUM($AB102:$AG102))*(W102/SUM($W102:$Z102))</f>
        <v>0</v>
      </c>
      <c r="J86" s="18">
        <f>$Q102*AK102*($AG102/SUM($AB102:$AG102))*(X102/SUM($W102:$Z102))</f>
        <v>0</v>
      </c>
      <c r="K86" s="18">
        <f>$Q102*AK102*($AG102/SUM($AB102:$AG102))*(Y102/SUM($W102:$Z102))</f>
        <v>0</v>
      </c>
      <c r="L86" s="18">
        <f>$R102*AI102*($AG102/SUM($AB102:$AG102))*(SUM($W102:$Y102)/SUM($W102:$Z102))</f>
        <v>0</v>
      </c>
      <c r="M86" s="18">
        <f>$R102*AJ102*($AG102/SUM($AB102:$AG102))*(W102/SUM($W102:$Z102))</f>
        <v>0</v>
      </c>
      <c r="N86" s="18">
        <f>$R102*AJ102*($AG102/SUM($AB102:$AG102))*(X102/SUM($W102:$Z102))</f>
        <v>0</v>
      </c>
      <c r="O86" s="18">
        <f>$R102*AJ102*($AG102/SUM($AB102:$AG102))*(Y102/SUM($W102:$Z102))</f>
        <v>0</v>
      </c>
      <c r="P86" s="18">
        <f>$R102*AK102*($AG102/SUM($AB102:$AG102))*(W102/SUM($W102:$Z102))</f>
        <v>0</v>
      </c>
      <c r="Q86" s="18">
        <f>$R102*AK102*($AG102/SUM($AB102:$AG102))*(X102/SUM($W102:$Z102))</f>
        <v>0</v>
      </c>
      <c r="R86" s="18">
        <f>$R102*AK102*($AG102/SUM($AB102:$AG102))*(Y102/SUM($W102:$Z102))</f>
        <v>0</v>
      </c>
      <c r="S86" s="18">
        <f>$J102*AI102*(SUM($W102:$Y102)/SUM($W102:$Z102))</f>
        <v>0</v>
      </c>
      <c r="T86" s="18">
        <f>$J102*AJ102*(W102/SUM($W102:$Z102))</f>
        <v>0</v>
      </c>
      <c r="U86" s="18">
        <f>$J102*AJ102*(X102/SUM($W102:$Z102))</f>
        <v>0</v>
      </c>
      <c r="V86" s="18">
        <f>$J102*AJ102*(Y102/SUM($W102:$Z102))</f>
        <v>0</v>
      </c>
      <c r="W86" s="18">
        <f>$J102*AK102*(W102/SUM($W102:$Z102))</f>
        <v>0</v>
      </c>
      <c r="X86" s="18">
        <f>$J102*AK102*(X102/SUM($W102:$Z102))</f>
        <v>0</v>
      </c>
      <c r="Y86" s="18">
        <f>$J102*AK102*(Y102/SUM($W102:$Z102))</f>
        <v>0</v>
      </c>
      <c r="Z86" s="18">
        <f>$P102*AI102*(SUM($W102:$Y102)/SUM($W102:$Z102))</f>
        <v>0</v>
      </c>
      <c r="AA86" s="18">
        <f>$P102*AJ102*(W102/SUM($W102:$Z102))</f>
        <v>0</v>
      </c>
      <c r="AB86" s="18">
        <f>$P102*AJ102*(X102/SUM($W102:$Z102))</f>
        <v>0</v>
      </c>
      <c r="AC86" s="18">
        <f>$P102*AJ102*(Y102/SUM($W102:$Z102))</f>
        <v>0</v>
      </c>
      <c r="AD86" s="18">
        <f>$P102*AK102*(W102/SUM($W102:$Z102))</f>
        <v>0</v>
      </c>
      <c r="AE86" s="18">
        <f>$P102*AK102*(X102/SUM($W102:$Z102))</f>
        <v>0</v>
      </c>
      <c r="AF86" s="18">
        <f>$P102*AK102*(Y102/SUM($W102:$Z102))</f>
        <v>0</v>
      </c>
      <c r="AG86" s="18">
        <f>$T102*($AG102/SUM($AB102:$AG102))</f>
        <v>0</v>
      </c>
    </row>
    <row r="87" spans="2:40" s="12" customFormat="1" ht="13" x14ac:dyDescent="0.15">
      <c r="B87" s="16"/>
      <c r="C87" s="16" t="s">
        <v>36</v>
      </c>
      <c r="D87" s="17">
        <f>SUM(E87:AG87)</f>
        <v>0</v>
      </c>
      <c r="E87" s="18">
        <f>$Q103*AI103*($AG103/SUM($AB103:$AG103))*(SUM($W103:$Y103)/SUM($W103:$Z103))</f>
        <v>0</v>
      </c>
      <c r="F87" s="18">
        <f>$Q103*AJ103*($AG103/SUM($AB103:$AG103))*(W103/SUM($W103:$Z103))</f>
        <v>0</v>
      </c>
      <c r="G87" s="18">
        <f>$Q103*AJ103*($AG103/SUM($AB103:$AG103))*(X103/SUM($W103:$Z103))</f>
        <v>0</v>
      </c>
      <c r="H87" s="18">
        <f>$Q103*AJ103*($AG103/SUM($AB103:$AG103))*(Y103/SUM($W103:$Z103))</f>
        <v>0</v>
      </c>
      <c r="I87" s="18">
        <f>$Q103*AK103*($AG103/SUM($AB103:$AG103))*(W103/SUM($W103:$Z103))</f>
        <v>0</v>
      </c>
      <c r="J87" s="18">
        <f>$Q103*AK103*($AG103/SUM($AB103:$AG103))*(X103/SUM($W103:$Z103))</f>
        <v>0</v>
      </c>
      <c r="K87" s="18">
        <f>$Q103*AK103*($AG103/SUM($AB103:$AG103))*(Y103/SUM($W103:$Z103))</f>
        <v>0</v>
      </c>
      <c r="L87" s="18">
        <f>$R103*AI103*($AG103/SUM($AB103:$AG103))*(SUM($W103:$Y103)/SUM($W103:$Z103))</f>
        <v>0</v>
      </c>
      <c r="M87" s="18">
        <f>$R103*AJ103*($AG103/SUM($AB103:$AG103))*(W103/SUM($W103:$Z103))</f>
        <v>0</v>
      </c>
      <c r="N87" s="18">
        <f>$R103*AJ103*($AG103/SUM($AB103:$AG103))*(X103/SUM($W103:$Z103))</f>
        <v>0</v>
      </c>
      <c r="O87" s="18">
        <f>$R103*AJ103*($AG103/SUM($AB103:$AG103))*(Y103/SUM($W103:$Z103))</f>
        <v>0</v>
      </c>
      <c r="P87" s="18">
        <f>$R103*AK103*($AG103/SUM($AB103:$AG103))*(W103/SUM($W103:$Z103))</f>
        <v>0</v>
      </c>
      <c r="Q87" s="18">
        <f>$R103*AK103*($AG103/SUM($AB103:$AG103))*(X103/SUM($W103:$Z103))</f>
        <v>0</v>
      </c>
      <c r="R87" s="18">
        <f>$R103*AK103*($AG103/SUM($AB103:$AG103))*(Y103/SUM($W103:$Z103))</f>
        <v>0</v>
      </c>
      <c r="S87" s="18">
        <f>$J103*AI103*(SUM($W103:$Y103)/SUM($W103:$Z103))</f>
        <v>0</v>
      </c>
      <c r="T87" s="18">
        <f>$J103*AJ103*(W103/SUM($W103:$Z103))</f>
        <v>0</v>
      </c>
      <c r="U87" s="18">
        <f>$J103*AJ103*(X103/SUM($W103:$Z103))</f>
        <v>0</v>
      </c>
      <c r="V87" s="18">
        <f>$J103*AJ103*(Y103/SUM($W103:$Z103))</f>
        <v>0</v>
      </c>
      <c r="W87" s="18">
        <f>$J103*AK103*(W103/SUM($W103:$Z103))</f>
        <v>0</v>
      </c>
      <c r="X87" s="18">
        <f>$J103*AK103*(X103/SUM($W103:$Z103))</f>
        <v>0</v>
      </c>
      <c r="Y87" s="18">
        <f>$J103*AK103*(Y103/SUM($W103:$Z103))</f>
        <v>0</v>
      </c>
      <c r="Z87" s="18">
        <f>$P103*AI103*(SUM($W103:$Y103)/SUM($W103:$Z103))</f>
        <v>0</v>
      </c>
      <c r="AA87" s="18">
        <f>$P103*AJ103*(W103/SUM($W103:$Z103))</f>
        <v>0</v>
      </c>
      <c r="AB87" s="18">
        <f>$P103*AJ103*(X103/SUM($W103:$Z103))</f>
        <v>0</v>
      </c>
      <c r="AC87" s="18">
        <f>$P103*AJ103*(Y103/SUM($W103:$Z103))</f>
        <v>0</v>
      </c>
      <c r="AD87" s="18">
        <f>$P103*AK103*(W103/SUM($W103:$Z103))</f>
        <v>0</v>
      </c>
      <c r="AE87" s="18">
        <f>$P103*AK103*(X103/SUM($W103:$Z103))</f>
        <v>0</v>
      </c>
      <c r="AF87" s="18">
        <f>$P103*AK103*(Y103/SUM($W103:$Z103))</f>
        <v>0</v>
      </c>
      <c r="AG87" s="18">
        <f>$T103*($AG103/SUM($AB103:$AG103))</f>
        <v>0</v>
      </c>
    </row>
    <row r="88" spans="2:40" s="12" customFormat="1" ht="13" x14ac:dyDescent="0.15">
      <c r="B88" s="16"/>
      <c r="C88" s="16" t="s">
        <v>37</v>
      </c>
      <c r="D88" s="17">
        <f>SUM(E88:AG88)</f>
        <v>22096.575714942323</v>
      </c>
      <c r="E88" s="18">
        <f>$Q104*AI104*($AG104/SUM($AB104:$AG104))*(SUM($W104:$Y104)/SUM($W104:$Z104))</f>
        <v>3503.94214012884</v>
      </c>
      <c r="F88" s="18">
        <f>$Q104*AJ104*($AG104/SUM($AB104:$AG104))*(W104/SUM($W104:$Z104))</f>
        <v>4423.8454683472837</v>
      </c>
      <c r="G88" s="18">
        <f>$Q104*AJ104*($AG104/SUM($AB104:$AG104))*(X104/SUM($W104:$Z104))</f>
        <v>1683.6685222199981</v>
      </c>
      <c r="H88" s="18">
        <f>$Q104*AJ104*($AG104/SUM($AB104:$AG104))*(Y104/SUM($W104:$Z104))</f>
        <v>513.22326887333065</v>
      </c>
      <c r="I88" s="18">
        <f>$Q104*AK104*($AG104/SUM($AB104:$AG104))*(W104/SUM($W104:$Z104))</f>
        <v>828.94072278493513</v>
      </c>
      <c r="J88" s="18">
        <f>$Q104*AK104*($AG104/SUM($AB104:$AG104))*(X104/SUM($W104:$Z104))</f>
        <v>315.48602041488078</v>
      </c>
      <c r="K88" s="18">
        <f>$Q104*AK104*($AG104/SUM($AB104:$AG104))*(Y104/SUM($W104:$Z104))</f>
        <v>96.16784096412934</v>
      </c>
      <c r="L88" s="18">
        <f>$R104*AI104*($AG104/SUM($AB104:$AG104))*(SUM($W104:$Y104)/SUM($W104:$Z104))</f>
        <v>2850.1932273209027</v>
      </c>
      <c r="M88" s="18">
        <f>$R104*AJ104*($AG104/SUM($AB104:$AG104))*(W104/SUM($W104:$Z104))</f>
        <v>3598.4653536927613</v>
      </c>
      <c r="N88" s="18">
        <f>$R104*AJ104*($AG104/SUM($AB104:$AG104))*(X104/SUM($W104:$Z104))</f>
        <v>1369.5376313800607</v>
      </c>
      <c r="O88" s="18">
        <f>$R104*AJ104*($AG104/SUM($AB104:$AG104))*(Y104/SUM($W104:$Z104))</f>
        <v>417.46850448634268</v>
      </c>
      <c r="P88" s="18">
        <f>$R104*AK104*($AG104/SUM($AB104:$AG104))*(W104/SUM($W104:$Z104))</f>
        <v>674.28089261920354</v>
      </c>
      <c r="Q88" s="18">
        <f>$R104*AK104*($AG104/SUM($AB104:$AG104))*(X104/SUM($W104:$Z104))</f>
        <v>256.6241344007621</v>
      </c>
      <c r="R88" s="18">
        <f>$R104*AK104*($AG104/SUM($AB104:$AG104))*(Y104/SUM($W104:$Z104))</f>
        <v>78.225301115262312</v>
      </c>
      <c r="S88" s="18">
        <f>$J104*AI104*(SUM($W104:$Y104)/SUM($W104:$Z104))</f>
        <v>21.876412393982921</v>
      </c>
      <c r="T88" s="18">
        <f>$J104*AJ104*(W104/SUM($W104:$Z104))</f>
        <v>27.619710589530218</v>
      </c>
      <c r="U88" s="18">
        <f>$J104*AJ104*(X104/SUM($W104:$Z104))</f>
        <v>10.511768018377763</v>
      </c>
      <c r="V88" s="18">
        <f>$J104*AJ104*(Y104/SUM($W104:$Z104))</f>
        <v>3.2042435151763451</v>
      </c>
      <c r="W88" s="18">
        <f>$J104*AK104*(W104/SUM($W104:$Z104))</f>
        <v>5.1753848598489469</v>
      </c>
      <c r="X88" s="18">
        <f>$J104*AK104*(X104/SUM($W104:$Z104))</f>
        <v>1.9696964193817055</v>
      </c>
      <c r="Y88" s="18">
        <f>$J104*AK104*(Y104/SUM($W104:$Z104))</f>
        <v>0.60041155471046115</v>
      </c>
      <c r="Z88" s="18">
        <f>$P104*AI104*(SUM($W104:$Y104)/SUM($W104:$Z104))</f>
        <v>12.842328232548834</v>
      </c>
      <c r="AA88" s="18">
        <f>$P104*AJ104*(W104/SUM($W104:$Z104))</f>
        <v>16.213873769188595</v>
      </c>
      <c r="AB88" s="18">
        <f>$P104*AJ104*(X104/SUM($W104:$Z104))</f>
        <v>6.1708278654294819</v>
      </c>
      <c r="AC88" s="18">
        <f>$P104*AJ104*(Y104/SUM($W104:$Z104))</f>
        <v>1.8810189814408937</v>
      </c>
      <c r="AD88" s="18">
        <f>$P104*AK104*(W104/SUM($W104:$Z104))</f>
        <v>3.0381577153950881</v>
      </c>
      <c r="AE88" s="18">
        <f>$P104*AK104*(X104/SUM($W104:$Z104))</f>
        <v>1.1562905050708188</v>
      </c>
      <c r="AF88" s="18">
        <f>$P104*AK104*(Y104/SUM($W104:$Z104))</f>
        <v>0.3524655743977248</v>
      </c>
      <c r="AG88" s="18">
        <f>$T104*($AG104/SUM($AB104:$AG104))</f>
        <v>1373.8940961991464</v>
      </c>
    </row>
    <row r="89" spans="2:40" s="12" customFormat="1" ht="13" x14ac:dyDescent="0.15">
      <c r="B89" s="16"/>
      <c r="C89" s="14" t="s">
        <v>38</v>
      </c>
      <c r="D89" s="17">
        <f>SUM(D84:D88)</f>
        <v>3162889.1056782431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25"/>
      <c r="P89" s="26"/>
      <c r="Q89" s="17"/>
      <c r="R89" s="17"/>
      <c r="S89" s="17"/>
      <c r="T89" s="27"/>
      <c r="U89" s="26"/>
      <c r="V89" s="17"/>
      <c r="W89" s="17"/>
      <c r="X89" s="17"/>
      <c r="Y89" s="16"/>
      <c r="Z89" s="16"/>
      <c r="AA89" s="16"/>
      <c r="AB89" s="16"/>
      <c r="AC89" s="16"/>
      <c r="AD89" s="16"/>
      <c r="AE89" s="16"/>
      <c r="AF89" s="16"/>
      <c r="AG89" s="16"/>
      <c r="AK89" s="7"/>
      <c r="AL89" s="7"/>
      <c r="AM89" s="7"/>
      <c r="AN89" s="7"/>
    </row>
    <row r="90" spans="2:40" s="12" customFormat="1" ht="13" x14ac:dyDescent="0.15">
      <c r="B90" s="20"/>
      <c r="C90" s="20"/>
      <c r="D90" s="2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2:40" s="12" customFormat="1" ht="13" x14ac:dyDescent="0.15">
      <c r="B91" s="16" t="s">
        <v>39</v>
      </c>
      <c r="C91" s="16" t="s">
        <v>40</v>
      </c>
      <c r="D91" s="17">
        <f>SUM(E91:AG91)</f>
        <v>0</v>
      </c>
      <c r="E91" s="18">
        <f>$Q107*AI107*($AG107/SUM($AB107:$AG107))*(SUM($W107:$Y107)/SUM($W107:$Z107))</f>
        <v>0</v>
      </c>
      <c r="F91" s="18">
        <f>$Q107*AJ107*($AG107/SUM($AB107:$AG107))*(W107/SUM($W107:$Z107))</f>
        <v>0</v>
      </c>
      <c r="G91" s="18">
        <f>$Q107*AJ107*($AG107/SUM($AB107:$AG107))*(X107/SUM($W107:$Z107))</f>
        <v>0</v>
      </c>
      <c r="H91" s="18">
        <f>$Q107*AJ107*($AG107/SUM($AB107:$AG107))*(Y107/SUM($W107:$Z107))</f>
        <v>0</v>
      </c>
      <c r="I91" s="18">
        <f>$Q107*AK107*($AG107/SUM($AB107:$AG107))*(W107/SUM($W107:$Z107))</f>
        <v>0</v>
      </c>
      <c r="J91" s="18">
        <f>$Q107*AK107*($AG107/SUM($AB107:$AG107))*(X107/SUM($W107:$Z107))</f>
        <v>0</v>
      </c>
      <c r="K91" s="18">
        <f>$Q107*AK107*($AG107/SUM($AB107:$AG107))*(Y107/SUM($W107:$Z107))</f>
        <v>0</v>
      </c>
      <c r="L91" s="18">
        <f>$R107*AI107*($AG107/SUM($AB107:$AG107))*(SUM($W107:$Y107)/SUM($W107:$Z107))</f>
        <v>0</v>
      </c>
      <c r="M91" s="18">
        <f>$R107*AJ107*($AG107/SUM($AB107:$AG107))*(W107/SUM($W107:$Z107))</f>
        <v>0</v>
      </c>
      <c r="N91" s="18">
        <f>$R107*AJ107*($AG107/SUM($AB107:$AG107))*(X107/SUM($W107:$Z107))</f>
        <v>0</v>
      </c>
      <c r="O91" s="18">
        <f>$R107*AJ107*($AG107/SUM($AB107:$AG107))*(Y107/SUM($W107:$Z107))</f>
        <v>0</v>
      </c>
      <c r="P91" s="18">
        <f>$R107*AK107*($AG107/SUM($AB107:$AG107))*(W107/SUM($W107:$Z107))</f>
        <v>0</v>
      </c>
      <c r="Q91" s="18">
        <f>$R107*AK107*($AG107/SUM($AB107:$AG107))*(X107/SUM($W107:$Z107))</f>
        <v>0</v>
      </c>
      <c r="R91" s="18">
        <f>$R107*AK107*($AG107/SUM($AB107:$AG107))*(Y107/SUM($W107:$Z107))</f>
        <v>0</v>
      </c>
      <c r="S91" s="18">
        <f>$J107*AI107*(SUM($W107:$Y107)/SUM($W107:$Z107))</f>
        <v>0</v>
      </c>
      <c r="T91" s="18">
        <f>$J107*AJ107*(W107/SUM($W107:$Z107))</f>
        <v>0</v>
      </c>
      <c r="U91" s="18">
        <f>$J107*AJ107*(X107/SUM($W107:$Z107))</f>
        <v>0</v>
      </c>
      <c r="V91" s="18">
        <f>$J107*AJ107*(Y107/SUM($W107:$Z107))</f>
        <v>0</v>
      </c>
      <c r="W91" s="18">
        <f>$J107*AK107*(W107/SUM($W107:$Z107))</f>
        <v>0</v>
      </c>
      <c r="X91" s="18">
        <f>$J107*AK107*(X107/SUM($W107:$Z107))</f>
        <v>0</v>
      </c>
      <c r="Y91" s="18">
        <f>$J107*AK107*(Y107/SUM($W107:$Z107))</f>
        <v>0</v>
      </c>
      <c r="Z91" s="18">
        <f>$P107*AI107*(SUM($W107:$Y107)/SUM($W107:$Z107))</f>
        <v>0</v>
      </c>
      <c r="AA91" s="18">
        <f>$P107*AJ107*(W107/SUM($W107:$Z107))</f>
        <v>0</v>
      </c>
      <c r="AB91" s="18">
        <f>$P107*AJ107*(X107/SUM($W107:$Z107))</f>
        <v>0</v>
      </c>
      <c r="AC91" s="18">
        <f>$P107*AJ107*(Y107/SUM($W107:$Z107))</f>
        <v>0</v>
      </c>
      <c r="AD91" s="18">
        <f>$P107*AK107*(W107/SUM($W107:$Z107))</f>
        <v>0</v>
      </c>
      <c r="AE91" s="18">
        <f>$P107*AK107*(X107/SUM($W107:$Z107))</f>
        <v>0</v>
      </c>
      <c r="AF91" s="18">
        <f>$P107*AK107*(Y107/SUM($W107:$Z107))</f>
        <v>0</v>
      </c>
      <c r="AG91" s="18">
        <f>$T107*($AG107/SUM($AB107:$AG107))</f>
        <v>0</v>
      </c>
    </row>
    <row r="92" spans="2:40" s="12" customFormat="1" ht="13" x14ac:dyDescent="0.15">
      <c r="B92" s="16"/>
      <c r="C92" s="16" t="s">
        <v>41</v>
      </c>
      <c r="D92" s="17">
        <f>SUM(E92:AG92)</f>
        <v>0</v>
      </c>
      <c r="E92" s="18">
        <f>$Q108*AI108*($AG108/SUM($AB108:$AG108))*(SUM($W108:$Y108)/SUM($W108:$Z108))</f>
        <v>0</v>
      </c>
      <c r="F92" s="18">
        <f>$Q108*AJ108*($AG108/SUM($AB108:$AG108))*(W108/SUM($W108:$Z108))</f>
        <v>0</v>
      </c>
      <c r="G92" s="18">
        <f>$Q108*AJ108*($AG108/SUM($AB108:$AG108))*(X108/SUM($W108:$Z108))</f>
        <v>0</v>
      </c>
      <c r="H92" s="18">
        <f>$Q108*AJ108*($AG108/SUM($AB108:$AG108))*(Y108/SUM($W108:$Z108))</f>
        <v>0</v>
      </c>
      <c r="I92" s="18">
        <f>$Q108*AK108*($AG108/SUM($AB108:$AG108))*(W108/SUM($W108:$Z108))</f>
        <v>0</v>
      </c>
      <c r="J92" s="18">
        <f>$Q108*AK108*($AG108/SUM($AB108:$AG108))*(X108/SUM($W108:$Z108))</f>
        <v>0</v>
      </c>
      <c r="K92" s="18">
        <f>$Q108*AK108*($AG108/SUM($AB108:$AG108))*(Y108/SUM($W108:$Z108))</f>
        <v>0</v>
      </c>
      <c r="L92" s="18">
        <f>$R108*AI108*($AG108/SUM($AB108:$AG108))*(SUM($W108:$Y108)/SUM($W108:$Z108))</f>
        <v>0</v>
      </c>
      <c r="M92" s="18">
        <f>$R108*AJ108*($AG108/SUM($AB108:$AG108))*(W108/SUM($W108:$Z108))</f>
        <v>0</v>
      </c>
      <c r="N92" s="18">
        <f>$R108*AJ108*($AG108/SUM($AB108:$AG108))*(X108/SUM($W108:$Z108))</f>
        <v>0</v>
      </c>
      <c r="O92" s="18">
        <f>$R108*AJ108*($AG108/SUM($AB108:$AG108))*(Y108/SUM($W108:$Z108))</f>
        <v>0</v>
      </c>
      <c r="P92" s="18">
        <f>$R108*AK108*($AG108/SUM($AB108:$AG108))*(W108/SUM($W108:$Z108))</f>
        <v>0</v>
      </c>
      <c r="Q92" s="18">
        <f>$R108*AK108*($AG108/SUM($AB108:$AG108))*(X108/SUM($W108:$Z108))</f>
        <v>0</v>
      </c>
      <c r="R92" s="18">
        <f>$R108*AK108*($AG108/SUM($AB108:$AG108))*(Y108/SUM($W108:$Z108))</f>
        <v>0</v>
      </c>
      <c r="S92" s="18">
        <f>$J108*AI108*(SUM($W108:$Y108)/SUM($W108:$Z108))</f>
        <v>0</v>
      </c>
      <c r="T92" s="18">
        <f>$J108*AJ108*(W108/SUM($W108:$Z108))</f>
        <v>0</v>
      </c>
      <c r="U92" s="18">
        <f>$J108*AJ108*(X108/SUM($W108:$Z108))</f>
        <v>0</v>
      </c>
      <c r="V92" s="18">
        <f>$J108*AJ108*(Y108/SUM($W108:$Z108))</f>
        <v>0</v>
      </c>
      <c r="W92" s="18">
        <f>$J108*AK108*(W108/SUM($W108:$Z108))</f>
        <v>0</v>
      </c>
      <c r="X92" s="18">
        <f>$J108*AK108*(X108/SUM($W108:$Z108))</f>
        <v>0</v>
      </c>
      <c r="Y92" s="18">
        <f>$J108*AK108*(Y108/SUM($W108:$Z108))</f>
        <v>0</v>
      </c>
      <c r="Z92" s="18">
        <f>$P108*AI108*(SUM($W108:$Y108)/SUM($W108:$Z108))</f>
        <v>0</v>
      </c>
      <c r="AA92" s="18">
        <f>$P108*AJ108*(W108/SUM($W108:$Z108))</f>
        <v>0</v>
      </c>
      <c r="AB92" s="18">
        <f>$P108*AJ108*(X108/SUM($W108:$Z108))</f>
        <v>0</v>
      </c>
      <c r="AC92" s="18">
        <f>$P108*AJ108*(Y108/SUM($W108:$Z108))</f>
        <v>0</v>
      </c>
      <c r="AD92" s="18">
        <f>$P108*AK108*(W108/SUM($W108:$Z108))</f>
        <v>0</v>
      </c>
      <c r="AE92" s="18">
        <f>$P108*AK108*(X108/SUM($W108:$Z108))</f>
        <v>0</v>
      </c>
      <c r="AF92" s="18">
        <f>$P108*AK108*(Y108/SUM($W108:$Z108))</f>
        <v>0</v>
      </c>
      <c r="AG92" s="18">
        <f>$T108*($AG108/SUM($AB108:$AG108))</f>
        <v>0</v>
      </c>
    </row>
    <row r="93" spans="2:40" s="12" customFormat="1" ht="13" x14ac:dyDescent="0.15">
      <c r="B93" s="16"/>
      <c r="C93" s="16" t="s">
        <v>42</v>
      </c>
      <c r="D93" s="17">
        <f>SUM(E93:AG93)</f>
        <v>27832.21927949553</v>
      </c>
      <c r="E93" s="18">
        <f>$Q109*AI109*($AG109/SUM($AB109:$AG109))*(SUM($W109:$Y109)/SUM($W109:$Z109))</f>
        <v>5439.3167644985833</v>
      </c>
      <c r="F93" s="18">
        <f>$Q109*AJ109*($AG109/SUM($AB109:$AG109))*(W109/SUM($W109:$Z109))</f>
        <v>3263.6373923229926</v>
      </c>
      <c r="G93" s="18">
        <f>$Q109*AJ109*($AG109/SUM($AB109:$AG109))*(X109/SUM($W109:$Z109))</f>
        <v>3147.8706703722632</v>
      </c>
      <c r="H93" s="18">
        <f>$Q109*AJ109*($AG109/SUM($AB109:$AG109))*(Y109/SUM($W109:$Z109))</f>
        <v>745.38547284073252</v>
      </c>
      <c r="I93" s="18">
        <f>$Q109*AK109*($AG109/SUM($AB109:$AG109))*(W109/SUM($W109:$Z109))</f>
        <v>1288.7433649193506</v>
      </c>
      <c r="J93" s="18">
        <f>$Q109*AK109*($AG109/SUM($AB109:$AG109))*(X109/SUM($W109:$Z109))</f>
        <v>1243.0294644892931</v>
      </c>
      <c r="K93" s="18">
        <f>$Q109*AK109*($AG109/SUM($AB109:$AG109))*(Y109/SUM($W109:$Z109))</f>
        <v>294.33741159186286</v>
      </c>
      <c r="L93" s="18">
        <f>$R109*AI109*($AG109/SUM($AB109:$AG109))*(SUM($W109:$Y109)/SUM($W109:$Z109))</f>
        <v>4317.3536148812318</v>
      </c>
      <c r="M93" s="18">
        <f>$R109*AJ109*($AG109/SUM($AB109:$AG109))*(W109/SUM($W109:$Z109))</f>
        <v>2590.4497390870611</v>
      </c>
      <c r="N93" s="18">
        <f>$R109*AJ109*($AG109/SUM($AB109:$AG109))*(X109/SUM($W109:$Z109))</f>
        <v>2498.5621184286961</v>
      </c>
      <c r="O93" s="18">
        <f>$R109*AJ109*($AG109/SUM($AB109:$AG109))*(Y109/SUM($W109:$Z109))</f>
        <v>591.63545808782283</v>
      </c>
      <c r="P93" s="18">
        <f>$R109*AK109*($AG109/SUM($AB109:$AG109))*(W109/SUM($W109:$Z109))</f>
        <v>1022.9153892091202</v>
      </c>
      <c r="Q93" s="18">
        <f>$R109*AK109*($AG109/SUM($AB109:$AG109))*(X109/SUM($W109:$Z109))</f>
        <v>986.63085535733546</v>
      </c>
      <c r="R93" s="18">
        <f>$R109*AK109*($AG109/SUM($AB109:$AG109))*(Y109/SUM($W109:$Z109))</f>
        <v>233.62468908318075</v>
      </c>
      <c r="S93" s="18">
        <f>$J109*AI109*(SUM($W109:$Y109)/SUM($W109:$Z109))</f>
        <v>0</v>
      </c>
      <c r="T93" s="18">
        <f>$J109*AJ109*(W109/SUM($W109:$Z109))</f>
        <v>0</v>
      </c>
      <c r="U93" s="18">
        <f>$J109*AJ109*(X109/SUM($W109:$Z109))</f>
        <v>0</v>
      </c>
      <c r="V93" s="18">
        <f>$J109*AJ109*(Y109/SUM($W109:$Z109))</f>
        <v>0</v>
      </c>
      <c r="W93" s="18">
        <f>$J109*AK109*(W109/SUM($W109:$Z109))</f>
        <v>0</v>
      </c>
      <c r="X93" s="18">
        <f>$J109*AK109*(X109/SUM($W109:$Z109))</f>
        <v>0</v>
      </c>
      <c r="Y93" s="18">
        <f>$J109*AK109*(Y109/SUM($W109:$Z109))</f>
        <v>0</v>
      </c>
      <c r="Z93" s="18">
        <f>$P109*AI109*(SUM($W109:$Y109)/SUM($W109:$Z109))</f>
        <v>0</v>
      </c>
      <c r="AA93" s="18">
        <f>$P109*AJ109*(W109/SUM($W109:$Z109))</f>
        <v>0</v>
      </c>
      <c r="AB93" s="18">
        <f>$P109*AJ109*(X109/SUM($W109:$Z109))</f>
        <v>0</v>
      </c>
      <c r="AC93" s="18">
        <f>$P109*AJ109*(Y109/SUM($W109:$Z109))</f>
        <v>0</v>
      </c>
      <c r="AD93" s="18">
        <f>$P109*AK109*(W109/SUM($W109:$Z109))</f>
        <v>0</v>
      </c>
      <c r="AE93" s="18">
        <f>$P109*AK109*(X109/SUM($W109:$Z109))</f>
        <v>0</v>
      </c>
      <c r="AF93" s="18">
        <f>$P109*AK109*(Y109/SUM($W109:$Z109))</f>
        <v>0</v>
      </c>
      <c r="AG93" s="18">
        <f>$T109*($AG109/SUM($AB109:$AG109))</f>
        <v>168.72687432600549</v>
      </c>
    </row>
    <row r="94" spans="2:40" s="12" customFormat="1" ht="13" x14ac:dyDescent="0.15">
      <c r="B94" s="16"/>
      <c r="C94" s="16" t="s">
        <v>43</v>
      </c>
      <c r="D94" s="17">
        <f>SUM(E94:AG94)</f>
        <v>188997.36026027804</v>
      </c>
      <c r="E94" s="18">
        <f>$Q110*AI110*($AG110/SUM($AB110:$AG110))*(SUM($W110:$Y110)/SUM($W110:$Z110))</f>
        <v>31078.217929098195</v>
      </c>
      <c r="F94" s="18">
        <f>$Q110*AJ110*($AG110/SUM($AB110:$AG110))*(W110/SUM($W110:$Z110))</f>
        <v>21008.475723694501</v>
      </c>
      <c r="G94" s="18">
        <f>$Q110*AJ110*($AG110/SUM($AB110:$AG110))*(X110/SUM($W110:$Z110))</f>
        <v>15830.396386555864</v>
      </c>
      <c r="H94" s="18">
        <f>$Q110*AJ110*($AG110/SUM($AB110:$AG110))*(Y110/SUM($W110:$Z110))</f>
        <v>4598.7517952138951</v>
      </c>
      <c r="I94" s="18">
        <f>$Q110*AK110*($AG110/SUM($AB110:$AG110))*(W110/SUM($W110:$Z110))</f>
        <v>3636.082336793278</v>
      </c>
      <c r="J94" s="18">
        <f>$Q110*AK110*($AG110/SUM($AB110:$AG110))*(X110/SUM($W110:$Z110))</f>
        <v>2739.8762976731296</v>
      </c>
      <c r="K94" s="18">
        <f>$Q110*AK110*($AG110/SUM($AB110:$AG110))*(Y110/SUM($W110:$Z110))</f>
        <v>795.93781071009698</v>
      </c>
      <c r="L94" s="18">
        <f>$R110*AI110*($AG110/SUM($AB110:$AG110))*(SUM($W110:$Y110)/SUM($W110:$Z110))</f>
        <v>33230.764529686538</v>
      </c>
      <c r="M94" s="18">
        <f>$R110*AJ110*($AG110/SUM($AB110:$AG110))*(W110/SUM($W110:$Z110))</f>
        <v>22463.569548757121</v>
      </c>
      <c r="N94" s="18">
        <f>$R110*AJ110*($AG110/SUM($AB110:$AG110))*(X110/SUM($W110:$Z110))</f>
        <v>16926.844902541783</v>
      </c>
      <c r="O94" s="18">
        <f>$R110*AJ110*($AG110/SUM($AB110:$AG110))*(Y110/SUM($W110:$Z110))</f>
        <v>4917.271588283138</v>
      </c>
      <c r="P94" s="18">
        <f>$R110*AK110*($AG110/SUM($AB110:$AG110))*(W110/SUM($W110:$Z110))</f>
        <v>3887.9254988233483</v>
      </c>
      <c r="Q94" s="18">
        <f>$R110*AK110*($AG110/SUM($AB110:$AG110))*(X110/SUM($W110:$Z110))</f>
        <v>2929.6462331322323</v>
      </c>
      <c r="R94" s="18">
        <f>$R110*AK110*($AG110/SUM($AB110:$AG110))*(Y110/SUM($W110:$Z110))</f>
        <v>851.06623643362002</v>
      </c>
      <c r="S94" s="18">
        <f>$J110*AI110*(SUM($W110:$Y110)/SUM($W110:$Z110))</f>
        <v>0</v>
      </c>
      <c r="T94" s="18">
        <f>$J110*AJ110*(W110/SUM($W110:$Z110))</f>
        <v>0</v>
      </c>
      <c r="U94" s="18">
        <f>$J110*AJ110*(X110/SUM($W110:$Z110))</f>
        <v>0</v>
      </c>
      <c r="V94" s="18">
        <f>$J110*AJ110*(Y110/SUM($W110:$Z110))</f>
        <v>0</v>
      </c>
      <c r="W94" s="18">
        <f>$J110*AK110*(W110/SUM($W110:$Z110))</f>
        <v>0</v>
      </c>
      <c r="X94" s="18">
        <f>$J110*AK110*(X110/SUM($W110:$Z110))</f>
        <v>0</v>
      </c>
      <c r="Y94" s="18">
        <f>$J110*AK110*(Y110/SUM($W110:$Z110))</f>
        <v>0</v>
      </c>
      <c r="Z94" s="18">
        <f>$P110*AI110*(SUM($W110:$Y110)/SUM($W110:$Z110))</f>
        <v>0</v>
      </c>
      <c r="AA94" s="18">
        <f>$P110*AJ110*(W110/SUM($W110:$Z110))</f>
        <v>0</v>
      </c>
      <c r="AB94" s="18">
        <f>$P110*AJ110*(X110/SUM($W110:$Z110))</f>
        <v>0</v>
      </c>
      <c r="AC94" s="18">
        <f>$P110*AJ110*(Y110/SUM($W110:$Z110))</f>
        <v>0</v>
      </c>
      <c r="AD94" s="18">
        <f>$P110*AK110*(W110/SUM($W110:$Z110))</f>
        <v>0</v>
      </c>
      <c r="AE94" s="18">
        <f>$P110*AK110*(X110/SUM($W110:$Z110))</f>
        <v>0</v>
      </c>
      <c r="AF94" s="18">
        <f>$P110*AK110*(Y110/SUM($W110:$Z110))</f>
        <v>0</v>
      </c>
      <c r="AG94" s="18">
        <f>$T110*($AG110/SUM($AB110:$AG110))</f>
        <v>24102.533442881329</v>
      </c>
    </row>
    <row r="95" spans="2:40" s="12" customFormat="1" ht="13" x14ac:dyDescent="0.1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2:40" x14ac:dyDescent="0.2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53" s="12" customFormat="1" ht="13" x14ac:dyDescent="0.15">
      <c r="B97" s="16"/>
      <c r="C97" s="32"/>
      <c r="D97" s="18"/>
      <c r="E97" s="71" t="s">
        <v>49</v>
      </c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3"/>
      <c r="V97" s="7"/>
      <c r="W97" s="82" t="s">
        <v>50</v>
      </c>
      <c r="X97" s="82"/>
      <c r="Y97" s="82"/>
      <c r="Z97" s="82"/>
      <c r="AA97" s="7"/>
      <c r="AB97" s="82" t="s">
        <v>51</v>
      </c>
      <c r="AC97" s="82"/>
      <c r="AD97" s="82"/>
      <c r="AE97" s="82"/>
      <c r="AF97" s="82"/>
      <c r="AG97" s="82"/>
      <c r="AI97" s="86" t="s">
        <v>52</v>
      </c>
      <c r="AJ97" s="86"/>
      <c r="AK97" s="86"/>
    </row>
    <row r="98" spans="1:53" s="12" customFormat="1" ht="12.75" customHeight="1" x14ac:dyDescent="0.15">
      <c r="B98" s="14" t="s">
        <v>53</v>
      </c>
      <c r="C98" s="33"/>
      <c r="D98" s="32"/>
      <c r="E98" s="81" t="s">
        <v>54</v>
      </c>
      <c r="F98" s="81"/>
      <c r="G98" s="81"/>
      <c r="H98" s="81"/>
      <c r="I98" s="81"/>
      <c r="J98" s="81"/>
      <c r="K98" s="81" t="s">
        <v>55</v>
      </c>
      <c r="L98" s="81"/>
      <c r="M98" s="81"/>
      <c r="N98" s="81"/>
      <c r="O98" s="81"/>
      <c r="P98" s="81"/>
      <c r="Q98" s="17" t="s">
        <v>56</v>
      </c>
      <c r="R98" s="17" t="s">
        <v>57</v>
      </c>
      <c r="S98" s="17" t="s">
        <v>58</v>
      </c>
      <c r="T98" s="34" t="s">
        <v>59</v>
      </c>
      <c r="U98" s="27" t="s">
        <v>60</v>
      </c>
      <c r="W98" s="17" t="s">
        <v>61</v>
      </c>
      <c r="X98" s="17" t="s">
        <v>62</v>
      </c>
      <c r="Y98" s="17" t="s">
        <v>63</v>
      </c>
      <c r="Z98" s="27" t="s">
        <v>64</v>
      </c>
      <c r="AA98" s="8"/>
      <c r="AB98" s="14"/>
      <c r="AC98" s="14"/>
      <c r="AD98" s="14"/>
      <c r="AE98" s="14"/>
      <c r="AF98" s="14"/>
      <c r="AG98" s="14"/>
      <c r="AI98" s="35" t="s">
        <v>65</v>
      </c>
      <c r="AJ98" s="35" t="s">
        <v>66</v>
      </c>
      <c r="AK98" s="35" t="s">
        <v>67</v>
      </c>
      <c r="AL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s="7" customFormat="1" x14ac:dyDescent="0.15">
      <c r="B99" s="16"/>
      <c r="C99" s="16"/>
      <c r="D99" s="15" t="s">
        <v>31</v>
      </c>
      <c r="E99" s="14" t="s">
        <v>68</v>
      </c>
      <c r="F99" s="14" t="s">
        <v>69</v>
      </c>
      <c r="G99" s="14" t="s">
        <v>70</v>
      </c>
      <c r="H99" s="14" t="s">
        <v>71</v>
      </c>
      <c r="I99" s="14" t="s">
        <v>72</v>
      </c>
      <c r="J99" s="14" t="s">
        <v>73</v>
      </c>
      <c r="K99" s="14" t="s">
        <v>68</v>
      </c>
      <c r="L99" s="14" t="s">
        <v>69</v>
      </c>
      <c r="M99" s="14" t="s">
        <v>70</v>
      </c>
      <c r="N99" s="14" t="s">
        <v>71</v>
      </c>
      <c r="O99" s="14" t="s">
        <v>72</v>
      </c>
      <c r="P99" s="14" t="s">
        <v>73</v>
      </c>
      <c r="Q99" s="14" t="s">
        <v>74</v>
      </c>
      <c r="R99" s="14" t="s">
        <v>74</v>
      </c>
      <c r="S99" s="14" t="s">
        <v>74</v>
      </c>
      <c r="T99" s="36" t="s">
        <v>74</v>
      </c>
      <c r="U99" s="37" t="s">
        <v>74</v>
      </c>
      <c r="V99" s="8"/>
      <c r="W99" s="32"/>
      <c r="X99" s="32"/>
      <c r="Y99" s="32"/>
      <c r="Z99" s="38"/>
      <c r="AB99" s="14" t="s">
        <v>68</v>
      </c>
      <c r="AC99" s="14" t="s">
        <v>69</v>
      </c>
      <c r="AD99" s="14" t="s">
        <v>70</v>
      </c>
      <c r="AE99" s="14" t="s">
        <v>71</v>
      </c>
      <c r="AF99" s="14" t="s">
        <v>72</v>
      </c>
      <c r="AG99" s="14" t="s">
        <v>73</v>
      </c>
      <c r="AI99" s="16"/>
      <c r="AJ99" s="16"/>
      <c r="AK99" s="16"/>
      <c r="AM99" s="12"/>
      <c r="AN99" s="12"/>
      <c r="AO99" s="12"/>
    </row>
    <row r="100" spans="1:53" s="12" customFormat="1" ht="13" x14ac:dyDescent="0.15">
      <c r="B100" s="16" t="s">
        <v>32</v>
      </c>
      <c r="C100" s="16" t="s">
        <v>33</v>
      </c>
      <c r="D100" s="32">
        <f t="shared" ref="D100:J104" si="6">SUMIF($D$118:$D$315,$C100,F$118:F$315)</f>
        <v>31982839.284790874</v>
      </c>
      <c r="E100" s="32">
        <f t="shared" si="6"/>
        <v>982.21145732475611</v>
      </c>
      <c r="F100" s="32">
        <f t="shared" si="6"/>
        <v>354086.82696659537</v>
      </c>
      <c r="G100" s="32">
        <f t="shared" si="6"/>
        <v>59729.707638069485</v>
      </c>
      <c r="H100" s="32">
        <f t="shared" si="6"/>
        <v>115752.64814539676</v>
      </c>
      <c r="I100" s="32">
        <f t="shared" si="6"/>
        <v>115.73132398744383</v>
      </c>
      <c r="J100" s="32">
        <f t="shared" si="6"/>
        <v>0</v>
      </c>
      <c r="K100" s="32">
        <f t="shared" ref="K100:P104" si="7">SUMIF($D$118:$D$315,$C100,N$118:N$315)</f>
        <v>21164.16625237988</v>
      </c>
      <c r="L100" s="32">
        <f t="shared" si="7"/>
        <v>2312759.6778678969</v>
      </c>
      <c r="M100" s="32">
        <f t="shared" si="7"/>
        <v>600126.87410210515</v>
      </c>
      <c r="N100" s="32">
        <f t="shared" si="7"/>
        <v>532299.27341983479</v>
      </c>
      <c r="O100" s="32">
        <f t="shared" si="7"/>
        <v>1874.9558135496011</v>
      </c>
      <c r="P100" s="32">
        <f t="shared" si="7"/>
        <v>0</v>
      </c>
      <c r="Q100" s="32">
        <f t="shared" ref="Q100:T104" si="8">SUMIF($D$118:$D$315,$C100,U$118:U$315)</f>
        <v>8720159.0281197317</v>
      </c>
      <c r="R100" s="32">
        <f t="shared" si="8"/>
        <v>13287305.717694251</v>
      </c>
      <c r="S100" s="32">
        <f t="shared" si="8"/>
        <v>304633.83472772688</v>
      </c>
      <c r="T100" s="32">
        <f t="shared" si="8"/>
        <v>3954713.4310011924</v>
      </c>
      <c r="U100" s="25">
        <f>SUMIF($D$118:$D$315,$C100,Y$118:Y$315)+SUMIF($D$118:$D$315,$C100,Z$118:Z$315)</f>
        <v>1717135.2002608231</v>
      </c>
      <c r="V100" s="8"/>
      <c r="W100" s="32">
        <f t="shared" ref="W100:Z104" si="9">SUMIF($D$118:$D$315,$C100,AB$118:AB$315)</f>
        <v>19627569.659369279</v>
      </c>
      <c r="X100" s="32">
        <f t="shared" si="9"/>
        <v>9109167.9908773527</v>
      </c>
      <c r="Y100" s="32">
        <f t="shared" si="9"/>
        <v>2634981.5859340983</v>
      </c>
      <c r="Z100" s="38">
        <f t="shared" si="9"/>
        <v>611120.04861010599</v>
      </c>
      <c r="AA100" s="8"/>
      <c r="AB100" s="32">
        <f t="shared" ref="AB100:AG104" si="10">SUMIF($D$118:$D$315,$C100,AG$118:AG$315)</f>
        <v>623313.54389310442</v>
      </c>
      <c r="AC100" s="32">
        <f t="shared" si="10"/>
        <v>16599631.513244992</v>
      </c>
      <c r="AD100" s="32">
        <f t="shared" si="10"/>
        <v>4614628.2473603468</v>
      </c>
      <c r="AE100" s="32">
        <f t="shared" si="10"/>
        <v>3789285.0812636996</v>
      </c>
      <c r="AF100" s="32">
        <f t="shared" si="10"/>
        <v>3714390.9521476803</v>
      </c>
      <c r="AG100" s="32">
        <f t="shared" si="10"/>
        <v>2577268.5017573275</v>
      </c>
      <c r="AI100" s="39">
        <f t="shared" ref="AI100:AK104" si="11">SUMIF($D$118:$D$315,$C100,AR$118:AR$315)/SUMIF($D$118:$D$315,$C100,$T$118:$T$315)</f>
        <v>0.31520721642026878</v>
      </c>
      <c r="AJ100" s="39">
        <f t="shared" si="11"/>
        <v>0.50032537200191185</v>
      </c>
      <c r="AK100" s="39">
        <f t="shared" si="11"/>
        <v>0.18356437940793291</v>
      </c>
      <c r="AL100" s="7"/>
      <c r="AQ100" s="7"/>
      <c r="AR100" s="7"/>
      <c r="AS100" s="7"/>
      <c r="AT100" s="7"/>
    </row>
    <row r="101" spans="1:53" s="12" customFormat="1" ht="13" x14ac:dyDescent="0.15">
      <c r="B101" s="16"/>
      <c r="C101" s="16" t="s">
        <v>34</v>
      </c>
      <c r="D101" s="32">
        <f t="shared" si="6"/>
        <v>23476944.473518416</v>
      </c>
      <c r="E101" s="32">
        <f t="shared" si="6"/>
        <v>0</v>
      </c>
      <c r="F101" s="32">
        <f t="shared" si="6"/>
        <v>87485.829757933257</v>
      </c>
      <c r="G101" s="32">
        <f t="shared" si="6"/>
        <v>77387.850301569211</v>
      </c>
      <c r="H101" s="32">
        <f t="shared" si="6"/>
        <v>51039.707935473103</v>
      </c>
      <c r="I101" s="32">
        <f t="shared" si="6"/>
        <v>17995.628233360003</v>
      </c>
      <c r="J101" s="32">
        <f t="shared" si="6"/>
        <v>5.9405998485849532</v>
      </c>
      <c r="K101" s="32">
        <f t="shared" si="7"/>
        <v>0</v>
      </c>
      <c r="L101" s="32">
        <f t="shared" si="7"/>
        <v>1560257.2391191802</v>
      </c>
      <c r="M101" s="32">
        <f t="shared" si="7"/>
        <v>514260.04179864528</v>
      </c>
      <c r="N101" s="32">
        <f t="shared" si="7"/>
        <v>290094.53482848493</v>
      </c>
      <c r="O101" s="32">
        <f t="shared" si="7"/>
        <v>3828.1765258752721</v>
      </c>
      <c r="P101" s="32">
        <f t="shared" si="7"/>
        <v>147.32886334881422</v>
      </c>
      <c r="Q101" s="32">
        <f t="shared" si="8"/>
        <v>8772174.5921649951</v>
      </c>
      <c r="R101" s="32">
        <f t="shared" si="8"/>
        <v>7437376.7115298258</v>
      </c>
      <c r="S101" s="32">
        <f t="shared" si="8"/>
        <v>133946.32388108375</v>
      </c>
      <c r="T101" s="32">
        <f t="shared" si="8"/>
        <v>3716872.4110455886</v>
      </c>
      <c r="U101" s="25">
        <f>SUMIF($D$118:$D$315,$C101,Y$118:Y$315)+SUMIF($D$118:$D$315,$C101,Z$118:Z$315)</f>
        <v>814072.15693320183</v>
      </c>
      <c r="V101" s="8"/>
      <c r="W101" s="32">
        <f t="shared" si="9"/>
        <v>12784219.497705955</v>
      </c>
      <c r="X101" s="32">
        <f t="shared" si="9"/>
        <v>8147217.6996660363</v>
      </c>
      <c r="Y101" s="32">
        <f t="shared" si="9"/>
        <v>1923723.8944151676</v>
      </c>
      <c r="Z101" s="38">
        <f t="shared" si="9"/>
        <v>621783.38173128653</v>
      </c>
      <c r="AA101" s="8"/>
      <c r="AB101" s="32">
        <f t="shared" si="10"/>
        <v>0</v>
      </c>
      <c r="AC101" s="32">
        <f t="shared" si="10"/>
        <v>12432092.702914296</v>
      </c>
      <c r="AD101" s="32">
        <f t="shared" si="10"/>
        <v>2463264.7074190192</v>
      </c>
      <c r="AE101" s="32">
        <f t="shared" si="10"/>
        <v>5388279.6724585649</v>
      </c>
      <c r="AF101" s="32">
        <f t="shared" si="10"/>
        <v>1884031.0055852174</v>
      </c>
      <c r="AG101" s="32">
        <f t="shared" si="10"/>
        <v>1308958.658236271</v>
      </c>
      <c r="AI101" s="39">
        <f t="shared" si="11"/>
        <v>0.32043645714200547</v>
      </c>
      <c r="AJ101" s="39">
        <f t="shared" si="11"/>
        <v>0.57607741072376106</v>
      </c>
      <c r="AK101" s="39">
        <f t="shared" si="11"/>
        <v>9.5271950601565819E-2</v>
      </c>
      <c r="AL101" s="7"/>
      <c r="AQ101" s="7"/>
      <c r="AR101" s="7"/>
      <c r="AS101" s="7"/>
      <c r="AT101" s="7"/>
    </row>
    <row r="102" spans="1:53" s="12" customFormat="1" ht="13" x14ac:dyDescent="0.15">
      <c r="B102" s="16"/>
      <c r="C102" s="16" t="s">
        <v>35</v>
      </c>
      <c r="D102" s="32">
        <f t="shared" si="6"/>
        <v>20924843.688757166</v>
      </c>
      <c r="E102" s="32">
        <f t="shared" si="6"/>
        <v>388349.99425410107</v>
      </c>
      <c r="F102" s="32">
        <f t="shared" si="6"/>
        <v>432175.50565803907</v>
      </c>
      <c r="G102" s="32">
        <f t="shared" si="6"/>
        <v>284736.41803786153</v>
      </c>
      <c r="H102" s="32">
        <f t="shared" si="6"/>
        <v>241254.42454410219</v>
      </c>
      <c r="I102" s="32">
        <f t="shared" si="6"/>
        <v>188220.90502657436</v>
      </c>
      <c r="J102" s="32">
        <f t="shared" si="6"/>
        <v>0</v>
      </c>
      <c r="K102" s="32">
        <f t="shared" si="7"/>
        <v>1144385.3326250447</v>
      </c>
      <c r="L102" s="32">
        <f t="shared" si="7"/>
        <v>759556.86137675284</v>
      </c>
      <c r="M102" s="32">
        <f t="shared" si="7"/>
        <v>471398.53207514354</v>
      </c>
      <c r="N102" s="32">
        <f t="shared" si="7"/>
        <v>429764.71326889045</v>
      </c>
      <c r="O102" s="32">
        <f t="shared" si="7"/>
        <v>200624.90631436527</v>
      </c>
      <c r="P102" s="32">
        <f t="shared" si="7"/>
        <v>0</v>
      </c>
      <c r="Q102" s="32">
        <f t="shared" si="8"/>
        <v>5122501.6000933992</v>
      </c>
      <c r="R102" s="32">
        <f t="shared" si="8"/>
        <v>5834625.8486987511</v>
      </c>
      <c r="S102" s="32">
        <f t="shared" si="8"/>
        <v>655499.27233531792</v>
      </c>
      <c r="T102" s="32">
        <f t="shared" si="8"/>
        <v>4357689.5972994203</v>
      </c>
      <c r="U102" s="25">
        <f>SUMIF($D$118:$D$315,$C102,Y$118:Y$315)+SUMIF($D$118:$D$315,$C102,Z$118:Z$315)</f>
        <v>414059.77714940219</v>
      </c>
      <c r="V102" s="8"/>
      <c r="W102" s="32">
        <f t="shared" si="9"/>
        <v>8436584.4111417402</v>
      </c>
      <c r="X102" s="32">
        <f t="shared" si="9"/>
        <v>8315608.2265710654</v>
      </c>
      <c r="Y102" s="32">
        <f t="shared" si="9"/>
        <v>4068696.7952610208</v>
      </c>
      <c r="Z102" s="38">
        <f t="shared" si="9"/>
        <v>103954.25578331939</v>
      </c>
      <c r="AA102" s="13"/>
      <c r="AB102" s="32">
        <f t="shared" si="10"/>
        <v>5027276.5267661018</v>
      </c>
      <c r="AC102" s="32">
        <f t="shared" si="10"/>
        <v>3958735.9698783257</v>
      </c>
      <c r="AD102" s="32">
        <f t="shared" si="10"/>
        <v>2566752.0560971377</v>
      </c>
      <c r="AE102" s="32">
        <f t="shared" si="10"/>
        <v>5846933.9903664188</v>
      </c>
      <c r="AF102" s="32">
        <f t="shared" si="10"/>
        <v>3509373.7808014946</v>
      </c>
      <c r="AG102" s="32">
        <f t="shared" si="10"/>
        <v>0</v>
      </c>
      <c r="AI102" s="39">
        <f t="shared" si="11"/>
        <v>0.2343154116569536</v>
      </c>
      <c r="AJ102" s="39">
        <f t="shared" si="11"/>
        <v>0.47307984638027156</v>
      </c>
      <c r="AK102" s="39">
        <f t="shared" si="11"/>
        <v>0.29260474196277486</v>
      </c>
      <c r="AL102" s="7"/>
      <c r="AQ102" s="7"/>
      <c r="AR102" s="7"/>
      <c r="AS102" s="7"/>
      <c r="AT102" s="7"/>
    </row>
    <row r="103" spans="1:53" s="12" customFormat="1" ht="13" x14ac:dyDescent="0.15">
      <c r="B103" s="16"/>
      <c r="C103" s="16" t="s">
        <v>36</v>
      </c>
      <c r="D103" s="32">
        <f t="shared" si="6"/>
        <v>34970743.347139098</v>
      </c>
      <c r="E103" s="32">
        <f t="shared" si="6"/>
        <v>22382.511964115241</v>
      </c>
      <c r="F103" s="32">
        <f t="shared" si="6"/>
        <v>15484.379589493165</v>
      </c>
      <c r="G103" s="32">
        <f t="shared" si="6"/>
        <v>70983.292639543317</v>
      </c>
      <c r="H103" s="32">
        <f t="shared" si="6"/>
        <v>94448.240993303494</v>
      </c>
      <c r="I103" s="32">
        <f t="shared" si="6"/>
        <v>71646.675176793098</v>
      </c>
      <c r="J103" s="32">
        <f t="shared" si="6"/>
        <v>0</v>
      </c>
      <c r="K103" s="32">
        <f t="shared" si="7"/>
        <v>1163524.0148902789</v>
      </c>
      <c r="L103" s="32">
        <f t="shared" si="7"/>
        <v>234779.91805493264</v>
      </c>
      <c r="M103" s="32">
        <f t="shared" si="7"/>
        <v>619454.24426809791</v>
      </c>
      <c r="N103" s="32">
        <f t="shared" si="7"/>
        <v>307239.4955152102</v>
      </c>
      <c r="O103" s="32">
        <f t="shared" si="7"/>
        <v>144858.48197968106</v>
      </c>
      <c r="P103" s="32">
        <f t="shared" si="7"/>
        <v>0</v>
      </c>
      <c r="Q103" s="32">
        <f t="shared" si="8"/>
        <v>5252335.2498718491</v>
      </c>
      <c r="R103" s="32">
        <f t="shared" si="8"/>
        <v>11730561.946231116</v>
      </c>
      <c r="S103" s="32">
        <f t="shared" si="8"/>
        <v>292856.62435860658</v>
      </c>
      <c r="T103" s="32">
        <f t="shared" si="8"/>
        <v>14482322.14335651</v>
      </c>
      <c r="U103" s="25">
        <f>SUMIF($D$118:$D$315,$C103,Y$118:Y$315)+SUMIF($D$118:$D$315,$C103,Z$118:Z$315)</f>
        <v>467866.12824955682</v>
      </c>
      <c r="V103" s="8"/>
      <c r="W103" s="32">
        <f t="shared" si="9"/>
        <v>20667451.324571751</v>
      </c>
      <c r="X103" s="32">
        <f t="shared" si="9"/>
        <v>11941422.71855972</v>
      </c>
      <c r="Y103" s="32">
        <f t="shared" si="9"/>
        <v>2022922.5879942747</v>
      </c>
      <c r="Z103" s="38">
        <f t="shared" si="9"/>
        <v>338946.71601337119</v>
      </c>
      <c r="AA103" s="8"/>
      <c r="AB103" s="32">
        <f t="shared" si="10"/>
        <v>9308540.1429811139</v>
      </c>
      <c r="AC103" s="32">
        <f t="shared" si="10"/>
        <v>2457013.9529691515</v>
      </c>
      <c r="AD103" s="32">
        <f t="shared" si="10"/>
        <v>6264337.0537788952</v>
      </c>
      <c r="AE103" s="32">
        <f t="shared" si="10"/>
        <v>1877031.4531077426</v>
      </c>
      <c r="AF103" s="32">
        <f t="shared" si="10"/>
        <v>15055361.190422032</v>
      </c>
      <c r="AG103" s="32">
        <f t="shared" si="10"/>
        <v>0</v>
      </c>
      <c r="AI103" s="39">
        <f t="shared" si="11"/>
        <v>0.26327305730515638</v>
      </c>
      <c r="AJ103" s="39">
        <f t="shared" si="11"/>
        <v>0.53699462062897474</v>
      </c>
      <c r="AK103" s="39">
        <f t="shared" si="11"/>
        <v>0.19647396245457413</v>
      </c>
      <c r="AL103" s="7"/>
      <c r="AQ103" s="7"/>
      <c r="AR103" s="7"/>
      <c r="AS103" s="7"/>
      <c r="AT103" s="7"/>
    </row>
    <row r="104" spans="1:53" s="12" customFormat="1" ht="13" x14ac:dyDescent="0.15">
      <c r="B104" s="16"/>
      <c r="C104" s="16" t="s">
        <v>37</v>
      </c>
      <c r="D104" s="32">
        <f t="shared" si="6"/>
        <v>20421678.609770149</v>
      </c>
      <c r="E104" s="32">
        <f t="shared" si="6"/>
        <v>77965.445439422358</v>
      </c>
      <c r="F104" s="32">
        <f t="shared" si="6"/>
        <v>29958.147904372447</v>
      </c>
      <c r="G104" s="32">
        <f t="shared" si="6"/>
        <v>16217.834359243348</v>
      </c>
      <c r="H104" s="32">
        <f t="shared" si="6"/>
        <v>68826.043145386386</v>
      </c>
      <c r="I104" s="32">
        <f t="shared" si="6"/>
        <v>996.01341050562246</v>
      </c>
      <c r="J104" s="32">
        <f t="shared" si="6"/>
        <v>71.694045823092537</v>
      </c>
      <c r="K104" s="32">
        <f t="shared" si="7"/>
        <v>780818.40121360705</v>
      </c>
      <c r="L104" s="32">
        <f t="shared" si="7"/>
        <v>406522.86914528598</v>
      </c>
      <c r="M104" s="32">
        <f t="shared" si="7"/>
        <v>100375.90805330037</v>
      </c>
      <c r="N104" s="32">
        <f t="shared" si="7"/>
        <v>231103.94807728025</v>
      </c>
      <c r="O104" s="32">
        <f t="shared" si="7"/>
        <v>2748.4986016658272</v>
      </c>
      <c r="P104" s="32">
        <f t="shared" si="7"/>
        <v>42.087269713053757</v>
      </c>
      <c r="Q104" s="32">
        <f t="shared" si="8"/>
        <v>9388009.309662452</v>
      </c>
      <c r="R104" s="32">
        <f t="shared" si="8"/>
        <v>7636439.039898538</v>
      </c>
      <c r="S104" s="32">
        <f t="shared" si="8"/>
        <v>129107.72966171901</v>
      </c>
      <c r="T104" s="32">
        <f t="shared" si="8"/>
        <v>1123214.8985180757</v>
      </c>
      <c r="U104" s="25">
        <f>SUMIF($D$118:$D$315,$C104,Y$118:Y$315)+SUMIF($D$118:$D$315,$C104,Z$118:Z$315)</f>
        <v>429260.74136374885</v>
      </c>
      <c r="V104" s="8"/>
      <c r="W104" s="32">
        <f t="shared" si="9"/>
        <v>13530917.312399816</v>
      </c>
      <c r="X104" s="32">
        <f t="shared" si="9"/>
        <v>5149723.1805794109</v>
      </c>
      <c r="Y104" s="32">
        <f t="shared" si="9"/>
        <v>1569761.3453299366</v>
      </c>
      <c r="Z104" s="38">
        <f t="shared" si="9"/>
        <v>171276.77146098</v>
      </c>
      <c r="AA104" s="8"/>
      <c r="AB104" s="32">
        <f t="shared" si="10"/>
        <v>11596011.765939025</v>
      </c>
      <c r="AC104" s="32">
        <f t="shared" si="10"/>
        <v>3396577.1139459857</v>
      </c>
      <c r="AD104" s="32">
        <f t="shared" si="10"/>
        <v>1489473.1750883274</v>
      </c>
      <c r="AE104" s="32">
        <f t="shared" si="10"/>
        <v>2574218.3918176512</v>
      </c>
      <c r="AF104" s="32">
        <f t="shared" si="10"/>
        <v>1326167.655760858</v>
      </c>
      <c r="AG104" s="32">
        <f t="shared" si="10"/>
        <v>24961.937568517165</v>
      </c>
      <c r="AI104" s="39">
        <f t="shared" si="11"/>
        <v>0.30771651423669599</v>
      </c>
      <c r="AJ104" s="39">
        <f t="shared" si="11"/>
        <v>0.58143374224700217</v>
      </c>
      <c r="AK104" s="39">
        <f t="shared" si="11"/>
        <v>0.10894912808286716</v>
      </c>
      <c r="AL104" s="7"/>
      <c r="AQ104" s="7"/>
      <c r="AR104" s="7"/>
      <c r="AS104" s="7"/>
      <c r="AT104" s="7"/>
    </row>
    <row r="105" spans="1:53" s="12" customFormat="1" ht="13" x14ac:dyDescent="0.15">
      <c r="B105" s="16"/>
      <c r="C105" s="14" t="s">
        <v>38</v>
      </c>
      <c r="D105" s="17">
        <f>SUM(D100:D104)</f>
        <v>131777049.4039757</v>
      </c>
      <c r="E105" s="17">
        <f t="shared" ref="E105:U105" si="12">SUM(E100:E104)</f>
        <v>489680.16311496345</v>
      </c>
      <c r="F105" s="17">
        <f t="shared" si="12"/>
        <v>919190.68987643335</v>
      </c>
      <c r="G105" s="17">
        <f t="shared" si="12"/>
        <v>509055.10297628684</v>
      </c>
      <c r="H105" s="17">
        <f t="shared" si="12"/>
        <v>571321.06476366194</v>
      </c>
      <c r="I105" s="17">
        <f t="shared" si="12"/>
        <v>278974.95317122049</v>
      </c>
      <c r="J105" s="17">
        <f t="shared" si="12"/>
        <v>77.63464567167749</v>
      </c>
      <c r="K105" s="17">
        <f t="shared" si="12"/>
        <v>3109891.9149813103</v>
      </c>
      <c r="L105" s="17">
        <f t="shared" si="12"/>
        <v>5273876.5655640494</v>
      </c>
      <c r="M105" s="17">
        <f t="shared" si="12"/>
        <v>2305615.6002972922</v>
      </c>
      <c r="N105" s="17">
        <f t="shared" si="12"/>
        <v>1790501.9651097006</v>
      </c>
      <c r="O105" s="17">
        <f t="shared" si="12"/>
        <v>353935.01923513704</v>
      </c>
      <c r="P105" s="17">
        <f t="shared" si="12"/>
        <v>189.41613306186798</v>
      </c>
      <c r="Q105" s="17">
        <f t="shared" si="12"/>
        <v>37255179.779912427</v>
      </c>
      <c r="R105" s="17">
        <f t="shared" si="12"/>
        <v>45926309.26405248</v>
      </c>
      <c r="S105" s="17">
        <f t="shared" si="12"/>
        <v>1516043.7849644539</v>
      </c>
      <c r="T105" s="17">
        <f t="shared" si="12"/>
        <v>27634812.481220786</v>
      </c>
      <c r="U105" s="25">
        <f t="shared" si="12"/>
        <v>3842394.0039567328</v>
      </c>
      <c r="V105" s="40"/>
      <c r="W105" s="17">
        <f>SUM(W100:W104)</f>
        <v>75046742.205188543</v>
      </c>
      <c r="X105" s="17">
        <f>SUM(X100:X104)</f>
        <v>42663139.816253588</v>
      </c>
      <c r="Y105" s="17">
        <f>SUM(Y100:Y104)</f>
        <v>12220086.208934497</v>
      </c>
      <c r="Z105" s="27">
        <f>SUM(Z100:Z104)</f>
        <v>1847081.1735990632</v>
      </c>
      <c r="AA105" s="8"/>
      <c r="AB105" s="17">
        <f t="shared" ref="AB105:AG105" si="13">SUM(AB100:AB104)</f>
        <v>26555141.979579344</v>
      </c>
      <c r="AC105" s="17">
        <f t="shared" si="13"/>
        <v>38844051.252952747</v>
      </c>
      <c r="AD105" s="17">
        <f t="shared" si="13"/>
        <v>17398455.239743724</v>
      </c>
      <c r="AE105" s="17">
        <f t="shared" si="13"/>
        <v>19475748.589014076</v>
      </c>
      <c r="AF105" s="17">
        <f t="shared" si="13"/>
        <v>25489324.584717281</v>
      </c>
      <c r="AG105" s="17">
        <f t="shared" si="13"/>
        <v>3911189.0975621152</v>
      </c>
      <c r="AI105" s="41">
        <f>AVERAGE(AI100:AI104)</f>
        <v>0.28818973135221604</v>
      </c>
      <c r="AJ105" s="41">
        <f>AVERAGE(AJ100:AJ104)</f>
        <v>0.53358219839638432</v>
      </c>
      <c r="AK105" s="41">
        <f>AVERAGE(AK100:AK104)</f>
        <v>0.17537283250194297</v>
      </c>
      <c r="AL105" s="7"/>
      <c r="AQ105" s="7"/>
      <c r="AR105" s="7"/>
      <c r="AS105" s="7"/>
      <c r="AT105" s="7"/>
    </row>
    <row r="106" spans="1:53" s="12" customFormat="1" ht="13" x14ac:dyDescent="0.15">
      <c r="B106" s="20"/>
      <c r="C106" s="20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/>
      <c r="V106" s="8"/>
      <c r="W106" s="42"/>
      <c r="X106" s="42"/>
      <c r="Y106" s="42"/>
      <c r="Z106" s="44"/>
      <c r="AA106" s="8"/>
      <c r="AB106" s="42"/>
      <c r="AC106" s="42"/>
      <c r="AD106" s="42"/>
      <c r="AE106" s="42"/>
      <c r="AF106" s="42"/>
      <c r="AG106" s="42"/>
      <c r="AI106" s="45"/>
      <c r="AJ106" s="45"/>
      <c r="AK106" s="45"/>
      <c r="AL106" s="7"/>
      <c r="AQ106" s="7"/>
      <c r="AR106" s="7"/>
      <c r="AS106" s="7"/>
      <c r="AT106" s="7"/>
    </row>
    <row r="107" spans="1:53" s="12" customFormat="1" ht="13" x14ac:dyDescent="0.15">
      <c r="B107" s="16" t="s">
        <v>39</v>
      </c>
      <c r="C107" s="16" t="s">
        <v>40</v>
      </c>
      <c r="D107" s="32">
        <f t="shared" ref="D107:J110" si="14">SUMIF($E$118:$E$315,$C107,F$118:F$315)</f>
        <v>9378815.8045602404</v>
      </c>
      <c r="E107" s="32">
        <f t="shared" si="14"/>
        <v>2294.8698443820786</v>
      </c>
      <c r="F107" s="32">
        <f t="shared" si="14"/>
        <v>242183.37461935222</v>
      </c>
      <c r="G107" s="32">
        <f t="shared" si="14"/>
        <v>89555.966024454421</v>
      </c>
      <c r="H107" s="32">
        <f t="shared" si="14"/>
        <v>179500.13132002283</v>
      </c>
      <c r="I107" s="32">
        <f t="shared" si="14"/>
        <v>25331.834585549426</v>
      </c>
      <c r="J107" s="32">
        <f t="shared" si="14"/>
        <v>0</v>
      </c>
      <c r="K107" s="32">
        <f t="shared" ref="K107:P110" si="15">SUMIF($E$118:$E$315,$C107,N$118:N$315)</f>
        <v>3676.909945336804</v>
      </c>
      <c r="L107" s="32">
        <f t="shared" si="15"/>
        <v>388033.53528439393</v>
      </c>
      <c r="M107" s="32">
        <f t="shared" si="15"/>
        <v>143489.28020718598</v>
      </c>
      <c r="N107" s="32">
        <f t="shared" si="15"/>
        <v>287600.54503987293</v>
      </c>
      <c r="O107" s="32">
        <f t="shared" si="15"/>
        <v>40587.432332709628</v>
      </c>
      <c r="P107" s="32">
        <f t="shared" si="15"/>
        <v>0</v>
      </c>
      <c r="Q107" s="32">
        <f t="shared" ref="Q107:T110" si="16">SUMIF($E$118:$E$315,$C107,U$118:U$315)</f>
        <v>1719429.4057751507</v>
      </c>
      <c r="R107" s="32">
        <f t="shared" si="16"/>
        <v>3306373.1882306444</v>
      </c>
      <c r="S107" s="32">
        <f t="shared" si="16"/>
        <v>263714.67644926551</v>
      </c>
      <c r="T107" s="32">
        <f t="shared" si="16"/>
        <v>2601373.3774638232</v>
      </c>
      <c r="U107" s="25">
        <f>SUMIF($E$118:$E$315,$C107,Y$118:Y$315)+SUMIF($E$118:$E$315,$C107,Z$118:Z$315)</f>
        <v>85671.277438096062</v>
      </c>
      <c r="V107" s="8"/>
      <c r="W107" s="32">
        <f t="shared" ref="W107:Z110" si="17">SUMIF($E$118:$E$315,$C107,AB$118:AB$315)</f>
        <v>2774883.6649062578</v>
      </c>
      <c r="X107" s="32">
        <f t="shared" si="17"/>
        <v>4214426.2607295997</v>
      </c>
      <c r="Y107" s="32">
        <f t="shared" si="17"/>
        <v>2321875.9289977523</v>
      </c>
      <c r="Z107" s="38">
        <f t="shared" si="17"/>
        <v>67629.949926614732</v>
      </c>
      <c r="AA107" s="8"/>
      <c r="AB107" s="32">
        <f t="shared" ref="AB107:AG110" si="18">SUMIF($E$118:$E$315,$C107,AG$118:AG$315)</f>
        <v>29099.651796809056</v>
      </c>
      <c r="AC107" s="32">
        <f t="shared" si="18"/>
        <v>2230864.8227858883</v>
      </c>
      <c r="AD107" s="32">
        <f t="shared" si="18"/>
        <v>1474740.94109592</v>
      </c>
      <c r="AE107" s="32">
        <f t="shared" si="18"/>
        <v>3959123.5960132955</v>
      </c>
      <c r="AF107" s="32">
        <f t="shared" si="18"/>
        <v>1684986.7928683273</v>
      </c>
      <c r="AG107" s="32">
        <f t="shared" si="18"/>
        <v>0</v>
      </c>
      <c r="AI107" s="39">
        <f t="shared" ref="AI107:AK110" si="19">SUMIF($E$118:$E$315,$C107,AR$118:AR$315)/SUMIF($E$118:$E$315,$C107,$T$118:$T$315)</f>
        <v>0.16999999999999998</v>
      </c>
      <c r="AJ107" s="39">
        <f t="shared" si="19"/>
        <v>0.48</v>
      </c>
      <c r="AK107" s="39">
        <f t="shared" si="19"/>
        <v>0.34999999999999992</v>
      </c>
      <c r="AL107" s="7"/>
      <c r="AQ107" s="7"/>
      <c r="AR107" s="7"/>
      <c r="AS107" s="7"/>
      <c r="AT107" s="7"/>
    </row>
    <row r="108" spans="1:53" s="12" customFormat="1" ht="13" x14ac:dyDescent="0.15">
      <c r="B108" s="16"/>
      <c r="C108" s="16" t="s">
        <v>41</v>
      </c>
      <c r="D108" s="32">
        <f>SUMIF($E$118:$E$315,$C108,F$118:F$315)</f>
        <v>2988426.0995697901</v>
      </c>
      <c r="E108" s="32">
        <f t="shared" si="14"/>
        <v>203654.3566228601</v>
      </c>
      <c r="F108" s="32">
        <f t="shared" si="14"/>
        <v>151517.87728473218</v>
      </c>
      <c r="G108" s="32">
        <f t="shared" si="14"/>
        <v>151984.82123183538</v>
      </c>
      <c r="H108" s="32">
        <f t="shared" si="14"/>
        <v>4194.70079738399</v>
      </c>
      <c r="I108" s="32">
        <f t="shared" si="14"/>
        <v>57606.329123263444</v>
      </c>
      <c r="J108" s="32">
        <f t="shared" si="14"/>
        <v>0</v>
      </c>
      <c r="K108" s="32">
        <f t="shared" si="15"/>
        <v>395666.94900017738</v>
      </c>
      <c r="L108" s="32">
        <f t="shared" si="15"/>
        <v>294374.33707963128</v>
      </c>
      <c r="M108" s="32">
        <f t="shared" si="15"/>
        <v>295281.53243733512</v>
      </c>
      <c r="N108" s="32">
        <f t="shared" si="15"/>
        <v>8149.6143465424566</v>
      </c>
      <c r="O108" s="32">
        <f t="shared" si="15"/>
        <v>111919.63120882833</v>
      </c>
      <c r="P108" s="32">
        <f t="shared" si="15"/>
        <v>0</v>
      </c>
      <c r="Q108" s="32">
        <f t="shared" si="16"/>
        <v>662111.01313259173</v>
      </c>
      <c r="R108" s="32">
        <f t="shared" si="16"/>
        <v>299238.03986730776</v>
      </c>
      <c r="S108" s="32">
        <f t="shared" si="16"/>
        <v>207287.45239686192</v>
      </c>
      <c r="T108" s="32">
        <f t="shared" si="16"/>
        <v>81567.498105918174</v>
      </c>
      <c r="U108" s="25">
        <f>SUMIF($E$118:$E$315,$C108,Y$118:Y$315)+SUMIF($E$118:$E$315,$C108,Z$118:Z$315)</f>
        <v>63871.946934521424</v>
      </c>
      <c r="V108" s="8"/>
      <c r="W108" s="32">
        <f t="shared" si="17"/>
        <v>2115386.1917588101</v>
      </c>
      <c r="X108" s="32">
        <f t="shared" si="17"/>
        <v>672232.67563545599</v>
      </c>
      <c r="Y108" s="32">
        <f t="shared" si="17"/>
        <v>194110.6739655131</v>
      </c>
      <c r="Z108" s="38">
        <f t="shared" si="17"/>
        <v>6696.5582100152915</v>
      </c>
      <c r="AA108" s="8"/>
      <c r="AB108" s="32">
        <f t="shared" si="18"/>
        <v>1018914.3381396685</v>
      </c>
      <c r="AC108" s="32">
        <f t="shared" si="18"/>
        <v>942718.43787893734</v>
      </c>
      <c r="AD108" s="32">
        <f t="shared" si="18"/>
        <v>519269.81558907661</v>
      </c>
      <c r="AE108" s="32">
        <f t="shared" si="18"/>
        <v>198344.52981193658</v>
      </c>
      <c r="AF108" s="32">
        <f t="shared" si="18"/>
        <v>309178.97815017099</v>
      </c>
      <c r="AG108" s="32">
        <f t="shared" si="18"/>
        <v>0</v>
      </c>
      <c r="AI108" s="39">
        <f t="shared" si="19"/>
        <v>0.25</v>
      </c>
      <c r="AJ108" s="39">
        <f t="shared" si="19"/>
        <v>0.42</v>
      </c>
      <c r="AK108" s="39">
        <f t="shared" si="19"/>
        <v>0.33</v>
      </c>
      <c r="AL108" s="7"/>
      <c r="AQ108" s="7"/>
      <c r="AR108" s="7"/>
      <c r="AS108" s="7"/>
      <c r="AT108" s="7"/>
    </row>
    <row r="109" spans="1:53" s="12" customFormat="1" ht="13" x14ac:dyDescent="0.15">
      <c r="B109" s="16"/>
      <c r="C109" s="16" t="s">
        <v>42</v>
      </c>
      <c r="D109" s="32">
        <f>SUMIF($E$118:$E$315,$C109,F$118:F$315)</f>
        <v>4297226.1595252408</v>
      </c>
      <c r="E109" s="32">
        <f t="shared" si="14"/>
        <v>0</v>
      </c>
      <c r="F109" s="32">
        <f t="shared" si="14"/>
        <v>106459.05582452846</v>
      </c>
      <c r="G109" s="32">
        <f t="shared" si="14"/>
        <v>4338.7946326859274</v>
      </c>
      <c r="H109" s="32">
        <f t="shared" si="14"/>
        <v>67476.634411603241</v>
      </c>
      <c r="I109" s="32">
        <f t="shared" si="14"/>
        <v>0</v>
      </c>
      <c r="J109" s="32">
        <f t="shared" si="14"/>
        <v>0</v>
      </c>
      <c r="K109" s="32">
        <f t="shared" si="15"/>
        <v>0</v>
      </c>
      <c r="L109" s="32">
        <f t="shared" si="15"/>
        <v>880715.46627887315</v>
      </c>
      <c r="M109" s="32">
        <f t="shared" si="15"/>
        <v>17986.224437930163</v>
      </c>
      <c r="N109" s="32">
        <f t="shared" si="15"/>
        <v>194383.22690246679</v>
      </c>
      <c r="O109" s="32">
        <f t="shared" si="15"/>
        <v>0</v>
      </c>
      <c r="P109" s="32">
        <f t="shared" si="15"/>
        <v>0</v>
      </c>
      <c r="Q109" s="32">
        <f t="shared" si="16"/>
        <v>1513487.8709079775</v>
      </c>
      <c r="R109" s="32">
        <f t="shared" si="16"/>
        <v>1201302.0409459108</v>
      </c>
      <c r="S109" s="32">
        <f t="shared" si="16"/>
        <v>144431.14258332137</v>
      </c>
      <c r="T109" s="32">
        <f t="shared" si="16"/>
        <v>16228.66015842335</v>
      </c>
      <c r="U109" s="25">
        <f>SUMIF($E$118:$E$315,$C109,Y$118:Y$315)+SUMIF($E$118:$E$315,$C109,Z$118:Z$315)</f>
        <v>150417.04244151915</v>
      </c>
      <c r="V109" s="8"/>
      <c r="W109" s="32">
        <f t="shared" si="17"/>
        <v>1932126.8590095616</v>
      </c>
      <c r="X109" s="32">
        <f t="shared" si="17"/>
        <v>1863591.0610723749</v>
      </c>
      <c r="Y109" s="32">
        <f t="shared" si="17"/>
        <v>441280.42403817119</v>
      </c>
      <c r="Z109" s="38">
        <f t="shared" si="17"/>
        <v>60227.815405130255</v>
      </c>
      <c r="AA109" s="8"/>
      <c r="AB109" s="32">
        <f t="shared" si="18"/>
        <v>0</v>
      </c>
      <c r="AC109" s="32">
        <f t="shared" si="18"/>
        <v>3328403.969040256</v>
      </c>
      <c r="AD109" s="32">
        <f t="shared" si="18"/>
        <v>46892.447679934747</v>
      </c>
      <c r="AE109" s="32">
        <f t="shared" si="18"/>
        <v>876937.76312629227</v>
      </c>
      <c r="AF109" s="32">
        <f t="shared" si="18"/>
        <v>0</v>
      </c>
      <c r="AG109" s="32">
        <f t="shared" si="18"/>
        <v>44674.294056883933</v>
      </c>
      <c r="AI109" s="39">
        <f t="shared" si="19"/>
        <v>0.35058532038139173</v>
      </c>
      <c r="AJ109" s="39">
        <f t="shared" si="19"/>
        <v>0.46128988652910241</v>
      </c>
      <c r="AK109" s="39">
        <f t="shared" si="19"/>
        <v>0.18215390042018073</v>
      </c>
      <c r="AL109" s="7"/>
      <c r="AQ109" s="7"/>
      <c r="AR109" s="7"/>
      <c r="AS109" s="7"/>
      <c r="AT109" s="7"/>
    </row>
    <row r="110" spans="1:53" s="12" customFormat="1" ht="13" x14ac:dyDescent="0.15">
      <c r="B110" s="16"/>
      <c r="C110" s="16" t="s">
        <v>43</v>
      </c>
      <c r="D110" s="32">
        <f>SUMIF($E$118:$E$315,$C110,F$118:F$315)</f>
        <v>9300491.7562821507</v>
      </c>
      <c r="E110" s="32">
        <f t="shared" si="14"/>
        <v>48.714728674052161</v>
      </c>
      <c r="F110" s="32">
        <f t="shared" si="14"/>
        <v>226277.01964423966</v>
      </c>
      <c r="G110" s="32">
        <f t="shared" si="14"/>
        <v>36778.339647469948</v>
      </c>
      <c r="H110" s="32">
        <f t="shared" si="14"/>
        <v>15223.631080519439</v>
      </c>
      <c r="I110" s="32">
        <f t="shared" si="14"/>
        <v>42.200873525636041</v>
      </c>
      <c r="J110" s="32">
        <f t="shared" si="14"/>
        <v>0</v>
      </c>
      <c r="K110" s="32">
        <f t="shared" si="15"/>
        <v>263.96777590124583</v>
      </c>
      <c r="L110" s="32">
        <f t="shared" si="15"/>
        <v>1226114.6318334618</v>
      </c>
      <c r="M110" s="32">
        <f t="shared" si="15"/>
        <v>199288.7322239026</v>
      </c>
      <c r="N110" s="32">
        <f t="shared" si="15"/>
        <v>82491.438356430182</v>
      </c>
      <c r="O110" s="32">
        <f t="shared" si="15"/>
        <v>228.67151329502209</v>
      </c>
      <c r="P110" s="32">
        <f t="shared" si="15"/>
        <v>0</v>
      </c>
      <c r="Q110" s="32">
        <f t="shared" si="16"/>
        <v>3007230.248815062</v>
      </c>
      <c r="R110" s="32">
        <f t="shared" si="16"/>
        <v>3215517.7144619422</v>
      </c>
      <c r="S110" s="32">
        <f t="shared" si="16"/>
        <v>133109.767467789</v>
      </c>
      <c r="T110" s="32">
        <f t="shared" si="16"/>
        <v>902608.43055818498</v>
      </c>
      <c r="U110" s="25">
        <f>SUMIF($E$118:$E$315,$C110,Y$118:Y$315)+SUMIF($E$118:$E$315,$C110,Z$118:Z$315)</f>
        <v>255268.24730175151</v>
      </c>
      <c r="V110" s="8"/>
      <c r="W110" s="32">
        <f t="shared" si="17"/>
        <v>4679151.6631826703</v>
      </c>
      <c r="X110" s="32">
        <f t="shared" si="17"/>
        <v>3525854.3530338304</v>
      </c>
      <c r="Y110" s="32">
        <f t="shared" si="17"/>
        <v>1024265.5104610909</v>
      </c>
      <c r="Z110" s="38">
        <f t="shared" si="17"/>
        <v>71220.229604542241</v>
      </c>
      <c r="AA110" s="8"/>
      <c r="AB110" s="32">
        <f t="shared" si="18"/>
        <v>11798.603842019536</v>
      </c>
      <c r="AC110" s="32">
        <f t="shared" si="18"/>
        <v>5389596.8407493047</v>
      </c>
      <c r="AD110" s="32">
        <f t="shared" si="18"/>
        <v>1655196.4272262512</v>
      </c>
      <c r="AE110" s="32">
        <f t="shared" si="18"/>
        <v>1606552.9952425444</v>
      </c>
      <c r="AF110" s="32">
        <f t="shared" si="18"/>
        <v>388993.99775567657</v>
      </c>
      <c r="AG110" s="32">
        <f t="shared" si="18"/>
        <v>248352.89146635353</v>
      </c>
      <c r="AI110" s="39">
        <f t="shared" si="19"/>
        <v>0.39000000000000007</v>
      </c>
      <c r="AJ110" s="39">
        <f t="shared" si="19"/>
        <v>0.52</v>
      </c>
      <c r="AK110" s="39">
        <f t="shared" si="19"/>
        <v>0.09</v>
      </c>
      <c r="AL110" s="7"/>
      <c r="AQ110" s="7"/>
      <c r="AR110" s="7"/>
      <c r="AS110" s="7"/>
      <c r="AT110" s="7"/>
    </row>
    <row r="111" spans="1:53" s="12" customFormat="1" ht="13" x14ac:dyDescent="0.15">
      <c r="A111" s="8"/>
      <c r="B111" s="8"/>
      <c r="C111" s="8" t="s">
        <v>75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 t="s">
        <v>75</v>
      </c>
      <c r="X111" s="8"/>
      <c r="Y111" s="8"/>
      <c r="Z111" s="8"/>
      <c r="AA111" s="8"/>
      <c r="AB111" s="8" t="s">
        <v>75</v>
      </c>
      <c r="AH111" s="8"/>
      <c r="AI111" s="8" t="s">
        <v>75</v>
      </c>
      <c r="AJ111" s="8"/>
      <c r="AK111" s="8"/>
      <c r="AL111" s="7"/>
      <c r="AM111" s="8"/>
      <c r="AN111" s="8"/>
      <c r="AO111" s="8"/>
      <c r="AP111" s="8"/>
      <c r="AQ111" s="8"/>
      <c r="AR111" s="8"/>
      <c r="AS111" s="7"/>
      <c r="AT111" s="7"/>
    </row>
    <row r="112" spans="1:53" s="12" customFormat="1" ht="13" x14ac:dyDescent="0.1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L112" s="7"/>
      <c r="AS112" s="7"/>
      <c r="AT112" s="7"/>
    </row>
    <row r="113" spans="2:56" s="12" customFormat="1" ht="13" x14ac:dyDescent="0.15">
      <c r="C113" s="8"/>
      <c r="D113" s="8"/>
      <c r="E113" s="8"/>
      <c r="F113" s="8"/>
      <c r="G113" s="8"/>
      <c r="H113" s="8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BB113" s="7"/>
      <c r="BC113" s="7"/>
      <c r="BD113" s="7"/>
    </row>
    <row r="114" spans="2:56" s="12" customFormat="1" ht="13" x14ac:dyDescent="0.1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N114" s="46"/>
      <c r="AQ114" s="47"/>
      <c r="AV114" s="7"/>
      <c r="AW114" s="7"/>
      <c r="AX114" s="7"/>
      <c r="AY114" s="7"/>
    </row>
    <row r="115" spans="2:56" s="12" customFormat="1" ht="12.75" customHeight="1" x14ac:dyDescent="0.15">
      <c r="B115" s="16"/>
      <c r="C115" s="32"/>
      <c r="D115" s="32"/>
      <c r="E115" s="32"/>
      <c r="F115" s="32"/>
      <c r="G115" s="67" t="s">
        <v>49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9"/>
      <c r="AB115" s="70" t="s">
        <v>50</v>
      </c>
      <c r="AC115" s="70"/>
      <c r="AD115" s="70"/>
      <c r="AE115" s="70"/>
      <c r="AG115" s="70" t="s">
        <v>51</v>
      </c>
      <c r="AH115" s="70"/>
      <c r="AI115" s="70"/>
      <c r="AJ115" s="70"/>
      <c r="AK115" s="70"/>
      <c r="AL115" s="70"/>
      <c r="AN115" s="71" t="s">
        <v>52</v>
      </c>
      <c r="AO115" s="72"/>
      <c r="AP115" s="73"/>
      <c r="AQ115" s="7"/>
      <c r="AR115" s="74" t="s">
        <v>76</v>
      </c>
      <c r="AS115" s="75"/>
      <c r="AT115" s="76"/>
    </row>
    <row r="116" spans="2:56" s="12" customFormat="1" x14ac:dyDescent="0.15">
      <c r="B116" s="14" t="s">
        <v>77</v>
      </c>
      <c r="C116" s="16"/>
      <c r="D116" s="16"/>
      <c r="E116" s="16"/>
      <c r="F116" s="32"/>
      <c r="G116" s="77" t="s">
        <v>78</v>
      </c>
      <c r="H116" s="77"/>
      <c r="I116" s="77"/>
      <c r="J116" s="77"/>
      <c r="K116" s="77"/>
      <c r="L116" s="77"/>
      <c r="M116" s="48" t="s">
        <v>79</v>
      </c>
      <c r="N116" s="78" t="s">
        <v>80</v>
      </c>
      <c r="O116" s="79"/>
      <c r="P116" s="79"/>
      <c r="Q116" s="79"/>
      <c r="R116" s="79"/>
      <c r="S116" s="80"/>
      <c r="T116" s="48" t="s">
        <v>81</v>
      </c>
      <c r="U116" s="32" t="s">
        <v>56</v>
      </c>
      <c r="V116" s="32" t="s">
        <v>57</v>
      </c>
      <c r="W116" s="32" t="s">
        <v>58</v>
      </c>
      <c r="X116" s="32" t="s">
        <v>59</v>
      </c>
      <c r="Y116" s="32" t="s">
        <v>82</v>
      </c>
      <c r="Z116" s="32" t="s">
        <v>60</v>
      </c>
      <c r="AB116" s="32" t="s">
        <v>61</v>
      </c>
      <c r="AC116" s="32" t="s">
        <v>62</v>
      </c>
      <c r="AD116" s="32" t="s">
        <v>63</v>
      </c>
      <c r="AE116" s="32" t="s">
        <v>64</v>
      </c>
      <c r="AG116" s="16"/>
      <c r="AH116" s="16"/>
      <c r="AI116" s="16"/>
      <c r="AJ116" s="16"/>
      <c r="AK116" s="16"/>
      <c r="AL116" s="16"/>
      <c r="AN116" s="35" t="s">
        <v>65</v>
      </c>
      <c r="AO116" s="35" t="s">
        <v>66</v>
      </c>
      <c r="AP116" s="35" t="s">
        <v>67</v>
      </c>
      <c r="AR116" s="49" t="s">
        <v>83</v>
      </c>
      <c r="AS116" s="49" t="s">
        <v>84</v>
      </c>
      <c r="AT116" s="49" t="s">
        <v>85</v>
      </c>
      <c r="AV116" s="7"/>
      <c r="AW116" s="7"/>
      <c r="AX116" s="7"/>
      <c r="AY116" s="7"/>
    </row>
    <row r="117" spans="2:56" s="12" customFormat="1" ht="12.75" customHeight="1" x14ac:dyDescent="0.15">
      <c r="B117" s="16" t="s">
        <v>86</v>
      </c>
      <c r="C117" s="16" t="str">
        <f>C320</f>
        <v>GAEZ SubRegion</v>
      </c>
      <c r="D117" s="16" t="str">
        <f>D320</f>
        <v>Drawdown Region</v>
      </c>
      <c r="E117" s="16" t="str">
        <f>E320</f>
        <v>Special Countries/EU27</v>
      </c>
      <c r="F117" s="32" t="s">
        <v>87</v>
      </c>
      <c r="G117" s="16" t="s">
        <v>68</v>
      </c>
      <c r="H117" s="16" t="s">
        <v>69</v>
      </c>
      <c r="I117" s="16" t="s">
        <v>70</v>
      </c>
      <c r="J117" s="16" t="s">
        <v>71</v>
      </c>
      <c r="K117" s="16" t="s">
        <v>72</v>
      </c>
      <c r="L117" s="16" t="s">
        <v>73</v>
      </c>
      <c r="M117" s="16" t="s">
        <v>74</v>
      </c>
      <c r="N117" s="16" t="s">
        <v>68</v>
      </c>
      <c r="O117" s="16" t="s">
        <v>69</v>
      </c>
      <c r="P117" s="16" t="s">
        <v>70</v>
      </c>
      <c r="Q117" s="16" t="s">
        <v>71</v>
      </c>
      <c r="R117" s="16" t="s">
        <v>72</v>
      </c>
      <c r="S117" s="16" t="s">
        <v>73</v>
      </c>
      <c r="T117" s="16" t="s">
        <v>74</v>
      </c>
      <c r="U117" s="16" t="s">
        <v>74</v>
      </c>
      <c r="V117" s="16" t="s">
        <v>74</v>
      </c>
      <c r="W117" s="16" t="s">
        <v>74</v>
      </c>
      <c r="X117" s="16" t="s">
        <v>74</v>
      </c>
      <c r="Y117" s="16" t="s">
        <v>74</v>
      </c>
      <c r="Z117" s="16" t="s">
        <v>74</v>
      </c>
      <c r="AA117" s="8"/>
      <c r="AB117" s="16" t="s">
        <v>74</v>
      </c>
      <c r="AC117" s="16" t="s">
        <v>74</v>
      </c>
      <c r="AD117" s="16" t="s">
        <v>74</v>
      </c>
      <c r="AE117" s="16" t="s">
        <v>74</v>
      </c>
      <c r="AF117" s="8"/>
      <c r="AG117" s="16" t="s">
        <v>68</v>
      </c>
      <c r="AH117" s="16" t="s">
        <v>69</v>
      </c>
      <c r="AI117" s="16" t="s">
        <v>70</v>
      </c>
      <c r="AJ117" s="16" t="s">
        <v>71</v>
      </c>
      <c r="AK117" s="16" t="s">
        <v>72</v>
      </c>
      <c r="AL117" s="16" t="s">
        <v>73</v>
      </c>
      <c r="AN117" s="16"/>
      <c r="AO117" s="16"/>
      <c r="AP117" s="16"/>
      <c r="AR117" s="50"/>
      <c r="AS117" s="50"/>
      <c r="AT117" s="50"/>
    </row>
    <row r="118" spans="2:56" s="12" customFormat="1" ht="12.75" customHeight="1" x14ac:dyDescent="0.15">
      <c r="B118" s="16" t="s">
        <v>88</v>
      </c>
      <c r="C118" s="16" t="str">
        <f t="shared" ref="C118:C181" si="20">C321</f>
        <v>Southern Asia</v>
      </c>
      <c r="D118" s="16" t="str">
        <f t="shared" ref="D118:E133" si="21">IF(D321&lt;&gt;"",D321,"")</f>
        <v>Asia (Sans Japan)</v>
      </c>
      <c r="E118" s="16" t="str">
        <f t="shared" si="21"/>
        <v/>
      </c>
      <c r="F118" s="32">
        <v>641721.06180626096</v>
      </c>
      <c r="G118" s="32">
        <f t="shared" ref="G118:G181" si="22">$F321*$G321*SUM($Z321,$AA321,$AB321)/100</f>
        <v>0</v>
      </c>
      <c r="H118" s="32">
        <f t="shared" ref="H118:H181" si="23">$F321*$G321*SUM($AE321,$AG321,$AH321)/100</f>
        <v>0</v>
      </c>
      <c r="I118" s="32">
        <f t="shared" ref="I118:I181" si="24">$F321*$G321*SUM($AC321)/100</f>
        <v>8805.4995139663824</v>
      </c>
      <c r="J118" s="32">
        <f t="shared" ref="J118:J181" si="25">$F321*$G321*SUM($AF321,$AI321,$AK321)/100</f>
        <v>21521.493107912262</v>
      </c>
      <c r="K118" s="32">
        <f t="shared" ref="K118:K181" si="26">$F321*$G321*SUM($AD321)/100</f>
        <v>1795.3532450850551</v>
      </c>
      <c r="L118" s="32">
        <f t="shared" ref="L118:L181" si="27">$F321*$G321*SUM($AJ321)/100</f>
        <v>0</v>
      </c>
      <c r="M118" s="32">
        <f>SUM(G118:L118)</f>
        <v>32122.345866963697</v>
      </c>
      <c r="N118" s="32">
        <f t="shared" ref="N118:N181" si="28">$F321*$H321*SUM($Z321,$AA321,$AB321)/100</f>
        <v>0</v>
      </c>
      <c r="O118" s="32">
        <f t="shared" ref="O118:O181" si="29">$F321*$H321*SUM($AE321,$AG321,$AH321)/100</f>
        <v>0</v>
      </c>
      <c r="P118" s="32">
        <f t="shared" ref="P118:P181" si="30">$F321*$H321*SUM($AC321)/100</f>
        <v>13325.482378253528</v>
      </c>
      <c r="Q118" s="32">
        <f t="shared" ref="Q118:Q181" si="31">$F321*$H321*SUM($AF321,$AI321,$AK321)/100</f>
        <v>32568.768723264555</v>
      </c>
      <c r="R118" s="32">
        <f t="shared" ref="R118:R181" si="32">$F321*$H321*SUM($AD321)/100</f>
        <v>2716.9325251992191</v>
      </c>
      <c r="S118" s="32">
        <f t="shared" ref="S118:S181" si="33">$F321*$H321*SUM($AJ321)/100</f>
        <v>0</v>
      </c>
      <c r="T118" s="32">
        <f>SUM(N118:S118)</f>
        <v>48611.183626717298</v>
      </c>
      <c r="U118" s="32">
        <f>I321*$F321/100</f>
        <v>10067.860261920272</v>
      </c>
      <c r="V118" s="32">
        <f>J321*$F321/100</f>
        <v>223779.12535821955</v>
      </c>
      <c r="W118" s="32">
        <f>K321*$F321/100</f>
        <v>6525.7800127589717</v>
      </c>
      <c r="X118" s="32">
        <f>L321*$F321/100</f>
        <v>320384.88261642365</v>
      </c>
      <c r="Y118" s="32">
        <f>M321*$F321/100</f>
        <v>229.88443899908106</v>
      </c>
      <c r="Z118" s="32">
        <f>F118-SUM(T118:Y118,M118)</f>
        <v>-3.757416270673275E-4</v>
      </c>
      <c r="AA118" s="8"/>
      <c r="AB118" s="32">
        <f>SUM(O321,P321,R321,T321)</f>
        <v>157149.7720463275</v>
      </c>
      <c r="AC118" s="32">
        <f>SUM(U321,Q321)</f>
        <v>247246.88595616701</v>
      </c>
      <c r="AD118" s="32">
        <f>SUM(S321,V321)</f>
        <v>236180.48545163823</v>
      </c>
      <c r="AE118" s="32">
        <f>SUM(W321,X321)</f>
        <v>1143.91835212707</v>
      </c>
      <c r="AF118" s="8"/>
      <c r="AG118" s="32">
        <f t="shared" ref="AG118:AG181" si="34">SUM(AM321,AN321,AO321)*$F118</f>
        <v>0</v>
      </c>
      <c r="AH118" s="32">
        <f t="shared" ref="AH118:AH181" si="35">SUM(AR321,AT321,AV321)*$F118</f>
        <v>0</v>
      </c>
      <c r="AI118" s="32">
        <f t="shared" ref="AI118:AI181" si="36">SUM(AP321)*$F118</f>
        <v>111793.77697252546</v>
      </c>
      <c r="AJ118" s="32">
        <f t="shared" ref="AJ118:AJ181" si="37">SUM(AS321,AU321,AW321)*$F118</f>
        <v>341691.43829042348</v>
      </c>
      <c r="AK118" s="32">
        <f>SUM(AQ321)*$F118</f>
        <v>188235.84654331201</v>
      </c>
      <c r="AL118" s="32">
        <f t="shared" ref="AL118:AL149" si="38">SUM(AX321)*$F118</f>
        <v>0</v>
      </c>
      <c r="AN118" s="39">
        <f t="shared" ref="AN118:AN181" si="39">VLOOKUP($C118,$AZ$321:$BC$341,2,FALSE)</f>
        <v>0.25</v>
      </c>
      <c r="AO118" s="39">
        <f t="shared" ref="AO118:AO181" si="40">VLOOKUP($C118,$AZ$321:$BC$341,3,FALSE)</f>
        <v>0.42</v>
      </c>
      <c r="AP118" s="39">
        <f t="shared" ref="AP118:AP181" si="41">VLOOKUP($C118,$AZ$321:$BC$341,4,FALSE)</f>
        <v>0.33</v>
      </c>
      <c r="AR118" s="51">
        <f t="shared" ref="AR118:AT149" si="42">AN118*$T118</f>
        <v>12152.795906679325</v>
      </c>
      <c r="AS118" s="51">
        <f t="shared" si="42"/>
        <v>20416.697123221264</v>
      </c>
      <c r="AT118" s="51">
        <f t="shared" si="42"/>
        <v>16041.690596816708</v>
      </c>
      <c r="AV118" s="7"/>
      <c r="AW118" s="7"/>
      <c r="AX118" s="7"/>
      <c r="AY118" s="7"/>
    </row>
    <row r="119" spans="2:56" s="12" customFormat="1" ht="12.75" customHeight="1" x14ac:dyDescent="0.15">
      <c r="B119" s="16" t="s">
        <v>89</v>
      </c>
      <c r="C119" s="16" t="str">
        <f t="shared" si="20"/>
        <v>Southern Europe</v>
      </c>
      <c r="D119" s="16" t="str">
        <f t="shared" si="21"/>
        <v>Eastern Europe</v>
      </c>
      <c r="E119" s="16" t="str">
        <f t="shared" si="21"/>
        <v/>
      </c>
      <c r="F119" s="32">
        <v>28429.316143095399</v>
      </c>
      <c r="G119" s="32">
        <f t="shared" si="22"/>
        <v>0</v>
      </c>
      <c r="H119" s="32">
        <f t="shared" si="23"/>
        <v>0</v>
      </c>
      <c r="I119" s="32">
        <f t="shared" si="24"/>
        <v>0</v>
      </c>
      <c r="J119" s="32">
        <f t="shared" si="25"/>
        <v>3196.1613815431047</v>
      </c>
      <c r="K119" s="32">
        <f t="shared" si="26"/>
        <v>0</v>
      </c>
      <c r="L119" s="32">
        <f t="shared" si="27"/>
        <v>0</v>
      </c>
      <c r="M119" s="32">
        <f t="shared" ref="M119:M182" si="43">SUM(G119:L119)</f>
        <v>3196.1613815431047</v>
      </c>
      <c r="N119" s="32">
        <f t="shared" si="28"/>
        <v>0</v>
      </c>
      <c r="O119" s="32">
        <f t="shared" si="29"/>
        <v>0</v>
      </c>
      <c r="P119" s="32">
        <f t="shared" si="30"/>
        <v>0</v>
      </c>
      <c r="Q119" s="32">
        <f t="shared" si="31"/>
        <v>5379.8538285032173</v>
      </c>
      <c r="R119" s="32">
        <f t="shared" si="32"/>
        <v>0</v>
      </c>
      <c r="S119" s="32">
        <f t="shared" si="33"/>
        <v>0</v>
      </c>
      <c r="T119" s="32">
        <f t="shared" ref="T119:T182" si="44">SUM(N119:S119)</f>
        <v>5379.8538285032173</v>
      </c>
      <c r="U119" s="32">
        <f t="shared" ref="U119:Y134" si="45">I322*$F322/100</f>
        <v>7615.2166514699356</v>
      </c>
      <c r="V119" s="32">
        <f t="shared" si="45"/>
        <v>10705.659729625215</v>
      </c>
      <c r="W119" s="32">
        <f t="shared" si="45"/>
        <v>700.53404930285194</v>
      </c>
      <c r="X119" s="32">
        <f t="shared" si="45"/>
        <v>0</v>
      </c>
      <c r="Y119" s="32">
        <f t="shared" si="45"/>
        <v>464.2100445549068</v>
      </c>
      <c r="Z119" s="32">
        <f t="shared" ref="Z119:Z182" si="46">F119-SUM(T119:Y119,M119)</f>
        <v>367.68045809616524</v>
      </c>
      <c r="AA119" s="8"/>
      <c r="AB119" s="32">
        <f t="shared" ref="AB119:AB182" si="47">SUM(O322,P322,R322,T322)</f>
        <v>2200.3366873264285</v>
      </c>
      <c r="AC119" s="32">
        <f t="shared" ref="AC119:AC182" si="48">SUM(U322,Q322)</f>
        <v>8866.3499780893198</v>
      </c>
      <c r="AD119" s="32">
        <f t="shared" ref="AD119:AD182" si="49">SUM(S322,V322)</f>
        <v>17119.823776245041</v>
      </c>
      <c r="AE119" s="32">
        <f t="shared" ref="AE119:AE182" si="50">SUM(W322,X322)</f>
        <v>242.80570143461182</v>
      </c>
      <c r="AF119" s="8"/>
      <c r="AG119" s="32">
        <f t="shared" si="34"/>
        <v>0</v>
      </c>
      <c r="AH119" s="32">
        <f t="shared" si="35"/>
        <v>0</v>
      </c>
      <c r="AI119" s="32">
        <f t="shared" si="36"/>
        <v>0</v>
      </c>
      <c r="AJ119" s="32">
        <f t="shared" si="37"/>
        <v>28429.316143095399</v>
      </c>
      <c r="AK119" s="32">
        <f t="shared" ref="AK119:AK182" si="51">SUM(AQ322)*$F119</f>
        <v>0</v>
      </c>
      <c r="AL119" s="32">
        <f t="shared" si="38"/>
        <v>0</v>
      </c>
      <c r="AN119" s="39">
        <f t="shared" si="39"/>
        <v>0.18</v>
      </c>
      <c r="AO119" s="39">
        <f t="shared" si="40"/>
        <v>0.43</v>
      </c>
      <c r="AP119" s="39">
        <f t="shared" si="41"/>
        <v>0.39</v>
      </c>
      <c r="AR119" s="51">
        <f t="shared" si="42"/>
        <v>968.37368913057912</v>
      </c>
      <c r="AS119" s="51">
        <f t="shared" si="42"/>
        <v>2313.3371462563832</v>
      </c>
      <c r="AT119" s="51">
        <f t="shared" si="42"/>
        <v>2098.1429931162547</v>
      </c>
    </row>
    <row r="120" spans="2:56" s="12" customFormat="1" ht="12.75" customHeight="1" x14ac:dyDescent="0.15">
      <c r="B120" s="16" t="s">
        <v>90</v>
      </c>
      <c r="C120" s="16" t="str">
        <f t="shared" si="20"/>
        <v>Northern Africa</v>
      </c>
      <c r="D120" s="16" t="str">
        <f t="shared" si="21"/>
        <v>Middle East and Africa</v>
      </c>
      <c r="E120" s="16" t="str">
        <f t="shared" si="21"/>
        <v/>
      </c>
      <c r="F120" s="32">
        <v>2321707.3274699398</v>
      </c>
      <c r="G120" s="32">
        <f t="shared" si="22"/>
        <v>0</v>
      </c>
      <c r="H120" s="32">
        <f t="shared" si="23"/>
        <v>0</v>
      </c>
      <c r="I120" s="32">
        <f t="shared" si="24"/>
        <v>1142.5376334150708</v>
      </c>
      <c r="J120" s="32">
        <f t="shared" si="25"/>
        <v>4302.4551457349553</v>
      </c>
      <c r="K120" s="32">
        <f t="shared" si="26"/>
        <v>216.01323353254273</v>
      </c>
      <c r="L120" s="32">
        <f t="shared" si="27"/>
        <v>0</v>
      </c>
      <c r="M120" s="32">
        <f t="shared" si="43"/>
        <v>5661.0060126825683</v>
      </c>
      <c r="N120" s="32">
        <f t="shared" si="28"/>
        <v>0</v>
      </c>
      <c r="O120" s="32">
        <f t="shared" si="29"/>
        <v>0</v>
      </c>
      <c r="P120" s="32">
        <f t="shared" si="30"/>
        <v>6711.1349913752465</v>
      </c>
      <c r="Q120" s="32">
        <f t="shared" si="31"/>
        <v>25272.127965761825</v>
      </c>
      <c r="R120" s="32">
        <f t="shared" si="32"/>
        <v>1268.8369536040507</v>
      </c>
      <c r="S120" s="32">
        <f t="shared" si="33"/>
        <v>0</v>
      </c>
      <c r="T120" s="32">
        <f t="shared" si="44"/>
        <v>33252.099910741119</v>
      </c>
      <c r="U120" s="32">
        <f t="shared" si="45"/>
        <v>21126.342440546428</v>
      </c>
      <c r="V120" s="32">
        <f t="shared" si="45"/>
        <v>140226.25356864522</v>
      </c>
      <c r="W120" s="32">
        <f t="shared" si="45"/>
        <v>8416.6260408060716</v>
      </c>
      <c r="X120" s="32">
        <f t="shared" si="45"/>
        <v>2109130.0328656896</v>
      </c>
      <c r="Y120" s="32">
        <f t="shared" si="45"/>
        <v>2654.9804599846084</v>
      </c>
      <c r="Z120" s="32">
        <f t="shared" si="46"/>
        <v>1239.9861708446406</v>
      </c>
      <c r="AA120" s="8"/>
      <c r="AB120" s="32">
        <f t="shared" si="47"/>
        <v>1616665.0883395059</v>
      </c>
      <c r="AC120" s="32">
        <f t="shared" si="48"/>
        <v>627134.63956868497</v>
      </c>
      <c r="AD120" s="32">
        <f t="shared" si="49"/>
        <v>77615.594326436505</v>
      </c>
      <c r="AE120" s="32">
        <f t="shared" si="50"/>
        <v>292.00523531436869</v>
      </c>
      <c r="AF120" s="8"/>
      <c r="AG120" s="32">
        <f t="shared" si="34"/>
        <v>0</v>
      </c>
      <c r="AH120" s="32">
        <f t="shared" si="35"/>
        <v>0</v>
      </c>
      <c r="AI120" s="32">
        <f t="shared" si="36"/>
        <v>148055.50844349081</v>
      </c>
      <c r="AJ120" s="32">
        <f t="shared" si="37"/>
        <v>143832.55498555573</v>
      </c>
      <c r="AK120" s="32">
        <f t="shared" si="51"/>
        <v>2029819.2640408932</v>
      </c>
      <c r="AL120" s="32">
        <f t="shared" si="38"/>
        <v>0</v>
      </c>
      <c r="AN120" s="39">
        <f t="shared" si="39"/>
        <v>0.16</v>
      </c>
      <c r="AO120" s="39">
        <f t="shared" si="40"/>
        <v>0.49</v>
      </c>
      <c r="AP120" s="39">
        <f t="shared" si="41"/>
        <v>0.35</v>
      </c>
      <c r="AR120" s="51">
        <f t="shared" si="42"/>
        <v>5320.3359857185787</v>
      </c>
      <c r="AS120" s="51">
        <f t="shared" si="42"/>
        <v>16293.528956263148</v>
      </c>
      <c r="AT120" s="51">
        <f t="shared" si="42"/>
        <v>11638.234968759391</v>
      </c>
      <c r="AV120" s="7"/>
      <c r="AW120" s="7"/>
      <c r="AX120" s="7"/>
      <c r="AY120" s="7"/>
    </row>
    <row r="121" spans="2:56" s="12" customFormat="1" ht="12.75" customHeight="1" x14ac:dyDescent="0.15">
      <c r="B121" s="16" t="s">
        <v>91</v>
      </c>
      <c r="C121" s="16" t="str">
        <f t="shared" si="20"/>
        <v>Southern Europe</v>
      </c>
      <c r="D121" s="16" t="str">
        <f t="shared" si="21"/>
        <v>OECD90</v>
      </c>
      <c r="E121" s="16" t="str">
        <f t="shared" si="21"/>
        <v/>
      </c>
      <c r="F121" s="32">
        <v>475.27252995967802</v>
      </c>
      <c r="G121" s="32">
        <f t="shared" si="22"/>
        <v>0</v>
      </c>
      <c r="H121" s="32">
        <f t="shared" si="23"/>
        <v>0</v>
      </c>
      <c r="I121" s="32">
        <f t="shared" si="24"/>
        <v>0</v>
      </c>
      <c r="J121" s="32">
        <f t="shared" si="25"/>
        <v>0</v>
      </c>
      <c r="K121" s="32">
        <f t="shared" si="26"/>
        <v>0</v>
      </c>
      <c r="L121" s="32">
        <f t="shared" si="27"/>
        <v>0</v>
      </c>
      <c r="M121" s="32">
        <f t="shared" si="43"/>
        <v>0</v>
      </c>
      <c r="N121" s="32">
        <f t="shared" si="28"/>
        <v>0</v>
      </c>
      <c r="O121" s="32">
        <f t="shared" si="29"/>
        <v>0</v>
      </c>
      <c r="P121" s="32">
        <f t="shared" si="30"/>
        <v>0</v>
      </c>
      <c r="Q121" s="32">
        <f t="shared" si="31"/>
        <v>0</v>
      </c>
      <c r="R121" s="32">
        <f t="shared" si="32"/>
        <v>0</v>
      </c>
      <c r="S121" s="32">
        <f t="shared" si="33"/>
        <v>0</v>
      </c>
      <c r="T121" s="32">
        <f t="shared" si="44"/>
        <v>0</v>
      </c>
      <c r="U121" s="32">
        <f t="shared" si="45"/>
        <v>232.97884685745902</v>
      </c>
      <c r="V121" s="32">
        <f t="shared" si="45"/>
        <v>220.5915229841016</v>
      </c>
      <c r="W121" s="32">
        <f t="shared" si="45"/>
        <v>13.508572319097491</v>
      </c>
      <c r="X121" s="32">
        <f t="shared" si="45"/>
        <v>0</v>
      </c>
      <c r="Y121" s="32">
        <f t="shared" si="45"/>
        <v>15.690058405950476</v>
      </c>
      <c r="Z121" s="32">
        <f t="shared" si="46"/>
        <v>-7.4964706069305294</v>
      </c>
      <c r="AA121" s="8"/>
      <c r="AB121" s="32">
        <f t="shared" si="47"/>
        <v>0</v>
      </c>
      <c r="AC121" s="32">
        <f t="shared" si="48"/>
        <v>0</v>
      </c>
      <c r="AD121" s="32">
        <f t="shared" si="49"/>
        <v>475.27252995967694</v>
      </c>
      <c r="AE121" s="32">
        <f t="shared" si="50"/>
        <v>0</v>
      </c>
      <c r="AF121" s="8"/>
      <c r="AG121" s="32">
        <f t="shared" si="34"/>
        <v>0</v>
      </c>
      <c r="AH121" s="32">
        <f t="shared" si="35"/>
        <v>0</v>
      </c>
      <c r="AI121" s="32">
        <f t="shared" si="36"/>
        <v>0</v>
      </c>
      <c r="AJ121" s="32">
        <f t="shared" si="37"/>
        <v>0</v>
      </c>
      <c r="AK121" s="32">
        <f t="shared" si="51"/>
        <v>0</v>
      </c>
      <c r="AL121" s="32">
        <f t="shared" si="38"/>
        <v>0</v>
      </c>
      <c r="AN121" s="39">
        <f t="shared" si="39"/>
        <v>0.18</v>
      </c>
      <c r="AO121" s="39">
        <f t="shared" si="40"/>
        <v>0.43</v>
      </c>
      <c r="AP121" s="39">
        <f t="shared" si="41"/>
        <v>0.39</v>
      </c>
      <c r="AR121" s="51">
        <f t="shared" si="42"/>
        <v>0</v>
      </c>
      <c r="AS121" s="51">
        <f t="shared" si="42"/>
        <v>0</v>
      </c>
      <c r="AT121" s="51">
        <f t="shared" si="42"/>
        <v>0</v>
      </c>
    </row>
    <row r="122" spans="2:56" s="12" customFormat="1" ht="12.75" customHeight="1" x14ac:dyDescent="0.15">
      <c r="B122" s="16" t="s">
        <v>92</v>
      </c>
      <c r="C122" s="16" t="str">
        <f t="shared" si="20"/>
        <v>Central Africa</v>
      </c>
      <c r="D122" s="16" t="str">
        <f t="shared" si="21"/>
        <v>Middle East and Africa</v>
      </c>
      <c r="E122" s="16" t="str">
        <f t="shared" si="21"/>
        <v/>
      </c>
      <c r="F122" s="32">
        <v>1254625.6043950899</v>
      </c>
      <c r="G122" s="32">
        <f t="shared" si="22"/>
        <v>345.51321163683286</v>
      </c>
      <c r="H122" s="32">
        <f t="shared" si="23"/>
        <v>231.90934846582411</v>
      </c>
      <c r="I122" s="32">
        <f t="shared" si="24"/>
        <v>69.897753747873338</v>
      </c>
      <c r="J122" s="32">
        <f t="shared" si="25"/>
        <v>0</v>
      </c>
      <c r="K122" s="32">
        <f t="shared" si="26"/>
        <v>5.9095095109731277</v>
      </c>
      <c r="L122" s="32">
        <f t="shared" si="27"/>
        <v>0</v>
      </c>
      <c r="M122" s="32">
        <f t="shared" si="43"/>
        <v>653.22982336150346</v>
      </c>
      <c r="N122" s="32">
        <f t="shared" si="28"/>
        <v>18696.159194313153</v>
      </c>
      <c r="O122" s="32">
        <f t="shared" si="29"/>
        <v>12548.90971325242</v>
      </c>
      <c r="P122" s="32">
        <f t="shared" si="30"/>
        <v>3782.2563287933835</v>
      </c>
      <c r="Q122" s="32">
        <f t="shared" si="31"/>
        <v>0</v>
      </c>
      <c r="R122" s="32">
        <f t="shared" si="32"/>
        <v>319.77107345345632</v>
      </c>
      <c r="S122" s="32">
        <f t="shared" si="33"/>
        <v>0</v>
      </c>
      <c r="T122" s="32">
        <f t="shared" si="44"/>
        <v>35347.096309812412</v>
      </c>
      <c r="U122" s="32">
        <f t="shared" si="45"/>
        <v>588865.39439249551</v>
      </c>
      <c r="V122" s="32">
        <f t="shared" si="45"/>
        <v>586731.85894426052</v>
      </c>
      <c r="W122" s="32">
        <f t="shared" si="45"/>
        <v>5754.0817235387194</v>
      </c>
      <c r="X122" s="32">
        <f t="shared" si="45"/>
        <v>30477.276328795942</v>
      </c>
      <c r="Y122" s="32">
        <f t="shared" si="45"/>
        <v>588.61295319391627</v>
      </c>
      <c r="Z122" s="32">
        <f t="shared" si="46"/>
        <v>6208.0539196312893</v>
      </c>
      <c r="AA122" s="8"/>
      <c r="AB122" s="32">
        <f t="shared" si="47"/>
        <v>442110.60287731746</v>
      </c>
      <c r="AC122" s="32">
        <f t="shared" si="48"/>
        <v>778962.345930874</v>
      </c>
      <c r="AD122" s="32">
        <f t="shared" si="49"/>
        <v>33132.019355297023</v>
      </c>
      <c r="AE122" s="32">
        <f t="shared" si="50"/>
        <v>420.63623160123768</v>
      </c>
      <c r="AF122" s="8"/>
      <c r="AG122" s="32">
        <f t="shared" si="34"/>
        <v>619947.52258694358</v>
      </c>
      <c r="AH122" s="32">
        <f t="shared" si="35"/>
        <v>436082.8930382058</v>
      </c>
      <c r="AI122" s="32">
        <f t="shared" si="36"/>
        <v>153769.92517611277</v>
      </c>
      <c r="AJ122" s="32">
        <f t="shared" si="37"/>
        <v>0</v>
      </c>
      <c r="AK122" s="32">
        <f t="shared" si="51"/>
        <v>44825.263593827774</v>
      </c>
      <c r="AL122" s="32">
        <f t="shared" si="38"/>
        <v>0</v>
      </c>
      <c r="AN122" s="39">
        <f t="shared" si="39"/>
        <v>0.2</v>
      </c>
      <c r="AO122" s="39">
        <f t="shared" si="40"/>
        <v>0.75</v>
      </c>
      <c r="AP122" s="39">
        <f t="shared" si="41"/>
        <v>0.05</v>
      </c>
      <c r="AR122" s="51">
        <f t="shared" si="42"/>
        <v>7069.4192619624828</v>
      </c>
      <c r="AS122" s="51">
        <f t="shared" si="42"/>
        <v>26510.322232359307</v>
      </c>
      <c r="AT122" s="51">
        <f t="shared" si="42"/>
        <v>1767.3548154906207</v>
      </c>
      <c r="AV122" s="7"/>
      <c r="AW122" s="7"/>
      <c r="AX122" s="7"/>
      <c r="AY122" s="7"/>
    </row>
    <row r="123" spans="2:56" s="12" customFormat="1" ht="12.75" customHeight="1" x14ac:dyDescent="0.15">
      <c r="B123" s="16" t="s">
        <v>93</v>
      </c>
      <c r="C123" s="16" t="str">
        <f t="shared" si="20"/>
        <v>Caribbean</v>
      </c>
      <c r="D123" s="16" t="str">
        <f t="shared" si="21"/>
        <v>Latin America</v>
      </c>
      <c r="E123" s="16" t="str">
        <f t="shared" si="21"/>
        <v/>
      </c>
      <c r="F123" s="32">
        <v>448.39787012338599</v>
      </c>
      <c r="G123" s="32">
        <f t="shared" si="22"/>
        <v>0</v>
      </c>
      <c r="H123" s="32">
        <f t="shared" si="23"/>
        <v>0</v>
      </c>
      <c r="I123" s="32">
        <f t="shared" si="24"/>
        <v>0</v>
      </c>
      <c r="J123" s="32">
        <f t="shared" si="25"/>
        <v>0</v>
      </c>
      <c r="K123" s="32">
        <f t="shared" si="26"/>
        <v>0</v>
      </c>
      <c r="L123" s="32">
        <f t="shared" si="27"/>
        <v>0</v>
      </c>
      <c r="M123" s="32">
        <f t="shared" si="43"/>
        <v>0</v>
      </c>
      <c r="N123" s="32">
        <f t="shared" si="28"/>
        <v>0</v>
      </c>
      <c r="O123" s="32">
        <f t="shared" si="29"/>
        <v>0</v>
      </c>
      <c r="P123" s="32">
        <f t="shared" si="30"/>
        <v>0</v>
      </c>
      <c r="Q123" s="32">
        <f t="shared" si="31"/>
        <v>0</v>
      </c>
      <c r="R123" s="32">
        <f t="shared" si="32"/>
        <v>0</v>
      </c>
      <c r="S123" s="32">
        <f t="shared" si="33"/>
        <v>0</v>
      </c>
      <c r="T123" s="32">
        <f t="shared" si="44"/>
        <v>0</v>
      </c>
      <c r="U123" s="32">
        <f t="shared" si="45"/>
        <v>113.86977480094946</v>
      </c>
      <c r="V123" s="32">
        <f t="shared" si="45"/>
        <v>71.125361451979529</v>
      </c>
      <c r="W123" s="32">
        <f t="shared" si="45"/>
        <v>8.8305150776405146</v>
      </c>
      <c r="X123" s="32">
        <f t="shared" si="45"/>
        <v>0</v>
      </c>
      <c r="Y123" s="32">
        <f t="shared" si="45"/>
        <v>68.900264983703934</v>
      </c>
      <c r="Z123" s="32">
        <f t="shared" si="46"/>
        <v>185.67195380911255</v>
      </c>
      <c r="AA123" s="8"/>
      <c r="AB123" s="32">
        <f t="shared" si="47"/>
        <v>446.752908349037</v>
      </c>
      <c r="AC123" s="32">
        <f t="shared" si="48"/>
        <v>0</v>
      </c>
      <c r="AD123" s="32">
        <f t="shared" si="49"/>
        <v>0</v>
      </c>
      <c r="AE123" s="32">
        <f t="shared" si="50"/>
        <v>1.64496177434921</v>
      </c>
      <c r="AF123" s="8"/>
      <c r="AG123" s="32">
        <f t="shared" si="34"/>
        <v>0</v>
      </c>
      <c r="AH123" s="32">
        <f t="shared" si="35"/>
        <v>0</v>
      </c>
      <c r="AI123" s="32">
        <f t="shared" si="36"/>
        <v>0</v>
      </c>
      <c r="AJ123" s="32">
        <f t="shared" si="37"/>
        <v>0</v>
      </c>
      <c r="AK123" s="32">
        <f t="shared" si="51"/>
        <v>0</v>
      </c>
      <c r="AL123" s="32">
        <f t="shared" si="38"/>
        <v>0</v>
      </c>
      <c r="AN123" s="39">
        <f t="shared" si="39"/>
        <v>0.4</v>
      </c>
      <c r="AO123" s="39">
        <f t="shared" si="40"/>
        <v>0.56000000000000005</v>
      </c>
      <c r="AP123" s="39">
        <f t="shared" si="41"/>
        <v>0.04</v>
      </c>
      <c r="AR123" s="51">
        <f t="shared" si="42"/>
        <v>0</v>
      </c>
      <c r="AS123" s="51">
        <f t="shared" si="42"/>
        <v>0</v>
      </c>
      <c r="AT123" s="51">
        <f t="shared" si="42"/>
        <v>0</v>
      </c>
    </row>
    <row r="124" spans="2:56" s="12" customFormat="1" ht="12.75" customHeight="1" x14ac:dyDescent="0.15">
      <c r="B124" s="16" t="s">
        <v>94</v>
      </c>
      <c r="C124" s="16" t="str">
        <f t="shared" si="20"/>
        <v>South America</v>
      </c>
      <c r="D124" s="16" t="str">
        <f t="shared" si="21"/>
        <v>Latin America</v>
      </c>
      <c r="E124" s="16" t="str">
        <f t="shared" si="21"/>
        <v/>
      </c>
      <c r="F124" s="32">
        <v>2780529.89501312</v>
      </c>
      <c r="G124" s="32">
        <f t="shared" si="22"/>
        <v>0.71853662588931011</v>
      </c>
      <c r="H124" s="32">
        <f t="shared" si="23"/>
        <v>12634.625004756275</v>
      </c>
      <c r="I124" s="32">
        <f t="shared" si="24"/>
        <v>3985.6049878345329</v>
      </c>
      <c r="J124" s="32">
        <f t="shared" si="25"/>
        <v>1182.3297307846724</v>
      </c>
      <c r="K124" s="32">
        <f t="shared" si="26"/>
        <v>25.125603305290721</v>
      </c>
      <c r="L124" s="32">
        <f t="shared" si="27"/>
        <v>1.2926527388827542</v>
      </c>
      <c r="M124" s="32">
        <f t="shared" si="43"/>
        <v>17829.696516045547</v>
      </c>
      <c r="N124" s="32">
        <f t="shared" si="28"/>
        <v>10.887886568983534</v>
      </c>
      <c r="O124" s="32">
        <f t="shared" si="29"/>
        <v>191450.73324991646</v>
      </c>
      <c r="P124" s="32">
        <f t="shared" si="30"/>
        <v>60393.32367032647</v>
      </c>
      <c r="Q124" s="32">
        <f t="shared" si="31"/>
        <v>17915.679635659148</v>
      </c>
      <c r="R124" s="32">
        <f t="shared" si="32"/>
        <v>380.72480776703713</v>
      </c>
      <c r="S124" s="32">
        <f t="shared" si="33"/>
        <v>19.587388988866159</v>
      </c>
      <c r="T124" s="32">
        <f t="shared" si="44"/>
        <v>270170.93663922697</v>
      </c>
      <c r="U124" s="32">
        <f t="shared" si="45"/>
        <v>346458.99398936273</v>
      </c>
      <c r="V124" s="32">
        <f t="shared" si="45"/>
        <v>1760771.6474789726</v>
      </c>
      <c r="W124" s="32">
        <f t="shared" si="45"/>
        <v>11001.056360253497</v>
      </c>
      <c r="X124" s="32">
        <f t="shared" si="45"/>
        <v>322407.79243349528</v>
      </c>
      <c r="Y124" s="32">
        <f t="shared" si="45"/>
        <v>44158.999720618798</v>
      </c>
      <c r="Z124" s="32">
        <f t="shared" si="46"/>
        <v>7730.7718751449138</v>
      </c>
      <c r="AA124" s="8"/>
      <c r="AB124" s="32">
        <f t="shared" si="47"/>
        <v>1844569.752975075</v>
      </c>
      <c r="AC124" s="32">
        <f t="shared" si="48"/>
        <v>705946.92938023701</v>
      </c>
      <c r="AD124" s="32">
        <f t="shared" si="49"/>
        <v>209273.2063336366</v>
      </c>
      <c r="AE124" s="32">
        <f t="shared" si="50"/>
        <v>20740.00632417194</v>
      </c>
      <c r="AF124" s="8"/>
      <c r="AG124" s="32">
        <f t="shared" si="34"/>
        <v>127.07021620209959</v>
      </c>
      <c r="AH124" s="32">
        <f t="shared" si="35"/>
        <v>1076395.6743745946</v>
      </c>
      <c r="AI124" s="32">
        <f t="shared" si="36"/>
        <v>779323.86039139272</v>
      </c>
      <c r="AJ124" s="32">
        <f t="shared" si="37"/>
        <v>465581.65747562936</v>
      </c>
      <c r="AK124" s="32">
        <f t="shared" si="51"/>
        <v>455924.87715024879</v>
      </c>
      <c r="AL124" s="32">
        <f t="shared" si="38"/>
        <v>3176.4773520629883</v>
      </c>
      <c r="AN124" s="39">
        <f t="shared" si="39"/>
        <v>0.32</v>
      </c>
      <c r="AO124" s="39">
        <f t="shared" si="40"/>
        <v>0.6</v>
      </c>
      <c r="AP124" s="39">
        <f t="shared" si="41"/>
        <v>0.08</v>
      </c>
      <c r="AR124" s="51">
        <f t="shared" si="42"/>
        <v>86454.699724552629</v>
      </c>
      <c r="AS124" s="51">
        <f t="shared" si="42"/>
        <v>162102.56198353617</v>
      </c>
      <c r="AT124" s="51">
        <f t="shared" si="42"/>
        <v>21613.674931138157</v>
      </c>
      <c r="AV124" s="7"/>
      <c r="AW124" s="7"/>
      <c r="AX124" s="7"/>
      <c r="AY124" s="7"/>
    </row>
    <row r="125" spans="2:56" s="12" customFormat="1" ht="12.75" customHeight="1" x14ac:dyDescent="0.15">
      <c r="B125" s="16" t="s">
        <v>95</v>
      </c>
      <c r="C125" s="16" t="str">
        <f t="shared" si="20"/>
        <v>Central Asia</v>
      </c>
      <c r="D125" s="16" t="str">
        <f t="shared" si="21"/>
        <v>Eastern Europe</v>
      </c>
      <c r="E125" s="16" t="str">
        <f t="shared" si="21"/>
        <v/>
      </c>
      <c r="F125" s="32">
        <v>29595.641939163201</v>
      </c>
      <c r="G125" s="32">
        <f t="shared" si="22"/>
        <v>0</v>
      </c>
      <c r="H125" s="32">
        <f t="shared" si="23"/>
        <v>0</v>
      </c>
      <c r="I125" s="32">
        <f t="shared" si="24"/>
        <v>15.119899123305215</v>
      </c>
      <c r="J125" s="32">
        <f t="shared" si="25"/>
        <v>2844.0569707577915</v>
      </c>
      <c r="K125" s="32">
        <f t="shared" si="26"/>
        <v>0</v>
      </c>
      <c r="L125" s="32">
        <f t="shared" si="27"/>
        <v>0</v>
      </c>
      <c r="M125" s="32">
        <f t="shared" si="43"/>
        <v>2859.1768698810965</v>
      </c>
      <c r="N125" s="32">
        <f t="shared" si="28"/>
        <v>0</v>
      </c>
      <c r="O125" s="32">
        <f t="shared" si="29"/>
        <v>0</v>
      </c>
      <c r="P125" s="32">
        <f t="shared" si="30"/>
        <v>13.537268535474734</v>
      </c>
      <c r="Q125" s="32">
        <f t="shared" si="31"/>
        <v>2546.3637441861952</v>
      </c>
      <c r="R125" s="32">
        <f t="shared" si="32"/>
        <v>0</v>
      </c>
      <c r="S125" s="32">
        <f t="shared" si="33"/>
        <v>0</v>
      </c>
      <c r="T125" s="32">
        <f t="shared" si="44"/>
        <v>2559.9010127216698</v>
      </c>
      <c r="U125" s="32">
        <f t="shared" si="45"/>
        <v>2411.7563032213579</v>
      </c>
      <c r="V125" s="32">
        <f t="shared" si="45"/>
        <v>19981.401229319032</v>
      </c>
      <c r="W125" s="32">
        <f t="shared" si="45"/>
        <v>604.98879130881301</v>
      </c>
      <c r="X125" s="32">
        <f t="shared" si="45"/>
        <v>67.091002105651711</v>
      </c>
      <c r="Y125" s="32">
        <f t="shared" si="45"/>
        <v>1111.3267238219578</v>
      </c>
      <c r="Z125" s="32">
        <f t="shared" si="46"/>
        <v>6.7836263042408973E-6</v>
      </c>
      <c r="AA125" s="8"/>
      <c r="AB125" s="32">
        <f t="shared" si="47"/>
        <v>1840.9857535362225</v>
      </c>
      <c r="AC125" s="32">
        <f t="shared" si="48"/>
        <v>13772.357013106301</v>
      </c>
      <c r="AD125" s="32">
        <f t="shared" si="49"/>
        <v>12870.288270115791</v>
      </c>
      <c r="AE125" s="32">
        <f t="shared" si="50"/>
        <v>1112.0109024047799</v>
      </c>
      <c r="AF125" s="8"/>
      <c r="AG125" s="32">
        <f t="shared" si="34"/>
        <v>0</v>
      </c>
      <c r="AH125" s="32">
        <f t="shared" si="35"/>
        <v>0</v>
      </c>
      <c r="AI125" s="32">
        <f t="shared" si="36"/>
        <v>457.5397456868813</v>
      </c>
      <c r="AJ125" s="32">
        <f t="shared" si="37"/>
        <v>29138.102193476319</v>
      </c>
      <c r="AK125" s="32">
        <f t="shared" si="51"/>
        <v>0</v>
      </c>
      <c r="AL125" s="32">
        <f t="shared" si="38"/>
        <v>0</v>
      </c>
      <c r="AN125" s="39">
        <f t="shared" si="39"/>
        <v>0.03</v>
      </c>
      <c r="AO125" s="39">
        <f t="shared" si="40"/>
        <v>0.74</v>
      </c>
      <c r="AP125" s="39">
        <f t="shared" si="41"/>
        <v>0.23</v>
      </c>
      <c r="AR125" s="51">
        <f t="shared" si="42"/>
        <v>76.797030381650089</v>
      </c>
      <c r="AS125" s="51">
        <f t="shared" si="42"/>
        <v>1894.3267494140357</v>
      </c>
      <c r="AT125" s="51">
        <f t="shared" si="42"/>
        <v>588.77723292598409</v>
      </c>
    </row>
    <row r="126" spans="2:56" s="12" customFormat="1" ht="12.75" customHeight="1" x14ac:dyDescent="0.15">
      <c r="B126" s="16" t="s">
        <v>96</v>
      </c>
      <c r="C126" s="16" t="str">
        <f t="shared" si="20"/>
        <v>Australia and New Zealand</v>
      </c>
      <c r="D126" s="16" t="str">
        <f t="shared" si="21"/>
        <v>OECD90</v>
      </c>
      <c r="E126" s="16" t="str">
        <f t="shared" si="21"/>
        <v/>
      </c>
      <c r="F126" s="32">
        <v>7709156.21219372</v>
      </c>
      <c r="G126" s="32">
        <f t="shared" si="22"/>
        <v>933.49672865070397</v>
      </c>
      <c r="H126" s="32">
        <f t="shared" si="23"/>
        <v>7311.2696239316592</v>
      </c>
      <c r="I126" s="32">
        <f t="shared" si="24"/>
        <v>8803.4257416623477</v>
      </c>
      <c r="J126" s="32">
        <f t="shared" si="25"/>
        <v>3261.5057678878256</v>
      </c>
      <c r="K126" s="32">
        <f t="shared" si="26"/>
        <v>73.530450461807789</v>
      </c>
      <c r="L126" s="32">
        <f t="shared" si="27"/>
        <v>0</v>
      </c>
      <c r="M126" s="32">
        <f t="shared" si="43"/>
        <v>20383.228312594343</v>
      </c>
      <c r="N126" s="32">
        <f t="shared" si="28"/>
        <v>20900.198476478636</v>
      </c>
      <c r="O126" s="32">
        <f t="shared" si="29"/>
        <v>163693.11382171785</v>
      </c>
      <c r="P126" s="32">
        <f t="shared" si="30"/>
        <v>197101.22127544257</v>
      </c>
      <c r="Q126" s="32">
        <f t="shared" si="31"/>
        <v>73022.342541643564</v>
      </c>
      <c r="R126" s="32">
        <f t="shared" si="32"/>
        <v>1646.284300254579</v>
      </c>
      <c r="S126" s="32">
        <f t="shared" si="33"/>
        <v>0</v>
      </c>
      <c r="T126" s="32">
        <f t="shared" si="44"/>
        <v>456363.16041553725</v>
      </c>
      <c r="U126" s="32">
        <f t="shared" si="45"/>
        <v>893593.87997743976</v>
      </c>
      <c r="V126" s="32">
        <f t="shared" si="45"/>
        <v>4985937.5892351661</v>
      </c>
      <c r="W126" s="32">
        <f t="shared" si="45"/>
        <v>11338.514860100669</v>
      </c>
      <c r="X126" s="32">
        <f t="shared" si="45"/>
        <v>1268820.4391493425</v>
      </c>
      <c r="Y126" s="32">
        <f t="shared" si="45"/>
        <v>21755.429921704999</v>
      </c>
      <c r="Z126" s="32">
        <f t="shared" si="46"/>
        <v>50963.970321834087</v>
      </c>
      <c r="AA126" s="8"/>
      <c r="AB126" s="32">
        <f t="shared" si="47"/>
        <v>7163991.2101661516</v>
      </c>
      <c r="AC126" s="32">
        <f t="shared" si="48"/>
        <v>436780.903050124</v>
      </c>
      <c r="AD126" s="32">
        <f t="shared" si="49"/>
        <v>15278.127194821744</v>
      </c>
      <c r="AE126" s="32">
        <f t="shared" si="50"/>
        <v>93105.971782624707</v>
      </c>
      <c r="AF126" s="8"/>
      <c r="AG126" s="32">
        <f t="shared" si="34"/>
        <v>611514.94005108485</v>
      </c>
      <c r="AH126" s="32">
        <f t="shared" si="35"/>
        <v>905853.60789512598</v>
      </c>
      <c r="AI126" s="32">
        <f t="shared" si="36"/>
        <v>2570698.3141806028</v>
      </c>
      <c r="AJ126" s="32">
        <f t="shared" si="37"/>
        <v>295692.39567490236</v>
      </c>
      <c r="AK126" s="32">
        <f t="shared" si="51"/>
        <v>3325396.9543920038</v>
      </c>
      <c r="AL126" s="32">
        <f t="shared" si="38"/>
        <v>0</v>
      </c>
      <c r="AN126" s="39">
        <f t="shared" si="39"/>
        <v>0.08</v>
      </c>
      <c r="AO126" s="39">
        <f t="shared" si="40"/>
        <v>0.51</v>
      </c>
      <c r="AP126" s="39">
        <f t="shared" si="41"/>
        <v>0.41</v>
      </c>
      <c r="AR126" s="51">
        <f t="shared" si="42"/>
        <v>36509.052833242982</v>
      </c>
      <c r="AS126" s="51">
        <f t="shared" si="42"/>
        <v>232745.211811924</v>
      </c>
      <c r="AT126" s="51">
        <f t="shared" si="42"/>
        <v>187108.89577037026</v>
      </c>
      <c r="AV126" s="7"/>
      <c r="AW126" s="7"/>
      <c r="AX126" s="7"/>
      <c r="AY126" s="7"/>
      <c r="BA126" s="12" t="s">
        <v>97</v>
      </c>
    </row>
    <row r="127" spans="2:56" s="12" customFormat="1" ht="12.75" customHeight="1" x14ac:dyDescent="0.15">
      <c r="B127" s="16" t="s">
        <v>98</v>
      </c>
      <c r="C127" s="16" t="str">
        <f t="shared" si="20"/>
        <v>Western Europe</v>
      </c>
      <c r="D127" s="16" t="str">
        <f t="shared" si="21"/>
        <v>OECD90</v>
      </c>
      <c r="E127" s="16" t="str">
        <f t="shared" si="21"/>
        <v>EU</v>
      </c>
      <c r="F127" s="32">
        <v>83617.778302252205</v>
      </c>
      <c r="G127" s="32">
        <f t="shared" si="22"/>
        <v>0</v>
      </c>
      <c r="H127" s="32">
        <f t="shared" si="23"/>
        <v>873.74317860569022</v>
      </c>
      <c r="I127" s="32">
        <f t="shared" si="24"/>
        <v>0</v>
      </c>
      <c r="J127" s="32">
        <f t="shared" si="25"/>
        <v>110.24792681197071</v>
      </c>
      <c r="K127" s="32">
        <f t="shared" si="26"/>
        <v>0</v>
      </c>
      <c r="L127" s="32">
        <f t="shared" si="27"/>
        <v>0</v>
      </c>
      <c r="M127" s="32">
        <f t="shared" si="43"/>
        <v>983.99110541766095</v>
      </c>
      <c r="N127" s="32">
        <f t="shared" si="28"/>
        <v>0</v>
      </c>
      <c r="O127" s="32">
        <f t="shared" si="29"/>
        <v>12026.118998693086</v>
      </c>
      <c r="P127" s="32">
        <f t="shared" si="30"/>
        <v>0</v>
      </c>
      <c r="Q127" s="32">
        <f t="shared" si="31"/>
        <v>1517.4421038865794</v>
      </c>
      <c r="R127" s="32">
        <f t="shared" si="32"/>
        <v>0</v>
      </c>
      <c r="S127" s="32">
        <f t="shared" si="33"/>
        <v>0</v>
      </c>
      <c r="T127" s="32">
        <f t="shared" si="44"/>
        <v>13543.561102579664</v>
      </c>
      <c r="U127" s="32">
        <f t="shared" si="45"/>
        <v>38988.916447719319</v>
      </c>
      <c r="V127" s="32">
        <f t="shared" si="45"/>
        <v>26990.124291146985</v>
      </c>
      <c r="W127" s="32">
        <f t="shared" si="45"/>
        <v>2301.3272241382488</v>
      </c>
      <c r="X127" s="32">
        <f t="shared" si="45"/>
        <v>558.22339022755159</v>
      </c>
      <c r="Y127" s="32">
        <f t="shared" si="45"/>
        <v>251.63619344811192</v>
      </c>
      <c r="Z127" s="32">
        <f t="shared" si="46"/>
        <v>-1.4524253347190097E-3</v>
      </c>
      <c r="AA127" s="8"/>
      <c r="AB127" s="32">
        <f t="shared" si="47"/>
        <v>7983.3558391928627</v>
      </c>
      <c r="AC127" s="32">
        <f t="shared" si="48"/>
        <v>30121.2939156293</v>
      </c>
      <c r="AD127" s="32">
        <f t="shared" si="49"/>
        <v>45297.144104480598</v>
      </c>
      <c r="AE127" s="32">
        <f t="shared" si="50"/>
        <v>215.98444294929499</v>
      </c>
      <c r="AF127" s="8"/>
      <c r="AG127" s="32">
        <f t="shared" si="34"/>
        <v>0</v>
      </c>
      <c r="AH127" s="32">
        <f t="shared" si="35"/>
        <v>73728.295300667</v>
      </c>
      <c r="AI127" s="32">
        <f t="shared" si="36"/>
        <v>0</v>
      </c>
      <c r="AJ127" s="32">
        <f t="shared" si="37"/>
        <v>9889.4830015851985</v>
      </c>
      <c r="AK127" s="32">
        <f t="shared" si="51"/>
        <v>0</v>
      </c>
      <c r="AL127" s="32">
        <f t="shared" si="38"/>
        <v>0</v>
      </c>
      <c r="AN127" s="39">
        <f t="shared" si="39"/>
        <v>0.48</v>
      </c>
      <c r="AO127" s="39">
        <f t="shared" si="40"/>
        <v>0.39</v>
      </c>
      <c r="AP127" s="39">
        <f t="shared" si="41"/>
        <v>0.12</v>
      </c>
      <c r="AR127" s="51">
        <f t="shared" si="42"/>
        <v>6500.9093292382386</v>
      </c>
      <c r="AS127" s="51">
        <f t="shared" si="42"/>
        <v>5281.9888300060693</v>
      </c>
      <c r="AT127" s="51">
        <f t="shared" si="42"/>
        <v>1625.2273323095596</v>
      </c>
    </row>
    <row r="128" spans="2:56" s="12" customFormat="1" ht="12.75" customHeight="1" x14ac:dyDescent="0.15">
      <c r="B128" s="16" t="s">
        <v>99</v>
      </c>
      <c r="C128" s="16" t="str">
        <f t="shared" si="20"/>
        <v>Central Asia</v>
      </c>
      <c r="D128" s="16" t="str">
        <f t="shared" si="21"/>
        <v>Eastern Europe</v>
      </c>
      <c r="E128" s="16" t="str">
        <f t="shared" si="21"/>
        <v/>
      </c>
      <c r="F128" s="32">
        <v>164691.946692764</v>
      </c>
      <c r="G128" s="32">
        <f t="shared" si="22"/>
        <v>0</v>
      </c>
      <c r="H128" s="32">
        <f t="shared" si="23"/>
        <v>0</v>
      </c>
      <c r="I128" s="32">
        <f t="shared" si="24"/>
        <v>5641.3004511901563</v>
      </c>
      <c r="J128" s="32">
        <f t="shared" si="25"/>
        <v>8785.3824814521431</v>
      </c>
      <c r="K128" s="32">
        <f t="shared" si="26"/>
        <v>0</v>
      </c>
      <c r="L128" s="32">
        <f t="shared" si="27"/>
        <v>0</v>
      </c>
      <c r="M128" s="32">
        <f t="shared" si="43"/>
        <v>14426.682932642299</v>
      </c>
      <c r="N128" s="32">
        <f t="shared" si="28"/>
        <v>0</v>
      </c>
      <c r="O128" s="32">
        <f t="shared" si="29"/>
        <v>0</v>
      </c>
      <c r="P128" s="32">
        <f t="shared" si="30"/>
        <v>2809.6895618471481</v>
      </c>
      <c r="Q128" s="32">
        <f t="shared" si="31"/>
        <v>4375.621839067835</v>
      </c>
      <c r="R128" s="32">
        <f t="shared" si="32"/>
        <v>0</v>
      </c>
      <c r="S128" s="32">
        <f t="shared" si="33"/>
        <v>0</v>
      </c>
      <c r="T128" s="32">
        <f t="shared" si="44"/>
        <v>7185.3114009149831</v>
      </c>
      <c r="U128" s="32">
        <f t="shared" si="45"/>
        <v>9974.6073757092963</v>
      </c>
      <c r="V128" s="32">
        <f t="shared" si="45"/>
        <v>49123.858357644662</v>
      </c>
      <c r="W128" s="32">
        <f t="shared" si="45"/>
        <v>2105.0739469922946</v>
      </c>
      <c r="X128" s="32">
        <f t="shared" si="45"/>
        <v>2365.6991299204396</v>
      </c>
      <c r="Y128" s="32">
        <f t="shared" si="45"/>
        <v>878.79189984658308</v>
      </c>
      <c r="Z128" s="32">
        <f t="shared" si="46"/>
        <v>78631.921649093434</v>
      </c>
      <c r="AA128" s="8"/>
      <c r="AB128" s="32">
        <f t="shared" si="47"/>
        <v>33253.952771484765</v>
      </c>
      <c r="AC128" s="32">
        <f t="shared" si="48"/>
        <v>31617.457131028103</v>
      </c>
      <c r="AD128" s="32">
        <f t="shared" si="49"/>
        <v>21188.615133285479</v>
      </c>
      <c r="AE128" s="32">
        <f t="shared" si="50"/>
        <v>78631.921656966195</v>
      </c>
      <c r="AF128" s="8"/>
      <c r="AG128" s="32">
        <f t="shared" si="34"/>
        <v>0</v>
      </c>
      <c r="AH128" s="32">
        <f t="shared" si="35"/>
        <v>0</v>
      </c>
      <c r="AI128" s="32">
        <f t="shared" si="36"/>
        <v>65437.462909302652</v>
      </c>
      <c r="AJ128" s="32">
        <f t="shared" si="37"/>
        <v>99254.483783461357</v>
      </c>
      <c r="AK128" s="32">
        <f t="shared" si="51"/>
        <v>0</v>
      </c>
      <c r="AL128" s="32">
        <f t="shared" si="38"/>
        <v>0</v>
      </c>
      <c r="AN128" s="39">
        <f t="shared" si="39"/>
        <v>0.03</v>
      </c>
      <c r="AO128" s="39">
        <f t="shared" si="40"/>
        <v>0.74</v>
      </c>
      <c r="AP128" s="39">
        <f t="shared" si="41"/>
        <v>0.23</v>
      </c>
      <c r="AR128" s="51">
        <f t="shared" si="42"/>
        <v>215.55934202744947</v>
      </c>
      <c r="AS128" s="51">
        <f t="shared" si="42"/>
        <v>5317.1304366770873</v>
      </c>
      <c r="AT128" s="51">
        <f t="shared" si="42"/>
        <v>1652.6216222104463</v>
      </c>
      <c r="AV128" s="7"/>
      <c r="AW128" s="7"/>
      <c r="AX128" s="7"/>
      <c r="AY128" s="7"/>
    </row>
    <row r="129" spans="2:51" s="12" customFormat="1" ht="12.75" customHeight="1" x14ac:dyDescent="0.15">
      <c r="B129" s="16" t="s">
        <v>100</v>
      </c>
      <c r="C129" s="16" t="str">
        <f t="shared" si="20"/>
        <v>Caribbean</v>
      </c>
      <c r="D129" s="16" t="str">
        <f t="shared" si="21"/>
        <v>Latin America</v>
      </c>
      <c r="E129" s="16" t="str">
        <f t="shared" si="21"/>
        <v/>
      </c>
      <c r="F129" s="32">
        <v>13375.653488755201</v>
      </c>
      <c r="G129" s="32">
        <f t="shared" si="22"/>
        <v>0</v>
      </c>
      <c r="H129" s="32">
        <f t="shared" si="23"/>
        <v>0</v>
      </c>
      <c r="I129" s="32">
        <f t="shared" si="24"/>
        <v>0</v>
      </c>
      <c r="J129" s="32">
        <f t="shared" si="25"/>
        <v>0</v>
      </c>
      <c r="K129" s="32">
        <f t="shared" si="26"/>
        <v>0</v>
      </c>
      <c r="L129" s="32">
        <f t="shared" si="27"/>
        <v>0</v>
      </c>
      <c r="M129" s="32">
        <f t="shared" si="43"/>
        <v>0</v>
      </c>
      <c r="N129" s="32">
        <f t="shared" si="28"/>
        <v>0</v>
      </c>
      <c r="O129" s="32">
        <f t="shared" si="29"/>
        <v>0</v>
      </c>
      <c r="P129" s="32">
        <f t="shared" si="30"/>
        <v>0</v>
      </c>
      <c r="Q129" s="32">
        <f t="shared" si="31"/>
        <v>0</v>
      </c>
      <c r="R129" s="32">
        <f t="shared" si="32"/>
        <v>0</v>
      </c>
      <c r="S129" s="32">
        <f t="shared" si="33"/>
        <v>0</v>
      </c>
      <c r="T129" s="32">
        <f t="shared" si="44"/>
        <v>0</v>
      </c>
      <c r="U129" s="32">
        <f t="shared" si="45"/>
        <v>2654.7529635787282</v>
      </c>
      <c r="V129" s="32">
        <f t="shared" si="45"/>
        <v>3231.0019730606832</v>
      </c>
      <c r="W129" s="32">
        <f t="shared" si="45"/>
        <v>88.698344989193046</v>
      </c>
      <c r="X129" s="32">
        <f t="shared" si="45"/>
        <v>944.72000533347784</v>
      </c>
      <c r="Y129" s="32">
        <f t="shared" si="45"/>
        <v>2027.500287440459</v>
      </c>
      <c r="Z129" s="32">
        <f t="shared" si="46"/>
        <v>4428.9799143526579</v>
      </c>
      <c r="AA129" s="8"/>
      <c r="AB129" s="32">
        <f t="shared" si="47"/>
        <v>12839.706725239737</v>
      </c>
      <c r="AC129" s="32">
        <f t="shared" si="48"/>
        <v>0</v>
      </c>
      <c r="AD129" s="32">
        <f t="shared" si="49"/>
        <v>0</v>
      </c>
      <c r="AE129" s="32">
        <f t="shared" si="50"/>
        <v>535.9467635154715</v>
      </c>
      <c r="AF129" s="8"/>
      <c r="AG129" s="32">
        <f t="shared" si="34"/>
        <v>0</v>
      </c>
      <c r="AH129" s="32">
        <f t="shared" si="35"/>
        <v>0</v>
      </c>
      <c r="AI129" s="32">
        <f t="shared" si="36"/>
        <v>0</v>
      </c>
      <c r="AJ129" s="32">
        <f t="shared" si="37"/>
        <v>0</v>
      </c>
      <c r="AK129" s="32">
        <f t="shared" si="51"/>
        <v>0</v>
      </c>
      <c r="AL129" s="32">
        <f t="shared" si="38"/>
        <v>0</v>
      </c>
      <c r="AN129" s="39">
        <f t="shared" si="39"/>
        <v>0.4</v>
      </c>
      <c r="AO129" s="39">
        <f t="shared" si="40"/>
        <v>0.56000000000000005</v>
      </c>
      <c r="AP129" s="39">
        <f t="shared" si="41"/>
        <v>0.04</v>
      </c>
      <c r="AR129" s="51">
        <f t="shared" si="42"/>
        <v>0</v>
      </c>
      <c r="AS129" s="51">
        <f t="shared" si="42"/>
        <v>0</v>
      </c>
      <c r="AT129" s="51">
        <f t="shared" si="42"/>
        <v>0</v>
      </c>
    </row>
    <row r="130" spans="2:51" s="12" customFormat="1" ht="12.75" customHeight="1" x14ac:dyDescent="0.15">
      <c r="B130" s="16" t="s">
        <v>101</v>
      </c>
      <c r="C130" s="16" t="str">
        <f t="shared" si="20"/>
        <v>Western Asia</v>
      </c>
      <c r="D130" s="16" t="str">
        <f t="shared" si="21"/>
        <v>Middle East and Africa</v>
      </c>
      <c r="E130" s="16" t="str">
        <f t="shared" si="21"/>
        <v/>
      </c>
      <c r="F130" s="32">
        <v>675.75443851947705</v>
      </c>
      <c r="G130" s="32">
        <f t="shared" si="22"/>
        <v>0</v>
      </c>
      <c r="H130" s="32">
        <f t="shared" si="23"/>
        <v>0</v>
      </c>
      <c r="I130" s="32">
        <f t="shared" si="24"/>
        <v>0</v>
      </c>
      <c r="J130" s="32">
        <f t="shared" si="25"/>
        <v>0</v>
      </c>
      <c r="K130" s="32">
        <f t="shared" si="26"/>
        <v>0</v>
      </c>
      <c r="L130" s="32">
        <f t="shared" si="27"/>
        <v>0</v>
      </c>
      <c r="M130" s="32">
        <f t="shared" si="43"/>
        <v>0</v>
      </c>
      <c r="N130" s="32">
        <f t="shared" si="28"/>
        <v>0</v>
      </c>
      <c r="O130" s="32">
        <f t="shared" si="29"/>
        <v>0</v>
      </c>
      <c r="P130" s="32">
        <f t="shared" si="30"/>
        <v>0</v>
      </c>
      <c r="Q130" s="32">
        <f t="shared" si="31"/>
        <v>0</v>
      </c>
      <c r="R130" s="32">
        <f t="shared" si="32"/>
        <v>0</v>
      </c>
      <c r="S130" s="32">
        <f t="shared" si="33"/>
        <v>0</v>
      </c>
      <c r="T130" s="32">
        <f t="shared" si="44"/>
        <v>0</v>
      </c>
      <c r="U130" s="32">
        <f t="shared" si="45"/>
        <v>1.5725072614560898E-2</v>
      </c>
      <c r="V130" s="32">
        <f t="shared" si="45"/>
        <v>4.2432687332193986</v>
      </c>
      <c r="W130" s="32">
        <f t="shared" si="45"/>
        <v>136.71594810568462</v>
      </c>
      <c r="X130" s="32">
        <f t="shared" si="45"/>
        <v>202.90545724983292</v>
      </c>
      <c r="Y130" s="32">
        <f t="shared" si="45"/>
        <v>89.779812393188209</v>
      </c>
      <c r="Z130" s="32">
        <f t="shared" si="46"/>
        <v>242.09422696493732</v>
      </c>
      <c r="AA130" s="8"/>
      <c r="AB130" s="32">
        <f t="shared" si="47"/>
        <v>597.70565760135548</v>
      </c>
      <c r="AC130" s="32">
        <f t="shared" si="48"/>
        <v>77.274032592773395</v>
      </c>
      <c r="AD130" s="32">
        <f t="shared" si="49"/>
        <v>0</v>
      </c>
      <c r="AE130" s="32">
        <f t="shared" si="50"/>
        <v>0.77474832534789995</v>
      </c>
      <c r="AF130" s="8"/>
      <c r="AG130" s="32">
        <f t="shared" si="34"/>
        <v>0</v>
      </c>
      <c r="AH130" s="32">
        <f t="shared" si="35"/>
        <v>0</v>
      </c>
      <c r="AI130" s="32">
        <f t="shared" si="36"/>
        <v>0</v>
      </c>
      <c r="AJ130" s="32">
        <f t="shared" si="37"/>
        <v>0</v>
      </c>
      <c r="AK130" s="32">
        <f t="shared" si="51"/>
        <v>0</v>
      </c>
      <c r="AL130" s="32">
        <f t="shared" si="38"/>
        <v>0</v>
      </c>
      <c r="AN130" s="39">
        <f t="shared" si="39"/>
        <v>7.0000000000000007E-2</v>
      </c>
      <c r="AO130" s="39">
        <f t="shared" si="40"/>
        <v>0.57999999999999996</v>
      </c>
      <c r="AP130" s="39">
        <f t="shared" si="41"/>
        <v>0.35</v>
      </c>
      <c r="AR130" s="51">
        <f t="shared" si="42"/>
        <v>0</v>
      </c>
      <c r="AS130" s="51">
        <f t="shared" si="42"/>
        <v>0</v>
      </c>
      <c r="AT130" s="51">
        <f t="shared" si="42"/>
        <v>0</v>
      </c>
      <c r="AV130" s="7"/>
      <c r="AW130" s="7"/>
      <c r="AX130" s="7"/>
      <c r="AY130" s="7"/>
    </row>
    <row r="131" spans="2:51" s="12" customFormat="1" ht="12.75" customHeight="1" x14ac:dyDescent="0.15">
      <c r="B131" s="16" t="s">
        <v>102</v>
      </c>
      <c r="C131" s="16" t="str">
        <f t="shared" si="20"/>
        <v>Southern Asia</v>
      </c>
      <c r="D131" s="16" t="str">
        <f t="shared" si="21"/>
        <v>Asia (Sans Japan)</v>
      </c>
      <c r="E131" s="16" t="str">
        <f t="shared" si="21"/>
        <v/>
      </c>
      <c r="F131" s="32">
        <v>139322.24794864599</v>
      </c>
      <c r="G131" s="32">
        <f t="shared" si="22"/>
        <v>33631.55280808363</v>
      </c>
      <c r="H131" s="32">
        <f t="shared" si="23"/>
        <v>3305.257563497345</v>
      </c>
      <c r="I131" s="32">
        <f t="shared" si="24"/>
        <v>0</v>
      </c>
      <c r="J131" s="32">
        <f t="shared" si="25"/>
        <v>0</v>
      </c>
      <c r="K131" s="32">
        <f t="shared" si="26"/>
        <v>0</v>
      </c>
      <c r="L131" s="32">
        <f t="shared" si="27"/>
        <v>0</v>
      </c>
      <c r="M131" s="32">
        <f t="shared" si="43"/>
        <v>36936.810371580978</v>
      </c>
      <c r="N131" s="32">
        <f t="shared" si="28"/>
        <v>42967.563394267403</v>
      </c>
      <c r="O131" s="32">
        <f t="shared" si="29"/>
        <v>4222.7864025302615</v>
      </c>
      <c r="P131" s="32">
        <f t="shared" si="30"/>
        <v>0</v>
      </c>
      <c r="Q131" s="32">
        <f t="shared" si="31"/>
        <v>0</v>
      </c>
      <c r="R131" s="32">
        <f t="shared" si="32"/>
        <v>0</v>
      </c>
      <c r="S131" s="32">
        <f t="shared" si="33"/>
        <v>0</v>
      </c>
      <c r="T131" s="32">
        <f t="shared" si="44"/>
        <v>47190.349796797665</v>
      </c>
      <c r="U131" s="32">
        <f t="shared" si="45"/>
        <v>9566.5081095712885</v>
      </c>
      <c r="V131" s="32">
        <f t="shared" si="45"/>
        <v>8873.3047236973653</v>
      </c>
      <c r="W131" s="32">
        <f t="shared" si="45"/>
        <v>22967.552664701707</v>
      </c>
      <c r="X131" s="32">
        <f t="shared" si="45"/>
        <v>2132.6955998797025</v>
      </c>
      <c r="Y131" s="32">
        <f t="shared" si="45"/>
        <v>7382.1827505519213</v>
      </c>
      <c r="Z131" s="32">
        <f t="shared" si="46"/>
        <v>4272.8439318653545</v>
      </c>
      <c r="AA131" s="8"/>
      <c r="AB131" s="32">
        <f t="shared" si="47"/>
        <v>125481.61734747869</v>
      </c>
      <c r="AC131" s="32">
        <f t="shared" si="48"/>
        <v>9267.7482071518789</v>
      </c>
      <c r="AD131" s="32">
        <f t="shared" si="49"/>
        <v>1111.39764058589</v>
      </c>
      <c r="AE131" s="32">
        <f t="shared" si="50"/>
        <v>3461.4847534298838</v>
      </c>
      <c r="AF131" s="8"/>
      <c r="AG131" s="32">
        <f t="shared" si="34"/>
        <v>120858.80388707321</v>
      </c>
      <c r="AH131" s="32">
        <f t="shared" si="35"/>
        <v>18463.444061572798</v>
      </c>
      <c r="AI131" s="32">
        <f t="shared" si="36"/>
        <v>0</v>
      </c>
      <c r="AJ131" s="32">
        <f t="shared" si="37"/>
        <v>0</v>
      </c>
      <c r="AK131" s="32">
        <f t="shared" si="51"/>
        <v>0</v>
      </c>
      <c r="AL131" s="32">
        <f t="shared" si="38"/>
        <v>0</v>
      </c>
      <c r="AN131" s="39">
        <f t="shared" si="39"/>
        <v>0.25</v>
      </c>
      <c r="AO131" s="39">
        <f t="shared" si="40"/>
        <v>0.42</v>
      </c>
      <c r="AP131" s="39">
        <f t="shared" si="41"/>
        <v>0.33</v>
      </c>
      <c r="AR131" s="51">
        <f t="shared" si="42"/>
        <v>11797.587449199416</v>
      </c>
      <c r="AS131" s="51">
        <f t="shared" si="42"/>
        <v>19819.946914655018</v>
      </c>
      <c r="AT131" s="51">
        <f t="shared" si="42"/>
        <v>15572.815432943231</v>
      </c>
    </row>
    <row r="132" spans="2:51" s="12" customFormat="1" ht="12.75" customHeight="1" x14ac:dyDescent="0.15">
      <c r="B132" s="16" t="s">
        <v>103</v>
      </c>
      <c r="C132" s="16" t="str">
        <f t="shared" si="20"/>
        <v>Caribbean</v>
      </c>
      <c r="D132" s="16" t="str">
        <f t="shared" si="21"/>
        <v>Latin America</v>
      </c>
      <c r="E132" s="16" t="str">
        <f t="shared" si="21"/>
        <v/>
      </c>
      <c r="F132" s="32">
        <v>443.94958639144897</v>
      </c>
      <c r="G132" s="32">
        <f t="shared" si="22"/>
        <v>0</v>
      </c>
      <c r="H132" s="32">
        <f t="shared" si="23"/>
        <v>0</v>
      </c>
      <c r="I132" s="32">
        <f t="shared" si="24"/>
        <v>0</v>
      </c>
      <c r="J132" s="32">
        <f t="shared" si="25"/>
        <v>0</v>
      </c>
      <c r="K132" s="32">
        <f t="shared" si="26"/>
        <v>0</v>
      </c>
      <c r="L132" s="32">
        <f t="shared" si="27"/>
        <v>0</v>
      </c>
      <c r="M132" s="32">
        <f t="shared" si="43"/>
        <v>0</v>
      </c>
      <c r="N132" s="32">
        <f t="shared" si="28"/>
        <v>0</v>
      </c>
      <c r="O132" s="32">
        <f t="shared" si="29"/>
        <v>0</v>
      </c>
      <c r="P132" s="32">
        <f t="shared" si="30"/>
        <v>0</v>
      </c>
      <c r="Q132" s="32">
        <f t="shared" si="31"/>
        <v>0</v>
      </c>
      <c r="R132" s="32">
        <f t="shared" si="32"/>
        <v>0</v>
      </c>
      <c r="S132" s="32">
        <f t="shared" si="33"/>
        <v>0</v>
      </c>
      <c r="T132" s="32">
        <f t="shared" si="44"/>
        <v>0</v>
      </c>
      <c r="U132" s="32">
        <f t="shared" si="45"/>
        <v>4.8105550793409604</v>
      </c>
      <c r="V132" s="32">
        <f t="shared" si="45"/>
        <v>76.288722548375929</v>
      </c>
      <c r="W132" s="32">
        <f t="shared" si="45"/>
        <v>46.2194697612372</v>
      </c>
      <c r="X132" s="32">
        <f t="shared" si="45"/>
        <v>0</v>
      </c>
      <c r="Y132" s="32">
        <f t="shared" si="45"/>
        <v>104.21148579451878</v>
      </c>
      <c r="Z132" s="32">
        <f t="shared" si="46"/>
        <v>212.41935320797612</v>
      </c>
      <c r="AA132" s="8"/>
      <c r="AB132" s="32">
        <f t="shared" si="47"/>
        <v>4.1897778511047301</v>
      </c>
      <c r="AC132" s="32">
        <f t="shared" si="48"/>
        <v>439.75980854034401</v>
      </c>
      <c r="AD132" s="32">
        <f t="shared" si="49"/>
        <v>0</v>
      </c>
      <c r="AE132" s="32">
        <f t="shared" si="50"/>
        <v>0</v>
      </c>
      <c r="AF132" s="8"/>
      <c r="AG132" s="32">
        <f t="shared" si="34"/>
        <v>0</v>
      </c>
      <c r="AH132" s="32">
        <f t="shared" si="35"/>
        <v>0</v>
      </c>
      <c r="AI132" s="32">
        <f t="shared" si="36"/>
        <v>0</v>
      </c>
      <c r="AJ132" s="32">
        <f t="shared" si="37"/>
        <v>0</v>
      </c>
      <c r="AK132" s="32">
        <f t="shared" si="51"/>
        <v>0</v>
      </c>
      <c r="AL132" s="32">
        <f t="shared" si="38"/>
        <v>0</v>
      </c>
      <c r="AN132" s="39">
        <f t="shared" si="39"/>
        <v>0.4</v>
      </c>
      <c r="AO132" s="39">
        <f t="shared" si="40"/>
        <v>0.56000000000000005</v>
      </c>
      <c r="AP132" s="39">
        <f t="shared" si="41"/>
        <v>0.04</v>
      </c>
      <c r="AR132" s="51">
        <f t="shared" si="42"/>
        <v>0</v>
      </c>
      <c r="AS132" s="51">
        <f t="shared" si="42"/>
        <v>0</v>
      </c>
      <c r="AT132" s="51">
        <f t="shared" si="42"/>
        <v>0</v>
      </c>
      <c r="AV132" s="7"/>
      <c r="AW132" s="7"/>
      <c r="AX132" s="7"/>
      <c r="AY132" s="7"/>
    </row>
    <row r="133" spans="2:51" s="12" customFormat="1" ht="12.75" customHeight="1" x14ac:dyDescent="0.15">
      <c r="B133" s="16" t="s">
        <v>104</v>
      </c>
      <c r="C133" s="16" t="str">
        <f t="shared" si="20"/>
        <v>Eastern Europe</v>
      </c>
      <c r="D133" s="16" t="str">
        <f t="shared" si="21"/>
        <v>Eastern Europe</v>
      </c>
      <c r="E133" s="16" t="str">
        <f t="shared" si="21"/>
        <v/>
      </c>
      <c r="F133" s="32">
        <v>206292.90026408399</v>
      </c>
      <c r="G133" s="32">
        <f t="shared" si="22"/>
        <v>0</v>
      </c>
      <c r="H133" s="32">
        <f t="shared" si="23"/>
        <v>1134.6646169549263</v>
      </c>
      <c r="I133" s="32">
        <f t="shared" si="24"/>
        <v>0</v>
      </c>
      <c r="J133" s="32">
        <f t="shared" si="25"/>
        <v>0</v>
      </c>
      <c r="K133" s="32">
        <f t="shared" si="26"/>
        <v>0</v>
      </c>
      <c r="L133" s="32">
        <f t="shared" si="27"/>
        <v>0</v>
      </c>
      <c r="M133" s="32">
        <f t="shared" si="43"/>
        <v>1134.6646169549263</v>
      </c>
      <c r="N133" s="32">
        <f t="shared" si="28"/>
        <v>0</v>
      </c>
      <c r="O133" s="32">
        <f t="shared" si="29"/>
        <v>61308.443861770749</v>
      </c>
      <c r="P133" s="32">
        <f t="shared" si="30"/>
        <v>0</v>
      </c>
      <c r="Q133" s="32">
        <f t="shared" si="31"/>
        <v>0</v>
      </c>
      <c r="R133" s="32">
        <f t="shared" si="32"/>
        <v>0</v>
      </c>
      <c r="S133" s="32">
        <f t="shared" si="33"/>
        <v>0</v>
      </c>
      <c r="T133" s="32">
        <f t="shared" si="44"/>
        <v>61308.443861770749</v>
      </c>
      <c r="U133" s="32">
        <f t="shared" si="45"/>
        <v>78465.269908517235</v>
      </c>
      <c r="V133" s="32">
        <f t="shared" si="45"/>
        <v>61721.139096518287</v>
      </c>
      <c r="W133" s="32">
        <f t="shared" si="45"/>
        <v>3119.4233233650657</v>
      </c>
      <c r="X133" s="32">
        <f t="shared" si="45"/>
        <v>0</v>
      </c>
      <c r="Y133" s="32">
        <f t="shared" si="45"/>
        <v>543.95946386202786</v>
      </c>
      <c r="Z133" s="32">
        <f t="shared" si="46"/>
        <v>-6.9043016992509365E-6</v>
      </c>
      <c r="AA133" s="8"/>
      <c r="AB133" s="32">
        <f t="shared" si="47"/>
        <v>205290.41854792787</v>
      </c>
      <c r="AC133" s="32">
        <f t="shared" si="48"/>
        <v>856.46047210693303</v>
      </c>
      <c r="AD133" s="32">
        <f t="shared" si="49"/>
        <v>0</v>
      </c>
      <c r="AE133" s="32">
        <f t="shared" si="50"/>
        <v>146.02124404907201</v>
      </c>
      <c r="AF133" s="8"/>
      <c r="AG133" s="32">
        <f t="shared" si="34"/>
        <v>0</v>
      </c>
      <c r="AH133" s="32">
        <f t="shared" si="35"/>
        <v>206292.90026408399</v>
      </c>
      <c r="AI133" s="32">
        <f t="shared" si="36"/>
        <v>0</v>
      </c>
      <c r="AJ133" s="32">
        <f t="shared" si="37"/>
        <v>0</v>
      </c>
      <c r="AK133" s="32">
        <f t="shared" si="51"/>
        <v>0</v>
      </c>
      <c r="AL133" s="32">
        <f t="shared" si="38"/>
        <v>0</v>
      </c>
      <c r="AN133" s="39">
        <f t="shared" si="39"/>
        <v>0.37</v>
      </c>
      <c r="AO133" s="39">
        <f t="shared" si="40"/>
        <v>0.56000000000000005</v>
      </c>
      <c r="AP133" s="39">
        <f t="shared" si="41"/>
        <v>0.06</v>
      </c>
      <c r="AR133" s="51">
        <f t="shared" si="42"/>
        <v>22684.124228855177</v>
      </c>
      <c r="AS133" s="51">
        <f t="shared" si="42"/>
        <v>34332.728562591619</v>
      </c>
      <c r="AT133" s="51">
        <f t="shared" si="42"/>
        <v>3678.5066317062447</v>
      </c>
    </row>
    <row r="134" spans="2:51" s="12" customFormat="1" ht="12.75" customHeight="1" x14ac:dyDescent="0.15">
      <c r="B134" s="16" t="s">
        <v>105</v>
      </c>
      <c r="C134" s="16" t="str">
        <f t="shared" si="20"/>
        <v>Western Europe</v>
      </c>
      <c r="D134" s="16" t="str">
        <f t="shared" ref="D134:E149" si="52">IF(D337&lt;&gt;"",D337,"")</f>
        <v>OECD90</v>
      </c>
      <c r="E134" s="16" t="str">
        <f t="shared" si="52"/>
        <v>EU</v>
      </c>
      <c r="F134" s="32">
        <v>30510.5765544772</v>
      </c>
      <c r="G134" s="32">
        <f t="shared" si="22"/>
        <v>0</v>
      </c>
      <c r="H134" s="32">
        <f t="shared" si="23"/>
        <v>403.33861054347761</v>
      </c>
      <c r="I134" s="32">
        <f t="shared" si="24"/>
        <v>0</v>
      </c>
      <c r="J134" s="32">
        <f t="shared" si="25"/>
        <v>0</v>
      </c>
      <c r="K134" s="32">
        <f t="shared" si="26"/>
        <v>0</v>
      </c>
      <c r="L134" s="32">
        <f t="shared" si="27"/>
        <v>0</v>
      </c>
      <c r="M134" s="32">
        <f t="shared" si="43"/>
        <v>403.33861054347761</v>
      </c>
      <c r="N134" s="32">
        <f t="shared" si="28"/>
        <v>0</v>
      </c>
      <c r="O134" s="32">
        <f t="shared" si="29"/>
        <v>7763.0154108313773</v>
      </c>
      <c r="P134" s="32">
        <f t="shared" si="30"/>
        <v>0</v>
      </c>
      <c r="Q134" s="32">
        <f t="shared" si="31"/>
        <v>0</v>
      </c>
      <c r="R134" s="32">
        <f t="shared" si="32"/>
        <v>0</v>
      </c>
      <c r="S134" s="32">
        <f t="shared" si="33"/>
        <v>0</v>
      </c>
      <c r="T134" s="32">
        <f t="shared" si="44"/>
        <v>7763.0154108313773</v>
      </c>
      <c r="U134" s="32">
        <f t="shared" si="45"/>
        <v>6741.4166996493823</v>
      </c>
      <c r="V134" s="32">
        <f t="shared" si="45"/>
        <v>11466.760470288289</v>
      </c>
      <c r="W134" s="32">
        <f t="shared" si="45"/>
        <v>3908.6916807420903</v>
      </c>
      <c r="X134" s="32">
        <f t="shared" si="45"/>
        <v>7.175693044626815</v>
      </c>
      <c r="Y134" s="32">
        <f t="shared" si="45"/>
        <v>5.4450910212581309</v>
      </c>
      <c r="Z134" s="32">
        <f t="shared" si="46"/>
        <v>214.73289835669857</v>
      </c>
      <c r="AA134" s="8"/>
      <c r="AB134" s="32">
        <f t="shared" si="47"/>
        <v>18788.344588577729</v>
      </c>
      <c r="AC134" s="32">
        <f t="shared" si="48"/>
        <v>11722.231965899409</v>
      </c>
      <c r="AD134" s="32">
        <f t="shared" si="49"/>
        <v>0</v>
      </c>
      <c r="AE134" s="32">
        <f t="shared" si="50"/>
        <v>0</v>
      </c>
      <c r="AF134" s="8"/>
      <c r="AG134" s="32">
        <f t="shared" si="34"/>
        <v>0</v>
      </c>
      <c r="AH134" s="32">
        <f t="shared" si="35"/>
        <v>30510.5765544772</v>
      </c>
      <c r="AI134" s="32">
        <f t="shared" si="36"/>
        <v>0</v>
      </c>
      <c r="AJ134" s="32">
        <f t="shared" si="37"/>
        <v>0</v>
      </c>
      <c r="AK134" s="32">
        <f t="shared" si="51"/>
        <v>0</v>
      </c>
      <c r="AL134" s="32">
        <f t="shared" si="38"/>
        <v>0</v>
      </c>
      <c r="AN134" s="39">
        <f t="shared" si="39"/>
        <v>0.48</v>
      </c>
      <c r="AO134" s="39">
        <f t="shared" si="40"/>
        <v>0.39</v>
      </c>
      <c r="AP134" s="39">
        <f t="shared" si="41"/>
        <v>0.12</v>
      </c>
      <c r="AR134" s="51">
        <f t="shared" si="42"/>
        <v>3726.2473971990607</v>
      </c>
      <c r="AS134" s="51">
        <f t="shared" si="42"/>
        <v>3027.5760102242371</v>
      </c>
      <c r="AT134" s="51">
        <f t="shared" si="42"/>
        <v>931.56184929976519</v>
      </c>
      <c r="AV134" s="7"/>
      <c r="AW134" s="7"/>
      <c r="AX134" s="7"/>
      <c r="AY134" s="7"/>
    </row>
    <row r="135" spans="2:51" s="12" customFormat="1" ht="12.75" customHeight="1" x14ac:dyDescent="0.15">
      <c r="B135" s="16" t="s">
        <v>106</v>
      </c>
      <c r="C135" s="16" t="str">
        <f t="shared" si="20"/>
        <v>Central America</v>
      </c>
      <c r="D135" s="16" t="str">
        <f t="shared" si="52"/>
        <v>Latin America</v>
      </c>
      <c r="E135" s="16" t="str">
        <f t="shared" si="52"/>
        <v/>
      </c>
      <c r="F135" s="32">
        <v>22365.708802699999</v>
      </c>
      <c r="G135" s="32">
        <f t="shared" si="22"/>
        <v>45.409169779398169</v>
      </c>
      <c r="H135" s="32">
        <f t="shared" si="23"/>
        <v>0</v>
      </c>
      <c r="I135" s="32">
        <f t="shared" si="24"/>
        <v>0</v>
      </c>
      <c r="J135" s="32">
        <f t="shared" si="25"/>
        <v>0</v>
      </c>
      <c r="K135" s="32">
        <f t="shared" si="26"/>
        <v>0</v>
      </c>
      <c r="L135" s="32">
        <f t="shared" si="27"/>
        <v>0</v>
      </c>
      <c r="M135" s="32">
        <f t="shared" si="43"/>
        <v>45.409169779398169</v>
      </c>
      <c r="N135" s="32">
        <f t="shared" si="28"/>
        <v>991.23119567724791</v>
      </c>
      <c r="O135" s="32">
        <f t="shared" si="29"/>
        <v>0</v>
      </c>
      <c r="P135" s="32">
        <f t="shared" si="30"/>
        <v>0</v>
      </c>
      <c r="Q135" s="32">
        <f t="shared" si="31"/>
        <v>0</v>
      </c>
      <c r="R135" s="32">
        <f t="shared" si="32"/>
        <v>0</v>
      </c>
      <c r="S135" s="32">
        <f t="shared" si="33"/>
        <v>0</v>
      </c>
      <c r="T135" s="32">
        <f t="shared" si="44"/>
        <v>991.23119567724791</v>
      </c>
      <c r="U135" s="32">
        <f t="shared" ref="U135:Y150" si="53">I338*$F338/100</f>
        <v>13278.032028395397</v>
      </c>
      <c r="V135" s="32">
        <f t="shared" si="53"/>
        <v>6260.5220950794519</v>
      </c>
      <c r="W135" s="32">
        <f t="shared" si="53"/>
        <v>73.047690411415573</v>
      </c>
      <c r="X135" s="32">
        <f t="shared" si="53"/>
        <v>314.04745202833675</v>
      </c>
      <c r="Y135" s="32">
        <f t="shared" si="53"/>
        <v>579.31399686530642</v>
      </c>
      <c r="Z135" s="32">
        <f t="shared" si="46"/>
        <v>824.10517446344602</v>
      </c>
      <c r="AA135" s="8"/>
      <c r="AB135" s="32">
        <f t="shared" si="47"/>
        <v>14535.269830822919</v>
      </c>
      <c r="AC135" s="32">
        <f t="shared" si="48"/>
        <v>7112.0206871032606</v>
      </c>
      <c r="AD135" s="32">
        <f t="shared" si="49"/>
        <v>658.67963409423805</v>
      </c>
      <c r="AE135" s="32">
        <f t="shared" si="50"/>
        <v>59.738650679588297</v>
      </c>
      <c r="AF135" s="8"/>
      <c r="AG135" s="32">
        <f t="shared" si="34"/>
        <v>22365.708802699999</v>
      </c>
      <c r="AH135" s="32">
        <f t="shared" si="35"/>
        <v>0</v>
      </c>
      <c r="AI135" s="32">
        <f t="shared" si="36"/>
        <v>0</v>
      </c>
      <c r="AJ135" s="32">
        <f t="shared" si="37"/>
        <v>0</v>
      </c>
      <c r="AK135" s="32">
        <f t="shared" si="51"/>
        <v>0</v>
      </c>
      <c r="AL135" s="32">
        <f t="shared" si="38"/>
        <v>0</v>
      </c>
      <c r="AN135" s="39">
        <f t="shared" si="39"/>
        <v>0.24</v>
      </c>
      <c r="AO135" s="39">
        <f t="shared" si="40"/>
        <v>0.51</v>
      </c>
      <c r="AP135" s="39">
        <f t="shared" si="41"/>
        <v>0.24</v>
      </c>
      <c r="AR135" s="51">
        <f t="shared" si="42"/>
        <v>237.89548696253948</v>
      </c>
      <c r="AS135" s="51">
        <f t="shared" si="42"/>
        <v>505.52790979539645</v>
      </c>
      <c r="AT135" s="51">
        <f t="shared" si="42"/>
        <v>237.89548696253948</v>
      </c>
    </row>
    <row r="136" spans="2:51" s="12" customFormat="1" ht="12.75" customHeight="1" x14ac:dyDescent="0.15">
      <c r="B136" s="16" t="s">
        <v>107</v>
      </c>
      <c r="C136" s="16" t="str">
        <f t="shared" si="20"/>
        <v>Gulf of Guinea</v>
      </c>
      <c r="D136" s="16" t="str">
        <f t="shared" si="52"/>
        <v>Middle East and Africa</v>
      </c>
      <c r="E136" s="16" t="str">
        <f t="shared" si="52"/>
        <v/>
      </c>
      <c r="F136" s="32">
        <v>116281.23477959599</v>
      </c>
      <c r="G136" s="32">
        <f t="shared" si="22"/>
        <v>50.446786667449416</v>
      </c>
      <c r="H136" s="32">
        <f t="shared" si="23"/>
        <v>0</v>
      </c>
      <c r="I136" s="32">
        <f t="shared" si="24"/>
        <v>73.753184496255145</v>
      </c>
      <c r="J136" s="32">
        <f t="shared" si="25"/>
        <v>0</v>
      </c>
      <c r="K136" s="32">
        <f t="shared" si="26"/>
        <v>0</v>
      </c>
      <c r="L136" s="32">
        <f t="shared" si="27"/>
        <v>0</v>
      </c>
      <c r="M136" s="32">
        <f t="shared" si="43"/>
        <v>124.19997116370456</v>
      </c>
      <c r="N136" s="32">
        <f t="shared" si="28"/>
        <v>13490.527118429391</v>
      </c>
      <c r="O136" s="32">
        <f t="shared" si="29"/>
        <v>0</v>
      </c>
      <c r="P136" s="32">
        <f t="shared" si="30"/>
        <v>19723.145937444933</v>
      </c>
      <c r="Q136" s="32">
        <f t="shared" si="31"/>
        <v>0</v>
      </c>
      <c r="R136" s="32">
        <f t="shared" si="32"/>
        <v>0</v>
      </c>
      <c r="S136" s="32">
        <f t="shared" si="33"/>
        <v>0</v>
      </c>
      <c r="T136" s="32">
        <f t="shared" si="44"/>
        <v>33213.673055874322</v>
      </c>
      <c r="U136" s="32">
        <f t="shared" si="53"/>
        <v>26805.249559677002</v>
      </c>
      <c r="V136" s="32">
        <f t="shared" si="53"/>
        <v>53505.583332626789</v>
      </c>
      <c r="W136" s="32">
        <f t="shared" si="53"/>
        <v>1997.7769297048796</v>
      </c>
      <c r="X136" s="32">
        <f t="shared" si="53"/>
        <v>0</v>
      </c>
      <c r="Y136" s="32">
        <f t="shared" si="53"/>
        <v>454.31916652117047</v>
      </c>
      <c r="Z136" s="32">
        <f t="shared" si="46"/>
        <v>180.43276402812626</v>
      </c>
      <c r="AA136" s="8"/>
      <c r="AB136" s="32">
        <f t="shared" si="47"/>
        <v>111878.64158368093</v>
      </c>
      <c r="AC136" s="32">
        <f t="shared" si="48"/>
        <v>4402.5931959152203</v>
      </c>
      <c r="AD136" s="32">
        <f t="shared" si="49"/>
        <v>0</v>
      </c>
      <c r="AE136" s="32">
        <f t="shared" si="50"/>
        <v>0</v>
      </c>
      <c r="AF136" s="8"/>
      <c r="AG136" s="32">
        <f t="shared" si="34"/>
        <v>51437.411189076018</v>
      </c>
      <c r="AH136" s="32">
        <f t="shared" si="35"/>
        <v>0</v>
      </c>
      <c r="AI136" s="32">
        <f t="shared" si="36"/>
        <v>64843.835218643457</v>
      </c>
      <c r="AJ136" s="32">
        <f t="shared" si="37"/>
        <v>0</v>
      </c>
      <c r="AK136" s="32">
        <f t="shared" si="51"/>
        <v>0</v>
      </c>
      <c r="AL136" s="32">
        <f t="shared" si="38"/>
        <v>0</v>
      </c>
      <c r="AN136" s="39">
        <f t="shared" si="39"/>
        <v>0.31</v>
      </c>
      <c r="AO136" s="39">
        <f t="shared" si="40"/>
        <v>0.56999999999999995</v>
      </c>
      <c r="AP136" s="39">
        <f t="shared" si="41"/>
        <v>0.12</v>
      </c>
      <c r="AR136" s="51">
        <f t="shared" si="42"/>
        <v>10296.238647321039</v>
      </c>
      <c r="AS136" s="51">
        <f t="shared" si="42"/>
        <v>18931.793641848362</v>
      </c>
      <c r="AT136" s="51">
        <f t="shared" si="42"/>
        <v>3985.6407667049184</v>
      </c>
      <c r="AV136" s="7"/>
      <c r="AW136" s="7"/>
      <c r="AX136" s="7"/>
      <c r="AY136" s="7"/>
    </row>
    <row r="137" spans="2:51" s="12" customFormat="1" ht="12.75" customHeight="1" x14ac:dyDescent="0.15">
      <c r="B137" s="16" t="s">
        <v>108</v>
      </c>
      <c r="C137" s="16" t="str">
        <f t="shared" si="20"/>
        <v>Southern Asia</v>
      </c>
      <c r="D137" s="16" t="str">
        <f t="shared" si="52"/>
        <v>Asia (Sans Japan)</v>
      </c>
      <c r="E137" s="16" t="str">
        <f t="shared" si="52"/>
        <v/>
      </c>
      <c r="F137" s="32">
        <v>37760.681503951499</v>
      </c>
      <c r="G137" s="32">
        <f t="shared" si="22"/>
        <v>0</v>
      </c>
      <c r="H137" s="32">
        <f t="shared" si="23"/>
        <v>251.17845623983959</v>
      </c>
      <c r="I137" s="32">
        <f t="shared" si="24"/>
        <v>0</v>
      </c>
      <c r="J137" s="32">
        <f t="shared" si="25"/>
        <v>102.95653185760945</v>
      </c>
      <c r="K137" s="32">
        <f t="shared" si="26"/>
        <v>0</v>
      </c>
      <c r="L137" s="32">
        <f t="shared" si="27"/>
        <v>0</v>
      </c>
      <c r="M137" s="32">
        <f t="shared" si="43"/>
        <v>354.13498809744902</v>
      </c>
      <c r="N137" s="32">
        <f t="shared" si="28"/>
        <v>0</v>
      </c>
      <c r="O137" s="32">
        <f t="shared" si="29"/>
        <v>976.14142607629344</v>
      </c>
      <c r="P137" s="32">
        <f t="shared" si="30"/>
        <v>0</v>
      </c>
      <c r="Q137" s="32">
        <f t="shared" si="31"/>
        <v>400.11447373254384</v>
      </c>
      <c r="R137" s="32">
        <f t="shared" si="32"/>
        <v>0</v>
      </c>
      <c r="S137" s="32">
        <f t="shared" si="33"/>
        <v>0</v>
      </c>
      <c r="T137" s="32">
        <f t="shared" si="44"/>
        <v>1376.2558998088373</v>
      </c>
      <c r="U137" s="32">
        <f t="shared" si="53"/>
        <v>29446.961966233888</v>
      </c>
      <c r="V137" s="32">
        <f t="shared" si="53"/>
        <v>4270.5376902831977</v>
      </c>
      <c r="W137" s="32">
        <f t="shared" si="53"/>
        <v>631.3467363688676</v>
      </c>
      <c r="X137" s="32">
        <f t="shared" si="53"/>
        <v>1601.5091095155076</v>
      </c>
      <c r="Y137" s="32">
        <f t="shared" si="53"/>
        <v>79.935132889291168</v>
      </c>
      <c r="Z137" s="32">
        <f t="shared" si="46"/>
        <v>-1.9245540897827595E-5</v>
      </c>
      <c r="AA137" s="8"/>
      <c r="AB137" s="32">
        <f t="shared" si="47"/>
        <v>151.10989570617642</v>
      </c>
      <c r="AC137" s="32">
        <f t="shared" si="48"/>
        <v>1251.906266450881</v>
      </c>
      <c r="AD137" s="32">
        <f t="shared" si="49"/>
        <v>36357.665341794396</v>
      </c>
      <c r="AE137" s="32">
        <f t="shared" si="50"/>
        <v>0</v>
      </c>
      <c r="AF137" s="8"/>
      <c r="AG137" s="32">
        <f t="shared" si="34"/>
        <v>0</v>
      </c>
      <c r="AH137" s="32">
        <f t="shared" si="35"/>
        <v>25739.213596762402</v>
      </c>
      <c r="AI137" s="32">
        <f t="shared" si="36"/>
        <v>0</v>
      </c>
      <c r="AJ137" s="32">
        <f t="shared" si="37"/>
        <v>12021.467907189097</v>
      </c>
      <c r="AK137" s="32">
        <f t="shared" si="51"/>
        <v>0</v>
      </c>
      <c r="AL137" s="32">
        <f t="shared" si="38"/>
        <v>0</v>
      </c>
      <c r="AN137" s="39">
        <f t="shared" si="39"/>
        <v>0.25</v>
      </c>
      <c r="AO137" s="39">
        <f t="shared" si="40"/>
        <v>0.42</v>
      </c>
      <c r="AP137" s="39">
        <f t="shared" si="41"/>
        <v>0.33</v>
      </c>
      <c r="AR137" s="51">
        <f t="shared" si="42"/>
        <v>344.06397495220932</v>
      </c>
      <c r="AS137" s="51">
        <f t="shared" si="42"/>
        <v>578.0274779197116</v>
      </c>
      <c r="AT137" s="51">
        <f t="shared" si="42"/>
        <v>454.16444693691631</v>
      </c>
    </row>
    <row r="138" spans="2:51" s="12" customFormat="1" ht="12.75" customHeight="1" x14ac:dyDescent="0.15">
      <c r="B138" s="16" t="s">
        <v>109</v>
      </c>
      <c r="C138" s="16" t="str">
        <f t="shared" si="20"/>
        <v>South America</v>
      </c>
      <c r="D138" s="16" t="str">
        <f t="shared" si="52"/>
        <v>Latin America</v>
      </c>
      <c r="E138" s="16" t="str">
        <f t="shared" si="52"/>
        <v/>
      </c>
      <c r="F138" s="32">
        <v>1089819.75958293</v>
      </c>
      <c r="G138" s="32">
        <f t="shared" si="22"/>
        <v>611.35851902126046</v>
      </c>
      <c r="H138" s="32">
        <f t="shared" si="23"/>
        <v>216.28913616020921</v>
      </c>
      <c r="I138" s="32">
        <f t="shared" si="24"/>
        <v>0</v>
      </c>
      <c r="J138" s="32">
        <f t="shared" si="25"/>
        <v>459.19940616316097</v>
      </c>
      <c r="K138" s="32">
        <f t="shared" si="26"/>
        <v>0</v>
      </c>
      <c r="L138" s="32">
        <f t="shared" si="27"/>
        <v>0</v>
      </c>
      <c r="M138" s="32">
        <f t="shared" si="43"/>
        <v>1286.8470613446307</v>
      </c>
      <c r="N138" s="32">
        <f t="shared" si="28"/>
        <v>15937.167191269958</v>
      </c>
      <c r="O138" s="32">
        <f t="shared" si="29"/>
        <v>5638.3218968782112</v>
      </c>
      <c r="P138" s="32">
        <f t="shared" si="30"/>
        <v>0</v>
      </c>
      <c r="Q138" s="32">
        <f t="shared" si="31"/>
        <v>11970.615412164847</v>
      </c>
      <c r="R138" s="32">
        <f t="shared" si="32"/>
        <v>0</v>
      </c>
      <c r="S138" s="32">
        <f t="shared" si="33"/>
        <v>0</v>
      </c>
      <c r="T138" s="32">
        <f t="shared" si="44"/>
        <v>33546.104500313013</v>
      </c>
      <c r="U138" s="32">
        <f t="shared" si="53"/>
        <v>549824.71427014784</v>
      </c>
      <c r="V138" s="32">
        <f t="shared" si="53"/>
        <v>375136.45630998036</v>
      </c>
      <c r="W138" s="32">
        <f t="shared" si="53"/>
        <v>3163.21005106651</v>
      </c>
      <c r="X138" s="32">
        <f t="shared" si="53"/>
        <v>114255.05144639239</v>
      </c>
      <c r="Y138" s="32">
        <f t="shared" si="53"/>
        <v>12607.37581125514</v>
      </c>
      <c r="Z138" s="32">
        <f t="shared" si="46"/>
        <v>1.3243011198937893E-4</v>
      </c>
      <c r="AA138" s="8"/>
      <c r="AB138" s="32">
        <f t="shared" si="47"/>
        <v>734508.97092133702</v>
      </c>
      <c r="AC138" s="32">
        <f t="shared" si="48"/>
        <v>228169.37955868241</v>
      </c>
      <c r="AD138" s="32">
        <f t="shared" si="49"/>
        <v>118379.5806412692</v>
      </c>
      <c r="AE138" s="32">
        <f t="shared" si="50"/>
        <v>8761.8284616470301</v>
      </c>
      <c r="AF138" s="8"/>
      <c r="AG138" s="32">
        <f t="shared" si="34"/>
        <v>515444.09600569349</v>
      </c>
      <c r="AH138" s="32">
        <f t="shared" si="35"/>
        <v>185188.16755700918</v>
      </c>
      <c r="AI138" s="32">
        <f t="shared" si="36"/>
        <v>0</v>
      </c>
      <c r="AJ138" s="32">
        <f t="shared" si="37"/>
        <v>389187.49602022738</v>
      </c>
      <c r="AK138" s="32">
        <f t="shared" si="51"/>
        <v>0</v>
      </c>
      <c r="AL138" s="32">
        <f t="shared" si="38"/>
        <v>0</v>
      </c>
      <c r="AN138" s="39">
        <f t="shared" si="39"/>
        <v>0.32</v>
      </c>
      <c r="AO138" s="39">
        <f t="shared" si="40"/>
        <v>0.6</v>
      </c>
      <c r="AP138" s="39">
        <f t="shared" si="41"/>
        <v>0.08</v>
      </c>
      <c r="AR138" s="51">
        <f t="shared" si="42"/>
        <v>10734.753440100165</v>
      </c>
      <c r="AS138" s="51">
        <f t="shared" si="42"/>
        <v>20127.662700187808</v>
      </c>
      <c r="AT138" s="51">
        <f t="shared" si="42"/>
        <v>2683.6883600250412</v>
      </c>
      <c r="AV138" s="7"/>
      <c r="AW138" s="7"/>
      <c r="AX138" s="7"/>
      <c r="AY138" s="7"/>
    </row>
    <row r="139" spans="2:51" s="12" customFormat="1" ht="12.75" customHeight="1" x14ac:dyDescent="0.15">
      <c r="B139" s="16" t="s">
        <v>110</v>
      </c>
      <c r="C139" s="16" t="str">
        <f t="shared" si="20"/>
        <v>Southern Europe</v>
      </c>
      <c r="D139" s="16" t="str">
        <f t="shared" si="52"/>
        <v>Eastern Europe</v>
      </c>
      <c r="E139" s="16" t="str">
        <f t="shared" si="52"/>
        <v/>
      </c>
      <c r="F139" s="32">
        <v>50998.040542483301</v>
      </c>
      <c r="G139" s="32">
        <f t="shared" si="22"/>
        <v>0</v>
      </c>
      <c r="H139" s="32">
        <f t="shared" si="23"/>
        <v>29.290349858630176</v>
      </c>
      <c r="I139" s="32">
        <f t="shared" si="24"/>
        <v>0</v>
      </c>
      <c r="J139" s="32">
        <f t="shared" si="25"/>
        <v>22.287374075877597</v>
      </c>
      <c r="K139" s="32">
        <f t="shared" si="26"/>
        <v>0</v>
      </c>
      <c r="L139" s="32">
        <f t="shared" si="27"/>
        <v>0</v>
      </c>
      <c r="M139" s="32">
        <f t="shared" si="43"/>
        <v>51.577723934507773</v>
      </c>
      <c r="N139" s="32">
        <f t="shared" si="28"/>
        <v>0</v>
      </c>
      <c r="O139" s="32">
        <f t="shared" si="29"/>
        <v>6236.996920155877</v>
      </c>
      <c r="P139" s="32">
        <f t="shared" si="30"/>
        <v>0</v>
      </c>
      <c r="Q139" s="32">
        <f t="shared" si="31"/>
        <v>4745.8048176455413</v>
      </c>
      <c r="R139" s="32">
        <f t="shared" si="32"/>
        <v>0</v>
      </c>
      <c r="S139" s="32">
        <f t="shared" si="33"/>
        <v>0</v>
      </c>
      <c r="T139" s="32">
        <f t="shared" si="44"/>
        <v>10982.801737801419</v>
      </c>
      <c r="U139" s="32">
        <f t="shared" si="53"/>
        <v>21735.739769047006</v>
      </c>
      <c r="V139" s="32">
        <f t="shared" si="53"/>
        <v>17131.804617446043</v>
      </c>
      <c r="W139" s="32">
        <f t="shared" si="53"/>
        <v>1041.3177782988207</v>
      </c>
      <c r="X139" s="32">
        <f t="shared" si="53"/>
        <v>0</v>
      </c>
      <c r="Y139" s="32">
        <f t="shared" si="53"/>
        <v>45.373369881545798</v>
      </c>
      <c r="Z139" s="32">
        <f t="shared" si="46"/>
        <v>9.4255460739586852</v>
      </c>
      <c r="AA139" s="8"/>
      <c r="AB139" s="32">
        <f t="shared" si="47"/>
        <v>3738.9638582467915</v>
      </c>
      <c r="AC139" s="32">
        <f t="shared" si="48"/>
        <v>30351.843241989583</v>
      </c>
      <c r="AD139" s="32">
        <f t="shared" si="49"/>
        <v>16907.233442246892</v>
      </c>
      <c r="AE139" s="32">
        <f t="shared" si="50"/>
        <v>0</v>
      </c>
      <c r="AF139" s="8"/>
      <c r="AG139" s="32">
        <f t="shared" si="34"/>
        <v>0</v>
      </c>
      <c r="AH139" s="32">
        <f t="shared" si="35"/>
        <v>15386.272025396947</v>
      </c>
      <c r="AI139" s="32">
        <f t="shared" si="36"/>
        <v>0</v>
      </c>
      <c r="AJ139" s="32">
        <f t="shared" si="37"/>
        <v>35611.768517086355</v>
      </c>
      <c r="AK139" s="32">
        <f t="shared" si="51"/>
        <v>0</v>
      </c>
      <c r="AL139" s="32">
        <f t="shared" si="38"/>
        <v>0</v>
      </c>
      <c r="AN139" s="39">
        <f t="shared" si="39"/>
        <v>0.18</v>
      </c>
      <c r="AO139" s="39">
        <f t="shared" si="40"/>
        <v>0.43</v>
      </c>
      <c r="AP139" s="39">
        <f t="shared" si="41"/>
        <v>0.39</v>
      </c>
      <c r="AR139" s="51">
        <f t="shared" si="42"/>
        <v>1976.9043128042554</v>
      </c>
      <c r="AS139" s="51">
        <f t="shared" si="42"/>
        <v>4722.6047472546106</v>
      </c>
      <c r="AT139" s="51">
        <f t="shared" si="42"/>
        <v>4283.2926777425537</v>
      </c>
    </row>
    <row r="140" spans="2:51" s="12" customFormat="1" ht="12.75" customHeight="1" x14ac:dyDescent="0.15">
      <c r="B140" s="16" t="s">
        <v>111</v>
      </c>
      <c r="C140" s="16" t="str">
        <f t="shared" si="20"/>
        <v>Southern Africa</v>
      </c>
      <c r="D140" s="16" t="str">
        <f t="shared" si="52"/>
        <v>Middle East and Africa</v>
      </c>
      <c r="E140" s="16" t="str">
        <f t="shared" si="52"/>
        <v/>
      </c>
      <c r="F140" s="32">
        <v>580279.86195719196</v>
      </c>
      <c r="G140" s="32">
        <f t="shared" si="22"/>
        <v>0</v>
      </c>
      <c r="H140" s="32">
        <f t="shared" si="23"/>
        <v>0</v>
      </c>
      <c r="I140" s="32">
        <f t="shared" si="24"/>
        <v>46.192727813607291</v>
      </c>
      <c r="J140" s="32">
        <f t="shared" si="25"/>
        <v>0</v>
      </c>
      <c r="K140" s="32">
        <f t="shared" si="26"/>
        <v>0</v>
      </c>
      <c r="L140" s="32">
        <f t="shared" si="27"/>
        <v>0</v>
      </c>
      <c r="M140" s="32">
        <f t="shared" si="43"/>
        <v>46.192727813607291</v>
      </c>
      <c r="N140" s="32">
        <f t="shared" si="28"/>
        <v>0</v>
      </c>
      <c r="O140" s="32">
        <f t="shared" si="29"/>
        <v>0</v>
      </c>
      <c r="P140" s="32">
        <f t="shared" si="30"/>
        <v>4457.5973061941477</v>
      </c>
      <c r="Q140" s="32">
        <f t="shared" si="31"/>
        <v>0</v>
      </c>
      <c r="R140" s="32">
        <f t="shared" si="32"/>
        <v>0</v>
      </c>
      <c r="S140" s="32">
        <f t="shared" si="33"/>
        <v>0</v>
      </c>
      <c r="T140" s="32">
        <f t="shared" si="44"/>
        <v>4457.5973061941477</v>
      </c>
      <c r="U140" s="32">
        <f t="shared" si="53"/>
        <v>34774.79347579457</v>
      </c>
      <c r="V140" s="32">
        <f t="shared" si="53"/>
        <v>503507.98349541216</v>
      </c>
      <c r="W140" s="32">
        <f t="shared" si="53"/>
        <v>1037.1835491647619</v>
      </c>
      <c r="X140" s="32">
        <f t="shared" si="53"/>
        <v>36395.18006443858</v>
      </c>
      <c r="Y140" s="32">
        <f t="shared" si="53"/>
        <v>60.931131884957885</v>
      </c>
      <c r="Z140" s="32">
        <f t="shared" si="46"/>
        <v>2.0648911595344543E-4</v>
      </c>
      <c r="AA140" s="8"/>
      <c r="AB140" s="32">
        <f t="shared" si="47"/>
        <v>525075.44499736861</v>
      </c>
      <c r="AC140" s="32">
        <f t="shared" si="48"/>
        <v>55050.387731611721</v>
      </c>
      <c r="AD140" s="32">
        <f t="shared" si="49"/>
        <v>154.02922821044899</v>
      </c>
      <c r="AE140" s="32">
        <f t="shared" si="50"/>
        <v>0</v>
      </c>
      <c r="AF140" s="8"/>
      <c r="AG140" s="32">
        <f t="shared" si="34"/>
        <v>3838.8414267778035</v>
      </c>
      <c r="AH140" s="32">
        <f t="shared" si="35"/>
        <v>0</v>
      </c>
      <c r="AI140" s="32">
        <f t="shared" si="36"/>
        <v>571770.75411742413</v>
      </c>
      <c r="AJ140" s="32">
        <f t="shared" si="37"/>
        <v>0</v>
      </c>
      <c r="AK140" s="32">
        <f t="shared" si="51"/>
        <v>4670.2083850038725</v>
      </c>
      <c r="AL140" s="32">
        <f t="shared" si="38"/>
        <v>0</v>
      </c>
      <c r="AN140" s="39">
        <f t="shared" si="39"/>
        <v>0.34</v>
      </c>
      <c r="AO140" s="39">
        <f t="shared" si="40"/>
        <v>0.54</v>
      </c>
      <c r="AP140" s="39">
        <f t="shared" si="41"/>
        <v>0.11</v>
      </c>
      <c r="AR140" s="51">
        <f t="shared" si="42"/>
        <v>1515.5830841060103</v>
      </c>
      <c r="AS140" s="51">
        <f t="shared" si="42"/>
        <v>2407.1025453448401</v>
      </c>
      <c r="AT140" s="51">
        <f t="shared" si="42"/>
        <v>490.33570368135622</v>
      </c>
      <c r="AV140" s="7"/>
      <c r="AW140" s="7"/>
      <c r="AX140" s="7"/>
      <c r="AY140" s="7"/>
    </row>
    <row r="141" spans="2:51" s="12" customFormat="1" ht="12.75" customHeight="1" x14ac:dyDescent="0.15">
      <c r="B141" s="16" t="s">
        <v>112</v>
      </c>
      <c r="C141" s="16" t="str">
        <f t="shared" si="20"/>
        <v>South America</v>
      </c>
      <c r="D141" s="16" t="str">
        <f t="shared" si="52"/>
        <v>Latin America</v>
      </c>
      <c r="E141" s="16" t="str">
        <f t="shared" si="52"/>
        <v/>
      </c>
      <c r="F141" s="32">
        <v>8532744.47218531</v>
      </c>
      <c r="G141" s="32">
        <f t="shared" si="22"/>
        <v>24252.325390885278</v>
      </c>
      <c r="H141" s="32">
        <f t="shared" si="23"/>
        <v>6843.2060402660436</v>
      </c>
      <c r="I141" s="32">
        <f t="shared" si="24"/>
        <v>0</v>
      </c>
      <c r="J141" s="32">
        <f t="shared" si="25"/>
        <v>0</v>
      </c>
      <c r="K141" s="32">
        <f t="shared" si="26"/>
        <v>0</v>
      </c>
      <c r="L141" s="32">
        <f t="shared" si="27"/>
        <v>0</v>
      </c>
      <c r="M141" s="32">
        <f t="shared" si="43"/>
        <v>31095.531431151321</v>
      </c>
      <c r="N141" s="32">
        <f t="shared" si="28"/>
        <v>490382.87559090764</v>
      </c>
      <c r="O141" s="32">
        <f t="shared" si="29"/>
        <v>138369.86772196012</v>
      </c>
      <c r="P141" s="32">
        <f t="shared" si="30"/>
        <v>0</v>
      </c>
      <c r="Q141" s="32">
        <f t="shared" si="31"/>
        <v>0</v>
      </c>
      <c r="R141" s="32">
        <f t="shared" si="32"/>
        <v>0</v>
      </c>
      <c r="S141" s="32">
        <f t="shared" si="33"/>
        <v>0</v>
      </c>
      <c r="T141" s="32">
        <f t="shared" si="44"/>
        <v>628752.74331286782</v>
      </c>
      <c r="U141" s="32">
        <f t="shared" si="53"/>
        <v>4923874.7639017897</v>
      </c>
      <c r="V141" s="32">
        <f t="shared" si="53"/>
        <v>2714114.7899241894</v>
      </c>
      <c r="W141" s="32">
        <f t="shared" si="53"/>
        <v>50342.758142381543</v>
      </c>
      <c r="X141" s="32">
        <f t="shared" si="53"/>
        <v>46358.941438902955</v>
      </c>
      <c r="Y141" s="32">
        <f t="shared" si="53"/>
        <v>122830.25939257351</v>
      </c>
      <c r="Z141" s="32">
        <f t="shared" si="46"/>
        <v>15374.684641452506</v>
      </c>
      <c r="AA141" s="8"/>
      <c r="AB141" s="32">
        <f t="shared" si="47"/>
        <v>7169429.4850127595</v>
      </c>
      <c r="AC141" s="32">
        <f t="shared" si="48"/>
        <v>1276481.9734996469</v>
      </c>
      <c r="AD141" s="32">
        <f t="shared" si="49"/>
        <v>8511.0533564090711</v>
      </c>
      <c r="AE141" s="32">
        <f t="shared" si="50"/>
        <v>78321.960316479162</v>
      </c>
      <c r="AF141" s="8"/>
      <c r="AG141" s="32">
        <f t="shared" si="34"/>
        <v>7190533.5274171941</v>
      </c>
      <c r="AH141" s="32">
        <f t="shared" si="35"/>
        <v>1342210.9447681159</v>
      </c>
      <c r="AI141" s="32">
        <f t="shared" si="36"/>
        <v>0</v>
      </c>
      <c r="AJ141" s="32">
        <f t="shared" si="37"/>
        <v>0</v>
      </c>
      <c r="AK141" s="32">
        <f t="shared" si="51"/>
        <v>0</v>
      </c>
      <c r="AL141" s="32">
        <f t="shared" si="38"/>
        <v>0</v>
      </c>
      <c r="AN141" s="39">
        <f t="shared" si="39"/>
        <v>0.32</v>
      </c>
      <c r="AO141" s="39">
        <f t="shared" si="40"/>
        <v>0.6</v>
      </c>
      <c r="AP141" s="39">
        <f t="shared" si="41"/>
        <v>0.08</v>
      </c>
      <c r="AR141" s="51">
        <f t="shared" si="42"/>
        <v>201200.8778601177</v>
      </c>
      <c r="AS141" s="51">
        <f t="shared" si="42"/>
        <v>377251.64598772069</v>
      </c>
      <c r="AT141" s="51">
        <f t="shared" si="42"/>
        <v>50300.219465029426</v>
      </c>
    </row>
    <row r="142" spans="2:51" s="12" customFormat="1" ht="12.75" customHeight="1" x14ac:dyDescent="0.15">
      <c r="B142" s="16" t="s">
        <v>113</v>
      </c>
      <c r="C142" s="16" t="str">
        <f t="shared" si="20"/>
        <v>South-eastern Asia</v>
      </c>
      <c r="D142" s="16" t="str">
        <f t="shared" si="52"/>
        <v>Asia (Sans Japan)</v>
      </c>
      <c r="E142" s="16" t="str">
        <f t="shared" si="52"/>
        <v/>
      </c>
      <c r="F142" s="32">
        <v>5901.9250448346102</v>
      </c>
      <c r="G142" s="32">
        <f t="shared" si="22"/>
        <v>9.0809031053015392</v>
      </c>
      <c r="H142" s="32">
        <f t="shared" si="23"/>
        <v>0</v>
      </c>
      <c r="I142" s="32">
        <f t="shared" si="24"/>
        <v>0</v>
      </c>
      <c r="J142" s="32">
        <f t="shared" si="25"/>
        <v>0</v>
      </c>
      <c r="K142" s="32">
        <f t="shared" si="26"/>
        <v>0</v>
      </c>
      <c r="L142" s="32">
        <f t="shared" si="27"/>
        <v>0</v>
      </c>
      <c r="M142" s="32">
        <f t="shared" si="43"/>
        <v>9.0809031053015392</v>
      </c>
      <c r="N142" s="32">
        <f t="shared" si="28"/>
        <v>203.34159528312796</v>
      </c>
      <c r="O142" s="32">
        <f t="shared" si="29"/>
        <v>0</v>
      </c>
      <c r="P142" s="32">
        <f t="shared" si="30"/>
        <v>0</v>
      </c>
      <c r="Q142" s="32">
        <f t="shared" si="31"/>
        <v>0</v>
      </c>
      <c r="R142" s="32">
        <f t="shared" si="32"/>
        <v>0</v>
      </c>
      <c r="S142" s="32">
        <f t="shared" si="33"/>
        <v>0</v>
      </c>
      <c r="T142" s="32">
        <f t="shared" si="44"/>
        <v>203.34159528312796</v>
      </c>
      <c r="U142" s="32">
        <f t="shared" si="53"/>
        <v>3028.3126371651474</v>
      </c>
      <c r="V142" s="32">
        <f t="shared" si="53"/>
        <v>2118.567765244783</v>
      </c>
      <c r="W142" s="32">
        <f t="shared" si="53"/>
        <v>122.98532104121281</v>
      </c>
      <c r="X142" s="32">
        <f t="shared" si="53"/>
        <v>0</v>
      </c>
      <c r="Y142" s="32">
        <f t="shared" si="53"/>
        <v>50.912402954101509</v>
      </c>
      <c r="Z142" s="32">
        <f t="shared" si="46"/>
        <v>368.72442004093591</v>
      </c>
      <c r="AA142" s="8"/>
      <c r="AB142" s="32">
        <f t="shared" si="47"/>
        <v>4546.4468860030083</v>
      </c>
      <c r="AC142" s="32">
        <f t="shared" si="48"/>
        <v>1265.384840846061</v>
      </c>
      <c r="AD142" s="32">
        <f t="shared" si="49"/>
        <v>90.093317985534597</v>
      </c>
      <c r="AE142" s="32">
        <f t="shared" si="50"/>
        <v>0</v>
      </c>
      <c r="AF142" s="8"/>
      <c r="AG142" s="32">
        <f t="shared" si="34"/>
        <v>5901.9250448346102</v>
      </c>
      <c r="AH142" s="32">
        <f t="shared" si="35"/>
        <v>0</v>
      </c>
      <c r="AI142" s="32">
        <f t="shared" si="36"/>
        <v>0</v>
      </c>
      <c r="AJ142" s="32">
        <f t="shared" si="37"/>
        <v>0</v>
      </c>
      <c r="AK142" s="32">
        <f t="shared" si="51"/>
        <v>0</v>
      </c>
      <c r="AL142" s="32">
        <f t="shared" si="38"/>
        <v>0</v>
      </c>
      <c r="AN142" s="39">
        <f t="shared" si="39"/>
        <v>0.28000000000000003</v>
      </c>
      <c r="AO142" s="39">
        <f t="shared" si="40"/>
        <v>0.55000000000000004</v>
      </c>
      <c r="AP142" s="39">
        <f t="shared" si="41"/>
        <v>0.17</v>
      </c>
      <c r="AR142" s="51">
        <f t="shared" si="42"/>
        <v>56.935646679275834</v>
      </c>
      <c r="AS142" s="51">
        <f t="shared" si="42"/>
        <v>111.83787740572039</v>
      </c>
      <c r="AT142" s="51">
        <f t="shared" si="42"/>
        <v>34.568071198131754</v>
      </c>
      <c r="AV142" s="7"/>
      <c r="AW142" s="7"/>
      <c r="AX142" s="7"/>
      <c r="AY142" s="7"/>
    </row>
    <row r="143" spans="2:51" s="12" customFormat="1" ht="12.75" customHeight="1" x14ac:dyDescent="0.15">
      <c r="B143" s="16" t="s">
        <v>114</v>
      </c>
      <c r="C143" s="16" t="str">
        <f t="shared" si="20"/>
        <v>Eastern Europe</v>
      </c>
      <c r="D143" s="16" t="str">
        <f t="shared" si="52"/>
        <v>Eastern Europe</v>
      </c>
      <c r="E143" s="16" t="str">
        <f t="shared" si="52"/>
        <v>EU</v>
      </c>
      <c r="F143" s="32">
        <v>111017.961040914</v>
      </c>
      <c r="G143" s="32">
        <f t="shared" si="22"/>
        <v>0</v>
      </c>
      <c r="H143" s="32">
        <f t="shared" si="23"/>
        <v>5461.629748941511</v>
      </c>
      <c r="I143" s="32">
        <f t="shared" si="24"/>
        <v>0</v>
      </c>
      <c r="J143" s="32">
        <f t="shared" si="25"/>
        <v>97.63118458856178</v>
      </c>
      <c r="K143" s="32">
        <f t="shared" si="26"/>
        <v>0</v>
      </c>
      <c r="L143" s="32">
        <f t="shared" si="27"/>
        <v>0</v>
      </c>
      <c r="M143" s="32">
        <f t="shared" si="43"/>
        <v>5559.2609335300731</v>
      </c>
      <c r="N143" s="32">
        <f t="shared" si="28"/>
        <v>0</v>
      </c>
      <c r="O143" s="32">
        <f t="shared" si="29"/>
        <v>32041.505079278795</v>
      </c>
      <c r="P143" s="32">
        <f t="shared" si="30"/>
        <v>0</v>
      </c>
      <c r="Q143" s="32">
        <f t="shared" si="31"/>
        <v>572.76861315922736</v>
      </c>
      <c r="R143" s="32">
        <f t="shared" si="32"/>
        <v>0</v>
      </c>
      <c r="S143" s="32">
        <f t="shared" si="33"/>
        <v>0</v>
      </c>
      <c r="T143" s="32">
        <f t="shared" si="44"/>
        <v>32614.273692438022</v>
      </c>
      <c r="U143" s="32">
        <f t="shared" si="53"/>
        <v>33745.690001552706</v>
      </c>
      <c r="V143" s="32">
        <f t="shared" si="53"/>
        <v>35805.029241991957</v>
      </c>
      <c r="W143" s="32">
        <f t="shared" si="53"/>
        <v>2695.078578295756</v>
      </c>
      <c r="X143" s="32">
        <f t="shared" si="53"/>
        <v>0.48107295989990201</v>
      </c>
      <c r="Y143" s="32">
        <f t="shared" si="53"/>
        <v>300.5227133963574</v>
      </c>
      <c r="Z143" s="32">
        <f t="shared" si="46"/>
        <v>297.62480674922699</v>
      </c>
      <c r="AA143" s="8"/>
      <c r="AB143" s="32">
        <f t="shared" si="47"/>
        <v>16646.463458061124</v>
      </c>
      <c r="AC143" s="32">
        <f t="shared" si="48"/>
        <v>77981.591389477107</v>
      </c>
      <c r="AD143" s="32">
        <f t="shared" si="49"/>
        <v>15736.798226714072</v>
      </c>
      <c r="AE143" s="32">
        <f t="shared" si="50"/>
        <v>653.10796666145302</v>
      </c>
      <c r="AF143" s="8"/>
      <c r="AG143" s="32">
        <f t="shared" si="34"/>
        <v>0</v>
      </c>
      <c r="AH143" s="32">
        <f t="shared" si="35"/>
        <v>101018.26243966796</v>
      </c>
      <c r="AI143" s="32">
        <f t="shared" si="36"/>
        <v>0</v>
      </c>
      <c r="AJ143" s="32">
        <f t="shared" si="37"/>
        <v>9999.6874994499358</v>
      </c>
      <c r="AK143" s="32">
        <f t="shared" si="51"/>
        <v>0</v>
      </c>
      <c r="AL143" s="32">
        <f t="shared" si="38"/>
        <v>0</v>
      </c>
      <c r="AN143" s="39">
        <f t="shared" si="39"/>
        <v>0.37</v>
      </c>
      <c r="AO143" s="39">
        <f t="shared" si="40"/>
        <v>0.56000000000000005</v>
      </c>
      <c r="AP143" s="39">
        <f t="shared" si="41"/>
        <v>0.06</v>
      </c>
      <c r="AR143" s="51">
        <f t="shared" si="42"/>
        <v>12067.281266202068</v>
      </c>
      <c r="AS143" s="51">
        <f t="shared" si="42"/>
        <v>18263.993267765294</v>
      </c>
      <c r="AT143" s="51">
        <f t="shared" si="42"/>
        <v>1956.8564215462814</v>
      </c>
    </row>
    <row r="144" spans="2:51" s="12" customFormat="1" ht="12.75" customHeight="1" x14ac:dyDescent="0.15">
      <c r="B144" s="16" t="s">
        <v>115</v>
      </c>
      <c r="C144" s="16" t="str">
        <f t="shared" si="20"/>
        <v>Sudano-Sahelian Africa</v>
      </c>
      <c r="D144" s="16" t="str">
        <f t="shared" si="52"/>
        <v>Middle East and Africa</v>
      </c>
      <c r="E144" s="16" t="str">
        <f t="shared" si="52"/>
        <v/>
      </c>
      <c r="F144" s="32">
        <v>274972.51857227</v>
      </c>
      <c r="G144" s="32">
        <f t="shared" si="22"/>
        <v>32.868714719729766</v>
      </c>
      <c r="H144" s="32">
        <f t="shared" si="23"/>
        <v>0</v>
      </c>
      <c r="I144" s="32">
        <f t="shared" si="24"/>
        <v>214.91588843940318</v>
      </c>
      <c r="J144" s="32">
        <f t="shared" si="25"/>
        <v>0</v>
      </c>
      <c r="K144" s="32">
        <f t="shared" si="26"/>
        <v>1.8305022695902287</v>
      </c>
      <c r="L144" s="32">
        <f t="shared" si="27"/>
        <v>0</v>
      </c>
      <c r="M144" s="32">
        <f t="shared" si="43"/>
        <v>249.61510542872315</v>
      </c>
      <c r="N144" s="32">
        <f t="shared" si="28"/>
        <v>6599.9730351725048</v>
      </c>
      <c r="O144" s="32">
        <f t="shared" si="29"/>
        <v>0</v>
      </c>
      <c r="P144" s="32">
        <f t="shared" si="30"/>
        <v>43154.686169665503</v>
      </c>
      <c r="Q144" s="32">
        <f t="shared" si="31"/>
        <v>0</v>
      </c>
      <c r="R144" s="32">
        <f t="shared" si="32"/>
        <v>367.56124244997272</v>
      </c>
      <c r="S144" s="32">
        <f t="shared" si="33"/>
        <v>0</v>
      </c>
      <c r="T144" s="32">
        <f t="shared" si="44"/>
        <v>50122.220447287982</v>
      </c>
      <c r="U144" s="32">
        <f t="shared" si="53"/>
        <v>21735.028417747795</v>
      </c>
      <c r="V144" s="32">
        <f t="shared" si="53"/>
        <v>196836.21114142356</v>
      </c>
      <c r="W144" s="32">
        <f t="shared" si="53"/>
        <v>4534.7776726088014</v>
      </c>
      <c r="X144" s="32">
        <f t="shared" si="53"/>
        <v>1087.1762417936222</v>
      </c>
      <c r="Y144" s="32">
        <f t="shared" si="53"/>
        <v>407.49462698344888</v>
      </c>
      <c r="Z144" s="32">
        <f t="shared" si="46"/>
        <v>-5.0810039392672479E-3</v>
      </c>
      <c r="AA144" s="8"/>
      <c r="AB144" s="32">
        <f t="shared" si="47"/>
        <v>231483.42476218921</v>
      </c>
      <c r="AC144" s="32">
        <f t="shared" si="48"/>
        <v>43489.093810081402</v>
      </c>
      <c r="AD144" s="32">
        <f t="shared" si="49"/>
        <v>0</v>
      </c>
      <c r="AE144" s="32">
        <f t="shared" si="50"/>
        <v>0</v>
      </c>
      <c r="AF144" s="8"/>
      <c r="AG144" s="32">
        <f t="shared" si="34"/>
        <v>32355.54880711744</v>
      </c>
      <c r="AH144" s="32">
        <f t="shared" si="35"/>
        <v>0</v>
      </c>
      <c r="AI144" s="32">
        <f t="shared" si="36"/>
        <v>240802.86607112386</v>
      </c>
      <c r="AJ144" s="32">
        <f t="shared" si="37"/>
        <v>0</v>
      </c>
      <c r="AK144" s="32">
        <f t="shared" si="51"/>
        <v>1814.103694028694</v>
      </c>
      <c r="AL144" s="32">
        <f t="shared" si="38"/>
        <v>0</v>
      </c>
      <c r="AN144" s="39">
        <f t="shared" si="39"/>
        <v>0.16</v>
      </c>
      <c r="AO144" s="39">
        <f t="shared" si="40"/>
        <v>0.49</v>
      </c>
      <c r="AP144" s="39">
        <f t="shared" si="41"/>
        <v>0.35</v>
      </c>
      <c r="AR144" s="51">
        <f t="shared" si="42"/>
        <v>8019.555271566077</v>
      </c>
      <c r="AS144" s="51">
        <f t="shared" si="42"/>
        <v>24559.88801917111</v>
      </c>
      <c r="AT144" s="51">
        <f t="shared" si="42"/>
        <v>17542.777156550794</v>
      </c>
      <c r="AV144" s="7"/>
      <c r="AW144" s="7"/>
      <c r="AX144" s="7"/>
      <c r="AY144" s="7"/>
    </row>
    <row r="145" spans="2:51" s="12" customFormat="1" ht="12.75" customHeight="1" x14ac:dyDescent="0.15">
      <c r="B145" s="16" t="s">
        <v>116</v>
      </c>
      <c r="C145" s="16" t="str">
        <f t="shared" si="20"/>
        <v>Eastern Africa</v>
      </c>
      <c r="D145" s="16" t="str">
        <f t="shared" si="52"/>
        <v>Middle East and Africa</v>
      </c>
      <c r="E145" s="16" t="str">
        <f t="shared" si="52"/>
        <v/>
      </c>
      <c r="F145" s="32">
        <v>27127.8712358474</v>
      </c>
      <c r="G145" s="32">
        <f t="shared" si="22"/>
        <v>202.47627220011537</v>
      </c>
      <c r="H145" s="32">
        <f t="shared" si="23"/>
        <v>0</v>
      </c>
      <c r="I145" s="32">
        <f t="shared" si="24"/>
        <v>0</v>
      </c>
      <c r="J145" s="32">
        <f t="shared" si="25"/>
        <v>6.8599695766487381</v>
      </c>
      <c r="K145" s="32">
        <f t="shared" si="26"/>
        <v>0</v>
      </c>
      <c r="L145" s="32">
        <f t="shared" si="27"/>
        <v>0</v>
      </c>
      <c r="M145" s="32">
        <f t="shared" si="43"/>
        <v>209.33624177676413</v>
      </c>
      <c r="N145" s="32">
        <f t="shared" si="28"/>
        <v>11819.641653599228</v>
      </c>
      <c r="O145" s="32">
        <f t="shared" si="29"/>
        <v>0</v>
      </c>
      <c r="P145" s="32">
        <f t="shared" si="30"/>
        <v>0</v>
      </c>
      <c r="Q145" s="32">
        <f t="shared" si="31"/>
        <v>400.45374833078694</v>
      </c>
      <c r="R145" s="32">
        <f t="shared" si="32"/>
        <v>0</v>
      </c>
      <c r="S145" s="32">
        <f t="shared" si="33"/>
        <v>0</v>
      </c>
      <c r="T145" s="32">
        <f t="shared" si="44"/>
        <v>12220.095401930015</v>
      </c>
      <c r="U145" s="32">
        <f t="shared" si="53"/>
        <v>2172.5869519716789</v>
      </c>
      <c r="V145" s="32">
        <f t="shared" si="53"/>
        <v>8896.6938599484984</v>
      </c>
      <c r="W145" s="32">
        <f t="shared" si="53"/>
        <v>1499.9222684705478</v>
      </c>
      <c r="X145" s="32">
        <f t="shared" si="53"/>
        <v>0</v>
      </c>
      <c r="Y145" s="32">
        <f t="shared" si="53"/>
        <v>2129.2364998041439</v>
      </c>
      <c r="Z145" s="32">
        <f t="shared" si="46"/>
        <v>1.1945750884478912E-5</v>
      </c>
      <c r="AA145" s="8"/>
      <c r="AB145" s="32">
        <f t="shared" si="47"/>
        <v>3298.0442192554419</v>
      </c>
      <c r="AC145" s="32">
        <f t="shared" si="48"/>
        <v>16702.444914579381</v>
      </c>
      <c r="AD145" s="32">
        <f t="shared" si="49"/>
        <v>5396.6970968246405</v>
      </c>
      <c r="AE145" s="32">
        <f t="shared" si="50"/>
        <v>1730.6850051879801</v>
      </c>
      <c r="AF145" s="8"/>
      <c r="AG145" s="32">
        <f t="shared" si="34"/>
        <v>26286.136795993036</v>
      </c>
      <c r="AH145" s="32">
        <f t="shared" si="35"/>
        <v>0</v>
      </c>
      <c r="AI145" s="32">
        <f t="shared" si="36"/>
        <v>0</v>
      </c>
      <c r="AJ145" s="32">
        <f t="shared" si="37"/>
        <v>841.73443985436757</v>
      </c>
      <c r="AK145" s="32">
        <f t="shared" si="51"/>
        <v>0</v>
      </c>
      <c r="AL145" s="32">
        <f t="shared" si="38"/>
        <v>0</v>
      </c>
      <c r="AN145" s="39">
        <f t="shared" si="39"/>
        <v>0.36</v>
      </c>
      <c r="AO145" s="39">
        <f t="shared" si="40"/>
        <v>0.49</v>
      </c>
      <c r="AP145" s="39">
        <f t="shared" si="41"/>
        <v>0.14000000000000001</v>
      </c>
      <c r="AR145" s="51">
        <f t="shared" si="42"/>
        <v>4399.2343446948053</v>
      </c>
      <c r="AS145" s="51">
        <f t="shared" si="42"/>
        <v>5987.8467469457073</v>
      </c>
      <c r="AT145" s="51">
        <f t="shared" si="42"/>
        <v>1710.8133562702023</v>
      </c>
    </row>
    <row r="146" spans="2:51" s="12" customFormat="1" ht="12.75" customHeight="1" x14ac:dyDescent="0.15">
      <c r="B146" s="16" t="s">
        <v>117</v>
      </c>
      <c r="C146" s="16" t="str">
        <f t="shared" si="20"/>
        <v>South-eastern Asia</v>
      </c>
      <c r="D146" s="16" t="str">
        <f t="shared" si="52"/>
        <v>Asia (Sans Japan)</v>
      </c>
      <c r="E146" s="16" t="str">
        <f t="shared" si="52"/>
        <v/>
      </c>
      <c r="F146" s="32">
        <v>182498.15992414899</v>
      </c>
      <c r="G146" s="32">
        <f t="shared" si="22"/>
        <v>3116.0167054457838</v>
      </c>
      <c r="H146" s="32">
        <f t="shared" si="23"/>
        <v>25.5478311242952</v>
      </c>
      <c r="I146" s="32">
        <f t="shared" si="24"/>
        <v>0</v>
      </c>
      <c r="J146" s="32">
        <f t="shared" si="25"/>
        <v>0</v>
      </c>
      <c r="K146" s="32">
        <f t="shared" si="26"/>
        <v>0</v>
      </c>
      <c r="L146" s="32">
        <f t="shared" si="27"/>
        <v>0</v>
      </c>
      <c r="M146" s="32">
        <f t="shared" si="43"/>
        <v>3141.5645365700789</v>
      </c>
      <c r="N146" s="32">
        <f t="shared" si="28"/>
        <v>34744.4368241009</v>
      </c>
      <c r="O146" s="32">
        <f t="shared" si="29"/>
        <v>284.86529065763932</v>
      </c>
      <c r="P146" s="32">
        <f t="shared" si="30"/>
        <v>0</v>
      </c>
      <c r="Q146" s="32">
        <f t="shared" si="31"/>
        <v>0</v>
      </c>
      <c r="R146" s="32">
        <f t="shared" si="32"/>
        <v>0</v>
      </c>
      <c r="S146" s="32">
        <f t="shared" si="33"/>
        <v>0</v>
      </c>
      <c r="T146" s="32">
        <f t="shared" si="44"/>
        <v>35029.302114758539</v>
      </c>
      <c r="U146" s="32">
        <f t="shared" si="53"/>
        <v>92976.51576581689</v>
      </c>
      <c r="V146" s="32">
        <f t="shared" si="53"/>
        <v>43633.785059864422</v>
      </c>
      <c r="W146" s="32">
        <f t="shared" si="53"/>
        <v>3773.3501278953427</v>
      </c>
      <c r="X146" s="32">
        <f t="shared" si="53"/>
        <v>3.3260306757411859</v>
      </c>
      <c r="Y146" s="32">
        <f t="shared" si="53"/>
        <v>3257.6291859402063</v>
      </c>
      <c r="Z146" s="32">
        <f t="shared" si="46"/>
        <v>682.68710262779496</v>
      </c>
      <c r="AA146" s="8"/>
      <c r="AB146" s="32">
        <f t="shared" si="47"/>
        <v>136477.4708486794</v>
      </c>
      <c r="AC146" s="32">
        <f t="shared" si="48"/>
        <v>37682.5081791876</v>
      </c>
      <c r="AD146" s="32">
        <f t="shared" si="49"/>
        <v>5397.2653055191031</v>
      </c>
      <c r="AE146" s="32">
        <f t="shared" si="50"/>
        <v>2940.9155907630879</v>
      </c>
      <c r="AF146" s="8"/>
      <c r="AG146" s="32">
        <f t="shared" si="34"/>
        <v>175613.34384174651</v>
      </c>
      <c r="AH146" s="32">
        <f t="shared" si="35"/>
        <v>6884.8343322184828</v>
      </c>
      <c r="AI146" s="32">
        <f t="shared" si="36"/>
        <v>0</v>
      </c>
      <c r="AJ146" s="32">
        <f t="shared" si="37"/>
        <v>0</v>
      </c>
      <c r="AK146" s="32">
        <f t="shared" si="51"/>
        <v>0</v>
      </c>
      <c r="AL146" s="32">
        <f t="shared" si="38"/>
        <v>0</v>
      </c>
      <c r="AN146" s="39">
        <f t="shared" si="39"/>
        <v>0.28000000000000003</v>
      </c>
      <c r="AO146" s="39">
        <f t="shared" si="40"/>
        <v>0.55000000000000004</v>
      </c>
      <c r="AP146" s="39">
        <f t="shared" si="41"/>
        <v>0.17</v>
      </c>
      <c r="AR146" s="51">
        <f t="shared" si="42"/>
        <v>9808.2045921323916</v>
      </c>
      <c r="AS146" s="51">
        <f t="shared" si="42"/>
        <v>19266.116163117196</v>
      </c>
      <c r="AT146" s="51">
        <f t="shared" si="42"/>
        <v>5954.9813595089518</v>
      </c>
      <c r="AV146" s="7"/>
      <c r="AW146" s="7"/>
      <c r="AX146" s="7"/>
      <c r="AY146" s="7"/>
    </row>
    <row r="147" spans="2:51" s="12" customFormat="1" ht="12.75" customHeight="1" x14ac:dyDescent="0.15">
      <c r="B147" s="16" t="s">
        <v>118</v>
      </c>
      <c r="C147" s="16" t="str">
        <f t="shared" si="20"/>
        <v>Gulf of Guinea</v>
      </c>
      <c r="D147" s="16" t="str">
        <f t="shared" si="52"/>
        <v>Middle East and Africa</v>
      </c>
      <c r="E147" s="16" t="str">
        <f t="shared" si="52"/>
        <v/>
      </c>
      <c r="F147" s="32">
        <v>469272.53762978298</v>
      </c>
      <c r="G147" s="32">
        <f t="shared" si="22"/>
        <v>217.48149816536653</v>
      </c>
      <c r="H147" s="32">
        <f t="shared" si="23"/>
        <v>0</v>
      </c>
      <c r="I147" s="32">
        <f t="shared" si="24"/>
        <v>34.765706956022861</v>
      </c>
      <c r="J147" s="32">
        <f t="shared" si="25"/>
        <v>0</v>
      </c>
      <c r="K147" s="32">
        <f t="shared" si="26"/>
        <v>3.1051096832559684</v>
      </c>
      <c r="L147" s="32">
        <f t="shared" si="27"/>
        <v>0</v>
      </c>
      <c r="M147" s="32">
        <f t="shared" si="43"/>
        <v>255.35231480464535</v>
      </c>
      <c r="N147" s="32">
        <f t="shared" si="28"/>
        <v>60564.97148375355</v>
      </c>
      <c r="O147" s="32">
        <f t="shared" si="29"/>
        <v>0</v>
      </c>
      <c r="P147" s="32">
        <f t="shared" si="30"/>
        <v>9681.6697887699502</v>
      </c>
      <c r="Q147" s="32">
        <f t="shared" si="31"/>
        <v>0</v>
      </c>
      <c r="R147" s="32">
        <f t="shared" si="32"/>
        <v>864.72127977217065</v>
      </c>
      <c r="S147" s="32">
        <f t="shared" si="33"/>
        <v>0</v>
      </c>
      <c r="T147" s="32">
        <f t="shared" si="44"/>
        <v>71111.362552295672</v>
      </c>
      <c r="U147" s="32">
        <f t="shared" si="53"/>
        <v>239597.58009144134</v>
      </c>
      <c r="V147" s="32">
        <f t="shared" si="53"/>
        <v>148645.23131139684</v>
      </c>
      <c r="W147" s="32">
        <f t="shared" si="53"/>
        <v>5150.5149577093898</v>
      </c>
      <c r="X147" s="32">
        <f t="shared" si="53"/>
        <v>93.170789882848425</v>
      </c>
      <c r="Y147" s="32">
        <f t="shared" si="53"/>
        <v>2868.2766862965723</v>
      </c>
      <c r="Z147" s="32">
        <f t="shared" si="46"/>
        <v>1551.0489259556634</v>
      </c>
      <c r="AA147" s="8"/>
      <c r="AB147" s="32">
        <f t="shared" si="47"/>
        <v>313316.7003926629</v>
      </c>
      <c r="AC147" s="32">
        <f t="shared" si="48"/>
        <v>145924.7667871108</v>
      </c>
      <c r="AD147" s="32">
        <f t="shared" si="49"/>
        <v>7286.8920507430948</v>
      </c>
      <c r="AE147" s="32">
        <f t="shared" si="50"/>
        <v>2744.1783992648102</v>
      </c>
      <c r="AF147" s="8"/>
      <c r="AG147" s="32">
        <f t="shared" si="34"/>
        <v>428372.62034012162</v>
      </c>
      <c r="AH147" s="32">
        <f t="shared" si="35"/>
        <v>0</v>
      </c>
      <c r="AI147" s="32">
        <f t="shared" si="36"/>
        <v>34669.948934595886</v>
      </c>
      <c r="AJ147" s="32">
        <f t="shared" si="37"/>
        <v>0</v>
      </c>
      <c r="AK147" s="32">
        <f t="shared" si="51"/>
        <v>6229.9683550654736</v>
      </c>
      <c r="AL147" s="32">
        <f t="shared" si="38"/>
        <v>0</v>
      </c>
      <c r="AN147" s="39">
        <f t="shared" si="39"/>
        <v>0.31</v>
      </c>
      <c r="AO147" s="39">
        <f t="shared" si="40"/>
        <v>0.56999999999999995</v>
      </c>
      <c r="AP147" s="39">
        <f t="shared" si="41"/>
        <v>0.12</v>
      </c>
      <c r="AR147" s="51">
        <f t="shared" si="42"/>
        <v>22044.52239121166</v>
      </c>
      <c r="AS147" s="51">
        <f t="shared" si="42"/>
        <v>40533.476654808532</v>
      </c>
      <c r="AT147" s="51">
        <f t="shared" si="42"/>
        <v>8533.3635062754802</v>
      </c>
    </row>
    <row r="148" spans="2:51" s="12" customFormat="1" ht="12.75" customHeight="1" x14ac:dyDescent="0.15">
      <c r="B148" s="16" t="s">
        <v>119</v>
      </c>
      <c r="C148" s="16" t="str">
        <f t="shared" si="20"/>
        <v>Northern America</v>
      </c>
      <c r="D148" s="16" t="str">
        <f t="shared" si="52"/>
        <v>OECD90</v>
      </c>
      <c r="E148" s="16" t="str">
        <f t="shared" si="52"/>
        <v/>
      </c>
      <c r="F148" s="32">
        <v>9806200.1562753096</v>
      </c>
      <c r="G148" s="32">
        <f t="shared" si="22"/>
        <v>0</v>
      </c>
      <c r="H148" s="32">
        <f t="shared" si="23"/>
        <v>5266.1419557869594</v>
      </c>
      <c r="I148" s="32">
        <f t="shared" si="24"/>
        <v>2204.1195674339938</v>
      </c>
      <c r="J148" s="32">
        <f t="shared" si="25"/>
        <v>323.93051834343686</v>
      </c>
      <c r="K148" s="32">
        <f t="shared" si="26"/>
        <v>0</v>
      </c>
      <c r="L148" s="32">
        <f t="shared" si="27"/>
        <v>0</v>
      </c>
      <c r="M148" s="32">
        <f t="shared" si="43"/>
        <v>7794.1920415643908</v>
      </c>
      <c r="N148" s="32">
        <f t="shared" si="28"/>
        <v>0</v>
      </c>
      <c r="O148" s="32">
        <f t="shared" si="29"/>
        <v>344825.5325686009</v>
      </c>
      <c r="P148" s="32">
        <f t="shared" si="30"/>
        <v>144325.14544164488</v>
      </c>
      <c r="Q148" s="32">
        <f t="shared" si="31"/>
        <v>21210.881598102766</v>
      </c>
      <c r="R148" s="32">
        <f t="shared" si="32"/>
        <v>0</v>
      </c>
      <c r="S148" s="32">
        <f t="shared" si="33"/>
        <v>0</v>
      </c>
      <c r="T148" s="32">
        <f t="shared" si="44"/>
        <v>510361.55960834853</v>
      </c>
      <c r="U148" s="32">
        <f t="shared" si="53"/>
        <v>3086228.1024549641</v>
      </c>
      <c r="V148" s="32">
        <f t="shared" si="53"/>
        <v>3355271.2265324383</v>
      </c>
      <c r="W148" s="32">
        <f t="shared" si="53"/>
        <v>13178.628579408569</v>
      </c>
      <c r="X148" s="32">
        <f t="shared" si="53"/>
        <v>1688908.180478117</v>
      </c>
      <c r="Y148" s="32">
        <f t="shared" si="53"/>
        <v>903899.35882157146</v>
      </c>
      <c r="Z148" s="32">
        <f t="shared" si="46"/>
        <v>240558.90775889717</v>
      </c>
      <c r="AA148" s="8"/>
      <c r="AB148" s="32">
        <f t="shared" si="47"/>
        <v>6276022.567401438</v>
      </c>
      <c r="AC148" s="32">
        <f t="shared" si="48"/>
        <v>2523873.9385155542</v>
      </c>
      <c r="AD148" s="32">
        <f t="shared" si="49"/>
        <v>633919.130973069</v>
      </c>
      <c r="AE148" s="32">
        <f t="shared" si="50"/>
        <v>372384.51938523352</v>
      </c>
      <c r="AF148" s="8"/>
      <c r="AG148" s="32">
        <f t="shared" si="34"/>
        <v>0</v>
      </c>
      <c r="AH148" s="32">
        <f t="shared" si="35"/>
        <v>6989739.835751134</v>
      </c>
      <c r="AI148" s="32">
        <f t="shared" si="36"/>
        <v>210844.09018009104</v>
      </c>
      <c r="AJ148" s="32">
        <f t="shared" si="37"/>
        <v>380592.35674526356</v>
      </c>
      <c r="AK148" s="32">
        <f t="shared" si="51"/>
        <v>0</v>
      </c>
      <c r="AL148" s="32">
        <f t="shared" si="38"/>
        <v>2225022.8929788051</v>
      </c>
      <c r="AN148" s="39">
        <f t="shared" si="39"/>
        <v>0.39</v>
      </c>
      <c r="AO148" s="39">
        <f t="shared" si="40"/>
        <v>0.52</v>
      </c>
      <c r="AP148" s="39">
        <f t="shared" si="41"/>
        <v>0.09</v>
      </c>
      <c r="AR148" s="51">
        <f t="shared" si="42"/>
        <v>199041.00824725593</v>
      </c>
      <c r="AS148" s="51">
        <f t="shared" si="42"/>
        <v>265388.01099634124</v>
      </c>
      <c r="AT148" s="51">
        <f t="shared" si="42"/>
        <v>45932.540364751367</v>
      </c>
      <c r="AV148" s="7"/>
      <c r="AW148" s="7"/>
      <c r="AX148" s="7"/>
      <c r="AY148" s="7"/>
    </row>
    <row r="149" spans="2:51" s="12" customFormat="1" ht="12.75" customHeight="1" x14ac:dyDescent="0.15">
      <c r="B149" s="16" t="s">
        <v>120</v>
      </c>
      <c r="C149" s="16" t="str">
        <f t="shared" si="20"/>
        <v>Sudano-Sahelian Africa</v>
      </c>
      <c r="D149" s="16" t="str">
        <f t="shared" si="52"/>
        <v>Middle East and Africa</v>
      </c>
      <c r="E149" s="16" t="str">
        <f t="shared" si="52"/>
        <v/>
      </c>
      <c r="F149" s="32">
        <v>4076.0676284432402</v>
      </c>
      <c r="G149" s="32">
        <f t="shared" si="22"/>
        <v>0</v>
      </c>
      <c r="H149" s="32">
        <f t="shared" si="23"/>
        <v>0</v>
      </c>
      <c r="I149" s="32">
        <f t="shared" si="24"/>
        <v>0</v>
      </c>
      <c r="J149" s="32">
        <f t="shared" si="25"/>
        <v>0</v>
      </c>
      <c r="K149" s="32">
        <f t="shared" si="26"/>
        <v>0</v>
      </c>
      <c r="L149" s="32">
        <f t="shared" si="27"/>
        <v>0</v>
      </c>
      <c r="M149" s="32">
        <f t="shared" si="43"/>
        <v>0</v>
      </c>
      <c r="N149" s="32">
        <f t="shared" si="28"/>
        <v>0</v>
      </c>
      <c r="O149" s="32">
        <f t="shared" si="29"/>
        <v>0</v>
      </c>
      <c r="P149" s="32">
        <f t="shared" si="30"/>
        <v>0</v>
      </c>
      <c r="Q149" s="32">
        <f t="shared" si="31"/>
        <v>0</v>
      </c>
      <c r="R149" s="32">
        <f t="shared" si="32"/>
        <v>0</v>
      </c>
      <c r="S149" s="32">
        <f t="shared" si="33"/>
        <v>0</v>
      </c>
      <c r="T149" s="32">
        <f t="shared" si="44"/>
        <v>0</v>
      </c>
      <c r="U149" s="32">
        <f t="shared" si="53"/>
        <v>1089.8369995721735</v>
      </c>
      <c r="V149" s="32">
        <f t="shared" si="53"/>
        <v>1282.3165321821314</v>
      </c>
      <c r="W149" s="32">
        <f t="shared" si="53"/>
        <v>129.23743893308728</v>
      </c>
      <c r="X149" s="32">
        <f t="shared" si="53"/>
        <v>0</v>
      </c>
      <c r="Y149" s="32">
        <f t="shared" si="53"/>
        <v>134.56224613340117</v>
      </c>
      <c r="Z149" s="32">
        <f t="shared" si="46"/>
        <v>1440.1144116224473</v>
      </c>
      <c r="AA149" s="8"/>
      <c r="AB149" s="32">
        <f t="shared" si="47"/>
        <v>352.51429843902486</v>
      </c>
      <c r="AC149" s="32">
        <f t="shared" si="48"/>
        <v>2201.5955821871603</v>
      </c>
      <c r="AD149" s="32">
        <f t="shared" si="49"/>
        <v>1521.12621963024</v>
      </c>
      <c r="AE149" s="32">
        <f t="shared" si="50"/>
        <v>0.83152818679809504</v>
      </c>
      <c r="AF149" s="8"/>
      <c r="AG149" s="32">
        <f t="shared" si="34"/>
        <v>0</v>
      </c>
      <c r="AH149" s="32">
        <f t="shared" si="35"/>
        <v>0</v>
      </c>
      <c r="AI149" s="32">
        <f t="shared" si="36"/>
        <v>0</v>
      </c>
      <c r="AJ149" s="32">
        <f t="shared" si="37"/>
        <v>0</v>
      </c>
      <c r="AK149" s="32">
        <f t="shared" si="51"/>
        <v>0</v>
      </c>
      <c r="AL149" s="32">
        <f t="shared" si="38"/>
        <v>0</v>
      </c>
      <c r="AN149" s="39">
        <f t="shared" si="39"/>
        <v>0.16</v>
      </c>
      <c r="AO149" s="39">
        <f t="shared" si="40"/>
        <v>0.49</v>
      </c>
      <c r="AP149" s="39">
        <f t="shared" si="41"/>
        <v>0.35</v>
      </c>
      <c r="AR149" s="51">
        <f t="shared" si="42"/>
        <v>0</v>
      </c>
      <c r="AS149" s="51">
        <f t="shared" si="42"/>
        <v>0</v>
      </c>
      <c r="AT149" s="51">
        <f t="shared" si="42"/>
        <v>0</v>
      </c>
    </row>
    <row r="150" spans="2:51" s="12" customFormat="1" ht="12.75" customHeight="1" x14ac:dyDescent="0.15">
      <c r="B150" s="16" t="s">
        <v>121</v>
      </c>
      <c r="C150" s="16" t="str">
        <f t="shared" si="20"/>
        <v>Central Africa</v>
      </c>
      <c r="D150" s="16" t="str">
        <f t="shared" ref="D150:E165" si="54">IF(D353&lt;&gt;"",D353,"")</f>
        <v>Middle East and Africa</v>
      </c>
      <c r="E150" s="16" t="str">
        <f t="shared" si="54"/>
        <v/>
      </c>
      <c r="F150" s="32">
        <v>624200.25025933899</v>
      </c>
      <c r="G150" s="32">
        <f t="shared" si="22"/>
        <v>1.2899749909062084</v>
      </c>
      <c r="H150" s="32">
        <f t="shared" si="23"/>
        <v>0</v>
      </c>
      <c r="I150" s="32">
        <f t="shared" si="24"/>
        <v>6.2982469824707371E-2</v>
      </c>
      <c r="J150" s="32">
        <f t="shared" si="25"/>
        <v>0</v>
      </c>
      <c r="K150" s="32">
        <f t="shared" si="26"/>
        <v>0</v>
      </c>
      <c r="L150" s="32">
        <f t="shared" si="27"/>
        <v>0</v>
      </c>
      <c r="M150" s="32">
        <f t="shared" si="43"/>
        <v>1.3529574607309158</v>
      </c>
      <c r="N150" s="32">
        <f t="shared" si="28"/>
        <v>19391.96206849971</v>
      </c>
      <c r="O150" s="32">
        <f t="shared" si="29"/>
        <v>0</v>
      </c>
      <c r="P150" s="32">
        <f t="shared" si="30"/>
        <v>946.80414305020838</v>
      </c>
      <c r="Q150" s="32">
        <f t="shared" si="31"/>
        <v>0</v>
      </c>
      <c r="R150" s="32">
        <f t="shared" si="32"/>
        <v>0</v>
      </c>
      <c r="S150" s="32">
        <f t="shared" si="33"/>
        <v>0</v>
      </c>
      <c r="T150" s="32">
        <f t="shared" si="44"/>
        <v>20338.766211549919</v>
      </c>
      <c r="U150" s="32">
        <f t="shared" si="53"/>
        <v>240193.13877373791</v>
      </c>
      <c r="V150" s="32">
        <f t="shared" si="53"/>
        <v>361405.79312596499</v>
      </c>
      <c r="W150" s="32">
        <f t="shared" si="53"/>
        <v>2041.6449824586539</v>
      </c>
      <c r="X150" s="32">
        <f t="shared" si="53"/>
        <v>0</v>
      </c>
      <c r="Y150" s="32">
        <f t="shared" si="53"/>
        <v>219.55415144551526</v>
      </c>
      <c r="Z150" s="32">
        <f t="shared" si="46"/>
        <v>5.6721270084381104E-5</v>
      </c>
      <c r="AA150" s="8"/>
      <c r="AB150" s="32">
        <f t="shared" si="47"/>
        <v>543993.71753650776</v>
      </c>
      <c r="AC150" s="32">
        <f t="shared" si="48"/>
        <v>78675.552295565518</v>
      </c>
      <c r="AD150" s="32">
        <f t="shared" si="49"/>
        <v>0</v>
      </c>
      <c r="AE150" s="32">
        <f t="shared" si="50"/>
        <v>1530.98042726516</v>
      </c>
      <c r="AF150" s="8"/>
      <c r="AG150" s="32">
        <f t="shared" si="34"/>
        <v>596902.16313477233</v>
      </c>
      <c r="AH150" s="32">
        <f t="shared" si="35"/>
        <v>0</v>
      </c>
      <c r="AI150" s="32">
        <f t="shared" si="36"/>
        <v>27298.087124566646</v>
      </c>
      <c r="AJ150" s="32">
        <f t="shared" si="37"/>
        <v>0</v>
      </c>
      <c r="AK150" s="32">
        <f t="shared" si="51"/>
        <v>0</v>
      </c>
      <c r="AL150" s="32">
        <f t="shared" ref="AL150:AL213" si="55">SUM(AX353)*$F150</f>
        <v>0</v>
      </c>
      <c r="AN150" s="39">
        <f t="shared" si="39"/>
        <v>0.2</v>
      </c>
      <c r="AO150" s="39">
        <f t="shared" si="40"/>
        <v>0.75</v>
      </c>
      <c r="AP150" s="39">
        <f t="shared" si="41"/>
        <v>0.05</v>
      </c>
      <c r="AR150" s="51">
        <f t="shared" ref="AR150:AT181" si="56">AN150*$T150</f>
        <v>4067.7532423099838</v>
      </c>
      <c r="AS150" s="51">
        <f t="shared" si="56"/>
        <v>15254.074658662439</v>
      </c>
      <c r="AT150" s="51">
        <f t="shared" si="56"/>
        <v>1016.9383105774959</v>
      </c>
      <c r="AV150" s="7"/>
      <c r="AW150" s="7"/>
      <c r="AX150" s="7"/>
      <c r="AY150" s="7"/>
    </row>
    <row r="151" spans="2:51" s="12" customFormat="1" ht="12.75" customHeight="1" x14ac:dyDescent="0.15">
      <c r="B151" s="16" t="s">
        <v>122</v>
      </c>
      <c r="C151" s="16" t="str">
        <f t="shared" si="20"/>
        <v>Sudano-Sahelian Africa</v>
      </c>
      <c r="D151" s="16" t="str">
        <f t="shared" si="54"/>
        <v>Middle East and Africa</v>
      </c>
      <c r="E151" s="16" t="str">
        <f t="shared" si="54"/>
        <v/>
      </c>
      <c r="F151" s="32">
        <v>1276646.4445235101</v>
      </c>
      <c r="G151" s="32">
        <f t="shared" si="22"/>
        <v>66.421195265940753</v>
      </c>
      <c r="H151" s="32">
        <f t="shared" si="23"/>
        <v>0</v>
      </c>
      <c r="I151" s="32">
        <f t="shared" si="24"/>
        <v>128.95116187810956</v>
      </c>
      <c r="J151" s="32">
        <f t="shared" si="25"/>
        <v>0</v>
      </c>
      <c r="K151" s="32">
        <f t="shared" si="26"/>
        <v>111.41254678099003</v>
      </c>
      <c r="L151" s="32">
        <f t="shared" si="27"/>
        <v>0</v>
      </c>
      <c r="M151" s="32">
        <f t="shared" si="43"/>
        <v>306.78490392504034</v>
      </c>
      <c r="N151" s="32">
        <f t="shared" si="28"/>
        <v>18093.393392141181</v>
      </c>
      <c r="O151" s="32">
        <f t="shared" si="29"/>
        <v>0</v>
      </c>
      <c r="P151" s="32">
        <f t="shared" si="30"/>
        <v>35126.800878735579</v>
      </c>
      <c r="Q151" s="32">
        <f t="shared" si="31"/>
        <v>0</v>
      </c>
      <c r="R151" s="32">
        <f t="shared" si="32"/>
        <v>30349.213525256397</v>
      </c>
      <c r="S151" s="32">
        <f t="shared" si="33"/>
        <v>0</v>
      </c>
      <c r="T151" s="32">
        <f t="shared" si="44"/>
        <v>83569.407796133164</v>
      </c>
      <c r="U151" s="32">
        <f t="shared" ref="U151:Y166" si="57">I354*$F354/100</f>
        <v>24948.144556507887</v>
      </c>
      <c r="V151" s="32">
        <f t="shared" si="57"/>
        <v>436827.04056271916</v>
      </c>
      <c r="W151" s="32">
        <f t="shared" si="57"/>
        <v>3797.6750655478199</v>
      </c>
      <c r="X151" s="32">
        <f t="shared" si="57"/>
        <v>724772.36369512905</v>
      </c>
      <c r="Y151" s="32">
        <f t="shared" si="57"/>
        <v>2425.0398699255866</v>
      </c>
      <c r="Z151" s="32">
        <f t="shared" si="46"/>
        <v>-1.1926377657800913E-2</v>
      </c>
      <c r="AA151" s="8"/>
      <c r="AB151" s="32">
        <f t="shared" si="47"/>
        <v>955406.26204973273</v>
      </c>
      <c r="AC151" s="32">
        <f t="shared" si="48"/>
        <v>277063.41912078799</v>
      </c>
      <c r="AD151" s="32">
        <f t="shared" si="49"/>
        <v>30338.183068275437</v>
      </c>
      <c r="AE151" s="32">
        <f t="shared" si="50"/>
        <v>13838.580284714601</v>
      </c>
      <c r="AF151" s="8"/>
      <c r="AG151" s="32">
        <f t="shared" si="34"/>
        <v>83150.6638893497</v>
      </c>
      <c r="AH151" s="32">
        <f t="shared" si="35"/>
        <v>0</v>
      </c>
      <c r="AI151" s="32">
        <f t="shared" si="36"/>
        <v>220695.27517586816</v>
      </c>
      <c r="AJ151" s="32">
        <f t="shared" si="37"/>
        <v>0</v>
      </c>
      <c r="AK151" s="32">
        <f t="shared" si="51"/>
        <v>972800.3777936477</v>
      </c>
      <c r="AL151" s="32">
        <f t="shared" si="55"/>
        <v>0</v>
      </c>
      <c r="AN151" s="39">
        <f t="shared" si="39"/>
        <v>0.16</v>
      </c>
      <c r="AO151" s="39">
        <f t="shared" si="40"/>
        <v>0.49</v>
      </c>
      <c r="AP151" s="39">
        <f t="shared" si="41"/>
        <v>0.35</v>
      </c>
      <c r="AR151" s="51">
        <f t="shared" si="56"/>
        <v>13371.105247381307</v>
      </c>
      <c r="AS151" s="51">
        <f t="shared" si="56"/>
        <v>40949.009820105246</v>
      </c>
      <c r="AT151" s="51">
        <f t="shared" si="56"/>
        <v>29249.292728646604</v>
      </c>
    </row>
    <row r="152" spans="2:51" s="12" customFormat="1" ht="12.75" customHeight="1" x14ac:dyDescent="0.15">
      <c r="B152" s="16" t="s">
        <v>123</v>
      </c>
      <c r="C152" s="16" t="str">
        <f t="shared" si="20"/>
        <v>South America</v>
      </c>
      <c r="D152" s="16" t="str">
        <f t="shared" si="54"/>
        <v>Latin America</v>
      </c>
      <c r="E152" s="16" t="str">
        <f t="shared" si="54"/>
        <v/>
      </c>
      <c r="F152" s="32">
        <v>753686.54139926995</v>
      </c>
      <c r="G152" s="32">
        <f t="shared" si="22"/>
        <v>0</v>
      </c>
      <c r="H152" s="32">
        <f t="shared" si="23"/>
        <v>4282.738470377838</v>
      </c>
      <c r="I152" s="32">
        <f t="shared" si="24"/>
        <v>694.23338165356768</v>
      </c>
      <c r="J152" s="32">
        <f t="shared" si="25"/>
        <v>13612.848291884227</v>
      </c>
      <c r="K152" s="32">
        <f t="shared" si="26"/>
        <v>279.64908370172066</v>
      </c>
      <c r="L152" s="32">
        <f t="shared" si="27"/>
        <v>70.401393084209786</v>
      </c>
      <c r="M152" s="32">
        <f t="shared" si="43"/>
        <v>18939.87062070156</v>
      </c>
      <c r="N152" s="32">
        <f t="shared" si="28"/>
        <v>0</v>
      </c>
      <c r="O152" s="32">
        <f t="shared" si="29"/>
        <v>1368.7386077876301</v>
      </c>
      <c r="P152" s="32">
        <f t="shared" si="30"/>
        <v>221.87299991735679</v>
      </c>
      <c r="Q152" s="32">
        <f t="shared" si="31"/>
        <v>4350.5880986970524</v>
      </c>
      <c r="R152" s="32">
        <f t="shared" si="32"/>
        <v>89.374240370370003</v>
      </c>
      <c r="S152" s="32">
        <f t="shared" si="33"/>
        <v>22.499880724187602</v>
      </c>
      <c r="T152" s="32">
        <f t="shared" si="44"/>
        <v>6053.073827496597</v>
      </c>
      <c r="U152" s="32">
        <f t="shared" si="57"/>
        <v>150632.79844950457</v>
      </c>
      <c r="V152" s="32">
        <f t="shared" si="57"/>
        <v>202344.35466114912</v>
      </c>
      <c r="W152" s="32">
        <f t="shared" si="57"/>
        <v>3980.6372282927514</v>
      </c>
      <c r="X152" s="32">
        <f t="shared" si="57"/>
        <v>309681.9734795902</v>
      </c>
      <c r="Y152" s="32">
        <f t="shared" si="57"/>
        <v>31845.262798542088</v>
      </c>
      <c r="Z152" s="32">
        <f t="shared" si="46"/>
        <v>30208.570333993179</v>
      </c>
      <c r="AA152" s="8"/>
      <c r="AB152" s="32">
        <f t="shared" si="47"/>
        <v>111604.45580387107</v>
      </c>
      <c r="AC152" s="32">
        <f t="shared" si="48"/>
        <v>402203.88727700699</v>
      </c>
      <c r="AD152" s="32">
        <f t="shared" si="49"/>
        <v>229979.94983059092</v>
      </c>
      <c r="AE152" s="32">
        <f t="shared" si="50"/>
        <v>9898.2484878003506</v>
      </c>
      <c r="AF152" s="8"/>
      <c r="AG152" s="32">
        <f t="shared" si="34"/>
        <v>0</v>
      </c>
      <c r="AH152" s="32">
        <f t="shared" si="35"/>
        <v>134286.66750938626</v>
      </c>
      <c r="AI152" s="32">
        <f t="shared" si="36"/>
        <v>22643.155500566547</v>
      </c>
      <c r="AJ152" s="32">
        <f t="shared" si="37"/>
        <v>361318.98605720111</v>
      </c>
      <c r="AK152" s="32">
        <f t="shared" si="51"/>
        <v>213652.19674700772</v>
      </c>
      <c r="AL152" s="32">
        <f t="shared" si="55"/>
        <v>21785.460216454176</v>
      </c>
      <c r="AN152" s="39">
        <f t="shared" si="39"/>
        <v>0.32</v>
      </c>
      <c r="AO152" s="39">
        <f t="shared" si="40"/>
        <v>0.6</v>
      </c>
      <c r="AP152" s="39">
        <f t="shared" si="41"/>
        <v>0.08</v>
      </c>
      <c r="AR152" s="51">
        <f t="shared" si="56"/>
        <v>1936.983624798911</v>
      </c>
      <c r="AS152" s="51">
        <f t="shared" si="56"/>
        <v>3631.8442964979581</v>
      </c>
      <c r="AT152" s="51">
        <f t="shared" si="56"/>
        <v>484.24590619972776</v>
      </c>
      <c r="AV152" s="7"/>
      <c r="AW152" s="7"/>
      <c r="AX152" s="7"/>
      <c r="AY152" s="7"/>
    </row>
    <row r="153" spans="2:51" s="12" customFormat="1" ht="12.75" customHeight="1" x14ac:dyDescent="0.15">
      <c r="B153" s="16" t="s">
        <v>40</v>
      </c>
      <c r="C153" s="16" t="str">
        <f t="shared" si="20"/>
        <v>Eastern Asia</v>
      </c>
      <c r="D153" s="16" t="str">
        <f t="shared" si="54"/>
        <v>Asia (Sans Japan)</v>
      </c>
      <c r="E153" s="16" t="str">
        <f t="shared" si="54"/>
        <v>China</v>
      </c>
      <c r="F153" s="32">
        <v>9378815.8045602404</v>
      </c>
      <c r="G153" s="32">
        <f t="shared" si="22"/>
        <v>2294.8698443820786</v>
      </c>
      <c r="H153" s="32">
        <f t="shared" si="23"/>
        <v>242183.37461935222</v>
      </c>
      <c r="I153" s="32">
        <f t="shared" si="24"/>
        <v>89555.966024454421</v>
      </c>
      <c r="J153" s="32">
        <f t="shared" si="25"/>
        <v>179500.13132002283</v>
      </c>
      <c r="K153" s="32">
        <f t="shared" si="26"/>
        <v>25331.834585549426</v>
      </c>
      <c r="L153" s="32">
        <f t="shared" si="27"/>
        <v>0</v>
      </c>
      <c r="M153" s="32">
        <f t="shared" si="43"/>
        <v>538866.17639376095</v>
      </c>
      <c r="N153" s="32">
        <f t="shared" si="28"/>
        <v>3676.909945336804</v>
      </c>
      <c r="O153" s="32">
        <f t="shared" si="29"/>
        <v>388033.53528439393</v>
      </c>
      <c r="P153" s="32">
        <f t="shared" si="30"/>
        <v>143489.28020718598</v>
      </c>
      <c r="Q153" s="32">
        <f t="shared" si="31"/>
        <v>287600.54503987293</v>
      </c>
      <c r="R153" s="32">
        <f t="shared" si="32"/>
        <v>40587.432332709628</v>
      </c>
      <c r="S153" s="32">
        <f t="shared" si="33"/>
        <v>0</v>
      </c>
      <c r="T153" s="32">
        <f t="shared" si="44"/>
        <v>863387.70280949934</v>
      </c>
      <c r="U153" s="32">
        <f t="shared" si="57"/>
        <v>1719429.4057751507</v>
      </c>
      <c r="V153" s="32">
        <f t="shared" si="57"/>
        <v>3306373.1882306444</v>
      </c>
      <c r="W153" s="32">
        <f t="shared" si="57"/>
        <v>263714.67644926551</v>
      </c>
      <c r="X153" s="32">
        <f t="shared" si="57"/>
        <v>2601373.3774638232</v>
      </c>
      <c r="Y153" s="32">
        <f t="shared" si="57"/>
        <v>61308.821820647747</v>
      </c>
      <c r="Z153" s="32">
        <f t="shared" si="46"/>
        <v>24362.455617448315</v>
      </c>
      <c r="AA153" s="8"/>
      <c r="AB153" s="32">
        <f t="shared" si="47"/>
        <v>2774883.6649062578</v>
      </c>
      <c r="AC153" s="32">
        <f t="shared" si="48"/>
        <v>4214426.2607295997</v>
      </c>
      <c r="AD153" s="32">
        <f t="shared" si="49"/>
        <v>2321875.9289977523</v>
      </c>
      <c r="AE153" s="32">
        <f t="shared" si="50"/>
        <v>67629.949926614732</v>
      </c>
      <c r="AF153" s="8"/>
      <c r="AG153" s="32">
        <f t="shared" si="34"/>
        <v>29099.651796809056</v>
      </c>
      <c r="AH153" s="32">
        <f t="shared" si="35"/>
        <v>2230864.8227858883</v>
      </c>
      <c r="AI153" s="32">
        <f t="shared" si="36"/>
        <v>1474740.94109592</v>
      </c>
      <c r="AJ153" s="32">
        <f t="shared" si="37"/>
        <v>3959123.5960132955</v>
      </c>
      <c r="AK153" s="32">
        <f t="shared" si="51"/>
        <v>1684986.7928683273</v>
      </c>
      <c r="AL153" s="32">
        <f t="shared" si="55"/>
        <v>0</v>
      </c>
      <c r="AN153" s="39">
        <f t="shared" si="39"/>
        <v>0.17</v>
      </c>
      <c r="AO153" s="39">
        <f t="shared" si="40"/>
        <v>0.48</v>
      </c>
      <c r="AP153" s="39">
        <f t="shared" si="41"/>
        <v>0.35</v>
      </c>
      <c r="AR153" s="51">
        <f t="shared" si="56"/>
        <v>146775.90947761488</v>
      </c>
      <c r="AS153" s="51">
        <f t="shared" si="56"/>
        <v>414426.09734855965</v>
      </c>
      <c r="AT153" s="51">
        <f t="shared" si="56"/>
        <v>302185.69598332472</v>
      </c>
    </row>
    <row r="154" spans="2:51" s="12" customFormat="1" ht="12.75" customHeight="1" x14ac:dyDescent="0.15">
      <c r="B154" s="16" t="s">
        <v>124</v>
      </c>
      <c r="C154" s="16" t="str">
        <f t="shared" si="20"/>
        <v>South America</v>
      </c>
      <c r="D154" s="16" t="str">
        <f t="shared" si="54"/>
        <v>Latin America</v>
      </c>
      <c r="E154" s="16" t="str">
        <f t="shared" si="54"/>
        <v/>
      </c>
      <c r="F154" s="32">
        <v>1145383.4839365999</v>
      </c>
      <c r="G154" s="32">
        <f t="shared" si="22"/>
        <v>6863.7051139672394</v>
      </c>
      <c r="H154" s="32">
        <f t="shared" si="23"/>
        <v>0</v>
      </c>
      <c r="I154" s="32">
        <f t="shared" si="24"/>
        <v>55.944709814951715</v>
      </c>
      <c r="J154" s="32">
        <f t="shared" si="25"/>
        <v>2077.5695095969854</v>
      </c>
      <c r="K154" s="32">
        <f t="shared" si="26"/>
        <v>0</v>
      </c>
      <c r="L154" s="32">
        <f t="shared" si="27"/>
        <v>0</v>
      </c>
      <c r="M154" s="32">
        <f t="shared" si="43"/>
        <v>8997.2193333791765</v>
      </c>
      <c r="N154" s="32">
        <f t="shared" si="28"/>
        <v>52883.470373589436</v>
      </c>
      <c r="O154" s="32">
        <f t="shared" si="29"/>
        <v>0</v>
      </c>
      <c r="P154" s="32">
        <f t="shared" si="30"/>
        <v>431.04276115207512</v>
      </c>
      <c r="Q154" s="32">
        <f t="shared" si="31"/>
        <v>16007.256108113932</v>
      </c>
      <c r="R154" s="32">
        <f t="shared" si="32"/>
        <v>0</v>
      </c>
      <c r="S154" s="32">
        <f t="shared" si="33"/>
        <v>0</v>
      </c>
      <c r="T154" s="32">
        <f t="shared" si="44"/>
        <v>69321.769242855444</v>
      </c>
      <c r="U154" s="32">
        <f t="shared" si="57"/>
        <v>655249.40176723036</v>
      </c>
      <c r="V154" s="32">
        <f t="shared" si="57"/>
        <v>389461.27373223705</v>
      </c>
      <c r="W154" s="32">
        <f t="shared" si="57"/>
        <v>7878.6084817211422</v>
      </c>
      <c r="X154" s="32">
        <f t="shared" si="57"/>
        <v>3188.9496557542998</v>
      </c>
      <c r="Y154" s="32">
        <f t="shared" si="57"/>
        <v>4900.6927759376986</v>
      </c>
      <c r="Z154" s="32">
        <f t="shared" si="46"/>
        <v>6385.5689474847168</v>
      </c>
      <c r="AA154" s="8"/>
      <c r="AB154" s="32">
        <f t="shared" si="47"/>
        <v>783941.52693313139</v>
      </c>
      <c r="AC154" s="32">
        <f t="shared" si="48"/>
        <v>221910.5654814234</v>
      </c>
      <c r="AD154" s="32">
        <f t="shared" si="49"/>
        <v>137553.5597439399</v>
      </c>
      <c r="AE154" s="32">
        <f t="shared" si="50"/>
        <v>1977.8317781090652</v>
      </c>
      <c r="AF154" s="8"/>
      <c r="AG154" s="32">
        <f t="shared" si="34"/>
        <v>952015.14810613904</v>
      </c>
      <c r="AH154" s="32">
        <f t="shared" si="35"/>
        <v>0</v>
      </c>
      <c r="AI154" s="32">
        <f t="shared" si="36"/>
        <v>16047.624378390519</v>
      </c>
      <c r="AJ154" s="32">
        <f t="shared" si="37"/>
        <v>177320.71145207042</v>
      </c>
      <c r="AK154" s="32">
        <f t="shared" si="51"/>
        <v>0</v>
      </c>
      <c r="AL154" s="32">
        <f t="shared" si="55"/>
        <v>0</v>
      </c>
      <c r="AN154" s="39">
        <f t="shared" si="39"/>
        <v>0.32</v>
      </c>
      <c r="AO154" s="39">
        <f t="shared" si="40"/>
        <v>0.6</v>
      </c>
      <c r="AP154" s="39">
        <f t="shared" si="41"/>
        <v>0.08</v>
      </c>
      <c r="AR154" s="51">
        <f t="shared" si="56"/>
        <v>22182.966157713741</v>
      </c>
      <c r="AS154" s="51">
        <f t="shared" si="56"/>
        <v>41593.061545713266</v>
      </c>
      <c r="AT154" s="51">
        <f t="shared" si="56"/>
        <v>5545.7415394284353</v>
      </c>
      <c r="AV154" s="7"/>
      <c r="AW154" s="7"/>
      <c r="AX154" s="7"/>
      <c r="AY154" s="7"/>
    </row>
    <row r="155" spans="2:51" s="12" customFormat="1" ht="12.75" customHeight="1" x14ac:dyDescent="0.15">
      <c r="B155" s="16" t="s">
        <v>125</v>
      </c>
      <c r="C155" s="16" t="str">
        <f t="shared" si="20"/>
        <v>Eastern Africa</v>
      </c>
      <c r="D155" s="16" t="str">
        <f t="shared" si="54"/>
        <v>Middle East and Africa</v>
      </c>
      <c r="E155" s="16" t="str">
        <f t="shared" si="54"/>
        <v/>
      </c>
      <c r="F155" s="32">
        <v>1685.37939864397</v>
      </c>
      <c r="G155" s="32">
        <f t="shared" si="22"/>
        <v>0</v>
      </c>
      <c r="H155" s="32">
        <f t="shared" si="23"/>
        <v>0</v>
      </c>
      <c r="I155" s="32">
        <f t="shared" si="24"/>
        <v>0</v>
      </c>
      <c r="J155" s="32">
        <f t="shared" si="25"/>
        <v>0</v>
      </c>
      <c r="K155" s="32">
        <f t="shared" si="26"/>
        <v>0</v>
      </c>
      <c r="L155" s="32">
        <f t="shared" si="27"/>
        <v>0</v>
      </c>
      <c r="M155" s="32">
        <f t="shared" si="43"/>
        <v>0</v>
      </c>
      <c r="N155" s="32">
        <f t="shared" si="28"/>
        <v>0</v>
      </c>
      <c r="O155" s="32">
        <f t="shared" si="29"/>
        <v>0</v>
      </c>
      <c r="P155" s="32">
        <f t="shared" si="30"/>
        <v>0</v>
      </c>
      <c r="Q155" s="32">
        <f t="shared" si="31"/>
        <v>0</v>
      </c>
      <c r="R155" s="32">
        <f t="shared" si="32"/>
        <v>0</v>
      </c>
      <c r="S155" s="32">
        <f t="shared" si="33"/>
        <v>0</v>
      </c>
      <c r="T155" s="32">
        <f t="shared" si="44"/>
        <v>0</v>
      </c>
      <c r="U155" s="32">
        <f t="shared" si="57"/>
        <v>503.47488862463416</v>
      </c>
      <c r="V155" s="32">
        <f t="shared" si="57"/>
        <v>117.75365613001578</v>
      </c>
      <c r="W155" s="32">
        <f t="shared" si="57"/>
        <v>35.616118594527919</v>
      </c>
      <c r="X155" s="32">
        <f t="shared" si="57"/>
        <v>15.600646518735079</v>
      </c>
      <c r="Y155" s="32">
        <f t="shared" si="57"/>
        <v>163.58558144569389</v>
      </c>
      <c r="Z155" s="32">
        <f t="shared" si="46"/>
        <v>849.34850733036319</v>
      </c>
      <c r="AA155" s="8"/>
      <c r="AB155" s="32">
        <f t="shared" si="47"/>
        <v>24.376520156860259</v>
      </c>
      <c r="AC155" s="32">
        <f t="shared" si="48"/>
        <v>619.82529926299958</v>
      </c>
      <c r="AD155" s="32">
        <f t="shared" si="49"/>
        <v>1041.177579224109</v>
      </c>
      <c r="AE155" s="32">
        <f t="shared" si="50"/>
        <v>0</v>
      </c>
      <c r="AF155" s="8"/>
      <c r="AG155" s="32">
        <f t="shared" si="34"/>
        <v>0</v>
      </c>
      <c r="AH155" s="32">
        <f t="shared" si="35"/>
        <v>0</v>
      </c>
      <c r="AI155" s="32">
        <f t="shared" si="36"/>
        <v>0</v>
      </c>
      <c r="AJ155" s="32">
        <f t="shared" si="37"/>
        <v>0</v>
      </c>
      <c r="AK155" s="32">
        <f t="shared" si="51"/>
        <v>0</v>
      </c>
      <c r="AL155" s="32">
        <f t="shared" si="55"/>
        <v>0</v>
      </c>
      <c r="AN155" s="39">
        <f t="shared" si="39"/>
        <v>0.36</v>
      </c>
      <c r="AO155" s="39">
        <f t="shared" si="40"/>
        <v>0.49</v>
      </c>
      <c r="AP155" s="39">
        <f t="shared" si="41"/>
        <v>0.14000000000000001</v>
      </c>
      <c r="AR155" s="51">
        <f t="shared" si="56"/>
        <v>0</v>
      </c>
      <c r="AS155" s="51">
        <f t="shared" si="56"/>
        <v>0</v>
      </c>
      <c r="AT155" s="51">
        <f t="shared" si="56"/>
        <v>0</v>
      </c>
    </row>
    <row r="156" spans="2:51" s="12" customFormat="1" ht="12.75" customHeight="1" x14ac:dyDescent="0.15">
      <c r="B156" s="16" t="s">
        <v>126</v>
      </c>
      <c r="C156" s="16" t="str">
        <f t="shared" si="20"/>
        <v>Central Africa</v>
      </c>
      <c r="D156" s="16" t="str">
        <f t="shared" si="54"/>
        <v>Middle East and Africa</v>
      </c>
      <c r="E156" s="16" t="str">
        <f t="shared" si="54"/>
        <v/>
      </c>
      <c r="F156" s="32">
        <v>343881.26545721199</v>
      </c>
      <c r="G156" s="32">
        <f t="shared" si="22"/>
        <v>19.687203095587584</v>
      </c>
      <c r="H156" s="32">
        <f t="shared" si="23"/>
        <v>0</v>
      </c>
      <c r="I156" s="32">
        <f t="shared" si="24"/>
        <v>0</v>
      </c>
      <c r="J156" s="32">
        <f t="shared" si="25"/>
        <v>0</v>
      </c>
      <c r="K156" s="32">
        <f t="shared" si="26"/>
        <v>0</v>
      </c>
      <c r="L156" s="32">
        <f t="shared" si="27"/>
        <v>0</v>
      </c>
      <c r="M156" s="32">
        <f t="shared" si="43"/>
        <v>19.687203095587584</v>
      </c>
      <c r="N156" s="32">
        <f t="shared" si="28"/>
        <v>6332.3467460721122</v>
      </c>
      <c r="O156" s="32">
        <f t="shared" si="29"/>
        <v>0</v>
      </c>
      <c r="P156" s="32">
        <f t="shared" si="30"/>
        <v>0</v>
      </c>
      <c r="Q156" s="32">
        <f t="shared" si="31"/>
        <v>0</v>
      </c>
      <c r="R156" s="32">
        <f t="shared" si="32"/>
        <v>0</v>
      </c>
      <c r="S156" s="32">
        <f t="shared" si="33"/>
        <v>0</v>
      </c>
      <c r="T156" s="32">
        <f t="shared" si="44"/>
        <v>6332.3467460721122</v>
      </c>
      <c r="U156" s="32">
        <f t="shared" si="57"/>
        <v>234867.76283904747</v>
      </c>
      <c r="V156" s="32">
        <f t="shared" si="57"/>
        <v>98230.28633760802</v>
      </c>
      <c r="W156" s="32">
        <f t="shared" si="57"/>
        <v>1388.3911025953387</v>
      </c>
      <c r="X156" s="32">
        <f t="shared" si="57"/>
        <v>0</v>
      </c>
      <c r="Y156" s="32">
        <f t="shared" si="57"/>
        <v>2618.9782809651165</v>
      </c>
      <c r="Z156" s="32">
        <f t="shared" si="46"/>
        <v>423.81294782838086</v>
      </c>
      <c r="AA156" s="8"/>
      <c r="AB156" s="32">
        <f t="shared" si="47"/>
        <v>315986.8446853144</v>
      </c>
      <c r="AC156" s="32">
        <f t="shared" si="48"/>
        <v>25687.828846514141</v>
      </c>
      <c r="AD156" s="32">
        <f t="shared" si="49"/>
        <v>0</v>
      </c>
      <c r="AE156" s="32">
        <f t="shared" si="50"/>
        <v>2206.5919253826123</v>
      </c>
      <c r="AF156" s="8"/>
      <c r="AG156" s="32">
        <f t="shared" si="34"/>
        <v>343881.26545721199</v>
      </c>
      <c r="AH156" s="32">
        <f t="shared" si="35"/>
        <v>0</v>
      </c>
      <c r="AI156" s="32">
        <f t="shared" si="36"/>
        <v>0</v>
      </c>
      <c r="AJ156" s="32">
        <f t="shared" si="37"/>
        <v>0</v>
      </c>
      <c r="AK156" s="32">
        <f t="shared" si="51"/>
        <v>0</v>
      </c>
      <c r="AL156" s="32">
        <f t="shared" si="55"/>
        <v>0</v>
      </c>
      <c r="AN156" s="39">
        <f t="shared" si="39"/>
        <v>0.2</v>
      </c>
      <c r="AO156" s="39">
        <f t="shared" si="40"/>
        <v>0.75</v>
      </c>
      <c r="AP156" s="39">
        <f t="shared" si="41"/>
        <v>0.05</v>
      </c>
      <c r="AR156" s="51">
        <f t="shared" si="56"/>
        <v>1266.4693492144224</v>
      </c>
      <c r="AS156" s="51">
        <f t="shared" si="56"/>
        <v>4749.2600595540844</v>
      </c>
      <c r="AT156" s="51">
        <f t="shared" si="56"/>
        <v>316.61733730360561</v>
      </c>
      <c r="AV156" s="7"/>
      <c r="AW156" s="7"/>
      <c r="AX156" s="7"/>
      <c r="AY156" s="7"/>
    </row>
    <row r="157" spans="2:51" s="12" customFormat="1" ht="12.75" customHeight="1" x14ac:dyDescent="0.15">
      <c r="B157" s="16" t="s">
        <v>127</v>
      </c>
      <c r="C157" s="16" t="str">
        <f t="shared" si="20"/>
        <v>Pacific Islands</v>
      </c>
      <c r="D157" s="16" t="str">
        <f t="shared" si="54"/>
        <v/>
      </c>
      <c r="E157" s="16" t="str">
        <f t="shared" si="54"/>
        <v/>
      </c>
      <c r="F157" s="32">
        <v>248.81535166501999</v>
      </c>
      <c r="G157" s="32">
        <f t="shared" si="22"/>
        <v>0</v>
      </c>
      <c r="H157" s="32">
        <f t="shared" si="23"/>
        <v>0</v>
      </c>
      <c r="I157" s="32">
        <f t="shared" si="24"/>
        <v>0</v>
      </c>
      <c r="J157" s="32">
        <f t="shared" si="25"/>
        <v>0</v>
      </c>
      <c r="K157" s="32">
        <f t="shared" si="26"/>
        <v>0</v>
      </c>
      <c r="L157" s="32">
        <f t="shared" si="27"/>
        <v>0</v>
      </c>
      <c r="M157" s="32">
        <f t="shared" si="43"/>
        <v>0</v>
      </c>
      <c r="N157" s="32">
        <f t="shared" si="28"/>
        <v>0</v>
      </c>
      <c r="O157" s="32">
        <f t="shared" si="29"/>
        <v>0</v>
      </c>
      <c r="P157" s="32">
        <f t="shared" si="30"/>
        <v>0</v>
      </c>
      <c r="Q157" s="32">
        <f t="shared" si="31"/>
        <v>0</v>
      </c>
      <c r="R157" s="32">
        <f t="shared" si="32"/>
        <v>0</v>
      </c>
      <c r="S157" s="32">
        <f t="shared" si="33"/>
        <v>0</v>
      </c>
      <c r="T157" s="32">
        <f t="shared" si="44"/>
        <v>0</v>
      </c>
      <c r="U157" s="32">
        <f t="shared" si="57"/>
        <v>66.526908045847861</v>
      </c>
      <c r="V157" s="32">
        <f t="shared" si="57"/>
        <v>78.276434049899095</v>
      </c>
      <c r="W157" s="32">
        <f t="shared" si="57"/>
        <v>7.8890395713831678</v>
      </c>
      <c r="X157" s="32">
        <f t="shared" si="57"/>
        <v>0</v>
      </c>
      <c r="Y157" s="32">
        <f t="shared" si="57"/>
        <v>8.2140817190770079</v>
      </c>
      <c r="Z157" s="32">
        <f t="shared" si="46"/>
        <v>87.908888278812867</v>
      </c>
      <c r="AA157" s="8"/>
      <c r="AB157" s="32">
        <f t="shared" si="47"/>
        <v>112.25651001930225</v>
      </c>
      <c r="AC157" s="32">
        <f t="shared" si="48"/>
        <v>127.5222185850143</v>
      </c>
      <c r="AD157" s="32">
        <f t="shared" si="49"/>
        <v>4.0065708160400302</v>
      </c>
      <c r="AE157" s="32">
        <f t="shared" si="50"/>
        <v>5.0300522446632296</v>
      </c>
      <c r="AF157" s="8"/>
      <c r="AG157" s="32">
        <f t="shared" si="34"/>
        <v>0</v>
      </c>
      <c r="AH157" s="32">
        <f t="shared" si="35"/>
        <v>0</v>
      </c>
      <c r="AI157" s="32">
        <f t="shared" si="36"/>
        <v>0</v>
      </c>
      <c r="AJ157" s="32">
        <f t="shared" si="37"/>
        <v>0</v>
      </c>
      <c r="AK157" s="32">
        <f t="shared" si="51"/>
        <v>0</v>
      </c>
      <c r="AL157" s="32">
        <f t="shared" si="55"/>
        <v>0</v>
      </c>
      <c r="AN157" s="39">
        <f t="shared" si="39"/>
        <v>0.31</v>
      </c>
      <c r="AO157" s="39">
        <f t="shared" si="40"/>
        <v>0.55000000000000004</v>
      </c>
      <c r="AP157" s="39">
        <f t="shared" si="41"/>
        <v>0.14000000000000001</v>
      </c>
      <c r="AR157" s="51">
        <f t="shared" si="56"/>
        <v>0</v>
      </c>
      <c r="AS157" s="51">
        <f t="shared" si="56"/>
        <v>0</v>
      </c>
      <c r="AT157" s="51">
        <f t="shared" si="56"/>
        <v>0</v>
      </c>
    </row>
    <row r="158" spans="2:51" s="12" customFormat="1" ht="12.75" customHeight="1" x14ac:dyDescent="0.15">
      <c r="B158" s="16" t="s">
        <v>128</v>
      </c>
      <c r="C158" s="16" t="str">
        <f t="shared" si="20"/>
        <v>Central America</v>
      </c>
      <c r="D158" s="16" t="str">
        <f t="shared" si="54"/>
        <v>Latin America</v>
      </c>
      <c r="E158" s="16" t="str">
        <f t="shared" si="54"/>
        <v/>
      </c>
      <c r="F158" s="32">
        <v>51539.240432322003</v>
      </c>
      <c r="G158" s="32">
        <f t="shared" si="22"/>
        <v>993.41373715633677</v>
      </c>
      <c r="H158" s="32">
        <f t="shared" si="23"/>
        <v>0</v>
      </c>
      <c r="I158" s="32">
        <f t="shared" si="24"/>
        <v>0</v>
      </c>
      <c r="J158" s="32">
        <f t="shared" si="25"/>
        <v>0</v>
      </c>
      <c r="K158" s="32">
        <f t="shared" si="26"/>
        <v>0</v>
      </c>
      <c r="L158" s="32">
        <f t="shared" si="27"/>
        <v>0</v>
      </c>
      <c r="M158" s="32">
        <f t="shared" si="43"/>
        <v>993.41373715633677</v>
      </c>
      <c r="N158" s="32">
        <f t="shared" si="28"/>
        <v>5789.9255820968192</v>
      </c>
      <c r="O158" s="32">
        <f t="shared" si="29"/>
        <v>0</v>
      </c>
      <c r="P158" s="32">
        <f t="shared" si="30"/>
        <v>0</v>
      </c>
      <c r="Q158" s="32">
        <f t="shared" si="31"/>
        <v>0</v>
      </c>
      <c r="R158" s="32">
        <f t="shared" si="32"/>
        <v>0</v>
      </c>
      <c r="S158" s="32">
        <f t="shared" si="33"/>
        <v>0</v>
      </c>
      <c r="T158" s="32">
        <f t="shared" si="44"/>
        <v>5789.9255820968192</v>
      </c>
      <c r="U158" s="32">
        <f t="shared" si="57"/>
        <v>23254.412082324201</v>
      </c>
      <c r="V158" s="32">
        <f t="shared" si="57"/>
        <v>18085.523287767988</v>
      </c>
      <c r="W158" s="32">
        <f t="shared" si="57"/>
        <v>821.31496410456282</v>
      </c>
      <c r="X158" s="32">
        <f t="shared" si="57"/>
        <v>50.575693585136875</v>
      </c>
      <c r="Y158" s="32">
        <f t="shared" si="57"/>
        <v>1415.4921707675135</v>
      </c>
      <c r="Z158" s="32">
        <f t="shared" si="46"/>
        <v>1128.5829145194439</v>
      </c>
      <c r="AA158" s="8"/>
      <c r="AB158" s="32">
        <f t="shared" si="47"/>
        <v>12645.1048156619</v>
      </c>
      <c r="AC158" s="32">
        <f t="shared" si="48"/>
        <v>22499.46228379009</v>
      </c>
      <c r="AD158" s="32">
        <f t="shared" si="49"/>
        <v>16331.839782237919</v>
      </c>
      <c r="AE158" s="32">
        <f t="shared" si="50"/>
        <v>62.833550631999898</v>
      </c>
      <c r="AF158" s="8"/>
      <c r="AG158" s="32">
        <f t="shared" si="34"/>
        <v>51539.235278397959</v>
      </c>
      <c r="AH158" s="32">
        <f t="shared" si="35"/>
        <v>0</v>
      </c>
      <c r="AI158" s="32">
        <f t="shared" si="36"/>
        <v>0</v>
      </c>
      <c r="AJ158" s="32">
        <f t="shared" si="37"/>
        <v>0</v>
      </c>
      <c r="AK158" s="32">
        <f t="shared" si="51"/>
        <v>0</v>
      </c>
      <c r="AL158" s="32">
        <f t="shared" si="55"/>
        <v>0</v>
      </c>
      <c r="AN158" s="39">
        <f t="shared" si="39"/>
        <v>0.24</v>
      </c>
      <c r="AO158" s="39">
        <f t="shared" si="40"/>
        <v>0.51</v>
      </c>
      <c r="AP158" s="39">
        <f t="shared" si="41"/>
        <v>0.24</v>
      </c>
      <c r="AR158" s="51">
        <f t="shared" si="56"/>
        <v>1389.5821397032366</v>
      </c>
      <c r="AS158" s="51">
        <f t="shared" si="56"/>
        <v>2952.862046869378</v>
      </c>
      <c r="AT158" s="51">
        <f t="shared" si="56"/>
        <v>1389.5821397032366</v>
      </c>
      <c r="AV158" s="7"/>
      <c r="AW158" s="7"/>
      <c r="AX158" s="7"/>
      <c r="AY158" s="7"/>
    </row>
    <row r="159" spans="2:51" s="12" customFormat="1" ht="12.75" customHeight="1" x14ac:dyDescent="0.15">
      <c r="B159" s="16" t="s">
        <v>129</v>
      </c>
      <c r="C159" s="16" t="str">
        <f t="shared" si="20"/>
        <v>Southern Europe</v>
      </c>
      <c r="D159" s="16" t="str">
        <f t="shared" si="54"/>
        <v>Eastern Europe</v>
      </c>
      <c r="E159" s="16" t="str">
        <f t="shared" si="54"/>
        <v/>
      </c>
      <c r="F159" s="32">
        <v>56381.747409522497</v>
      </c>
      <c r="G159" s="32">
        <f t="shared" si="22"/>
        <v>0</v>
      </c>
      <c r="H159" s="32">
        <f t="shared" si="23"/>
        <v>46.602653873467645</v>
      </c>
      <c r="I159" s="32">
        <f t="shared" si="24"/>
        <v>0</v>
      </c>
      <c r="J159" s="32">
        <f t="shared" si="25"/>
        <v>14.472911922687151</v>
      </c>
      <c r="K159" s="32">
        <f t="shared" si="26"/>
        <v>0</v>
      </c>
      <c r="L159" s="32">
        <f t="shared" si="27"/>
        <v>0</v>
      </c>
      <c r="M159" s="32">
        <f t="shared" si="43"/>
        <v>61.075565796154798</v>
      </c>
      <c r="N159" s="32">
        <f t="shared" si="28"/>
        <v>0</v>
      </c>
      <c r="O159" s="32">
        <f t="shared" si="29"/>
        <v>11844.672616777449</v>
      </c>
      <c r="P159" s="32">
        <f t="shared" si="30"/>
        <v>0</v>
      </c>
      <c r="Q159" s="32">
        <f t="shared" si="31"/>
        <v>3678.4794273976545</v>
      </c>
      <c r="R159" s="32">
        <f t="shared" si="32"/>
        <v>0</v>
      </c>
      <c r="S159" s="32">
        <f t="shared" si="33"/>
        <v>0</v>
      </c>
      <c r="T159" s="32">
        <f t="shared" si="44"/>
        <v>15523.152044175104</v>
      </c>
      <c r="U159" s="32">
        <f t="shared" si="57"/>
        <v>20905.651106595516</v>
      </c>
      <c r="V159" s="32">
        <f t="shared" si="57"/>
        <v>15240.739706955232</v>
      </c>
      <c r="W159" s="32">
        <f t="shared" si="57"/>
        <v>1180.2805938894535</v>
      </c>
      <c r="X159" s="32">
        <f t="shared" si="57"/>
        <v>2.3607865142822226</v>
      </c>
      <c r="Y159" s="32">
        <f t="shared" si="57"/>
        <v>1264.7101387846258</v>
      </c>
      <c r="Z159" s="32">
        <f t="shared" si="46"/>
        <v>2203.7774668121274</v>
      </c>
      <c r="AA159" s="8"/>
      <c r="AB159" s="32">
        <f t="shared" si="47"/>
        <v>18737.918491423105</v>
      </c>
      <c r="AC159" s="32">
        <f t="shared" si="48"/>
        <v>32552.490971028699</v>
      </c>
      <c r="AD159" s="32">
        <f t="shared" si="49"/>
        <v>5085.7485989332181</v>
      </c>
      <c r="AE159" s="32">
        <f t="shared" si="50"/>
        <v>5.58934813737869</v>
      </c>
      <c r="AF159" s="8"/>
      <c r="AG159" s="32">
        <f t="shared" si="34"/>
        <v>0</v>
      </c>
      <c r="AH159" s="32">
        <f t="shared" si="35"/>
        <v>30480.964968342272</v>
      </c>
      <c r="AI159" s="32">
        <f t="shared" si="36"/>
        <v>0</v>
      </c>
      <c r="AJ159" s="32">
        <f t="shared" si="37"/>
        <v>25900.782441180228</v>
      </c>
      <c r="AK159" s="32">
        <f t="shared" si="51"/>
        <v>0</v>
      </c>
      <c r="AL159" s="32">
        <f t="shared" si="55"/>
        <v>0</v>
      </c>
      <c r="AN159" s="39">
        <f t="shared" si="39"/>
        <v>0.18</v>
      </c>
      <c r="AO159" s="39">
        <f t="shared" si="40"/>
        <v>0.43</v>
      </c>
      <c r="AP159" s="39">
        <f t="shared" si="41"/>
        <v>0.39</v>
      </c>
      <c r="AR159" s="51">
        <f t="shared" si="56"/>
        <v>2794.1673679515184</v>
      </c>
      <c r="AS159" s="51">
        <f t="shared" si="56"/>
        <v>6674.9553789952943</v>
      </c>
      <c r="AT159" s="51">
        <f t="shared" si="56"/>
        <v>6054.0292972282905</v>
      </c>
    </row>
    <row r="160" spans="2:51" s="12" customFormat="1" ht="12.75" customHeight="1" x14ac:dyDescent="0.15">
      <c r="B160" s="16" t="s">
        <v>130</v>
      </c>
      <c r="C160" s="16" t="str">
        <f t="shared" si="20"/>
        <v>Caribbean</v>
      </c>
      <c r="D160" s="16" t="str">
        <f t="shared" si="54"/>
        <v>Latin America</v>
      </c>
      <c r="E160" s="16" t="str">
        <f t="shared" si="54"/>
        <v/>
      </c>
      <c r="F160" s="32">
        <v>111826.402163386</v>
      </c>
      <c r="G160" s="32">
        <f t="shared" si="22"/>
        <v>8390.3647009590768</v>
      </c>
      <c r="H160" s="32">
        <f t="shared" si="23"/>
        <v>0</v>
      </c>
      <c r="I160" s="32">
        <f t="shared" si="24"/>
        <v>0</v>
      </c>
      <c r="J160" s="32">
        <f t="shared" si="25"/>
        <v>0</v>
      </c>
      <c r="K160" s="32">
        <f t="shared" si="26"/>
        <v>0</v>
      </c>
      <c r="L160" s="32">
        <f t="shared" si="27"/>
        <v>0</v>
      </c>
      <c r="M160" s="32">
        <f t="shared" si="43"/>
        <v>8390.3647009590768</v>
      </c>
      <c r="N160" s="32">
        <f t="shared" si="28"/>
        <v>29056.857580576423</v>
      </c>
      <c r="O160" s="32">
        <f t="shared" si="29"/>
        <v>0</v>
      </c>
      <c r="P160" s="32">
        <f t="shared" si="30"/>
        <v>0</v>
      </c>
      <c r="Q160" s="32">
        <f t="shared" si="31"/>
        <v>0</v>
      </c>
      <c r="R160" s="32">
        <f t="shared" si="32"/>
        <v>0</v>
      </c>
      <c r="S160" s="32">
        <f t="shared" si="33"/>
        <v>0</v>
      </c>
      <c r="T160" s="32">
        <f t="shared" si="44"/>
        <v>29056.857580576423</v>
      </c>
      <c r="U160" s="32">
        <f t="shared" si="57"/>
        <v>23154.858869384912</v>
      </c>
      <c r="V160" s="32">
        <f t="shared" si="57"/>
        <v>36420.219901116419</v>
      </c>
      <c r="W160" s="32">
        <f t="shared" si="57"/>
        <v>2747.8483244866629</v>
      </c>
      <c r="X160" s="32">
        <f t="shared" si="57"/>
        <v>820.18009622792499</v>
      </c>
      <c r="Y160" s="32">
        <f t="shared" si="57"/>
        <v>4230.6741806895179</v>
      </c>
      <c r="Z160" s="32">
        <f t="shared" si="46"/>
        <v>7005.3985099450656</v>
      </c>
      <c r="AA160" s="8"/>
      <c r="AB160" s="32">
        <f t="shared" si="47"/>
        <v>81515.942174196054</v>
      </c>
      <c r="AC160" s="32">
        <f t="shared" si="48"/>
        <v>25347.23364663119</v>
      </c>
      <c r="AD160" s="32">
        <f t="shared" si="49"/>
        <v>4744.105255603783</v>
      </c>
      <c r="AE160" s="32">
        <f t="shared" si="50"/>
        <v>219.12108695507001</v>
      </c>
      <c r="AF160" s="8"/>
      <c r="AG160" s="32">
        <f t="shared" si="34"/>
        <v>111826.402163386</v>
      </c>
      <c r="AH160" s="32">
        <f t="shared" si="35"/>
        <v>0</v>
      </c>
      <c r="AI160" s="32">
        <f t="shared" si="36"/>
        <v>0</v>
      </c>
      <c r="AJ160" s="32">
        <f t="shared" si="37"/>
        <v>0</v>
      </c>
      <c r="AK160" s="32">
        <f t="shared" si="51"/>
        <v>0</v>
      </c>
      <c r="AL160" s="32">
        <f t="shared" si="55"/>
        <v>0</v>
      </c>
      <c r="AN160" s="39">
        <f t="shared" si="39"/>
        <v>0.4</v>
      </c>
      <c r="AO160" s="39">
        <f t="shared" si="40"/>
        <v>0.56000000000000005</v>
      </c>
      <c r="AP160" s="39">
        <f t="shared" si="41"/>
        <v>0.04</v>
      </c>
      <c r="AR160" s="51">
        <f t="shared" si="56"/>
        <v>11622.74303223057</v>
      </c>
      <c r="AS160" s="51">
        <f t="shared" si="56"/>
        <v>16271.840245122798</v>
      </c>
      <c r="AT160" s="51">
        <f t="shared" si="56"/>
        <v>1162.2743032230569</v>
      </c>
      <c r="AV160" s="7"/>
      <c r="AW160" s="7"/>
      <c r="AX160" s="7"/>
      <c r="AY160" s="7"/>
    </row>
    <row r="161" spans="2:51" s="12" customFormat="1" ht="12.75" customHeight="1" x14ac:dyDescent="0.15">
      <c r="B161" s="16" t="s">
        <v>131</v>
      </c>
      <c r="C161" s="16" t="str">
        <f t="shared" si="20"/>
        <v>Western Asia</v>
      </c>
      <c r="D161" s="16" t="str">
        <f t="shared" si="54"/>
        <v>Eastern Europe</v>
      </c>
      <c r="E161" s="16" t="str">
        <f t="shared" si="54"/>
        <v>EU</v>
      </c>
      <c r="F161" s="32">
        <v>9010.30378895998</v>
      </c>
      <c r="G161" s="32">
        <f t="shared" si="22"/>
        <v>0</v>
      </c>
      <c r="H161" s="32">
        <f t="shared" si="23"/>
        <v>0</v>
      </c>
      <c r="I161" s="32">
        <f t="shared" si="24"/>
        <v>0</v>
      </c>
      <c r="J161" s="32">
        <f t="shared" si="25"/>
        <v>386.08908030780799</v>
      </c>
      <c r="K161" s="32">
        <f t="shared" si="26"/>
        <v>0</v>
      </c>
      <c r="L161" s="32">
        <f t="shared" si="27"/>
        <v>0</v>
      </c>
      <c r="M161" s="32">
        <f t="shared" si="43"/>
        <v>386.08908030780799</v>
      </c>
      <c r="N161" s="32">
        <f t="shared" si="28"/>
        <v>0</v>
      </c>
      <c r="O161" s="32">
        <f t="shared" si="29"/>
        <v>0</v>
      </c>
      <c r="P161" s="32">
        <f t="shared" si="30"/>
        <v>0</v>
      </c>
      <c r="Q161" s="32">
        <f t="shared" si="31"/>
        <v>966.28099729496546</v>
      </c>
      <c r="R161" s="32">
        <f t="shared" si="32"/>
        <v>0</v>
      </c>
      <c r="S161" s="32">
        <f t="shared" si="33"/>
        <v>0</v>
      </c>
      <c r="T161" s="32">
        <f t="shared" si="44"/>
        <v>966.28099729496546</v>
      </c>
      <c r="U161" s="32">
        <f t="shared" si="57"/>
        <v>1589.2842250004867</v>
      </c>
      <c r="V161" s="32">
        <f t="shared" si="57"/>
        <v>4645.7645573479895</v>
      </c>
      <c r="W161" s="32">
        <f t="shared" si="57"/>
        <v>179.45717256062233</v>
      </c>
      <c r="X161" s="32">
        <f t="shared" si="57"/>
        <v>344.61712325302085</v>
      </c>
      <c r="Y161" s="32">
        <f t="shared" si="57"/>
        <v>334.09922154712183</v>
      </c>
      <c r="Z161" s="32">
        <f t="shared" si="46"/>
        <v>564.71141164796609</v>
      </c>
      <c r="AA161" s="8"/>
      <c r="AB161" s="32">
        <f t="shared" si="47"/>
        <v>940.27665281295708</v>
      </c>
      <c r="AC161" s="32">
        <f t="shared" si="48"/>
        <v>4194.4073330759893</v>
      </c>
      <c r="AD161" s="32">
        <f t="shared" si="49"/>
        <v>3875.6198030710202</v>
      </c>
      <c r="AE161" s="32">
        <f t="shared" si="50"/>
        <v>0</v>
      </c>
      <c r="AF161" s="8"/>
      <c r="AG161" s="32">
        <f t="shared" si="34"/>
        <v>0</v>
      </c>
      <c r="AH161" s="32">
        <f t="shared" si="35"/>
        <v>0</v>
      </c>
      <c r="AI161" s="32">
        <f t="shared" si="36"/>
        <v>0</v>
      </c>
      <c r="AJ161" s="32">
        <f t="shared" si="37"/>
        <v>9010.30378895998</v>
      </c>
      <c r="AK161" s="32">
        <f t="shared" si="51"/>
        <v>0</v>
      </c>
      <c r="AL161" s="32">
        <f t="shared" si="55"/>
        <v>0</v>
      </c>
      <c r="AN161" s="39">
        <f t="shared" si="39"/>
        <v>7.0000000000000007E-2</v>
      </c>
      <c r="AO161" s="39">
        <f t="shared" si="40"/>
        <v>0.57999999999999996</v>
      </c>
      <c r="AP161" s="39">
        <f t="shared" si="41"/>
        <v>0.35</v>
      </c>
      <c r="AR161" s="51">
        <f t="shared" si="56"/>
        <v>67.63966981064759</v>
      </c>
      <c r="AS161" s="51">
        <f t="shared" si="56"/>
        <v>560.44297843107995</v>
      </c>
      <c r="AT161" s="51">
        <f t="shared" si="56"/>
        <v>338.19834905323791</v>
      </c>
    </row>
    <row r="162" spans="2:51" s="12" customFormat="1" ht="12.75" customHeight="1" x14ac:dyDescent="0.15">
      <c r="B162" s="16" t="s">
        <v>132</v>
      </c>
      <c r="C162" s="16" t="str">
        <f t="shared" si="20"/>
        <v>Eastern Europe</v>
      </c>
      <c r="D162" s="16" t="str">
        <f t="shared" si="54"/>
        <v>Eastern Europe</v>
      </c>
      <c r="E162" s="16" t="str">
        <f t="shared" si="54"/>
        <v>EU</v>
      </c>
      <c r="F162" s="32">
        <v>78460.974840521798</v>
      </c>
      <c r="G162" s="32">
        <f t="shared" si="22"/>
        <v>0</v>
      </c>
      <c r="H162" s="32">
        <f t="shared" si="23"/>
        <v>511.16350737504916</v>
      </c>
      <c r="I162" s="32">
        <f t="shared" si="24"/>
        <v>0</v>
      </c>
      <c r="J162" s="32">
        <f t="shared" si="25"/>
        <v>2.7163173655965789</v>
      </c>
      <c r="K162" s="32">
        <f t="shared" si="26"/>
        <v>0</v>
      </c>
      <c r="L162" s="32">
        <f t="shared" si="27"/>
        <v>0</v>
      </c>
      <c r="M162" s="32">
        <f t="shared" si="43"/>
        <v>513.87982474064574</v>
      </c>
      <c r="N162" s="32">
        <f t="shared" si="28"/>
        <v>0</v>
      </c>
      <c r="O162" s="32">
        <f t="shared" si="29"/>
        <v>32657.392314953246</v>
      </c>
      <c r="P162" s="32">
        <f t="shared" si="30"/>
        <v>0</v>
      </c>
      <c r="Q162" s="32">
        <f t="shared" si="31"/>
        <v>173.54103057110714</v>
      </c>
      <c r="R162" s="32">
        <f t="shared" si="32"/>
        <v>0</v>
      </c>
      <c r="S162" s="32">
        <f t="shared" si="33"/>
        <v>0</v>
      </c>
      <c r="T162" s="32">
        <f t="shared" si="44"/>
        <v>32830.933345524354</v>
      </c>
      <c r="U162" s="32">
        <f t="shared" si="57"/>
        <v>26352.16181081134</v>
      </c>
      <c r="V162" s="32">
        <f t="shared" si="57"/>
        <v>15520.105750010924</v>
      </c>
      <c r="W162" s="32">
        <f t="shared" si="57"/>
        <v>3216.0698251606027</v>
      </c>
      <c r="X162" s="32">
        <f t="shared" si="57"/>
        <v>0</v>
      </c>
      <c r="Y162" s="32">
        <f t="shared" si="57"/>
        <v>27.824313387626681</v>
      </c>
      <c r="Z162" s="32">
        <f t="shared" si="46"/>
        <v>-2.9113696655258536E-5</v>
      </c>
      <c r="AA162" s="8"/>
      <c r="AB162" s="32">
        <f t="shared" si="47"/>
        <v>14285.630387544585</v>
      </c>
      <c r="AC162" s="32">
        <f t="shared" si="48"/>
        <v>63233.855952382</v>
      </c>
      <c r="AD162" s="32">
        <f t="shared" si="49"/>
        <v>941.48850059509198</v>
      </c>
      <c r="AE162" s="32">
        <f t="shared" si="50"/>
        <v>0</v>
      </c>
      <c r="AF162" s="8"/>
      <c r="AG162" s="32">
        <f t="shared" si="34"/>
        <v>0</v>
      </c>
      <c r="AH162" s="32">
        <f t="shared" si="35"/>
        <v>77750.141946759119</v>
      </c>
      <c r="AI162" s="32">
        <f t="shared" si="36"/>
        <v>0</v>
      </c>
      <c r="AJ162" s="32">
        <f t="shared" si="37"/>
        <v>710.83289376267533</v>
      </c>
      <c r="AK162" s="32">
        <f t="shared" si="51"/>
        <v>0</v>
      </c>
      <c r="AL162" s="32">
        <f t="shared" si="55"/>
        <v>0</v>
      </c>
      <c r="AN162" s="39">
        <f t="shared" si="39"/>
        <v>0.37</v>
      </c>
      <c r="AO162" s="39">
        <f t="shared" si="40"/>
        <v>0.56000000000000005</v>
      </c>
      <c r="AP162" s="39">
        <f t="shared" si="41"/>
        <v>0.06</v>
      </c>
      <c r="AR162" s="51">
        <f t="shared" si="56"/>
        <v>12147.44533784401</v>
      </c>
      <c r="AS162" s="51">
        <f t="shared" si="56"/>
        <v>18385.32267349364</v>
      </c>
      <c r="AT162" s="51">
        <f t="shared" si="56"/>
        <v>1969.8560007314611</v>
      </c>
      <c r="AV162" s="7"/>
      <c r="AW162" s="7"/>
      <c r="AX162" s="7"/>
      <c r="AY162" s="7"/>
    </row>
    <row r="163" spans="2:51" s="12" customFormat="1" ht="12.75" customHeight="1" x14ac:dyDescent="0.15">
      <c r="B163" s="16" t="s">
        <v>133</v>
      </c>
      <c r="C163" s="16" t="str">
        <f t="shared" si="20"/>
        <v>Sudano-Sahelian Africa</v>
      </c>
      <c r="D163" s="16" t="str">
        <f t="shared" si="54"/>
        <v>Middle East and Africa</v>
      </c>
      <c r="E163" s="16" t="str">
        <f t="shared" si="54"/>
        <v/>
      </c>
      <c r="F163" s="32">
        <v>323939.61974394298</v>
      </c>
      <c r="G163" s="32">
        <f t="shared" si="22"/>
        <v>726.28587290426583</v>
      </c>
      <c r="H163" s="32">
        <f t="shared" si="23"/>
        <v>0</v>
      </c>
      <c r="I163" s="32">
        <f t="shared" si="24"/>
        <v>0</v>
      </c>
      <c r="J163" s="32">
        <f t="shared" si="25"/>
        <v>0</v>
      </c>
      <c r="K163" s="32">
        <f t="shared" si="26"/>
        <v>0</v>
      </c>
      <c r="L163" s="32">
        <f t="shared" si="27"/>
        <v>0</v>
      </c>
      <c r="M163" s="32">
        <f t="shared" si="43"/>
        <v>726.28587290426583</v>
      </c>
      <c r="N163" s="32">
        <f t="shared" si="28"/>
        <v>89024.26800031084</v>
      </c>
      <c r="O163" s="32">
        <f t="shared" si="29"/>
        <v>0</v>
      </c>
      <c r="P163" s="32">
        <f t="shared" si="30"/>
        <v>0</v>
      </c>
      <c r="Q163" s="32">
        <f t="shared" si="31"/>
        <v>0</v>
      </c>
      <c r="R163" s="32">
        <f t="shared" si="32"/>
        <v>0</v>
      </c>
      <c r="S163" s="32">
        <f t="shared" si="33"/>
        <v>0</v>
      </c>
      <c r="T163" s="32">
        <f t="shared" si="44"/>
        <v>89024.26800031084</v>
      </c>
      <c r="U163" s="32">
        <f t="shared" si="57"/>
        <v>103048.29835733598</v>
      </c>
      <c r="V163" s="32">
        <f t="shared" si="57"/>
        <v>121831.66712846189</v>
      </c>
      <c r="W163" s="32">
        <f t="shared" si="57"/>
        <v>5077.9935856897691</v>
      </c>
      <c r="X163" s="32">
        <f t="shared" si="57"/>
        <v>0</v>
      </c>
      <c r="Y163" s="32">
        <f t="shared" si="57"/>
        <v>3182.8512710215773</v>
      </c>
      <c r="Z163" s="32">
        <f t="shared" si="46"/>
        <v>1048.2555282186368</v>
      </c>
      <c r="AA163" s="8"/>
      <c r="AB163" s="32">
        <f t="shared" si="47"/>
        <v>285096.55360191962</v>
      </c>
      <c r="AC163" s="32">
        <f t="shared" si="48"/>
        <v>36179.024617135467</v>
      </c>
      <c r="AD163" s="32">
        <f t="shared" si="49"/>
        <v>10.234870910644499</v>
      </c>
      <c r="AE163" s="32">
        <f t="shared" si="50"/>
        <v>2653.80665397644</v>
      </c>
      <c r="AF163" s="8"/>
      <c r="AG163" s="32">
        <f t="shared" si="34"/>
        <v>323939.61974394298</v>
      </c>
      <c r="AH163" s="32">
        <f t="shared" si="35"/>
        <v>0</v>
      </c>
      <c r="AI163" s="32">
        <f t="shared" si="36"/>
        <v>0</v>
      </c>
      <c r="AJ163" s="32">
        <f t="shared" si="37"/>
        <v>0</v>
      </c>
      <c r="AK163" s="32">
        <f t="shared" si="51"/>
        <v>0</v>
      </c>
      <c r="AL163" s="32">
        <f t="shared" si="55"/>
        <v>0</v>
      </c>
      <c r="AN163" s="39">
        <f t="shared" si="39"/>
        <v>0.16</v>
      </c>
      <c r="AO163" s="39">
        <f t="shared" si="40"/>
        <v>0.49</v>
      </c>
      <c r="AP163" s="39">
        <f t="shared" si="41"/>
        <v>0.35</v>
      </c>
      <c r="AR163" s="51">
        <f t="shared" si="56"/>
        <v>14243.882880049734</v>
      </c>
      <c r="AS163" s="51">
        <f t="shared" si="56"/>
        <v>43621.89132015231</v>
      </c>
      <c r="AT163" s="51">
        <f t="shared" si="56"/>
        <v>31158.49380010879</v>
      </c>
    </row>
    <row r="164" spans="2:51" s="12" customFormat="1" ht="12.75" customHeight="1" x14ac:dyDescent="0.15">
      <c r="B164" s="16" t="s">
        <v>134</v>
      </c>
      <c r="C164" s="16" t="str">
        <f t="shared" si="20"/>
        <v>Eastern Asia</v>
      </c>
      <c r="D164" s="16" t="str">
        <f t="shared" si="54"/>
        <v>Asia (Sans Japan)</v>
      </c>
      <c r="E164" s="16" t="str">
        <f t="shared" si="54"/>
        <v/>
      </c>
      <c r="F164" s="32">
        <v>122304.513211846</v>
      </c>
      <c r="G164" s="32">
        <f t="shared" si="22"/>
        <v>0</v>
      </c>
      <c r="H164" s="32">
        <f t="shared" si="23"/>
        <v>0</v>
      </c>
      <c r="I164" s="32">
        <f t="shared" si="24"/>
        <v>0</v>
      </c>
      <c r="J164" s="32">
        <f t="shared" si="25"/>
        <v>13218.272378241745</v>
      </c>
      <c r="K164" s="32">
        <f t="shared" si="26"/>
        <v>0</v>
      </c>
      <c r="L164" s="32">
        <f t="shared" si="27"/>
        <v>0</v>
      </c>
      <c r="M164" s="32">
        <f t="shared" si="43"/>
        <v>13218.272378241745</v>
      </c>
      <c r="N164" s="32">
        <f t="shared" si="28"/>
        <v>0</v>
      </c>
      <c r="O164" s="32">
        <f t="shared" si="29"/>
        <v>0</v>
      </c>
      <c r="P164" s="32">
        <f t="shared" si="30"/>
        <v>0</v>
      </c>
      <c r="Q164" s="32">
        <f t="shared" si="31"/>
        <v>12175.032224935216</v>
      </c>
      <c r="R164" s="32">
        <f t="shared" si="32"/>
        <v>0</v>
      </c>
      <c r="S164" s="32">
        <f t="shared" si="33"/>
        <v>0</v>
      </c>
      <c r="T164" s="32">
        <f t="shared" si="44"/>
        <v>12175.032224935216</v>
      </c>
      <c r="U164" s="32">
        <f t="shared" si="57"/>
        <v>68361.912272524292</v>
      </c>
      <c r="V164" s="32">
        <f t="shared" si="57"/>
        <v>21858.456129875103</v>
      </c>
      <c r="W164" s="32">
        <f t="shared" si="57"/>
        <v>3148.7562786316157</v>
      </c>
      <c r="X164" s="32">
        <f t="shared" si="57"/>
        <v>8.8433869472626281</v>
      </c>
      <c r="Y164" s="32">
        <f t="shared" si="57"/>
        <v>1068.1396122916599</v>
      </c>
      <c r="Z164" s="32">
        <f t="shared" si="46"/>
        <v>2465.1009283991007</v>
      </c>
      <c r="AA164" s="8"/>
      <c r="AB164" s="32">
        <f t="shared" si="47"/>
        <v>8756.2723500132452</v>
      </c>
      <c r="AC164" s="32">
        <f t="shared" si="48"/>
        <v>52386.790530145103</v>
      </c>
      <c r="AD164" s="32">
        <f t="shared" si="49"/>
        <v>60951.380016982548</v>
      </c>
      <c r="AE164" s="32">
        <f t="shared" si="50"/>
        <v>210.07031470537109</v>
      </c>
      <c r="AF164" s="8"/>
      <c r="AG164" s="32">
        <f t="shared" si="34"/>
        <v>0</v>
      </c>
      <c r="AH164" s="32">
        <f t="shared" si="35"/>
        <v>0</v>
      </c>
      <c r="AI164" s="32">
        <f t="shared" si="36"/>
        <v>0</v>
      </c>
      <c r="AJ164" s="32">
        <f t="shared" si="37"/>
        <v>122304.513211846</v>
      </c>
      <c r="AK164" s="32">
        <f t="shared" si="51"/>
        <v>0</v>
      </c>
      <c r="AL164" s="32">
        <f t="shared" si="55"/>
        <v>0</v>
      </c>
      <c r="AN164" s="39">
        <f t="shared" si="39"/>
        <v>0.17</v>
      </c>
      <c r="AO164" s="39">
        <f t="shared" si="40"/>
        <v>0.48</v>
      </c>
      <c r="AP164" s="39">
        <f t="shared" si="41"/>
        <v>0.35</v>
      </c>
      <c r="AR164" s="51">
        <f t="shared" si="56"/>
        <v>2069.7554782389866</v>
      </c>
      <c r="AS164" s="51">
        <f t="shared" si="56"/>
        <v>5844.0154679689031</v>
      </c>
      <c r="AT164" s="51">
        <f t="shared" si="56"/>
        <v>4261.2612787273256</v>
      </c>
      <c r="AV164" s="7"/>
      <c r="AW164" s="7"/>
      <c r="AX164" s="7"/>
      <c r="AY164" s="7"/>
    </row>
    <row r="165" spans="2:51" s="12" customFormat="1" ht="12.75" customHeight="1" x14ac:dyDescent="0.15">
      <c r="B165" s="16" t="s">
        <v>135</v>
      </c>
      <c r="C165" s="16" t="str">
        <f t="shared" si="20"/>
        <v>Central Africa</v>
      </c>
      <c r="D165" s="16" t="str">
        <f t="shared" si="54"/>
        <v>Middle East and Africa</v>
      </c>
      <c r="E165" s="16" t="str">
        <f t="shared" si="54"/>
        <v/>
      </c>
      <c r="F165" s="32">
        <v>2343542.4819870498</v>
      </c>
      <c r="G165" s="32">
        <f t="shared" si="22"/>
        <v>97.820366994679276</v>
      </c>
      <c r="H165" s="32">
        <f t="shared" si="23"/>
        <v>10.793550748277164</v>
      </c>
      <c r="I165" s="32">
        <f t="shared" si="24"/>
        <v>0</v>
      </c>
      <c r="J165" s="32">
        <f t="shared" si="25"/>
        <v>3.8117588367313409</v>
      </c>
      <c r="K165" s="32">
        <f t="shared" si="26"/>
        <v>0</v>
      </c>
      <c r="L165" s="32">
        <f t="shared" si="27"/>
        <v>0</v>
      </c>
      <c r="M165" s="32">
        <f t="shared" si="43"/>
        <v>112.42567657968779</v>
      </c>
      <c r="N165" s="32">
        <f t="shared" si="28"/>
        <v>137119.31505331767</v>
      </c>
      <c r="O165" s="32">
        <f t="shared" si="29"/>
        <v>15129.817348543482</v>
      </c>
      <c r="P165" s="32">
        <f t="shared" si="30"/>
        <v>0</v>
      </c>
      <c r="Q165" s="32">
        <f t="shared" si="31"/>
        <v>5343.117971224352</v>
      </c>
      <c r="R165" s="32">
        <f t="shared" si="32"/>
        <v>0</v>
      </c>
      <c r="S165" s="32">
        <f t="shared" si="33"/>
        <v>0</v>
      </c>
      <c r="T165" s="32">
        <f t="shared" si="44"/>
        <v>157592.2503730855</v>
      </c>
      <c r="U165" s="32">
        <f t="shared" si="57"/>
        <v>1501314.2554814382</v>
      </c>
      <c r="V165" s="32">
        <f t="shared" si="57"/>
        <v>622316.37658287305</v>
      </c>
      <c r="W165" s="32">
        <f t="shared" si="57"/>
        <v>19351.799038283625</v>
      </c>
      <c r="X165" s="32">
        <f t="shared" si="57"/>
        <v>5.9211262638480582</v>
      </c>
      <c r="Y165" s="32">
        <f t="shared" si="57"/>
        <v>42847.742117354581</v>
      </c>
      <c r="Z165" s="32">
        <f t="shared" si="46"/>
        <v>1.711591171566397</v>
      </c>
      <c r="AA165" s="8"/>
      <c r="AB165" s="32">
        <f t="shared" si="47"/>
        <v>1600069.4184370621</v>
      </c>
      <c r="AC165" s="32">
        <f t="shared" si="48"/>
        <v>671046.600918888</v>
      </c>
      <c r="AD165" s="32">
        <f t="shared" si="49"/>
        <v>30139.695265054619</v>
      </c>
      <c r="AE165" s="32">
        <f t="shared" si="50"/>
        <v>42286.767366051601</v>
      </c>
      <c r="AF165" s="8"/>
      <c r="AG165" s="32">
        <f t="shared" si="34"/>
        <v>2067791.8993865256</v>
      </c>
      <c r="AH165" s="32">
        <f t="shared" si="35"/>
        <v>171129.69041116195</v>
      </c>
      <c r="AI165" s="32">
        <f t="shared" si="36"/>
        <v>0</v>
      </c>
      <c r="AJ165" s="32">
        <f t="shared" si="37"/>
        <v>104620.89218936228</v>
      </c>
      <c r="AK165" s="32">
        <f t="shared" si="51"/>
        <v>0</v>
      </c>
      <c r="AL165" s="32">
        <f t="shared" si="55"/>
        <v>0</v>
      </c>
      <c r="AN165" s="39">
        <f t="shared" si="39"/>
        <v>0.2</v>
      </c>
      <c r="AO165" s="39">
        <f t="shared" si="40"/>
        <v>0.75</v>
      </c>
      <c r="AP165" s="39">
        <f t="shared" si="41"/>
        <v>0.05</v>
      </c>
      <c r="AR165" s="51">
        <f t="shared" si="56"/>
        <v>31518.4500746171</v>
      </c>
      <c r="AS165" s="51">
        <f t="shared" si="56"/>
        <v>118194.18777981412</v>
      </c>
      <c r="AT165" s="51">
        <f t="shared" si="56"/>
        <v>7879.6125186542749</v>
      </c>
    </row>
    <row r="166" spans="2:51" s="12" customFormat="1" ht="12.75" customHeight="1" x14ac:dyDescent="0.15">
      <c r="B166" s="16" t="s">
        <v>136</v>
      </c>
      <c r="C166" s="16" t="str">
        <f t="shared" si="20"/>
        <v>Northern Europe</v>
      </c>
      <c r="D166" s="16" t="str">
        <f t="shared" ref="D166:E181" si="58">IF(D369&lt;&gt;"",D369,"")</f>
        <v>OECD90</v>
      </c>
      <c r="E166" s="16" t="str">
        <f t="shared" si="58"/>
        <v>EU</v>
      </c>
      <c r="F166" s="32">
        <v>44125.358907908201</v>
      </c>
      <c r="G166" s="32">
        <f t="shared" si="22"/>
        <v>0</v>
      </c>
      <c r="H166" s="32">
        <f t="shared" si="23"/>
        <v>4549.4267767324754</v>
      </c>
      <c r="I166" s="32">
        <f t="shared" si="24"/>
        <v>0</v>
      </c>
      <c r="J166" s="32">
        <f t="shared" si="25"/>
        <v>0</v>
      </c>
      <c r="K166" s="32">
        <f t="shared" si="26"/>
        <v>0</v>
      </c>
      <c r="L166" s="32">
        <f t="shared" si="27"/>
        <v>0</v>
      </c>
      <c r="M166" s="32">
        <f t="shared" si="43"/>
        <v>4549.4267767324754</v>
      </c>
      <c r="N166" s="32">
        <f t="shared" si="28"/>
        <v>0</v>
      </c>
      <c r="O166" s="32">
        <f t="shared" si="29"/>
        <v>17609.291400351416</v>
      </c>
      <c r="P166" s="32">
        <f t="shared" si="30"/>
        <v>0</v>
      </c>
      <c r="Q166" s="32">
        <f t="shared" si="31"/>
        <v>0</v>
      </c>
      <c r="R166" s="32">
        <f t="shared" si="32"/>
        <v>0</v>
      </c>
      <c r="S166" s="32">
        <f t="shared" si="33"/>
        <v>0</v>
      </c>
      <c r="T166" s="32">
        <f t="shared" si="44"/>
        <v>17609.291400351416</v>
      </c>
      <c r="U166" s="32">
        <f t="shared" si="57"/>
        <v>4497.4605920890963</v>
      </c>
      <c r="V166" s="32">
        <f t="shared" si="57"/>
        <v>9840.3889507859276</v>
      </c>
      <c r="W166" s="32">
        <f t="shared" si="57"/>
        <v>2213.3711175011531</v>
      </c>
      <c r="X166" s="32">
        <f t="shared" si="57"/>
        <v>0</v>
      </c>
      <c r="Y166" s="32">
        <f t="shared" si="57"/>
        <v>2070.9877596234705</v>
      </c>
      <c r="Z166" s="32">
        <f t="shared" si="46"/>
        <v>3344.4323108246535</v>
      </c>
      <c r="AA166" s="8"/>
      <c r="AB166" s="32">
        <f t="shared" si="47"/>
        <v>41086.312141567381</v>
      </c>
      <c r="AC166" s="32">
        <f t="shared" si="48"/>
        <v>1439.9958225488597</v>
      </c>
      <c r="AD166" s="32">
        <f t="shared" si="49"/>
        <v>0</v>
      </c>
      <c r="AE166" s="32">
        <f t="shared" si="50"/>
        <v>1599.0509437918663</v>
      </c>
      <c r="AF166" s="8"/>
      <c r="AG166" s="32">
        <f t="shared" si="34"/>
        <v>0</v>
      </c>
      <c r="AH166" s="32">
        <f t="shared" si="35"/>
        <v>44125.358907908201</v>
      </c>
      <c r="AI166" s="32">
        <f t="shared" si="36"/>
        <v>0</v>
      </c>
      <c r="AJ166" s="32">
        <f t="shared" si="37"/>
        <v>0</v>
      </c>
      <c r="AK166" s="32">
        <f t="shared" si="51"/>
        <v>0</v>
      </c>
      <c r="AL166" s="32">
        <f t="shared" si="55"/>
        <v>0</v>
      </c>
      <c r="AN166" s="39">
        <f t="shared" si="39"/>
        <v>0.34</v>
      </c>
      <c r="AO166" s="39">
        <f t="shared" si="40"/>
        <v>0.44</v>
      </c>
      <c r="AP166" s="39">
        <f t="shared" si="41"/>
        <v>0.22</v>
      </c>
      <c r="AR166" s="51">
        <f t="shared" si="56"/>
        <v>5987.1590761194821</v>
      </c>
      <c r="AS166" s="51">
        <f t="shared" si="56"/>
        <v>7748.0882161546233</v>
      </c>
      <c r="AT166" s="51">
        <f t="shared" si="56"/>
        <v>3874.0441080773116</v>
      </c>
      <c r="AV166" s="7"/>
      <c r="AW166" s="7"/>
      <c r="AX166" s="7"/>
      <c r="AY166" s="7"/>
    </row>
    <row r="167" spans="2:51" s="12" customFormat="1" ht="12.75" customHeight="1" x14ac:dyDescent="0.15">
      <c r="B167" s="16" t="s">
        <v>137</v>
      </c>
      <c r="C167" s="16" t="str">
        <f t="shared" si="20"/>
        <v>Eastern Africa</v>
      </c>
      <c r="D167" s="16" t="str">
        <f t="shared" si="58"/>
        <v>Middle East and Africa</v>
      </c>
      <c r="E167" s="16" t="str">
        <f t="shared" si="58"/>
        <v/>
      </c>
      <c r="F167" s="32">
        <v>21817.6177799701</v>
      </c>
      <c r="G167" s="32">
        <f t="shared" si="22"/>
        <v>0</v>
      </c>
      <c r="H167" s="32">
        <f t="shared" si="23"/>
        <v>0</v>
      </c>
      <c r="I167" s="32">
        <f t="shared" si="24"/>
        <v>0</v>
      </c>
      <c r="J167" s="32">
        <f t="shared" si="25"/>
        <v>0</v>
      </c>
      <c r="K167" s="32">
        <f t="shared" si="26"/>
        <v>8.7409448718919958</v>
      </c>
      <c r="L167" s="32">
        <f t="shared" si="27"/>
        <v>0</v>
      </c>
      <c r="M167" s="32">
        <f t="shared" si="43"/>
        <v>8.7409448718919958</v>
      </c>
      <c r="N167" s="32">
        <f t="shared" si="28"/>
        <v>0</v>
      </c>
      <c r="O167" s="32">
        <f t="shared" si="29"/>
        <v>0</v>
      </c>
      <c r="P167" s="32">
        <f t="shared" si="30"/>
        <v>0</v>
      </c>
      <c r="Q167" s="32">
        <f t="shared" si="31"/>
        <v>0</v>
      </c>
      <c r="R167" s="32">
        <f t="shared" si="32"/>
        <v>3228.0162093961621</v>
      </c>
      <c r="S167" s="32">
        <f t="shared" si="33"/>
        <v>0</v>
      </c>
      <c r="T167" s="32">
        <f t="shared" si="44"/>
        <v>3228.0162093961621</v>
      </c>
      <c r="U167" s="32">
        <f t="shared" ref="U167:Y182" si="59">I370*$F370/100</f>
        <v>20.073753407556993</v>
      </c>
      <c r="V167" s="32">
        <f t="shared" si="59"/>
        <v>2896.4567447436511</v>
      </c>
      <c r="W167" s="32">
        <f t="shared" si="59"/>
        <v>143.83753989826138</v>
      </c>
      <c r="X167" s="32">
        <f t="shared" si="59"/>
        <v>17904.406663299058</v>
      </c>
      <c r="Y167" s="32">
        <f t="shared" si="59"/>
        <v>493.87523549771976</v>
      </c>
      <c r="Z167" s="32">
        <f t="shared" si="46"/>
        <v>-2877.7893111442027</v>
      </c>
      <c r="AA167" s="8"/>
      <c r="AB167" s="32">
        <f t="shared" si="47"/>
        <v>1513.3645775318073</v>
      </c>
      <c r="AC167" s="32">
        <f t="shared" si="48"/>
        <v>13394.00763654708</v>
      </c>
      <c r="AD167" s="32">
        <f t="shared" si="49"/>
        <v>6652.0754532813899</v>
      </c>
      <c r="AE167" s="32">
        <f t="shared" si="50"/>
        <v>258.170112609863</v>
      </c>
      <c r="AF167" s="8"/>
      <c r="AG167" s="32">
        <f t="shared" si="34"/>
        <v>0</v>
      </c>
      <c r="AH167" s="32">
        <f t="shared" si="35"/>
        <v>0</v>
      </c>
      <c r="AI167" s="32">
        <f t="shared" si="36"/>
        <v>0</v>
      </c>
      <c r="AJ167" s="32">
        <f t="shared" si="37"/>
        <v>0</v>
      </c>
      <c r="AK167" s="32">
        <f t="shared" si="51"/>
        <v>21817.6177799701</v>
      </c>
      <c r="AL167" s="32">
        <f t="shared" si="55"/>
        <v>0</v>
      </c>
      <c r="AN167" s="39">
        <f t="shared" si="39"/>
        <v>0.36</v>
      </c>
      <c r="AO167" s="39">
        <f t="shared" si="40"/>
        <v>0.49</v>
      </c>
      <c r="AP167" s="39">
        <f t="shared" si="41"/>
        <v>0.14000000000000001</v>
      </c>
      <c r="AR167" s="51">
        <f t="shared" si="56"/>
        <v>1162.0858353826184</v>
      </c>
      <c r="AS167" s="51">
        <f t="shared" si="56"/>
        <v>1581.7279426041193</v>
      </c>
      <c r="AT167" s="51">
        <f t="shared" si="56"/>
        <v>451.92226931546276</v>
      </c>
    </row>
    <row r="168" spans="2:51" s="12" customFormat="1" ht="12.75" customHeight="1" x14ac:dyDescent="0.15">
      <c r="B168" s="16" t="s">
        <v>138</v>
      </c>
      <c r="C168" s="16" t="str">
        <f t="shared" si="20"/>
        <v>Caribbean</v>
      </c>
      <c r="D168" s="16" t="str">
        <f t="shared" si="58"/>
        <v/>
      </c>
      <c r="E168" s="16" t="str">
        <f t="shared" si="58"/>
        <v/>
      </c>
      <c r="F168" s="32">
        <v>771.112247169017</v>
      </c>
      <c r="G168" s="32">
        <f t="shared" si="22"/>
        <v>0</v>
      </c>
      <c r="H168" s="32">
        <f t="shared" si="23"/>
        <v>0</v>
      </c>
      <c r="I168" s="32">
        <f t="shared" si="24"/>
        <v>0</v>
      </c>
      <c r="J168" s="32">
        <f t="shared" si="25"/>
        <v>0</v>
      </c>
      <c r="K168" s="32">
        <f t="shared" si="26"/>
        <v>0</v>
      </c>
      <c r="L168" s="32">
        <f t="shared" si="27"/>
        <v>0</v>
      </c>
      <c r="M168" s="32">
        <f t="shared" si="43"/>
        <v>0</v>
      </c>
      <c r="N168" s="32">
        <f t="shared" si="28"/>
        <v>0</v>
      </c>
      <c r="O168" s="32">
        <f t="shared" si="29"/>
        <v>0</v>
      </c>
      <c r="P168" s="32">
        <f t="shared" si="30"/>
        <v>0</v>
      </c>
      <c r="Q168" s="32">
        <f t="shared" si="31"/>
        <v>0</v>
      </c>
      <c r="R168" s="32">
        <f t="shared" si="32"/>
        <v>0</v>
      </c>
      <c r="S168" s="32">
        <f t="shared" si="33"/>
        <v>0</v>
      </c>
      <c r="T168" s="32">
        <f t="shared" si="44"/>
        <v>0</v>
      </c>
      <c r="U168" s="32">
        <f t="shared" si="59"/>
        <v>194.57487769110787</v>
      </c>
      <c r="V168" s="32">
        <f t="shared" si="59"/>
        <v>96.277920092769364</v>
      </c>
      <c r="W168" s="32">
        <f t="shared" si="59"/>
        <v>7.9079890441145544</v>
      </c>
      <c r="X168" s="32">
        <f t="shared" si="59"/>
        <v>114.23956892639633</v>
      </c>
      <c r="Y168" s="32">
        <f t="shared" si="59"/>
        <v>100.99130095338995</v>
      </c>
      <c r="Z168" s="32">
        <f t="shared" si="46"/>
        <v>257.12059046123898</v>
      </c>
      <c r="AA168" s="8"/>
      <c r="AB168" s="32">
        <f t="shared" si="47"/>
        <v>770.28266286849896</v>
      </c>
      <c r="AC168" s="32">
        <f t="shared" si="48"/>
        <v>0</v>
      </c>
      <c r="AD168" s="32">
        <f t="shared" si="49"/>
        <v>0</v>
      </c>
      <c r="AE168" s="32">
        <f t="shared" si="50"/>
        <v>0.829584300518035</v>
      </c>
      <c r="AF168" s="8"/>
      <c r="AG168" s="32">
        <f t="shared" si="34"/>
        <v>0</v>
      </c>
      <c r="AH168" s="32">
        <f t="shared" si="35"/>
        <v>0</v>
      </c>
      <c r="AI168" s="32">
        <f t="shared" si="36"/>
        <v>0</v>
      </c>
      <c r="AJ168" s="32">
        <f t="shared" si="37"/>
        <v>0</v>
      </c>
      <c r="AK168" s="32">
        <f t="shared" si="51"/>
        <v>0</v>
      </c>
      <c r="AL168" s="32">
        <f t="shared" si="55"/>
        <v>0</v>
      </c>
      <c r="AN168" s="39">
        <f t="shared" si="39"/>
        <v>0.4</v>
      </c>
      <c r="AO168" s="39">
        <f t="shared" si="40"/>
        <v>0.56000000000000005</v>
      </c>
      <c r="AP168" s="39">
        <f t="shared" si="41"/>
        <v>0.04</v>
      </c>
      <c r="AR168" s="51">
        <f t="shared" si="56"/>
        <v>0</v>
      </c>
      <c r="AS168" s="51">
        <f t="shared" si="56"/>
        <v>0</v>
      </c>
      <c r="AT168" s="51">
        <f t="shared" si="56"/>
        <v>0</v>
      </c>
      <c r="AV168" s="7"/>
      <c r="AW168" s="7"/>
      <c r="AX168" s="7"/>
      <c r="AY168" s="7"/>
    </row>
    <row r="169" spans="2:51" s="12" customFormat="1" ht="12.75" customHeight="1" x14ac:dyDescent="0.15">
      <c r="B169" s="16" t="s">
        <v>139</v>
      </c>
      <c r="C169" s="16" t="str">
        <f t="shared" si="20"/>
        <v>Caribbean</v>
      </c>
      <c r="D169" s="16" t="str">
        <f t="shared" si="58"/>
        <v>Latin America</v>
      </c>
      <c r="E169" s="16" t="str">
        <f t="shared" si="58"/>
        <v/>
      </c>
      <c r="F169" s="32">
        <v>48401.551382899197</v>
      </c>
      <c r="G169" s="32">
        <f t="shared" si="22"/>
        <v>2602.5200523118269</v>
      </c>
      <c r="H169" s="32">
        <f t="shared" si="23"/>
        <v>0</v>
      </c>
      <c r="I169" s="32">
        <f t="shared" si="24"/>
        <v>0</v>
      </c>
      <c r="J169" s="32">
        <f t="shared" si="25"/>
        <v>0</v>
      </c>
      <c r="K169" s="32">
        <f t="shared" si="26"/>
        <v>0</v>
      </c>
      <c r="L169" s="32">
        <f t="shared" si="27"/>
        <v>0</v>
      </c>
      <c r="M169" s="32">
        <f t="shared" si="43"/>
        <v>2602.5200523118269</v>
      </c>
      <c r="N169" s="32">
        <f t="shared" si="28"/>
        <v>12970.377075739945</v>
      </c>
      <c r="O169" s="32">
        <f t="shared" si="29"/>
        <v>0</v>
      </c>
      <c r="P169" s="32">
        <f t="shared" si="30"/>
        <v>0</v>
      </c>
      <c r="Q169" s="32">
        <f t="shared" si="31"/>
        <v>0</v>
      </c>
      <c r="R169" s="32">
        <f t="shared" si="32"/>
        <v>0</v>
      </c>
      <c r="S169" s="32">
        <f t="shared" si="33"/>
        <v>0</v>
      </c>
      <c r="T169" s="32">
        <f t="shared" si="44"/>
        <v>12970.377075739945</v>
      </c>
      <c r="U169" s="32">
        <f t="shared" si="59"/>
        <v>13330.776569203717</v>
      </c>
      <c r="V169" s="32">
        <f t="shared" si="59"/>
        <v>14560.696861772773</v>
      </c>
      <c r="W169" s="32">
        <f t="shared" si="59"/>
        <v>1393.5308363635254</v>
      </c>
      <c r="X169" s="32">
        <f t="shared" si="59"/>
        <v>413.57932357710365</v>
      </c>
      <c r="Y169" s="32">
        <f t="shared" si="59"/>
        <v>1315.0788593191835</v>
      </c>
      <c r="Z169" s="32">
        <f t="shared" si="46"/>
        <v>1814.9918046111197</v>
      </c>
      <c r="AA169" s="8"/>
      <c r="AB169" s="32">
        <f t="shared" si="47"/>
        <v>13376.914927005764</v>
      </c>
      <c r="AC169" s="32">
        <f t="shared" si="48"/>
        <v>24367.378733277299</v>
      </c>
      <c r="AD169" s="32">
        <f t="shared" si="49"/>
        <v>10246.889555692669</v>
      </c>
      <c r="AE169" s="32">
        <f t="shared" si="50"/>
        <v>410.36816692352272</v>
      </c>
      <c r="AF169" s="8"/>
      <c r="AG169" s="32">
        <f t="shared" si="34"/>
        <v>48401.551382899197</v>
      </c>
      <c r="AH169" s="32">
        <f t="shared" si="35"/>
        <v>0</v>
      </c>
      <c r="AI169" s="32">
        <f t="shared" si="36"/>
        <v>0</v>
      </c>
      <c r="AJ169" s="32">
        <f t="shared" si="37"/>
        <v>0</v>
      </c>
      <c r="AK169" s="32">
        <f t="shared" si="51"/>
        <v>0</v>
      </c>
      <c r="AL169" s="32">
        <f t="shared" si="55"/>
        <v>0</v>
      </c>
      <c r="AN169" s="39">
        <f t="shared" si="39"/>
        <v>0.4</v>
      </c>
      <c r="AO169" s="39">
        <f t="shared" si="40"/>
        <v>0.56000000000000005</v>
      </c>
      <c r="AP169" s="39">
        <f t="shared" si="41"/>
        <v>0.04</v>
      </c>
      <c r="AR169" s="51">
        <f t="shared" si="56"/>
        <v>5188.1508302959783</v>
      </c>
      <c r="AS169" s="51">
        <f t="shared" si="56"/>
        <v>7263.4111624143698</v>
      </c>
      <c r="AT169" s="51">
        <f t="shared" si="56"/>
        <v>518.81508302959787</v>
      </c>
    </row>
    <row r="170" spans="2:51" s="12" customFormat="1" ht="12.75" customHeight="1" x14ac:dyDescent="0.15">
      <c r="B170" s="16" t="s">
        <v>140</v>
      </c>
      <c r="C170" s="16" t="str">
        <f t="shared" si="20"/>
        <v>South America</v>
      </c>
      <c r="D170" s="16" t="str">
        <f t="shared" si="58"/>
        <v>Latin America</v>
      </c>
      <c r="E170" s="16" t="str">
        <f t="shared" si="58"/>
        <v/>
      </c>
      <c r="F170" s="32">
        <v>257905.80726063199</v>
      </c>
      <c r="G170" s="32">
        <f t="shared" si="22"/>
        <v>2618.9378654642887</v>
      </c>
      <c r="H170" s="32">
        <f t="shared" si="23"/>
        <v>0</v>
      </c>
      <c r="I170" s="32">
        <f t="shared" si="24"/>
        <v>0</v>
      </c>
      <c r="J170" s="32">
        <f t="shared" si="25"/>
        <v>5832.9076285020965</v>
      </c>
      <c r="K170" s="32">
        <f t="shared" si="26"/>
        <v>0</v>
      </c>
      <c r="L170" s="32">
        <f t="shared" si="27"/>
        <v>0</v>
      </c>
      <c r="M170" s="32">
        <f t="shared" si="43"/>
        <v>8451.8454939663861</v>
      </c>
      <c r="N170" s="32">
        <f t="shared" si="28"/>
        <v>8447.198907738004</v>
      </c>
      <c r="O170" s="32">
        <f t="shared" si="29"/>
        <v>0</v>
      </c>
      <c r="P170" s="32">
        <f t="shared" si="30"/>
        <v>0</v>
      </c>
      <c r="Q170" s="32">
        <f t="shared" si="31"/>
        <v>18813.631128161422</v>
      </c>
      <c r="R170" s="32">
        <f t="shared" si="32"/>
        <v>0</v>
      </c>
      <c r="S170" s="32">
        <f t="shared" si="33"/>
        <v>0</v>
      </c>
      <c r="T170" s="32">
        <f t="shared" si="44"/>
        <v>27260.830035899424</v>
      </c>
      <c r="U170" s="32">
        <f t="shared" si="59"/>
        <v>118450.20957127113</v>
      </c>
      <c r="V170" s="32">
        <f t="shared" si="59"/>
        <v>90179.477724060154</v>
      </c>
      <c r="W170" s="32">
        <f t="shared" si="59"/>
        <v>2909.5976340264169</v>
      </c>
      <c r="X170" s="32">
        <f t="shared" si="59"/>
        <v>3506.5920566654881</v>
      </c>
      <c r="Y170" s="32">
        <f t="shared" si="59"/>
        <v>1802.5656353762108</v>
      </c>
      <c r="Z170" s="32">
        <f t="shared" si="46"/>
        <v>5344.6891093667946</v>
      </c>
      <c r="AA170" s="8"/>
      <c r="AB170" s="32">
        <f t="shared" si="47"/>
        <v>122624.19589716182</v>
      </c>
      <c r="AC170" s="32">
        <f t="shared" si="48"/>
        <v>91922.869085371407</v>
      </c>
      <c r="AD170" s="32">
        <f t="shared" si="49"/>
        <v>43354.439865946726</v>
      </c>
      <c r="AE170" s="32">
        <f t="shared" si="50"/>
        <v>4.3024121522903398</v>
      </c>
      <c r="AF170" s="8"/>
      <c r="AG170" s="32">
        <f t="shared" si="34"/>
        <v>132190.05995130929</v>
      </c>
      <c r="AH170" s="32">
        <f t="shared" si="35"/>
        <v>0</v>
      </c>
      <c r="AI170" s="32">
        <f t="shared" si="36"/>
        <v>0</v>
      </c>
      <c r="AJ170" s="32">
        <f t="shared" si="37"/>
        <v>125715.74730932272</v>
      </c>
      <c r="AK170" s="32">
        <f t="shared" si="51"/>
        <v>0</v>
      </c>
      <c r="AL170" s="32">
        <f t="shared" si="55"/>
        <v>0</v>
      </c>
      <c r="AN170" s="39">
        <f t="shared" si="39"/>
        <v>0.32</v>
      </c>
      <c r="AO170" s="39">
        <f t="shared" si="40"/>
        <v>0.6</v>
      </c>
      <c r="AP170" s="39">
        <f t="shared" si="41"/>
        <v>0.08</v>
      </c>
      <c r="AR170" s="51">
        <f t="shared" si="56"/>
        <v>8723.4656114878162</v>
      </c>
      <c r="AS170" s="51">
        <f t="shared" si="56"/>
        <v>16356.498021539654</v>
      </c>
      <c r="AT170" s="51">
        <f t="shared" si="56"/>
        <v>2180.8664028719541</v>
      </c>
      <c r="AV170" s="7"/>
      <c r="AW170" s="7"/>
      <c r="AX170" s="7"/>
      <c r="AY170" s="7"/>
    </row>
    <row r="171" spans="2:51" s="12" customFormat="1" ht="12.75" customHeight="1" x14ac:dyDescent="0.15">
      <c r="B171" s="16" t="s">
        <v>141</v>
      </c>
      <c r="C171" s="16" t="str">
        <f t="shared" si="20"/>
        <v>Central America</v>
      </c>
      <c r="D171" s="16" t="str">
        <f t="shared" si="58"/>
        <v>Latin America</v>
      </c>
      <c r="E171" s="16" t="str">
        <f t="shared" si="58"/>
        <v/>
      </c>
      <c r="F171" s="32">
        <v>20935.4365799427</v>
      </c>
      <c r="G171" s="32">
        <f t="shared" si="22"/>
        <v>421.67957549856868</v>
      </c>
      <c r="H171" s="32">
        <f t="shared" si="23"/>
        <v>0</v>
      </c>
      <c r="I171" s="32">
        <f t="shared" si="24"/>
        <v>0</v>
      </c>
      <c r="J171" s="32">
        <f t="shared" si="25"/>
        <v>26.782753275409373</v>
      </c>
      <c r="K171" s="32">
        <f t="shared" si="26"/>
        <v>0</v>
      </c>
      <c r="L171" s="32">
        <f t="shared" si="27"/>
        <v>0</v>
      </c>
      <c r="M171" s="32">
        <f t="shared" si="43"/>
        <v>448.46232877397807</v>
      </c>
      <c r="N171" s="32">
        <f t="shared" si="28"/>
        <v>7768.8503585875151</v>
      </c>
      <c r="O171" s="32">
        <f t="shared" si="29"/>
        <v>0</v>
      </c>
      <c r="P171" s="32">
        <f t="shared" si="30"/>
        <v>0</v>
      </c>
      <c r="Q171" s="32">
        <f t="shared" si="31"/>
        <v>493.43438591165847</v>
      </c>
      <c r="R171" s="32">
        <f t="shared" si="32"/>
        <v>0</v>
      </c>
      <c r="S171" s="32">
        <f t="shared" si="33"/>
        <v>0</v>
      </c>
      <c r="T171" s="32">
        <f t="shared" si="44"/>
        <v>8262.284744499173</v>
      </c>
      <c r="U171" s="32">
        <f t="shared" si="59"/>
        <v>5436.0179572215557</v>
      </c>
      <c r="V171" s="32">
        <f t="shared" si="59"/>
        <v>4550.8890175660054</v>
      </c>
      <c r="W171" s="32">
        <f t="shared" si="59"/>
        <v>1188.8455677816901</v>
      </c>
      <c r="X171" s="32">
        <f t="shared" si="59"/>
        <v>0.45125736236572145</v>
      </c>
      <c r="Y171" s="32">
        <f t="shared" si="59"/>
        <v>603.080875378727</v>
      </c>
      <c r="Z171" s="32">
        <f t="shared" si="46"/>
        <v>445.40483135920658</v>
      </c>
      <c r="AA171" s="8"/>
      <c r="AB171" s="32">
        <f t="shared" si="47"/>
        <v>2779.8498914241709</v>
      </c>
      <c r="AC171" s="32">
        <f t="shared" si="48"/>
        <v>14952.504732966341</v>
      </c>
      <c r="AD171" s="32">
        <f t="shared" si="49"/>
        <v>3129.6000513434342</v>
      </c>
      <c r="AE171" s="32">
        <f t="shared" si="50"/>
        <v>73.481904208660012</v>
      </c>
      <c r="AF171" s="8"/>
      <c r="AG171" s="32">
        <f t="shared" si="34"/>
        <v>20526.44189091694</v>
      </c>
      <c r="AH171" s="32">
        <f t="shared" si="35"/>
        <v>0</v>
      </c>
      <c r="AI171" s="32">
        <f t="shared" si="36"/>
        <v>0</v>
      </c>
      <c r="AJ171" s="32">
        <f t="shared" si="37"/>
        <v>408.99468902576058</v>
      </c>
      <c r="AK171" s="32">
        <f t="shared" si="51"/>
        <v>0</v>
      </c>
      <c r="AL171" s="32">
        <f t="shared" si="55"/>
        <v>0</v>
      </c>
      <c r="AN171" s="39">
        <f t="shared" si="39"/>
        <v>0.24</v>
      </c>
      <c r="AO171" s="39">
        <f t="shared" si="40"/>
        <v>0.51</v>
      </c>
      <c r="AP171" s="39">
        <f t="shared" si="41"/>
        <v>0.24</v>
      </c>
      <c r="AR171" s="51">
        <f t="shared" si="56"/>
        <v>1982.9483386798015</v>
      </c>
      <c r="AS171" s="51">
        <f t="shared" si="56"/>
        <v>4213.7652196945783</v>
      </c>
      <c r="AT171" s="51">
        <f t="shared" si="56"/>
        <v>1982.9483386798015</v>
      </c>
    </row>
    <row r="172" spans="2:51" s="12" customFormat="1" ht="12.75" customHeight="1" x14ac:dyDescent="0.15">
      <c r="B172" s="16" t="s">
        <v>142</v>
      </c>
      <c r="C172" s="16" t="str">
        <f t="shared" si="20"/>
        <v>Gulf of Guinea</v>
      </c>
      <c r="D172" s="16" t="str">
        <f t="shared" si="58"/>
        <v>Middle East and Africa</v>
      </c>
      <c r="E172" s="16" t="str">
        <f t="shared" si="58"/>
        <v/>
      </c>
      <c r="F172" s="32">
        <v>27131.745066761901</v>
      </c>
      <c r="G172" s="32">
        <f t="shared" si="22"/>
        <v>739.18694954340799</v>
      </c>
      <c r="H172" s="32">
        <f t="shared" si="23"/>
        <v>0</v>
      </c>
      <c r="I172" s="32">
        <f t="shared" si="24"/>
        <v>0</v>
      </c>
      <c r="J172" s="32">
        <f t="shared" si="25"/>
        <v>0</v>
      </c>
      <c r="K172" s="32">
        <f t="shared" si="26"/>
        <v>0</v>
      </c>
      <c r="L172" s="32">
        <f t="shared" si="27"/>
        <v>0</v>
      </c>
      <c r="M172" s="32">
        <f t="shared" si="43"/>
        <v>739.18694954340799</v>
      </c>
      <c r="N172" s="32">
        <f t="shared" si="28"/>
        <v>1833.2780204097728</v>
      </c>
      <c r="O172" s="32">
        <f t="shared" si="29"/>
        <v>0</v>
      </c>
      <c r="P172" s="32">
        <f t="shared" si="30"/>
        <v>0</v>
      </c>
      <c r="Q172" s="32">
        <f t="shared" si="31"/>
        <v>0</v>
      </c>
      <c r="R172" s="32">
        <f t="shared" si="32"/>
        <v>0</v>
      </c>
      <c r="S172" s="32">
        <f t="shared" si="33"/>
        <v>0</v>
      </c>
      <c r="T172" s="32">
        <f t="shared" si="44"/>
        <v>1833.2780204097728</v>
      </c>
      <c r="U172" s="32">
        <f t="shared" si="59"/>
        <v>17925.79976379708</v>
      </c>
      <c r="V172" s="32">
        <f t="shared" si="59"/>
        <v>6060.7740503262658</v>
      </c>
      <c r="W172" s="32">
        <f t="shared" si="59"/>
        <v>187.22731184693228</v>
      </c>
      <c r="X172" s="32">
        <f t="shared" si="59"/>
        <v>0</v>
      </c>
      <c r="Y172" s="32">
        <f t="shared" si="59"/>
        <v>414.25653431202647</v>
      </c>
      <c r="Z172" s="32">
        <f t="shared" si="46"/>
        <v>-28.777563473580813</v>
      </c>
      <c r="AA172" s="8"/>
      <c r="AB172" s="32">
        <f t="shared" si="47"/>
        <v>20206.305500268871</v>
      </c>
      <c r="AC172" s="32">
        <f t="shared" si="48"/>
        <v>5826.77963674067</v>
      </c>
      <c r="AD172" s="32">
        <f t="shared" si="49"/>
        <v>1083.174774169921</v>
      </c>
      <c r="AE172" s="32">
        <f t="shared" si="50"/>
        <v>15.4851555824279</v>
      </c>
      <c r="AF172" s="8"/>
      <c r="AG172" s="32">
        <f t="shared" si="34"/>
        <v>27131.745066761901</v>
      </c>
      <c r="AH172" s="32">
        <f t="shared" si="35"/>
        <v>0</v>
      </c>
      <c r="AI172" s="32">
        <f t="shared" si="36"/>
        <v>0</v>
      </c>
      <c r="AJ172" s="32">
        <f t="shared" si="37"/>
        <v>0</v>
      </c>
      <c r="AK172" s="32">
        <f t="shared" si="51"/>
        <v>0</v>
      </c>
      <c r="AL172" s="32">
        <f t="shared" si="55"/>
        <v>0</v>
      </c>
      <c r="AN172" s="39">
        <f t="shared" si="39"/>
        <v>0.31</v>
      </c>
      <c r="AO172" s="39">
        <f t="shared" si="40"/>
        <v>0.56999999999999995</v>
      </c>
      <c r="AP172" s="39">
        <f t="shared" si="41"/>
        <v>0.12</v>
      </c>
      <c r="AR172" s="51">
        <f t="shared" si="56"/>
        <v>568.31618632702953</v>
      </c>
      <c r="AS172" s="51">
        <f t="shared" si="56"/>
        <v>1044.9684716335705</v>
      </c>
      <c r="AT172" s="51">
        <f t="shared" si="56"/>
        <v>219.99336244917274</v>
      </c>
      <c r="AV172" s="7"/>
      <c r="AW172" s="7"/>
      <c r="AX172" s="7"/>
      <c r="AY172" s="7"/>
    </row>
    <row r="173" spans="2:51" s="12" customFormat="1" ht="12.75" customHeight="1" x14ac:dyDescent="0.15">
      <c r="B173" s="16" t="s">
        <v>143</v>
      </c>
      <c r="C173" s="16" t="str">
        <f t="shared" si="20"/>
        <v>Eastern Africa</v>
      </c>
      <c r="D173" s="16" t="str">
        <f t="shared" si="58"/>
        <v>Middle East and Africa</v>
      </c>
      <c r="E173" s="16" t="str">
        <f t="shared" si="58"/>
        <v/>
      </c>
      <c r="F173" s="32">
        <v>121044.601071834</v>
      </c>
      <c r="G173" s="32">
        <f t="shared" si="22"/>
        <v>0</v>
      </c>
      <c r="H173" s="32">
        <f t="shared" si="23"/>
        <v>0</v>
      </c>
      <c r="I173" s="32">
        <f t="shared" si="24"/>
        <v>80.872862532463273</v>
      </c>
      <c r="J173" s="32">
        <f t="shared" si="25"/>
        <v>61.693264476849137</v>
      </c>
      <c r="K173" s="32">
        <f t="shared" si="26"/>
        <v>52.899724916740624</v>
      </c>
      <c r="L173" s="32">
        <f t="shared" si="27"/>
        <v>0</v>
      </c>
      <c r="M173" s="32">
        <f t="shared" si="43"/>
        <v>195.46585192605306</v>
      </c>
      <c r="N173" s="32">
        <f t="shared" si="28"/>
        <v>0</v>
      </c>
      <c r="O173" s="32">
        <f t="shared" si="29"/>
        <v>0</v>
      </c>
      <c r="P173" s="32">
        <f t="shared" si="30"/>
        <v>2871.6548053422121</v>
      </c>
      <c r="Q173" s="32">
        <f t="shared" si="31"/>
        <v>2190.6206092442576</v>
      </c>
      <c r="R173" s="32">
        <f t="shared" si="32"/>
        <v>1878.3773011306619</v>
      </c>
      <c r="S173" s="32">
        <f t="shared" si="33"/>
        <v>0</v>
      </c>
      <c r="T173" s="32">
        <f t="shared" si="44"/>
        <v>6940.6527157171313</v>
      </c>
      <c r="U173" s="32">
        <f t="shared" si="59"/>
        <v>225.17989234275151</v>
      </c>
      <c r="V173" s="32">
        <f t="shared" si="59"/>
        <v>42618.158585234705</v>
      </c>
      <c r="W173" s="32">
        <f t="shared" si="59"/>
        <v>1220.1145642040001</v>
      </c>
      <c r="X173" s="32">
        <f t="shared" si="59"/>
        <v>66423.830901606299</v>
      </c>
      <c r="Y173" s="32">
        <f t="shared" si="59"/>
        <v>610.62073900683072</v>
      </c>
      <c r="Z173" s="32">
        <f t="shared" si="46"/>
        <v>2810.5778217962215</v>
      </c>
      <c r="AA173" s="8"/>
      <c r="AB173" s="32">
        <f t="shared" si="47"/>
        <v>20364.544281721068</v>
      </c>
      <c r="AC173" s="32">
        <f t="shared" si="48"/>
        <v>61921.362843692201</v>
      </c>
      <c r="AD173" s="32">
        <f t="shared" si="49"/>
        <v>38736.324834525498</v>
      </c>
      <c r="AE173" s="32">
        <f t="shared" si="50"/>
        <v>22.3691118955612</v>
      </c>
      <c r="AF173" s="8"/>
      <c r="AG173" s="32">
        <f t="shared" si="34"/>
        <v>0</v>
      </c>
      <c r="AH173" s="32">
        <f t="shared" si="35"/>
        <v>0</v>
      </c>
      <c r="AI173" s="32">
        <f t="shared" si="36"/>
        <v>29395.790310435852</v>
      </c>
      <c r="AJ173" s="32">
        <f t="shared" si="37"/>
        <v>17493.692567324342</v>
      </c>
      <c r="AK173" s="32">
        <f t="shared" si="51"/>
        <v>74155.130298533899</v>
      </c>
      <c r="AL173" s="32">
        <f t="shared" si="55"/>
        <v>0</v>
      </c>
      <c r="AN173" s="39">
        <f t="shared" si="39"/>
        <v>0.36</v>
      </c>
      <c r="AO173" s="39">
        <f t="shared" si="40"/>
        <v>0.49</v>
      </c>
      <c r="AP173" s="39">
        <f t="shared" si="41"/>
        <v>0.14000000000000001</v>
      </c>
      <c r="AR173" s="51">
        <f t="shared" si="56"/>
        <v>2498.6349776581674</v>
      </c>
      <c r="AS173" s="51">
        <f t="shared" si="56"/>
        <v>3400.9198307013944</v>
      </c>
      <c r="AT173" s="51">
        <f t="shared" si="56"/>
        <v>971.6913802003985</v>
      </c>
    </row>
    <row r="174" spans="2:51" s="12" customFormat="1" ht="12.75" customHeight="1" x14ac:dyDescent="0.15">
      <c r="B174" s="16" t="s">
        <v>144</v>
      </c>
      <c r="C174" s="16" t="str">
        <f t="shared" si="20"/>
        <v>Northern Europe</v>
      </c>
      <c r="D174" s="16" t="str">
        <f t="shared" si="58"/>
        <v>Eastern Europe</v>
      </c>
      <c r="E174" s="16" t="str">
        <f t="shared" si="58"/>
        <v>EU</v>
      </c>
      <c r="F174" s="32">
        <v>45100.315448462898</v>
      </c>
      <c r="G174" s="32">
        <f t="shared" si="22"/>
        <v>0</v>
      </c>
      <c r="H174" s="32">
        <f t="shared" si="23"/>
        <v>13.60942328570691</v>
      </c>
      <c r="I174" s="32">
        <f t="shared" si="24"/>
        <v>0</v>
      </c>
      <c r="J174" s="32">
        <f t="shared" si="25"/>
        <v>0</v>
      </c>
      <c r="K174" s="32">
        <f t="shared" si="26"/>
        <v>0</v>
      </c>
      <c r="L174" s="32">
        <f t="shared" si="27"/>
        <v>0</v>
      </c>
      <c r="M174" s="32">
        <f t="shared" si="43"/>
        <v>13.60942328570691</v>
      </c>
      <c r="N174" s="32">
        <f t="shared" si="28"/>
        <v>0</v>
      </c>
      <c r="O174" s="32">
        <f t="shared" si="29"/>
        <v>8843.9039684069558</v>
      </c>
      <c r="P174" s="32">
        <f t="shared" si="30"/>
        <v>0</v>
      </c>
      <c r="Q174" s="32">
        <f t="shared" si="31"/>
        <v>0</v>
      </c>
      <c r="R174" s="32">
        <f t="shared" si="32"/>
        <v>0</v>
      </c>
      <c r="S174" s="32">
        <f t="shared" si="33"/>
        <v>0</v>
      </c>
      <c r="T174" s="32">
        <f t="shared" si="44"/>
        <v>8843.9039684069558</v>
      </c>
      <c r="U174" s="32">
        <f t="shared" si="59"/>
        <v>21811.977370778048</v>
      </c>
      <c r="V174" s="32">
        <f t="shared" si="59"/>
        <v>9768.8399407924971</v>
      </c>
      <c r="W174" s="32">
        <f t="shared" si="59"/>
        <v>609.94276711882969</v>
      </c>
      <c r="X174" s="32">
        <f t="shared" si="59"/>
        <v>9.7426646720654624</v>
      </c>
      <c r="Y174" s="32">
        <f t="shared" si="59"/>
        <v>2714.3302964968143</v>
      </c>
      <c r="Z174" s="32">
        <f t="shared" si="46"/>
        <v>1327.9690169119785</v>
      </c>
      <c r="AA174" s="8"/>
      <c r="AB174" s="32">
        <f t="shared" si="47"/>
        <v>43131.168171554789</v>
      </c>
      <c r="AC174" s="32">
        <f t="shared" si="48"/>
        <v>108.424652069807</v>
      </c>
      <c r="AD174" s="32">
        <f t="shared" si="49"/>
        <v>0</v>
      </c>
      <c r="AE174" s="32">
        <f t="shared" si="50"/>
        <v>1860.7226248383492</v>
      </c>
      <c r="AF174" s="8"/>
      <c r="AG174" s="32">
        <f t="shared" si="34"/>
        <v>0</v>
      </c>
      <c r="AH174" s="32">
        <f t="shared" si="35"/>
        <v>45100.315448462898</v>
      </c>
      <c r="AI174" s="32">
        <f t="shared" si="36"/>
        <v>0</v>
      </c>
      <c r="AJ174" s="32">
        <f t="shared" si="37"/>
        <v>0</v>
      </c>
      <c r="AK174" s="32">
        <f t="shared" si="51"/>
        <v>0</v>
      </c>
      <c r="AL174" s="32">
        <f t="shared" si="55"/>
        <v>0</v>
      </c>
      <c r="AN174" s="39">
        <f t="shared" si="39"/>
        <v>0.34</v>
      </c>
      <c r="AO174" s="39">
        <f t="shared" si="40"/>
        <v>0.44</v>
      </c>
      <c r="AP174" s="39">
        <f t="shared" si="41"/>
        <v>0.22</v>
      </c>
      <c r="AR174" s="51">
        <f t="shared" si="56"/>
        <v>3006.9273492583652</v>
      </c>
      <c r="AS174" s="51">
        <f t="shared" si="56"/>
        <v>3891.3177460990605</v>
      </c>
      <c r="AT174" s="51">
        <f t="shared" si="56"/>
        <v>1945.6588730495303</v>
      </c>
      <c r="AV174" s="7"/>
      <c r="AW174" s="7"/>
      <c r="AX174" s="7"/>
      <c r="AY174" s="7"/>
    </row>
    <row r="175" spans="2:51" s="12" customFormat="1" ht="12.75" customHeight="1" x14ac:dyDescent="0.15">
      <c r="B175" s="16" t="s">
        <v>145</v>
      </c>
      <c r="C175" s="16" t="str">
        <f t="shared" si="20"/>
        <v>Eastern Africa</v>
      </c>
      <c r="D175" s="16" t="str">
        <f t="shared" si="58"/>
        <v>Middle East and Africa</v>
      </c>
      <c r="E175" s="16" t="str">
        <f t="shared" si="58"/>
        <v/>
      </c>
      <c r="F175" s="32">
        <v>1136270.15075331</v>
      </c>
      <c r="G175" s="32">
        <f t="shared" si="22"/>
        <v>683.06926847422858</v>
      </c>
      <c r="H175" s="32">
        <f t="shared" si="23"/>
        <v>0</v>
      </c>
      <c r="I175" s="32">
        <f t="shared" si="24"/>
        <v>398.17200031543922</v>
      </c>
      <c r="J175" s="32">
        <f t="shared" si="25"/>
        <v>1742.9178792228643</v>
      </c>
      <c r="K175" s="32">
        <f t="shared" si="26"/>
        <v>112.21470119708522</v>
      </c>
      <c r="L175" s="32">
        <f t="shared" si="27"/>
        <v>0</v>
      </c>
      <c r="M175" s="32">
        <f t="shared" si="43"/>
        <v>2936.3738492096172</v>
      </c>
      <c r="N175" s="32">
        <f t="shared" si="28"/>
        <v>34265.831942872886</v>
      </c>
      <c r="O175" s="32">
        <f t="shared" si="29"/>
        <v>0</v>
      </c>
      <c r="P175" s="32">
        <f t="shared" si="30"/>
        <v>19974.101422601376</v>
      </c>
      <c r="Q175" s="32">
        <f t="shared" si="31"/>
        <v>87432.613200534252</v>
      </c>
      <c r="R175" s="32">
        <f t="shared" si="32"/>
        <v>5629.1949736340566</v>
      </c>
      <c r="S175" s="32">
        <f t="shared" si="33"/>
        <v>0</v>
      </c>
      <c r="T175" s="32">
        <f t="shared" si="44"/>
        <v>147301.74153964259</v>
      </c>
      <c r="U175" s="32">
        <f t="shared" si="59"/>
        <v>85063.521164419377</v>
      </c>
      <c r="V175" s="32">
        <f t="shared" si="59"/>
        <v>786055.21564314282</v>
      </c>
      <c r="W175" s="32">
        <f t="shared" si="59"/>
        <v>21015.300945097599</v>
      </c>
      <c r="X175" s="32">
        <f t="shared" si="59"/>
        <v>86221.691292364267</v>
      </c>
      <c r="Y175" s="32">
        <f t="shared" si="59"/>
        <v>7676.306708462088</v>
      </c>
      <c r="Z175" s="32">
        <f t="shared" si="46"/>
        <v>-3.8902857340872288E-4</v>
      </c>
      <c r="AA175" s="8"/>
      <c r="AB175" s="32">
        <f t="shared" si="47"/>
        <v>355795.52828347596</v>
      </c>
      <c r="AC175" s="32">
        <f t="shared" si="48"/>
        <v>597005.19517481199</v>
      </c>
      <c r="AD175" s="32">
        <f t="shared" si="49"/>
        <v>175881.12130832649</v>
      </c>
      <c r="AE175" s="32">
        <f t="shared" si="50"/>
        <v>7588.3059867024404</v>
      </c>
      <c r="AF175" s="8"/>
      <c r="AG175" s="32">
        <f t="shared" si="34"/>
        <v>243890.27505485629</v>
      </c>
      <c r="AH175" s="32">
        <f t="shared" si="35"/>
        <v>0</v>
      </c>
      <c r="AI175" s="32">
        <f t="shared" si="36"/>
        <v>269407.60745733842</v>
      </c>
      <c r="AJ175" s="32">
        <f t="shared" si="37"/>
        <v>568410.28000716737</v>
      </c>
      <c r="AK175" s="32">
        <f t="shared" si="51"/>
        <v>54561.988233947814</v>
      </c>
      <c r="AL175" s="32">
        <f t="shared" si="55"/>
        <v>0</v>
      </c>
      <c r="AN175" s="39">
        <f t="shared" si="39"/>
        <v>0.36</v>
      </c>
      <c r="AO175" s="39">
        <f t="shared" si="40"/>
        <v>0.49</v>
      </c>
      <c r="AP175" s="39">
        <f t="shared" si="41"/>
        <v>0.14000000000000001</v>
      </c>
      <c r="AR175" s="51">
        <f t="shared" si="56"/>
        <v>53028.626954271334</v>
      </c>
      <c r="AS175" s="51">
        <f t="shared" si="56"/>
        <v>72177.853354424864</v>
      </c>
      <c r="AT175" s="51">
        <f t="shared" si="56"/>
        <v>20622.243815549966</v>
      </c>
    </row>
    <row r="176" spans="2:51" s="12" customFormat="1" ht="12.75" customHeight="1" x14ac:dyDescent="0.15">
      <c r="B176" s="16" t="s">
        <v>146</v>
      </c>
      <c r="C176" s="16" t="str">
        <f t="shared" si="20"/>
        <v>Northern Europe</v>
      </c>
      <c r="D176" s="16" t="str">
        <f t="shared" si="58"/>
        <v>OECD90</v>
      </c>
      <c r="E176" s="16" t="str">
        <f t="shared" si="58"/>
        <v/>
      </c>
      <c r="F176" s="32">
        <v>1403.6849905848501</v>
      </c>
      <c r="G176" s="32">
        <f t="shared" si="22"/>
        <v>0</v>
      </c>
      <c r="H176" s="32">
        <f t="shared" si="23"/>
        <v>0</v>
      </c>
      <c r="I176" s="32">
        <f t="shared" si="24"/>
        <v>0</v>
      </c>
      <c r="J176" s="32">
        <f t="shared" si="25"/>
        <v>0</v>
      </c>
      <c r="K176" s="32">
        <f t="shared" si="26"/>
        <v>0</v>
      </c>
      <c r="L176" s="32">
        <f t="shared" si="27"/>
        <v>0</v>
      </c>
      <c r="M176" s="32">
        <f t="shared" si="43"/>
        <v>0</v>
      </c>
      <c r="N176" s="32">
        <f t="shared" si="28"/>
        <v>0</v>
      </c>
      <c r="O176" s="32">
        <f t="shared" si="29"/>
        <v>0</v>
      </c>
      <c r="P176" s="32">
        <f t="shared" si="30"/>
        <v>0</v>
      </c>
      <c r="Q176" s="32">
        <f t="shared" si="31"/>
        <v>0</v>
      </c>
      <c r="R176" s="32">
        <f t="shared" si="32"/>
        <v>0</v>
      </c>
      <c r="S176" s="32">
        <f t="shared" si="33"/>
        <v>0</v>
      </c>
      <c r="T176" s="32">
        <f t="shared" si="44"/>
        <v>0</v>
      </c>
      <c r="U176" s="32">
        <f t="shared" si="59"/>
        <v>375.30972935985233</v>
      </c>
      <c r="V176" s="32">
        <f t="shared" si="59"/>
        <v>441.59435845531567</v>
      </c>
      <c r="W176" s="32">
        <f t="shared" si="59"/>
        <v>44.505800636405439</v>
      </c>
      <c r="X176" s="32">
        <f t="shared" si="59"/>
        <v>0</v>
      </c>
      <c r="Y176" s="32">
        <f t="shared" si="59"/>
        <v>46.339517008695708</v>
      </c>
      <c r="Z176" s="32">
        <f t="shared" si="46"/>
        <v>495.93558512458105</v>
      </c>
      <c r="AA176" s="8"/>
      <c r="AB176" s="32">
        <f t="shared" si="47"/>
        <v>13.280998170375746</v>
      </c>
      <c r="AC176" s="32">
        <f t="shared" si="48"/>
        <v>1086.1776311397471</v>
      </c>
      <c r="AD176" s="32">
        <f t="shared" si="49"/>
        <v>304.22636127471901</v>
      </c>
      <c r="AE176" s="32">
        <f t="shared" si="50"/>
        <v>0</v>
      </c>
      <c r="AF176" s="8"/>
      <c r="AG176" s="32">
        <f t="shared" si="34"/>
        <v>0</v>
      </c>
      <c r="AH176" s="32">
        <f t="shared" si="35"/>
        <v>0</v>
      </c>
      <c r="AI176" s="32">
        <f t="shared" si="36"/>
        <v>0</v>
      </c>
      <c r="AJ176" s="32">
        <f t="shared" si="37"/>
        <v>0</v>
      </c>
      <c r="AK176" s="32">
        <f t="shared" si="51"/>
        <v>0</v>
      </c>
      <c r="AL176" s="32">
        <f t="shared" si="55"/>
        <v>0</v>
      </c>
      <c r="AN176" s="39">
        <f t="shared" si="39"/>
        <v>0.34</v>
      </c>
      <c r="AO176" s="39">
        <f t="shared" si="40"/>
        <v>0.44</v>
      </c>
      <c r="AP176" s="39">
        <f t="shared" si="41"/>
        <v>0.22</v>
      </c>
      <c r="AR176" s="51">
        <f t="shared" si="56"/>
        <v>0</v>
      </c>
      <c r="AS176" s="51">
        <f t="shared" si="56"/>
        <v>0</v>
      </c>
      <c r="AT176" s="51">
        <f t="shared" si="56"/>
        <v>0</v>
      </c>
      <c r="AV176" s="7"/>
      <c r="AW176" s="7"/>
      <c r="AX176" s="7"/>
      <c r="AY176" s="7"/>
    </row>
    <row r="177" spans="2:51" s="12" customFormat="1" ht="12.75" customHeight="1" x14ac:dyDescent="0.15">
      <c r="B177" s="16" t="s">
        <v>147</v>
      </c>
      <c r="C177" s="16" t="str">
        <f t="shared" si="20"/>
        <v>Pacific Islands</v>
      </c>
      <c r="D177" s="16" t="str">
        <f t="shared" si="58"/>
        <v>OECD90</v>
      </c>
      <c r="E177" s="16" t="str">
        <f t="shared" si="58"/>
        <v/>
      </c>
      <c r="F177" s="32">
        <v>18378.707404732701</v>
      </c>
      <c r="G177" s="32">
        <f t="shared" si="22"/>
        <v>0</v>
      </c>
      <c r="H177" s="32">
        <f t="shared" si="23"/>
        <v>0</v>
      </c>
      <c r="I177" s="32">
        <f t="shared" si="24"/>
        <v>0</v>
      </c>
      <c r="J177" s="32">
        <f t="shared" si="25"/>
        <v>0</v>
      </c>
      <c r="K177" s="32">
        <f t="shared" si="26"/>
        <v>0</v>
      </c>
      <c r="L177" s="32">
        <f t="shared" si="27"/>
        <v>0</v>
      </c>
      <c r="M177" s="32">
        <f t="shared" si="43"/>
        <v>0</v>
      </c>
      <c r="N177" s="32">
        <f t="shared" si="28"/>
        <v>0</v>
      </c>
      <c r="O177" s="32">
        <f t="shared" si="29"/>
        <v>0</v>
      </c>
      <c r="P177" s="32">
        <f t="shared" si="30"/>
        <v>0</v>
      </c>
      <c r="Q177" s="32">
        <f t="shared" si="31"/>
        <v>0</v>
      </c>
      <c r="R177" s="32">
        <f t="shared" si="32"/>
        <v>0</v>
      </c>
      <c r="S177" s="32">
        <f t="shared" si="33"/>
        <v>0</v>
      </c>
      <c r="T177" s="32">
        <f t="shared" si="44"/>
        <v>0</v>
      </c>
      <c r="U177" s="32">
        <f t="shared" si="59"/>
        <v>8079.2125664191135</v>
      </c>
      <c r="V177" s="32">
        <f t="shared" si="59"/>
        <v>3285.9038179661975</v>
      </c>
      <c r="W177" s="32">
        <f t="shared" si="59"/>
        <v>184.24688662891887</v>
      </c>
      <c r="X177" s="32">
        <f t="shared" si="59"/>
        <v>410.74671534538646</v>
      </c>
      <c r="Y177" s="32">
        <f t="shared" si="59"/>
        <v>831.18869210430557</v>
      </c>
      <c r="Z177" s="32">
        <f t="shared" si="46"/>
        <v>5587.408726268779</v>
      </c>
      <c r="AA177" s="8"/>
      <c r="AB177" s="32">
        <f t="shared" si="47"/>
        <v>2652.956263124936</v>
      </c>
      <c r="AC177" s="32">
        <f t="shared" si="48"/>
        <v>14749.71919953822</v>
      </c>
      <c r="AD177" s="32">
        <f t="shared" si="49"/>
        <v>942.40370070934205</v>
      </c>
      <c r="AE177" s="32">
        <f t="shared" si="50"/>
        <v>33.628241360187502</v>
      </c>
      <c r="AF177" s="8"/>
      <c r="AG177" s="32">
        <f t="shared" si="34"/>
        <v>0</v>
      </c>
      <c r="AH177" s="32">
        <f t="shared" si="35"/>
        <v>0</v>
      </c>
      <c r="AI177" s="32">
        <f t="shared" si="36"/>
        <v>0</v>
      </c>
      <c r="AJ177" s="32">
        <f t="shared" si="37"/>
        <v>0</v>
      </c>
      <c r="AK177" s="32">
        <f t="shared" si="51"/>
        <v>0</v>
      </c>
      <c r="AL177" s="32">
        <f t="shared" si="55"/>
        <v>0</v>
      </c>
      <c r="AN177" s="39">
        <f t="shared" si="39"/>
        <v>0.31</v>
      </c>
      <c r="AO177" s="39">
        <f t="shared" si="40"/>
        <v>0.55000000000000004</v>
      </c>
      <c r="AP177" s="39">
        <f t="shared" si="41"/>
        <v>0.14000000000000001</v>
      </c>
      <c r="AR177" s="51">
        <f t="shared" si="56"/>
        <v>0</v>
      </c>
      <c r="AS177" s="51">
        <f t="shared" si="56"/>
        <v>0</v>
      </c>
      <c r="AT177" s="51">
        <f t="shared" si="56"/>
        <v>0</v>
      </c>
    </row>
    <row r="178" spans="2:51" s="12" customFormat="1" ht="12.75" customHeight="1" x14ac:dyDescent="0.15">
      <c r="B178" s="16" t="s">
        <v>148</v>
      </c>
      <c r="C178" s="16" t="str">
        <f t="shared" si="20"/>
        <v>Northern Europe</v>
      </c>
      <c r="D178" s="16" t="str">
        <f t="shared" si="58"/>
        <v>OECD90</v>
      </c>
      <c r="E178" s="16" t="str">
        <f t="shared" si="58"/>
        <v>EU</v>
      </c>
      <c r="F178" s="32">
        <v>333683.40406942298</v>
      </c>
      <c r="G178" s="32">
        <f t="shared" si="22"/>
        <v>0</v>
      </c>
      <c r="H178" s="32">
        <f t="shared" si="23"/>
        <v>1012.6018350939427</v>
      </c>
      <c r="I178" s="32">
        <f t="shared" si="24"/>
        <v>0</v>
      </c>
      <c r="J178" s="32">
        <f t="shared" si="25"/>
        <v>0</v>
      </c>
      <c r="K178" s="32">
        <f t="shared" si="26"/>
        <v>0</v>
      </c>
      <c r="L178" s="32">
        <f t="shared" si="27"/>
        <v>0</v>
      </c>
      <c r="M178" s="32">
        <f t="shared" si="43"/>
        <v>1012.6018350939427</v>
      </c>
      <c r="N178" s="32">
        <f t="shared" si="28"/>
        <v>0</v>
      </c>
      <c r="O178" s="32">
        <f t="shared" si="29"/>
        <v>20657.516592496781</v>
      </c>
      <c r="P178" s="32">
        <f t="shared" si="30"/>
        <v>0</v>
      </c>
      <c r="Q178" s="32">
        <f t="shared" si="31"/>
        <v>0</v>
      </c>
      <c r="R178" s="32">
        <f t="shared" si="32"/>
        <v>0</v>
      </c>
      <c r="S178" s="32">
        <f t="shared" si="33"/>
        <v>0</v>
      </c>
      <c r="T178" s="32">
        <f t="shared" si="44"/>
        <v>20657.516592496781</v>
      </c>
      <c r="U178" s="32">
        <f t="shared" si="59"/>
        <v>223901.73761660882</v>
      </c>
      <c r="V178" s="32">
        <f t="shared" si="59"/>
        <v>57298.032502047783</v>
      </c>
      <c r="W178" s="32">
        <f t="shared" si="59"/>
        <v>2167.4474990328376</v>
      </c>
      <c r="X178" s="32">
        <f t="shared" si="59"/>
        <v>266.49679046948472</v>
      </c>
      <c r="Y178" s="32">
        <f t="shared" si="59"/>
        <v>23677.17208060492</v>
      </c>
      <c r="Z178" s="32">
        <f t="shared" si="46"/>
        <v>4702.3991530683707</v>
      </c>
      <c r="AA178" s="8"/>
      <c r="AB178" s="32">
        <f t="shared" si="47"/>
        <v>248810.64601135242</v>
      </c>
      <c r="AC178" s="32">
        <f t="shared" si="48"/>
        <v>58534.712433546687</v>
      </c>
      <c r="AD178" s="32">
        <f t="shared" si="49"/>
        <v>0</v>
      </c>
      <c r="AE178" s="32">
        <f t="shared" si="50"/>
        <v>26338.045624524308</v>
      </c>
      <c r="AF178" s="8"/>
      <c r="AG178" s="32">
        <f t="shared" si="34"/>
        <v>0</v>
      </c>
      <c r="AH178" s="32">
        <f t="shared" si="35"/>
        <v>311278.83253330889</v>
      </c>
      <c r="AI178" s="32">
        <f t="shared" si="36"/>
        <v>0</v>
      </c>
      <c r="AJ178" s="32">
        <f t="shared" si="37"/>
        <v>0</v>
      </c>
      <c r="AK178" s="32">
        <f t="shared" si="51"/>
        <v>0</v>
      </c>
      <c r="AL178" s="32">
        <f t="shared" si="55"/>
        <v>22404.571536114079</v>
      </c>
      <c r="AN178" s="39">
        <f t="shared" si="39"/>
        <v>0.34</v>
      </c>
      <c r="AO178" s="39">
        <f t="shared" si="40"/>
        <v>0.44</v>
      </c>
      <c r="AP178" s="39">
        <f t="shared" si="41"/>
        <v>0.22</v>
      </c>
      <c r="AR178" s="51">
        <f t="shared" si="56"/>
        <v>7023.5556414489056</v>
      </c>
      <c r="AS178" s="51">
        <f t="shared" si="56"/>
        <v>9089.3073006985833</v>
      </c>
      <c r="AT178" s="51">
        <f t="shared" si="56"/>
        <v>4544.6536503492916</v>
      </c>
      <c r="AV178" s="7"/>
      <c r="AW178" s="7"/>
      <c r="AX178" s="7"/>
      <c r="AY178" s="7"/>
    </row>
    <row r="179" spans="2:51" s="12" customFormat="1" ht="12.75" customHeight="1" x14ac:dyDescent="0.15">
      <c r="B179" s="16" t="s">
        <v>149</v>
      </c>
      <c r="C179" s="16" t="str">
        <f t="shared" si="20"/>
        <v>Western Europe</v>
      </c>
      <c r="D179" s="16" t="str">
        <f t="shared" si="58"/>
        <v>OECD90</v>
      </c>
      <c r="E179" s="16" t="str">
        <f t="shared" si="58"/>
        <v>EU</v>
      </c>
      <c r="F179" s="32">
        <v>546661.36819076503</v>
      </c>
      <c r="G179" s="32">
        <f t="shared" si="22"/>
        <v>0</v>
      </c>
      <c r="H179" s="32">
        <f t="shared" si="23"/>
        <v>27824.570739187664</v>
      </c>
      <c r="I179" s="32">
        <f t="shared" si="24"/>
        <v>0</v>
      </c>
      <c r="J179" s="32">
        <f t="shared" si="25"/>
        <v>972.19910777226005</v>
      </c>
      <c r="K179" s="32">
        <f t="shared" si="26"/>
        <v>0</v>
      </c>
      <c r="L179" s="32">
        <f t="shared" si="27"/>
        <v>0</v>
      </c>
      <c r="M179" s="32">
        <f t="shared" si="43"/>
        <v>28796.769846959924</v>
      </c>
      <c r="N179" s="32">
        <f t="shared" si="28"/>
        <v>0</v>
      </c>
      <c r="O179" s="32">
        <f t="shared" si="29"/>
        <v>160365.25719579178</v>
      </c>
      <c r="P179" s="32">
        <f t="shared" si="30"/>
        <v>0</v>
      </c>
      <c r="Q179" s="32">
        <f t="shared" si="31"/>
        <v>5603.211687425639</v>
      </c>
      <c r="R179" s="32">
        <f t="shared" si="32"/>
        <v>0</v>
      </c>
      <c r="S179" s="32">
        <f t="shared" si="33"/>
        <v>0</v>
      </c>
      <c r="T179" s="32">
        <f t="shared" si="44"/>
        <v>165968.46888321743</v>
      </c>
      <c r="U179" s="32">
        <f t="shared" si="59"/>
        <v>152841.61569816797</v>
      </c>
      <c r="V179" s="32">
        <f t="shared" si="59"/>
        <v>172809.85861421685</v>
      </c>
      <c r="W179" s="32">
        <f t="shared" si="59"/>
        <v>18104.147635747271</v>
      </c>
      <c r="X179" s="32">
        <f t="shared" si="59"/>
        <v>282.94314567596723</v>
      </c>
      <c r="Y179" s="32">
        <f t="shared" si="59"/>
        <v>2892.9321642173013</v>
      </c>
      <c r="Z179" s="32">
        <f t="shared" si="46"/>
        <v>4964.632202562294</v>
      </c>
      <c r="AA179" s="8"/>
      <c r="AB179" s="32">
        <f t="shared" si="47"/>
        <v>226887.20540618856</v>
      </c>
      <c r="AC179" s="32">
        <f t="shared" si="48"/>
        <v>263994.15299361874</v>
      </c>
      <c r="AD179" s="32">
        <f t="shared" si="49"/>
        <v>55251.068905532302</v>
      </c>
      <c r="AE179" s="32">
        <f t="shared" si="50"/>
        <v>528.94088542461384</v>
      </c>
      <c r="AF179" s="8"/>
      <c r="AG179" s="32">
        <f t="shared" si="34"/>
        <v>0</v>
      </c>
      <c r="AH179" s="32">
        <f t="shared" si="35"/>
        <v>499728.3577522519</v>
      </c>
      <c r="AI179" s="32">
        <f t="shared" si="36"/>
        <v>0</v>
      </c>
      <c r="AJ179" s="32">
        <f t="shared" si="37"/>
        <v>46933.01043851312</v>
      </c>
      <c r="AK179" s="32">
        <f t="shared" si="51"/>
        <v>0</v>
      </c>
      <c r="AL179" s="32">
        <f t="shared" si="55"/>
        <v>0</v>
      </c>
      <c r="AN179" s="39">
        <f t="shared" si="39"/>
        <v>0.48</v>
      </c>
      <c r="AO179" s="39">
        <f t="shared" si="40"/>
        <v>0.39</v>
      </c>
      <c r="AP179" s="39">
        <f t="shared" si="41"/>
        <v>0.12</v>
      </c>
      <c r="AR179" s="51">
        <f t="shared" si="56"/>
        <v>79664.865063944366</v>
      </c>
      <c r="AS179" s="51">
        <f t="shared" si="56"/>
        <v>64727.702864454797</v>
      </c>
      <c r="AT179" s="51">
        <f t="shared" si="56"/>
        <v>19916.216265986091</v>
      </c>
    </row>
    <row r="180" spans="2:51" s="12" customFormat="1" ht="12.75" customHeight="1" x14ac:dyDescent="0.15">
      <c r="B180" s="16" t="s">
        <v>150</v>
      </c>
      <c r="C180" s="16" t="str">
        <f t="shared" si="20"/>
        <v>Gulf of Guinea</v>
      </c>
      <c r="D180" s="16" t="str">
        <f t="shared" si="58"/>
        <v>Middle East and Africa</v>
      </c>
      <c r="E180" s="16" t="str">
        <f t="shared" si="58"/>
        <v/>
      </c>
      <c r="F180" s="32">
        <v>266518.15739083203</v>
      </c>
      <c r="G180" s="32">
        <f t="shared" si="22"/>
        <v>44.446723238574322</v>
      </c>
      <c r="H180" s="32">
        <f t="shared" si="23"/>
        <v>0</v>
      </c>
      <c r="I180" s="32">
        <f t="shared" si="24"/>
        <v>0</v>
      </c>
      <c r="J180" s="32">
        <f t="shared" si="25"/>
        <v>0</v>
      </c>
      <c r="K180" s="32">
        <f t="shared" si="26"/>
        <v>0</v>
      </c>
      <c r="L180" s="32">
        <f t="shared" si="27"/>
        <v>0</v>
      </c>
      <c r="M180" s="32">
        <f t="shared" si="43"/>
        <v>44.446723238574322</v>
      </c>
      <c r="N180" s="32">
        <f t="shared" si="28"/>
        <v>4858.7005637042857</v>
      </c>
      <c r="O180" s="32">
        <f t="shared" si="29"/>
        <v>0</v>
      </c>
      <c r="P180" s="32">
        <f t="shared" si="30"/>
        <v>0</v>
      </c>
      <c r="Q180" s="32">
        <f t="shared" si="31"/>
        <v>0</v>
      </c>
      <c r="R180" s="32">
        <f t="shared" si="32"/>
        <v>0</v>
      </c>
      <c r="S180" s="32">
        <f t="shared" si="33"/>
        <v>0</v>
      </c>
      <c r="T180" s="32">
        <f t="shared" si="44"/>
        <v>4858.7005637042857</v>
      </c>
      <c r="U180" s="32">
        <f t="shared" si="59"/>
        <v>217748.03857556649</v>
      </c>
      <c r="V180" s="32">
        <f t="shared" si="59"/>
        <v>38502.858776527253</v>
      </c>
      <c r="W180" s="32">
        <f t="shared" si="59"/>
        <v>594.06175968834896</v>
      </c>
      <c r="X180" s="32">
        <f t="shared" si="59"/>
        <v>0.85969963073730138</v>
      </c>
      <c r="Y180" s="32">
        <f t="shared" si="59"/>
        <v>1861.8795390187415</v>
      </c>
      <c r="Z180" s="32">
        <f t="shared" si="46"/>
        <v>2907.311753457645</v>
      </c>
      <c r="AA180" s="8"/>
      <c r="AB180" s="32">
        <f t="shared" si="47"/>
        <v>238070.46655154147</v>
      </c>
      <c r="AC180" s="32">
        <f t="shared" si="48"/>
        <v>26358.34647178647</v>
      </c>
      <c r="AD180" s="32">
        <f t="shared" si="49"/>
        <v>0</v>
      </c>
      <c r="AE180" s="32">
        <f t="shared" si="50"/>
        <v>2089.3443675041117</v>
      </c>
      <c r="AF180" s="8"/>
      <c r="AG180" s="32">
        <f t="shared" si="34"/>
        <v>266518.15739083203</v>
      </c>
      <c r="AH180" s="32">
        <f t="shared" si="35"/>
        <v>0</v>
      </c>
      <c r="AI180" s="32">
        <f t="shared" si="36"/>
        <v>0</v>
      </c>
      <c r="AJ180" s="32">
        <f t="shared" si="37"/>
        <v>0</v>
      </c>
      <c r="AK180" s="32">
        <f t="shared" si="51"/>
        <v>0</v>
      </c>
      <c r="AL180" s="32">
        <f t="shared" si="55"/>
        <v>0</v>
      </c>
      <c r="AN180" s="39">
        <f t="shared" si="39"/>
        <v>0.31</v>
      </c>
      <c r="AO180" s="39">
        <f t="shared" si="40"/>
        <v>0.56999999999999995</v>
      </c>
      <c r="AP180" s="39">
        <f t="shared" si="41"/>
        <v>0.12</v>
      </c>
      <c r="AR180" s="51">
        <f t="shared" si="56"/>
        <v>1506.1971747483285</v>
      </c>
      <c r="AS180" s="51">
        <f t="shared" si="56"/>
        <v>2769.4593213114426</v>
      </c>
      <c r="AT180" s="51">
        <f t="shared" si="56"/>
        <v>583.04406764451426</v>
      </c>
      <c r="AV180" s="7"/>
      <c r="AW180" s="7"/>
      <c r="AX180" s="7"/>
      <c r="AY180" s="7"/>
    </row>
    <row r="181" spans="2:51" s="12" customFormat="1" ht="12.75" customHeight="1" x14ac:dyDescent="0.15">
      <c r="B181" s="16" t="s">
        <v>151</v>
      </c>
      <c r="C181" s="16" t="str">
        <f t="shared" si="20"/>
        <v>Sudano-Sahelian Africa</v>
      </c>
      <c r="D181" s="16" t="str">
        <f t="shared" si="58"/>
        <v>Middle East and Africa</v>
      </c>
      <c r="E181" s="16" t="str">
        <f t="shared" si="58"/>
        <v/>
      </c>
      <c r="F181" s="32">
        <v>10868.230472445401</v>
      </c>
      <c r="G181" s="32">
        <f t="shared" si="22"/>
        <v>21.061825979830001</v>
      </c>
      <c r="H181" s="32">
        <f t="shared" si="23"/>
        <v>0</v>
      </c>
      <c r="I181" s="32">
        <f t="shared" si="24"/>
        <v>0.547061397282673</v>
      </c>
      <c r="J181" s="32">
        <f t="shared" si="25"/>
        <v>0</v>
      </c>
      <c r="K181" s="32">
        <f t="shared" si="26"/>
        <v>0</v>
      </c>
      <c r="L181" s="32">
        <f t="shared" si="27"/>
        <v>0</v>
      </c>
      <c r="M181" s="32">
        <f t="shared" si="43"/>
        <v>21.608887377112673</v>
      </c>
      <c r="N181" s="32">
        <f t="shared" si="28"/>
        <v>3270.4621041744599</v>
      </c>
      <c r="O181" s="32">
        <f t="shared" si="29"/>
        <v>0</v>
      </c>
      <c r="P181" s="32">
        <f t="shared" si="30"/>
        <v>84.947220159500702</v>
      </c>
      <c r="Q181" s="32">
        <f t="shared" si="31"/>
        <v>0</v>
      </c>
      <c r="R181" s="32">
        <f t="shared" si="32"/>
        <v>0</v>
      </c>
      <c r="S181" s="32">
        <f t="shared" si="33"/>
        <v>0</v>
      </c>
      <c r="T181" s="32">
        <f t="shared" si="44"/>
        <v>3355.4093243339607</v>
      </c>
      <c r="U181" s="32">
        <f t="shared" si="59"/>
        <v>2104.6269507992947</v>
      </c>
      <c r="V181" s="32">
        <f t="shared" si="59"/>
        <v>4078.2512430710804</v>
      </c>
      <c r="W181" s="32">
        <f t="shared" si="59"/>
        <v>306.24011253657937</v>
      </c>
      <c r="X181" s="32">
        <f t="shared" si="59"/>
        <v>1.2967183685302532</v>
      </c>
      <c r="Y181" s="32">
        <f t="shared" si="59"/>
        <v>914.52018092176684</v>
      </c>
      <c r="Z181" s="32">
        <f t="shared" si="46"/>
        <v>86.277055037075115</v>
      </c>
      <c r="AA181" s="8"/>
      <c r="AB181" s="32">
        <f t="shared" si="47"/>
        <v>7413.764191925522</v>
      </c>
      <c r="AC181" s="32">
        <f t="shared" si="48"/>
        <v>3114.7925892472199</v>
      </c>
      <c r="AD181" s="32">
        <f t="shared" si="49"/>
        <v>0</v>
      </c>
      <c r="AE181" s="32">
        <f t="shared" si="50"/>
        <v>339.67369127273503</v>
      </c>
      <c r="AF181" s="8"/>
      <c r="AG181" s="32">
        <f t="shared" si="34"/>
        <v>10788.120745633005</v>
      </c>
      <c r="AH181" s="32">
        <f t="shared" si="35"/>
        <v>0</v>
      </c>
      <c r="AI181" s="32">
        <f t="shared" si="36"/>
        <v>80.109726812395053</v>
      </c>
      <c r="AJ181" s="32">
        <f t="shared" si="37"/>
        <v>0</v>
      </c>
      <c r="AK181" s="32">
        <f t="shared" si="51"/>
        <v>0</v>
      </c>
      <c r="AL181" s="32">
        <f t="shared" si="55"/>
        <v>0</v>
      </c>
      <c r="AN181" s="39">
        <f t="shared" si="39"/>
        <v>0.16</v>
      </c>
      <c r="AO181" s="39">
        <f t="shared" si="40"/>
        <v>0.49</v>
      </c>
      <c r="AP181" s="39">
        <f t="shared" si="41"/>
        <v>0.35</v>
      </c>
      <c r="AR181" s="51">
        <f t="shared" si="56"/>
        <v>536.86549189343373</v>
      </c>
      <c r="AS181" s="51">
        <f t="shared" si="56"/>
        <v>1644.1505689236408</v>
      </c>
      <c r="AT181" s="51">
        <f t="shared" si="56"/>
        <v>1174.3932635168862</v>
      </c>
    </row>
    <row r="182" spans="2:51" s="12" customFormat="1" ht="12.75" customHeight="1" x14ac:dyDescent="0.15">
      <c r="B182" s="16" t="s">
        <v>152</v>
      </c>
      <c r="C182" s="16" t="str">
        <f t="shared" ref="C182:C245" si="60">C385</f>
        <v>Central Asia</v>
      </c>
      <c r="D182" s="16" t="str">
        <f t="shared" ref="D182:E197" si="61">IF(D385&lt;&gt;"",D385,"")</f>
        <v>Eastern Europe</v>
      </c>
      <c r="E182" s="16" t="str">
        <f t="shared" si="61"/>
        <v/>
      </c>
      <c r="F182" s="32">
        <v>69622.894662380204</v>
      </c>
      <c r="G182" s="32">
        <f t="shared" ref="G182:G245" si="62">$F385*$G385*SUM($Z385,$AA385,$AB385)/100</f>
        <v>0</v>
      </c>
      <c r="H182" s="32">
        <f t="shared" ref="H182:H245" si="63">$F385*$G385*SUM($AE385,$AG385,$AH385)/100</f>
        <v>565.36342392884774</v>
      </c>
      <c r="I182" s="32">
        <f t="shared" ref="I182:I245" si="64">$F385*$G385*SUM($AC385)/100</f>
        <v>0</v>
      </c>
      <c r="J182" s="32">
        <f t="shared" ref="J182:J245" si="65">$F385*$G385*SUM($AF385,$AI385,$AK385)/100</f>
        <v>2423.2099467200505</v>
      </c>
      <c r="K182" s="32">
        <f t="shared" ref="K182:K245" si="66">$F385*$G385*SUM($AD385)/100</f>
        <v>0</v>
      </c>
      <c r="L182" s="32">
        <f t="shared" ref="L182:L245" si="67">$F385*$G385*SUM($AJ385)/100</f>
        <v>0</v>
      </c>
      <c r="M182" s="32">
        <f t="shared" si="43"/>
        <v>2988.5733706488982</v>
      </c>
      <c r="N182" s="32">
        <f t="shared" ref="N182:N245" si="68">$F385*$H385*SUM($Z385,$AA385,$AB385)/100</f>
        <v>0</v>
      </c>
      <c r="O182" s="32">
        <f t="shared" ref="O182:O245" si="69">$F385*$H385*SUM($AE385,$AG385,$AH385)/100</f>
        <v>1418.450312338759</v>
      </c>
      <c r="P182" s="32">
        <f t="shared" ref="P182:P245" si="70">$F385*$H385*SUM($AC385)/100</f>
        <v>0</v>
      </c>
      <c r="Q182" s="32">
        <f t="shared" ref="Q182:Q245" si="71">$F385*$H385*SUM($AF385,$AI385,$AK385)/100</f>
        <v>6079.6343737652596</v>
      </c>
      <c r="R182" s="32">
        <f t="shared" ref="R182:R245" si="72">$F385*$H385*SUM($AD385)/100</f>
        <v>0</v>
      </c>
      <c r="S182" s="32">
        <f t="shared" ref="S182:S245" si="73">$F385*$H385*SUM($AJ385)/100</f>
        <v>0</v>
      </c>
      <c r="T182" s="32">
        <f t="shared" si="44"/>
        <v>7498.0846861040191</v>
      </c>
      <c r="U182" s="32">
        <f t="shared" si="59"/>
        <v>27503.411973711889</v>
      </c>
      <c r="V182" s="32">
        <f t="shared" si="59"/>
        <v>28073.084179116293</v>
      </c>
      <c r="W182" s="32">
        <f t="shared" si="59"/>
        <v>1160.5393462211814</v>
      </c>
      <c r="X182" s="32">
        <f t="shared" si="59"/>
        <v>1926.0052533824016</v>
      </c>
      <c r="Y182" s="32">
        <f t="shared" si="59"/>
        <v>321.99232185615222</v>
      </c>
      <c r="Z182" s="32">
        <f t="shared" si="46"/>
        <v>151.20353133937169</v>
      </c>
      <c r="AA182" s="8"/>
      <c r="AB182" s="32">
        <f t="shared" si="47"/>
        <v>6850.1264921426664</v>
      </c>
      <c r="AC182" s="32">
        <f t="shared" si="48"/>
        <v>23929.592314243218</v>
      </c>
      <c r="AD182" s="32">
        <f t="shared" si="49"/>
        <v>38843.175855994203</v>
      </c>
      <c r="AE182" s="32">
        <f t="shared" si="50"/>
        <v>0</v>
      </c>
      <c r="AF182" s="8"/>
      <c r="AG182" s="32">
        <f t="shared" ref="AG182:AG245" si="74">SUM(AM385,AN385,AO385)*$F182</f>
        <v>0</v>
      </c>
      <c r="AH182" s="32">
        <f t="shared" ref="AH182:AH245" si="75">SUM(AR385,AT385,AV385)*$F182</f>
        <v>17616.590526659002</v>
      </c>
      <c r="AI182" s="32">
        <f t="shared" ref="AI182:AI245" si="76">SUM(AP385)*$F182</f>
        <v>0</v>
      </c>
      <c r="AJ182" s="32">
        <f t="shared" ref="AJ182:AJ245" si="77">SUM(AS385,AU385,AW385)*$F182</f>
        <v>52006.297173431733</v>
      </c>
      <c r="AK182" s="32">
        <f t="shared" si="51"/>
        <v>0</v>
      </c>
      <c r="AL182" s="32">
        <f t="shared" si="55"/>
        <v>0</v>
      </c>
      <c r="AN182" s="39">
        <f t="shared" ref="AN182:AN245" si="78">VLOOKUP($C182,$AZ$321:$BC$341,2,FALSE)</f>
        <v>0.03</v>
      </c>
      <c r="AO182" s="39">
        <f t="shared" ref="AO182:AO245" si="79">VLOOKUP($C182,$AZ$321:$BC$341,3,FALSE)</f>
        <v>0.74</v>
      </c>
      <c r="AP182" s="39">
        <f t="shared" ref="AP182:AP245" si="80">VLOOKUP($C182,$AZ$321:$BC$341,4,FALSE)</f>
        <v>0.23</v>
      </c>
      <c r="AR182" s="51">
        <f t="shared" ref="AR182:AT213" si="81">AN182*$T182</f>
        <v>224.94254058312058</v>
      </c>
      <c r="AS182" s="51">
        <f t="shared" si="81"/>
        <v>5548.5826677169744</v>
      </c>
      <c r="AT182" s="51">
        <f t="shared" si="81"/>
        <v>1724.5594778039244</v>
      </c>
      <c r="AV182" s="7"/>
      <c r="AW182" s="7"/>
      <c r="AX182" s="7"/>
      <c r="AY182" s="7"/>
    </row>
    <row r="183" spans="2:51" s="12" customFormat="1" ht="12.75" customHeight="1" x14ac:dyDescent="0.15">
      <c r="B183" s="16" t="s">
        <v>153</v>
      </c>
      <c r="C183" s="16" t="str">
        <f t="shared" si="60"/>
        <v>Western Europe</v>
      </c>
      <c r="D183" s="16" t="str">
        <f t="shared" si="61"/>
        <v>OECD90</v>
      </c>
      <c r="E183" s="16" t="str">
        <f t="shared" si="61"/>
        <v>EU</v>
      </c>
      <c r="F183" s="32">
        <v>355249.33627474302</v>
      </c>
      <c r="G183" s="32">
        <f t="shared" si="62"/>
        <v>0</v>
      </c>
      <c r="H183" s="32">
        <f t="shared" si="63"/>
        <v>4965.6214319486135</v>
      </c>
      <c r="I183" s="32">
        <f t="shared" si="64"/>
        <v>0</v>
      </c>
      <c r="J183" s="32">
        <f t="shared" si="65"/>
        <v>105.64979343848951</v>
      </c>
      <c r="K183" s="32">
        <f t="shared" si="66"/>
        <v>0</v>
      </c>
      <c r="L183" s="32">
        <f t="shared" si="67"/>
        <v>0</v>
      </c>
      <c r="M183" s="32">
        <f t="shared" ref="M183:M246" si="82">SUM(G183:L183)</f>
        <v>5071.2712253871032</v>
      </c>
      <c r="N183" s="32">
        <f t="shared" si="68"/>
        <v>0</v>
      </c>
      <c r="O183" s="32">
        <f t="shared" si="69"/>
        <v>112459.45446002485</v>
      </c>
      <c r="P183" s="32">
        <f t="shared" si="70"/>
        <v>0</v>
      </c>
      <c r="Q183" s="32">
        <f t="shared" si="71"/>
        <v>2392.7152516023289</v>
      </c>
      <c r="R183" s="32">
        <f t="shared" si="72"/>
        <v>0</v>
      </c>
      <c r="S183" s="32">
        <f t="shared" si="73"/>
        <v>0</v>
      </c>
      <c r="T183" s="32">
        <f t="shared" ref="T183:T246" si="83">SUM(N183:S183)</f>
        <v>114852.16971162718</v>
      </c>
      <c r="U183" s="32">
        <f t="shared" ref="U183:Y198" si="84">I386*$F386/100</f>
        <v>110101.99202279812</v>
      </c>
      <c r="V183" s="32">
        <f t="shared" si="84"/>
        <v>94091.894595673089</v>
      </c>
      <c r="W183" s="32">
        <f t="shared" si="84"/>
        <v>26769.980794234634</v>
      </c>
      <c r="X183" s="32">
        <f t="shared" si="84"/>
        <v>0.4053263919191864</v>
      </c>
      <c r="Y183" s="32">
        <f t="shared" si="84"/>
        <v>2220.1025270282507</v>
      </c>
      <c r="Z183" s="32">
        <f t="shared" ref="Z183:Z246" si="85">F183-SUM(T183:Y183,M183)</f>
        <v>2141.5200716027757</v>
      </c>
      <c r="AA183" s="8"/>
      <c r="AB183" s="32">
        <f t="shared" ref="AB183:AB246" si="86">SUM(O386,P386,R386,T386)</f>
        <v>189994.36806365836</v>
      </c>
      <c r="AC183" s="32">
        <f t="shared" ref="AC183:AC246" si="87">SUM(U386,Q386)</f>
        <v>158869.03055894311</v>
      </c>
      <c r="AD183" s="32">
        <f t="shared" ref="AD183:AD246" si="88">SUM(S386,V386)</f>
        <v>5773.2862433194996</v>
      </c>
      <c r="AE183" s="32">
        <f t="shared" ref="AE183:AE246" si="89">SUM(W386,X386)</f>
        <v>612.65140882134415</v>
      </c>
      <c r="AF183" s="8"/>
      <c r="AG183" s="32">
        <f t="shared" si="74"/>
        <v>0</v>
      </c>
      <c r="AH183" s="32">
        <f t="shared" si="75"/>
        <v>336543.93114773178</v>
      </c>
      <c r="AI183" s="32">
        <f t="shared" si="76"/>
        <v>0</v>
      </c>
      <c r="AJ183" s="32">
        <f t="shared" si="77"/>
        <v>18705.405127011203</v>
      </c>
      <c r="AK183" s="32">
        <f t="shared" ref="AK183:AK246" si="90">SUM(AQ386)*$F183</f>
        <v>0</v>
      </c>
      <c r="AL183" s="32">
        <f t="shared" si="55"/>
        <v>0</v>
      </c>
      <c r="AN183" s="39">
        <f t="shared" si="78"/>
        <v>0.48</v>
      </c>
      <c r="AO183" s="39">
        <f t="shared" si="79"/>
        <v>0.39</v>
      </c>
      <c r="AP183" s="39">
        <f t="shared" si="80"/>
        <v>0.12</v>
      </c>
      <c r="AR183" s="51">
        <f t="shared" si="81"/>
        <v>55129.041461581044</v>
      </c>
      <c r="AS183" s="51">
        <f t="shared" si="81"/>
        <v>44792.346187534604</v>
      </c>
      <c r="AT183" s="51">
        <f t="shared" si="81"/>
        <v>13782.260365395261</v>
      </c>
    </row>
    <row r="184" spans="2:51" s="12" customFormat="1" ht="12.75" customHeight="1" x14ac:dyDescent="0.15">
      <c r="B184" s="16" t="s">
        <v>154</v>
      </c>
      <c r="C184" s="16" t="str">
        <f t="shared" si="60"/>
        <v>Gulf of Guinea</v>
      </c>
      <c r="D184" s="16" t="str">
        <f t="shared" si="61"/>
        <v>Middle East and Africa</v>
      </c>
      <c r="E184" s="16" t="str">
        <f t="shared" si="61"/>
        <v/>
      </c>
      <c r="F184" s="32">
        <v>240272.73907887901</v>
      </c>
      <c r="G184" s="32">
        <f t="shared" si="62"/>
        <v>241.53482721456706</v>
      </c>
      <c r="H184" s="32">
        <f t="shared" si="63"/>
        <v>0</v>
      </c>
      <c r="I184" s="32">
        <f t="shared" si="64"/>
        <v>65.913158832701896</v>
      </c>
      <c r="J184" s="32">
        <f t="shared" si="65"/>
        <v>0</v>
      </c>
      <c r="K184" s="32">
        <f t="shared" si="66"/>
        <v>0</v>
      </c>
      <c r="L184" s="32">
        <f t="shared" si="67"/>
        <v>0</v>
      </c>
      <c r="M184" s="32">
        <f t="shared" si="82"/>
        <v>307.44798604726896</v>
      </c>
      <c r="N184" s="32">
        <f t="shared" si="68"/>
        <v>48304.20158908236</v>
      </c>
      <c r="O184" s="32">
        <f t="shared" si="69"/>
        <v>0</v>
      </c>
      <c r="P184" s="32">
        <f t="shared" si="70"/>
        <v>13181.877530231448</v>
      </c>
      <c r="Q184" s="32">
        <f t="shared" si="71"/>
        <v>0</v>
      </c>
      <c r="R184" s="32">
        <f t="shared" si="72"/>
        <v>0</v>
      </c>
      <c r="S184" s="32">
        <f t="shared" si="73"/>
        <v>0</v>
      </c>
      <c r="T184" s="32">
        <f t="shared" si="83"/>
        <v>61486.079119313807</v>
      </c>
      <c r="U184" s="32">
        <f t="shared" si="84"/>
        <v>60923.357784408472</v>
      </c>
      <c r="V184" s="32">
        <f t="shared" si="84"/>
        <v>102833.43491079926</v>
      </c>
      <c r="W184" s="32">
        <f t="shared" si="84"/>
        <v>5713.8230160771518</v>
      </c>
      <c r="X184" s="32">
        <f t="shared" si="84"/>
        <v>43.880973437348779</v>
      </c>
      <c r="Y184" s="32">
        <f t="shared" si="84"/>
        <v>8064.940419766277</v>
      </c>
      <c r="Z184" s="32">
        <f t="shared" si="85"/>
        <v>899.77486902941018</v>
      </c>
      <c r="AA184" s="8"/>
      <c r="AB184" s="32">
        <f t="shared" si="86"/>
        <v>201223.0802689789</v>
      </c>
      <c r="AC184" s="32">
        <f t="shared" si="87"/>
        <v>27035.27290749543</v>
      </c>
      <c r="AD184" s="32">
        <f t="shared" si="88"/>
        <v>85.366554260253906</v>
      </c>
      <c r="AE184" s="32">
        <f t="shared" si="89"/>
        <v>11929.0193481445</v>
      </c>
      <c r="AF184" s="8"/>
      <c r="AG184" s="32">
        <f t="shared" si="74"/>
        <v>199157.38810407076</v>
      </c>
      <c r="AH184" s="32">
        <f t="shared" si="75"/>
        <v>0</v>
      </c>
      <c r="AI184" s="32">
        <f t="shared" si="76"/>
        <v>41115.350974808236</v>
      </c>
      <c r="AJ184" s="32">
        <f t="shared" si="77"/>
        <v>0</v>
      </c>
      <c r="AK184" s="32">
        <f t="shared" si="90"/>
        <v>0</v>
      </c>
      <c r="AL184" s="32">
        <f t="shared" si="55"/>
        <v>0</v>
      </c>
      <c r="AN184" s="39">
        <f t="shared" si="78"/>
        <v>0.31</v>
      </c>
      <c r="AO184" s="39">
        <f t="shared" si="79"/>
        <v>0.56999999999999995</v>
      </c>
      <c r="AP184" s="39">
        <f t="shared" si="80"/>
        <v>0.12</v>
      </c>
      <c r="AR184" s="51">
        <f t="shared" si="81"/>
        <v>19060.684526987279</v>
      </c>
      <c r="AS184" s="51">
        <f t="shared" si="81"/>
        <v>35047.065098008869</v>
      </c>
      <c r="AT184" s="51">
        <f t="shared" si="81"/>
        <v>7378.3294943176561</v>
      </c>
      <c r="AV184" s="7"/>
      <c r="AW184" s="7"/>
      <c r="AX184" s="7"/>
      <c r="AY184" s="7"/>
    </row>
    <row r="185" spans="2:51" s="12" customFormat="1" ht="12.75" customHeight="1" x14ac:dyDescent="0.15">
      <c r="B185" s="16" t="s">
        <v>155</v>
      </c>
      <c r="C185" s="16" t="str">
        <f t="shared" si="60"/>
        <v>Southern Europe</v>
      </c>
      <c r="D185" s="16" t="str">
        <f t="shared" si="61"/>
        <v>OECD90</v>
      </c>
      <c r="E185" s="16" t="str">
        <f t="shared" si="61"/>
        <v>EU</v>
      </c>
      <c r="F185" s="32">
        <v>132389.22733300901</v>
      </c>
      <c r="G185" s="32">
        <f t="shared" si="62"/>
        <v>0</v>
      </c>
      <c r="H185" s="32">
        <f t="shared" si="63"/>
        <v>2449.1842410386671</v>
      </c>
      <c r="I185" s="32">
        <f t="shared" si="64"/>
        <v>0</v>
      </c>
      <c r="J185" s="32">
        <f t="shared" si="65"/>
        <v>11540.981914894923</v>
      </c>
      <c r="K185" s="32">
        <f t="shared" si="66"/>
        <v>0</v>
      </c>
      <c r="L185" s="32">
        <f t="shared" si="67"/>
        <v>0</v>
      </c>
      <c r="M185" s="32">
        <f t="shared" si="82"/>
        <v>13990.16615593359</v>
      </c>
      <c r="N185" s="32">
        <f t="shared" si="68"/>
        <v>0</v>
      </c>
      <c r="O185" s="32">
        <f t="shared" si="69"/>
        <v>4069.1113787023851</v>
      </c>
      <c r="P185" s="32">
        <f t="shared" si="70"/>
        <v>0</v>
      </c>
      <c r="Q185" s="32">
        <f t="shared" si="71"/>
        <v>19174.360198962248</v>
      </c>
      <c r="R185" s="32">
        <f t="shared" si="72"/>
        <v>0</v>
      </c>
      <c r="S185" s="32">
        <f t="shared" si="73"/>
        <v>0</v>
      </c>
      <c r="T185" s="32">
        <f t="shared" si="83"/>
        <v>23243.471577664634</v>
      </c>
      <c r="U185" s="32">
        <f t="shared" si="84"/>
        <v>34857.263976879796</v>
      </c>
      <c r="V185" s="32">
        <f t="shared" si="84"/>
        <v>43576.601227117579</v>
      </c>
      <c r="W185" s="32">
        <f t="shared" si="84"/>
        <v>2258.7732412533874</v>
      </c>
      <c r="X185" s="32">
        <f t="shared" si="84"/>
        <v>100.92576843185503</v>
      </c>
      <c r="Y185" s="32">
        <f t="shared" si="84"/>
        <v>4938.7192420609663</v>
      </c>
      <c r="Z185" s="32">
        <f t="shared" si="85"/>
        <v>9423.3061436671996</v>
      </c>
      <c r="AA185" s="8"/>
      <c r="AB185" s="32">
        <f t="shared" si="86"/>
        <v>11760.07561075686</v>
      </c>
      <c r="AC185" s="32">
        <f t="shared" si="87"/>
        <v>56502.453616082501</v>
      </c>
      <c r="AD185" s="32">
        <f t="shared" si="88"/>
        <v>63736.150413989897</v>
      </c>
      <c r="AE185" s="32">
        <f t="shared" si="89"/>
        <v>390.54769217967902</v>
      </c>
      <c r="AF185" s="8"/>
      <c r="AG185" s="32">
        <f t="shared" si="74"/>
        <v>0</v>
      </c>
      <c r="AH185" s="32">
        <f t="shared" si="75"/>
        <v>11681.40319049625</v>
      </c>
      <c r="AI185" s="32">
        <f t="shared" si="76"/>
        <v>0</v>
      </c>
      <c r="AJ185" s="32">
        <f t="shared" si="77"/>
        <v>120707.82414251276</v>
      </c>
      <c r="AK185" s="32">
        <f t="shared" si="90"/>
        <v>0</v>
      </c>
      <c r="AL185" s="32">
        <f t="shared" si="55"/>
        <v>0</v>
      </c>
      <c r="AN185" s="39">
        <f t="shared" si="78"/>
        <v>0.18</v>
      </c>
      <c r="AO185" s="39">
        <f t="shared" si="79"/>
        <v>0.43</v>
      </c>
      <c r="AP185" s="39">
        <f t="shared" si="80"/>
        <v>0.39</v>
      </c>
      <c r="AR185" s="51">
        <f t="shared" si="81"/>
        <v>4183.8248839796343</v>
      </c>
      <c r="AS185" s="51">
        <f t="shared" si="81"/>
        <v>9994.6927783957926</v>
      </c>
      <c r="AT185" s="51">
        <f t="shared" si="81"/>
        <v>9064.9539152892066</v>
      </c>
    </row>
    <row r="186" spans="2:51" s="12" customFormat="1" ht="12.75" customHeight="1" x14ac:dyDescent="0.15">
      <c r="B186" s="16" t="s">
        <v>156</v>
      </c>
      <c r="C186" s="16" t="str">
        <f t="shared" si="60"/>
        <v>Caribbean</v>
      </c>
      <c r="D186" s="16" t="str">
        <f t="shared" si="61"/>
        <v/>
      </c>
      <c r="E186" s="16" t="str">
        <f t="shared" si="61"/>
        <v/>
      </c>
      <c r="F186" s="32">
        <v>325.52055186033198</v>
      </c>
      <c r="G186" s="32">
        <f t="shared" si="62"/>
        <v>0</v>
      </c>
      <c r="H186" s="32">
        <f t="shared" si="63"/>
        <v>0</v>
      </c>
      <c r="I186" s="32">
        <f t="shared" si="64"/>
        <v>0</v>
      </c>
      <c r="J186" s="32">
        <f t="shared" si="65"/>
        <v>0</v>
      </c>
      <c r="K186" s="32">
        <f t="shared" si="66"/>
        <v>0</v>
      </c>
      <c r="L186" s="32">
        <f t="shared" si="67"/>
        <v>0</v>
      </c>
      <c r="M186" s="32">
        <f t="shared" si="82"/>
        <v>0</v>
      </c>
      <c r="N186" s="32">
        <f t="shared" si="68"/>
        <v>0</v>
      </c>
      <c r="O186" s="32">
        <f t="shared" si="69"/>
        <v>0</v>
      </c>
      <c r="P186" s="32">
        <f t="shared" si="70"/>
        <v>0</v>
      </c>
      <c r="Q186" s="32">
        <f t="shared" si="71"/>
        <v>0</v>
      </c>
      <c r="R186" s="32">
        <f t="shared" si="72"/>
        <v>0</v>
      </c>
      <c r="S186" s="32">
        <f t="shared" si="73"/>
        <v>0</v>
      </c>
      <c r="T186" s="32">
        <f t="shared" si="83"/>
        <v>0</v>
      </c>
      <c r="U186" s="32">
        <f t="shared" si="84"/>
        <v>0.82551153363245244</v>
      </c>
      <c r="V186" s="32">
        <f t="shared" si="84"/>
        <v>1.0089615871449777</v>
      </c>
      <c r="W186" s="32">
        <f t="shared" si="84"/>
        <v>4.6498017624562022</v>
      </c>
      <c r="X186" s="32">
        <f t="shared" si="84"/>
        <v>0</v>
      </c>
      <c r="Y186" s="32">
        <f t="shared" si="84"/>
        <v>116.47030682944759</v>
      </c>
      <c r="Z186" s="32">
        <f t="shared" si="85"/>
        <v>202.56597014765075</v>
      </c>
      <c r="AA186" s="8"/>
      <c r="AB186" s="32">
        <f t="shared" si="86"/>
        <v>5.8838148117065403</v>
      </c>
      <c r="AC186" s="32">
        <f t="shared" si="87"/>
        <v>213.66308706998791</v>
      </c>
      <c r="AD186" s="32">
        <f t="shared" si="88"/>
        <v>105.973649978637</v>
      </c>
      <c r="AE186" s="32">
        <f t="shared" si="89"/>
        <v>0</v>
      </c>
      <c r="AF186" s="8"/>
      <c r="AG186" s="32">
        <f t="shared" si="74"/>
        <v>0</v>
      </c>
      <c r="AH186" s="32">
        <f t="shared" si="75"/>
        <v>0</v>
      </c>
      <c r="AI186" s="32">
        <f t="shared" si="76"/>
        <v>0</v>
      </c>
      <c r="AJ186" s="32">
        <f t="shared" si="77"/>
        <v>0</v>
      </c>
      <c r="AK186" s="32">
        <f t="shared" si="90"/>
        <v>0</v>
      </c>
      <c r="AL186" s="32">
        <f t="shared" si="55"/>
        <v>0</v>
      </c>
      <c r="AN186" s="39">
        <f t="shared" si="78"/>
        <v>0.4</v>
      </c>
      <c r="AO186" s="39">
        <f t="shared" si="79"/>
        <v>0.56000000000000005</v>
      </c>
      <c r="AP186" s="39">
        <f t="shared" si="80"/>
        <v>0.04</v>
      </c>
      <c r="AR186" s="51">
        <f t="shared" si="81"/>
        <v>0</v>
      </c>
      <c r="AS186" s="51">
        <f t="shared" si="81"/>
        <v>0</v>
      </c>
      <c r="AT186" s="51">
        <f t="shared" si="81"/>
        <v>0</v>
      </c>
      <c r="AV186" s="7"/>
      <c r="AW186" s="7"/>
      <c r="AX186" s="7"/>
      <c r="AY186" s="7"/>
    </row>
    <row r="187" spans="2:51" s="12" customFormat="1" ht="12.75" customHeight="1" x14ac:dyDescent="0.15">
      <c r="B187" s="16" t="s">
        <v>157</v>
      </c>
      <c r="C187" s="16" t="str">
        <f t="shared" si="60"/>
        <v>Central America</v>
      </c>
      <c r="D187" s="16" t="str">
        <f t="shared" si="61"/>
        <v>Latin America</v>
      </c>
      <c r="E187" s="16" t="str">
        <f t="shared" si="61"/>
        <v/>
      </c>
      <c r="F187" s="32">
        <v>109652.613893628</v>
      </c>
      <c r="G187" s="32">
        <f t="shared" si="62"/>
        <v>715.13217743371058</v>
      </c>
      <c r="H187" s="32">
        <f t="shared" si="63"/>
        <v>0</v>
      </c>
      <c r="I187" s="32">
        <f t="shared" si="64"/>
        <v>0</v>
      </c>
      <c r="J187" s="32">
        <f t="shared" si="65"/>
        <v>570.9803163481597</v>
      </c>
      <c r="K187" s="32">
        <f t="shared" si="66"/>
        <v>0</v>
      </c>
      <c r="L187" s="32">
        <f t="shared" si="67"/>
        <v>0</v>
      </c>
      <c r="M187" s="32">
        <f t="shared" si="82"/>
        <v>1286.1124937818704</v>
      </c>
      <c r="N187" s="32">
        <f t="shared" si="68"/>
        <v>10189.977509655837</v>
      </c>
      <c r="O187" s="32">
        <f t="shared" si="69"/>
        <v>0</v>
      </c>
      <c r="P187" s="32">
        <f t="shared" si="70"/>
        <v>0</v>
      </c>
      <c r="Q187" s="32">
        <f t="shared" si="71"/>
        <v>8135.9457253386545</v>
      </c>
      <c r="R187" s="32">
        <f t="shared" si="72"/>
        <v>0</v>
      </c>
      <c r="S187" s="32">
        <f t="shared" si="73"/>
        <v>0</v>
      </c>
      <c r="T187" s="32">
        <f t="shared" si="83"/>
        <v>18325.92323499449</v>
      </c>
      <c r="U187" s="32">
        <f t="shared" si="84"/>
        <v>41769.519093294744</v>
      </c>
      <c r="V187" s="32">
        <f t="shared" si="84"/>
        <v>43429.780033657924</v>
      </c>
      <c r="W187" s="32">
        <f t="shared" si="84"/>
        <v>2658.2962279346766</v>
      </c>
      <c r="X187" s="32">
        <f t="shared" si="84"/>
        <v>115.22585325946123</v>
      </c>
      <c r="Y187" s="32">
        <f t="shared" si="84"/>
        <v>1510.2088114381334</v>
      </c>
      <c r="Z187" s="32">
        <f t="shared" si="85"/>
        <v>557.54814526670089</v>
      </c>
      <c r="AA187" s="8"/>
      <c r="AB187" s="32">
        <f t="shared" si="86"/>
        <v>41600.54235649098</v>
      </c>
      <c r="AC187" s="32">
        <f t="shared" si="87"/>
        <v>37786.707283258402</v>
      </c>
      <c r="AD187" s="32">
        <f t="shared" si="88"/>
        <v>30053.919745028012</v>
      </c>
      <c r="AE187" s="32">
        <f t="shared" si="89"/>
        <v>211.44450885057412</v>
      </c>
      <c r="AF187" s="8"/>
      <c r="AG187" s="32">
        <f t="shared" si="74"/>
        <v>74017.422333680646</v>
      </c>
      <c r="AH187" s="32">
        <f t="shared" si="75"/>
        <v>0</v>
      </c>
      <c r="AI187" s="32">
        <f t="shared" si="76"/>
        <v>0</v>
      </c>
      <c r="AJ187" s="32">
        <f t="shared" si="77"/>
        <v>35635.19155994735</v>
      </c>
      <c r="AK187" s="32">
        <f t="shared" si="90"/>
        <v>0</v>
      </c>
      <c r="AL187" s="32">
        <f t="shared" si="55"/>
        <v>0</v>
      </c>
      <c r="AN187" s="39">
        <f t="shared" si="78"/>
        <v>0.24</v>
      </c>
      <c r="AO187" s="39">
        <f t="shared" si="79"/>
        <v>0.51</v>
      </c>
      <c r="AP187" s="39">
        <f t="shared" si="80"/>
        <v>0.24</v>
      </c>
      <c r="AR187" s="51">
        <f t="shared" si="81"/>
        <v>4398.2215763986778</v>
      </c>
      <c r="AS187" s="51">
        <f t="shared" si="81"/>
        <v>9346.22084984719</v>
      </c>
      <c r="AT187" s="51">
        <f t="shared" si="81"/>
        <v>4398.2215763986778</v>
      </c>
    </row>
    <row r="188" spans="2:51" s="12" customFormat="1" ht="12.75" customHeight="1" x14ac:dyDescent="0.15">
      <c r="B188" s="16" t="s">
        <v>158</v>
      </c>
      <c r="C188" s="16" t="str">
        <f t="shared" si="60"/>
        <v>Gulf of Guinea</v>
      </c>
      <c r="D188" s="16" t="str">
        <f t="shared" si="61"/>
        <v>Middle East and Africa</v>
      </c>
      <c r="E188" s="16" t="str">
        <f t="shared" si="61"/>
        <v/>
      </c>
      <c r="F188" s="32">
        <v>34140.830970883297</v>
      </c>
      <c r="G188" s="32">
        <f t="shared" si="62"/>
        <v>197.09256477114693</v>
      </c>
      <c r="H188" s="32">
        <f t="shared" si="63"/>
        <v>0</v>
      </c>
      <c r="I188" s="32">
        <f t="shared" si="64"/>
        <v>0</v>
      </c>
      <c r="J188" s="32">
        <f t="shared" si="65"/>
        <v>0</v>
      </c>
      <c r="K188" s="32">
        <f t="shared" si="66"/>
        <v>0</v>
      </c>
      <c r="L188" s="32">
        <f t="shared" si="67"/>
        <v>0</v>
      </c>
      <c r="M188" s="32">
        <f t="shared" si="82"/>
        <v>197.09256477114693</v>
      </c>
      <c r="N188" s="32">
        <f t="shared" si="68"/>
        <v>5130.6938695164517</v>
      </c>
      <c r="O188" s="32">
        <f t="shared" si="69"/>
        <v>0</v>
      </c>
      <c r="P188" s="32">
        <f t="shared" si="70"/>
        <v>0</v>
      </c>
      <c r="Q188" s="32">
        <f t="shared" si="71"/>
        <v>0</v>
      </c>
      <c r="R188" s="32">
        <f t="shared" si="72"/>
        <v>0</v>
      </c>
      <c r="S188" s="32">
        <f t="shared" si="73"/>
        <v>0</v>
      </c>
      <c r="T188" s="32">
        <f t="shared" si="83"/>
        <v>5130.6938695164517</v>
      </c>
      <c r="U188" s="32">
        <f t="shared" si="84"/>
        <v>14637.808822394392</v>
      </c>
      <c r="V188" s="32">
        <f t="shared" si="84"/>
        <v>10437.943055570884</v>
      </c>
      <c r="W188" s="32">
        <f t="shared" si="84"/>
        <v>455.65533479157727</v>
      </c>
      <c r="X188" s="32">
        <f t="shared" si="84"/>
        <v>0.81638626098632594</v>
      </c>
      <c r="Y188" s="32">
        <f t="shared" si="84"/>
        <v>781.92177394009002</v>
      </c>
      <c r="Z188" s="32">
        <f t="shared" si="85"/>
        <v>2498.8991636377723</v>
      </c>
      <c r="AA188" s="8"/>
      <c r="AB188" s="32">
        <f t="shared" si="86"/>
        <v>9718.0400281548391</v>
      </c>
      <c r="AC188" s="32">
        <f t="shared" si="87"/>
        <v>24416.042546749028</v>
      </c>
      <c r="AD188" s="32">
        <f t="shared" si="88"/>
        <v>0</v>
      </c>
      <c r="AE188" s="32">
        <f t="shared" si="89"/>
        <v>6.7483959794044397</v>
      </c>
      <c r="AF188" s="8"/>
      <c r="AG188" s="32">
        <f t="shared" si="74"/>
        <v>34140.830970883297</v>
      </c>
      <c r="AH188" s="32">
        <f t="shared" si="75"/>
        <v>0</v>
      </c>
      <c r="AI188" s="32">
        <f t="shared" si="76"/>
        <v>0</v>
      </c>
      <c r="AJ188" s="32">
        <f t="shared" si="77"/>
        <v>0</v>
      </c>
      <c r="AK188" s="32">
        <f t="shared" si="90"/>
        <v>0</v>
      </c>
      <c r="AL188" s="32">
        <f t="shared" si="55"/>
        <v>0</v>
      </c>
      <c r="AN188" s="39">
        <f t="shared" si="78"/>
        <v>0.31</v>
      </c>
      <c r="AO188" s="39">
        <f t="shared" si="79"/>
        <v>0.56999999999999995</v>
      </c>
      <c r="AP188" s="39">
        <f t="shared" si="80"/>
        <v>0.12</v>
      </c>
      <c r="AR188" s="51">
        <f t="shared" si="81"/>
        <v>1590.5150995501001</v>
      </c>
      <c r="AS188" s="51">
        <f t="shared" si="81"/>
        <v>2924.4955056243771</v>
      </c>
      <c r="AT188" s="51">
        <f t="shared" si="81"/>
        <v>615.68326434197422</v>
      </c>
      <c r="AV188" s="7"/>
      <c r="AW188" s="7"/>
      <c r="AX188" s="7"/>
      <c r="AY188" s="7"/>
    </row>
    <row r="189" spans="2:51" s="12" customFormat="1" ht="12.75" customHeight="1" x14ac:dyDescent="0.15">
      <c r="B189" s="16" t="s">
        <v>159</v>
      </c>
      <c r="C189" s="16" t="str">
        <f t="shared" si="60"/>
        <v>Gulf of Guinea</v>
      </c>
      <c r="D189" s="16" t="str">
        <f t="shared" si="61"/>
        <v>Middle East and Africa</v>
      </c>
      <c r="E189" s="16" t="str">
        <f t="shared" si="61"/>
        <v/>
      </c>
      <c r="F189" s="32">
        <v>246351.03417408399</v>
      </c>
      <c r="G189" s="32">
        <f t="shared" si="62"/>
        <v>828.30981939628941</v>
      </c>
      <c r="H189" s="32">
        <f t="shared" si="63"/>
        <v>0</v>
      </c>
      <c r="I189" s="32">
        <f t="shared" si="64"/>
        <v>11.442038945840695</v>
      </c>
      <c r="J189" s="32">
        <f t="shared" si="65"/>
        <v>0</v>
      </c>
      <c r="K189" s="32">
        <f t="shared" si="66"/>
        <v>0</v>
      </c>
      <c r="L189" s="32">
        <f t="shared" si="67"/>
        <v>0</v>
      </c>
      <c r="M189" s="32">
        <f t="shared" si="82"/>
        <v>839.75185834213016</v>
      </c>
      <c r="N189" s="32">
        <f t="shared" si="68"/>
        <v>35512.446165957008</v>
      </c>
      <c r="O189" s="32">
        <f t="shared" si="69"/>
        <v>0</v>
      </c>
      <c r="P189" s="32">
        <f t="shared" si="70"/>
        <v>490.55894615508339</v>
      </c>
      <c r="Q189" s="32">
        <f t="shared" si="71"/>
        <v>0</v>
      </c>
      <c r="R189" s="32">
        <f t="shared" si="72"/>
        <v>0</v>
      </c>
      <c r="S189" s="32">
        <f t="shared" si="73"/>
        <v>0</v>
      </c>
      <c r="T189" s="32">
        <f t="shared" si="83"/>
        <v>36003.005112112092</v>
      </c>
      <c r="U189" s="32">
        <f t="shared" si="84"/>
        <v>69011.11462609953</v>
      </c>
      <c r="V189" s="32">
        <f t="shared" si="84"/>
        <v>135415.85927788474</v>
      </c>
      <c r="W189" s="32">
        <f t="shared" si="84"/>
        <v>3112.7157540137941</v>
      </c>
      <c r="X189" s="32">
        <f t="shared" si="84"/>
        <v>0</v>
      </c>
      <c r="Y189" s="32">
        <f t="shared" si="84"/>
        <v>544.05042157340893</v>
      </c>
      <c r="Z189" s="32">
        <f t="shared" si="85"/>
        <v>1424.537124058319</v>
      </c>
      <c r="AA189" s="8"/>
      <c r="AB189" s="32">
        <f t="shared" si="86"/>
        <v>96422.868193626258</v>
      </c>
      <c r="AC189" s="32">
        <f t="shared" si="87"/>
        <v>148333.96173393659</v>
      </c>
      <c r="AD189" s="32">
        <f t="shared" si="88"/>
        <v>1594.20424652099</v>
      </c>
      <c r="AE189" s="32">
        <f t="shared" si="89"/>
        <v>0</v>
      </c>
      <c r="AF189" s="8"/>
      <c r="AG189" s="32">
        <f t="shared" si="74"/>
        <v>243359.79064693543</v>
      </c>
      <c r="AH189" s="32">
        <f t="shared" si="75"/>
        <v>0</v>
      </c>
      <c r="AI189" s="32">
        <f t="shared" si="76"/>
        <v>2991.2435271485629</v>
      </c>
      <c r="AJ189" s="32">
        <f t="shared" si="77"/>
        <v>0</v>
      </c>
      <c r="AK189" s="32">
        <f t="shared" si="90"/>
        <v>0</v>
      </c>
      <c r="AL189" s="32">
        <f t="shared" si="55"/>
        <v>0</v>
      </c>
      <c r="AN189" s="39">
        <f t="shared" si="78"/>
        <v>0.31</v>
      </c>
      <c r="AO189" s="39">
        <f t="shared" si="79"/>
        <v>0.56999999999999995</v>
      </c>
      <c r="AP189" s="39">
        <f t="shared" si="80"/>
        <v>0.12</v>
      </c>
      <c r="AR189" s="51">
        <f t="shared" si="81"/>
        <v>11160.931584754748</v>
      </c>
      <c r="AS189" s="51">
        <f t="shared" si="81"/>
        <v>20521.712913903892</v>
      </c>
      <c r="AT189" s="51">
        <f t="shared" si="81"/>
        <v>4320.3606134534512</v>
      </c>
    </row>
    <row r="190" spans="2:51" s="12" customFormat="1" ht="12.75" customHeight="1" x14ac:dyDescent="0.15">
      <c r="B190" s="16" t="s">
        <v>160</v>
      </c>
      <c r="C190" s="16" t="str">
        <f t="shared" si="60"/>
        <v>South America</v>
      </c>
      <c r="D190" s="16" t="str">
        <f t="shared" si="61"/>
        <v>Latin America</v>
      </c>
      <c r="E190" s="16" t="str">
        <f t="shared" si="61"/>
        <v/>
      </c>
      <c r="F190" s="32">
        <v>211734.49391257699</v>
      </c>
      <c r="G190" s="32">
        <f t="shared" si="62"/>
        <v>1225.5680535055562</v>
      </c>
      <c r="H190" s="32">
        <f t="shared" si="63"/>
        <v>0</v>
      </c>
      <c r="I190" s="32">
        <f t="shared" si="64"/>
        <v>0</v>
      </c>
      <c r="J190" s="32">
        <f t="shared" si="65"/>
        <v>0</v>
      </c>
      <c r="K190" s="32">
        <f t="shared" si="66"/>
        <v>0</v>
      </c>
      <c r="L190" s="32">
        <f t="shared" si="67"/>
        <v>0</v>
      </c>
      <c r="M190" s="32">
        <f t="shared" si="82"/>
        <v>1225.5680535055562</v>
      </c>
      <c r="N190" s="32">
        <f t="shared" si="68"/>
        <v>3751.3117364716554</v>
      </c>
      <c r="O190" s="32">
        <f t="shared" si="69"/>
        <v>0</v>
      </c>
      <c r="P190" s="32">
        <f t="shared" si="70"/>
        <v>0</v>
      </c>
      <c r="Q190" s="32">
        <f t="shared" si="71"/>
        <v>0</v>
      </c>
      <c r="R190" s="32">
        <f t="shared" si="72"/>
        <v>0</v>
      </c>
      <c r="S190" s="32">
        <f t="shared" si="73"/>
        <v>0</v>
      </c>
      <c r="T190" s="32">
        <f t="shared" si="83"/>
        <v>3751.3117364716554</v>
      </c>
      <c r="U190" s="32">
        <f t="shared" si="84"/>
        <v>179452.99659329496</v>
      </c>
      <c r="V190" s="32">
        <f t="shared" si="84"/>
        <v>24562.479820638251</v>
      </c>
      <c r="W190" s="32">
        <f t="shared" si="84"/>
        <v>242.56843385944322</v>
      </c>
      <c r="X190" s="32">
        <f t="shared" si="84"/>
        <v>21.673134211570257</v>
      </c>
      <c r="Y190" s="32">
        <f t="shared" si="84"/>
        <v>328.63687870448501</v>
      </c>
      <c r="Z190" s="32">
        <f t="shared" si="85"/>
        <v>2149.2592618910712</v>
      </c>
      <c r="AA190" s="8"/>
      <c r="AB190" s="32">
        <f t="shared" si="86"/>
        <v>166779.58961617941</v>
      </c>
      <c r="AC190" s="32">
        <f t="shared" si="87"/>
        <v>44441.985591530793</v>
      </c>
      <c r="AD190" s="32">
        <f t="shared" si="88"/>
        <v>222.75886958837501</v>
      </c>
      <c r="AE190" s="32">
        <f t="shared" si="89"/>
        <v>290.15983527898698</v>
      </c>
      <c r="AF190" s="8"/>
      <c r="AG190" s="32">
        <f t="shared" si="74"/>
        <v>211734.47273912758</v>
      </c>
      <c r="AH190" s="32">
        <f t="shared" si="75"/>
        <v>0</v>
      </c>
      <c r="AI190" s="32">
        <f t="shared" si="76"/>
        <v>0</v>
      </c>
      <c r="AJ190" s="32">
        <f t="shared" si="77"/>
        <v>0</v>
      </c>
      <c r="AK190" s="32">
        <f t="shared" si="90"/>
        <v>0</v>
      </c>
      <c r="AL190" s="32">
        <f t="shared" si="55"/>
        <v>0</v>
      </c>
      <c r="AN190" s="39">
        <f t="shared" si="78"/>
        <v>0.32</v>
      </c>
      <c r="AO190" s="39">
        <f t="shared" si="79"/>
        <v>0.6</v>
      </c>
      <c r="AP190" s="39">
        <f t="shared" si="80"/>
        <v>0.08</v>
      </c>
      <c r="AR190" s="51">
        <f t="shared" si="81"/>
        <v>1200.4197556709298</v>
      </c>
      <c r="AS190" s="51">
        <f t="shared" si="81"/>
        <v>2250.787041882993</v>
      </c>
      <c r="AT190" s="51">
        <f t="shared" si="81"/>
        <v>300.10493891773245</v>
      </c>
      <c r="AV190" s="7"/>
      <c r="AW190" s="7"/>
      <c r="AX190" s="7"/>
      <c r="AY190" s="7"/>
    </row>
    <row r="191" spans="2:51" s="12" customFormat="1" ht="12.75" customHeight="1" x14ac:dyDescent="0.15">
      <c r="B191" s="16" t="s">
        <v>161</v>
      </c>
      <c r="C191" s="16" t="str">
        <f t="shared" si="60"/>
        <v>Caribbean</v>
      </c>
      <c r="D191" s="16" t="str">
        <f t="shared" si="61"/>
        <v>Latin America</v>
      </c>
      <c r="E191" s="16" t="str">
        <f t="shared" si="61"/>
        <v/>
      </c>
      <c r="F191" s="32">
        <v>27115.004371464202</v>
      </c>
      <c r="G191" s="32">
        <f t="shared" si="62"/>
        <v>826.75690148889441</v>
      </c>
      <c r="H191" s="32">
        <f t="shared" si="63"/>
        <v>0</v>
      </c>
      <c r="I191" s="32">
        <f t="shared" si="64"/>
        <v>0</v>
      </c>
      <c r="J191" s="32">
        <f t="shared" si="65"/>
        <v>0</v>
      </c>
      <c r="K191" s="32">
        <f t="shared" si="66"/>
        <v>0</v>
      </c>
      <c r="L191" s="32">
        <f t="shared" si="67"/>
        <v>0</v>
      </c>
      <c r="M191" s="32">
        <f t="shared" si="82"/>
        <v>826.75690148889441</v>
      </c>
      <c r="N191" s="32">
        <f t="shared" si="68"/>
        <v>9914.3515530276436</v>
      </c>
      <c r="O191" s="32">
        <f t="shared" si="69"/>
        <v>0</v>
      </c>
      <c r="P191" s="32">
        <f t="shared" si="70"/>
        <v>0</v>
      </c>
      <c r="Q191" s="32">
        <f t="shared" si="71"/>
        <v>0</v>
      </c>
      <c r="R191" s="32">
        <f t="shared" si="72"/>
        <v>0</v>
      </c>
      <c r="S191" s="32">
        <f t="shared" si="73"/>
        <v>0</v>
      </c>
      <c r="T191" s="32">
        <f t="shared" si="83"/>
        <v>9914.3515530276436</v>
      </c>
      <c r="U191" s="32">
        <f t="shared" si="84"/>
        <v>1093.8433762199622</v>
      </c>
      <c r="V191" s="32">
        <f t="shared" si="84"/>
        <v>10801.217347663729</v>
      </c>
      <c r="W191" s="32">
        <f t="shared" si="84"/>
        <v>1438.5729358525887</v>
      </c>
      <c r="X191" s="32">
        <f t="shared" si="84"/>
        <v>108.50460984946262</v>
      </c>
      <c r="Y191" s="32">
        <f t="shared" si="84"/>
        <v>834.58042081059318</v>
      </c>
      <c r="Z191" s="32">
        <f t="shared" si="85"/>
        <v>2097.1772265513246</v>
      </c>
      <c r="AA191" s="8"/>
      <c r="AB191" s="32">
        <f t="shared" si="86"/>
        <v>2520.888992607584</v>
      </c>
      <c r="AC191" s="32">
        <f t="shared" si="87"/>
        <v>15289.21569830175</v>
      </c>
      <c r="AD191" s="32">
        <f t="shared" si="88"/>
        <v>9217.7056493759083</v>
      </c>
      <c r="AE191" s="32">
        <f t="shared" si="89"/>
        <v>87.194031178951263</v>
      </c>
      <c r="AF191" s="8"/>
      <c r="AG191" s="32">
        <f t="shared" si="74"/>
        <v>27115.004371464202</v>
      </c>
      <c r="AH191" s="32">
        <f t="shared" si="75"/>
        <v>0</v>
      </c>
      <c r="AI191" s="32">
        <f t="shared" si="76"/>
        <v>0</v>
      </c>
      <c r="AJ191" s="32">
        <f t="shared" si="77"/>
        <v>0</v>
      </c>
      <c r="AK191" s="32">
        <f t="shared" si="90"/>
        <v>0</v>
      </c>
      <c r="AL191" s="32">
        <f t="shared" si="55"/>
        <v>0</v>
      </c>
      <c r="AN191" s="39">
        <f t="shared" si="78"/>
        <v>0.4</v>
      </c>
      <c r="AO191" s="39">
        <f t="shared" si="79"/>
        <v>0.56000000000000005</v>
      </c>
      <c r="AP191" s="39">
        <f t="shared" si="80"/>
        <v>0.04</v>
      </c>
      <c r="AR191" s="51">
        <f t="shared" si="81"/>
        <v>3965.7406212110577</v>
      </c>
      <c r="AS191" s="51">
        <f t="shared" si="81"/>
        <v>5552.0368696954811</v>
      </c>
      <c r="AT191" s="51">
        <f t="shared" si="81"/>
        <v>396.57406212110573</v>
      </c>
    </row>
    <row r="192" spans="2:51" s="12" customFormat="1" ht="12.75" customHeight="1" x14ac:dyDescent="0.15">
      <c r="B192" s="16" t="s">
        <v>162</v>
      </c>
      <c r="C192" s="16" t="str">
        <f t="shared" si="60"/>
        <v>Southern Europe</v>
      </c>
      <c r="D192" s="16" t="str">
        <f t="shared" si="61"/>
        <v/>
      </c>
      <c r="E192" s="16" t="str">
        <f t="shared" si="61"/>
        <v/>
      </c>
      <c r="F192" s="32">
        <v>0.63856148719787598</v>
      </c>
      <c r="G192" s="32">
        <f t="shared" si="62"/>
        <v>0</v>
      </c>
      <c r="H192" s="32">
        <f t="shared" si="63"/>
        <v>0</v>
      </c>
      <c r="I192" s="32">
        <f t="shared" si="64"/>
        <v>0</v>
      </c>
      <c r="J192" s="32">
        <f t="shared" si="65"/>
        <v>0</v>
      </c>
      <c r="K192" s="32">
        <f t="shared" si="66"/>
        <v>0</v>
      </c>
      <c r="L192" s="32">
        <f t="shared" si="67"/>
        <v>0</v>
      </c>
      <c r="M192" s="32">
        <f t="shared" si="82"/>
        <v>0</v>
      </c>
      <c r="N192" s="32">
        <f t="shared" si="68"/>
        <v>0</v>
      </c>
      <c r="O192" s="32">
        <f t="shared" si="69"/>
        <v>0</v>
      </c>
      <c r="P192" s="32">
        <f t="shared" si="70"/>
        <v>0</v>
      </c>
      <c r="Q192" s="32">
        <f t="shared" si="71"/>
        <v>0</v>
      </c>
      <c r="R192" s="32">
        <f t="shared" si="72"/>
        <v>0</v>
      </c>
      <c r="S192" s="32">
        <f t="shared" si="73"/>
        <v>0</v>
      </c>
      <c r="T192" s="32">
        <f t="shared" si="83"/>
        <v>0</v>
      </c>
      <c r="U192" s="32">
        <f t="shared" si="84"/>
        <v>0.17073512971026727</v>
      </c>
      <c r="V192" s="32">
        <f t="shared" si="84"/>
        <v>0.20088919676766526</v>
      </c>
      <c r="W192" s="32">
        <f t="shared" si="84"/>
        <v>0.63080561930550139</v>
      </c>
      <c r="X192" s="32">
        <f t="shared" si="84"/>
        <v>0</v>
      </c>
      <c r="Y192" s="32">
        <f t="shared" si="84"/>
        <v>2.1080677713006653E-2</v>
      </c>
      <c r="Z192" s="32">
        <f t="shared" si="85"/>
        <v>-0.38494913629856464</v>
      </c>
      <c r="AA192" s="8"/>
      <c r="AB192" s="32">
        <f t="shared" si="86"/>
        <v>0.63856148719787598</v>
      </c>
      <c r="AC192" s="32">
        <f t="shared" si="87"/>
        <v>0</v>
      </c>
      <c r="AD192" s="32">
        <f t="shared" si="88"/>
        <v>0</v>
      </c>
      <c r="AE192" s="32">
        <f t="shared" si="89"/>
        <v>0</v>
      </c>
      <c r="AF192" s="8"/>
      <c r="AG192" s="32">
        <f t="shared" si="74"/>
        <v>0</v>
      </c>
      <c r="AH192" s="32">
        <f t="shared" si="75"/>
        <v>0</v>
      </c>
      <c r="AI192" s="32">
        <f t="shared" si="76"/>
        <v>0</v>
      </c>
      <c r="AJ192" s="32">
        <f t="shared" si="77"/>
        <v>0</v>
      </c>
      <c r="AK192" s="32">
        <f t="shared" si="90"/>
        <v>0</v>
      </c>
      <c r="AL192" s="32">
        <f t="shared" si="55"/>
        <v>0</v>
      </c>
      <c r="AN192" s="39">
        <f t="shared" si="78"/>
        <v>0.18</v>
      </c>
      <c r="AO192" s="39">
        <f t="shared" si="79"/>
        <v>0.43</v>
      </c>
      <c r="AP192" s="39">
        <f t="shared" si="80"/>
        <v>0.39</v>
      </c>
      <c r="AR192" s="51">
        <f t="shared" si="81"/>
        <v>0</v>
      </c>
      <c r="AS192" s="51">
        <f t="shared" si="81"/>
        <v>0</v>
      </c>
      <c r="AT192" s="51">
        <f t="shared" si="81"/>
        <v>0</v>
      </c>
      <c r="AV192" s="7"/>
      <c r="AW192" s="7"/>
      <c r="AX192" s="7"/>
      <c r="AY192" s="7"/>
    </row>
    <row r="193" spans="2:51" s="12" customFormat="1" ht="12.75" customHeight="1" x14ac:dyDescent="0.15">
      <c r="B193" s="16" t="s">
        <v>163</v>
      </c>
      <c r="C193" s="16" t="str">
        <f t="shared" si="60"/>
        <v>Central America</v>
      </c>
      <c r="D193" s="16" t="str">
        <f t="shared" si="61"/>
        <v>Latin America</v>
      </c>
      <c r="E193" s="16" t="str">
        <f t="shared" si="61"/>
        <v/>
      </c>
      <c r="F193" s="32">
        <v>113398.25280511301</v>
      </c>
      <c r="G193" s="32">
        <f t="shared" si="62"/>
        <v>389.62430902034725</v>
      </c>
      <c r="H193" s="32">
        <f t="shared" si="63"/>
        <v>0</v>
      </c>
      <c r="I193" s="32">
        <f t="shared" si="64"/>
        <v>0</v>
      </c>
      <c r="J193" s="32">
        <f t="shared" si="65"/>
        <v>323.13022061825302</v>
      </c>
      <c r="K193" s="32">
        <f t="shared" si="66"/>
        <v>0</v>
      </c>
      <c r="L193" s="32">
        <f t="shared" si="67"/>
        <v>0</v>
      </c>
      <c r="M193" s="32">
        <f t="shared" si="82"/>
        <v>712.75452963860027</v>
      </c>
      <c r="N193" s="32">
        <f t="shared" si="68"/>
        <v>9843.2917614089256</v>
      </c>
      <c r="O193" s="32">
        <f t="shared" si="69"/>
        <v>0</v>
      </c>
      <c r="P193" s="32">
        <f t="shared" si="70"/>
        <v>0</v>
      </c>
      <c r="Q193" s="32">
        <f t="shared" si="71"/>
        <v>8163.4152819448327</v>
      </c>
      <c r="R193" s="32">
        <f t="shared" si="72"/>
        <v>0</v>
      </c>
      <c r="S193" s="32">
        <f t="shared" si="73"/>
        <v>0</v>
      </c>
      <c r="T193" s="32">
        <f t="shared" si="83"/>
        <v>18006.707043353759</v>
      </c>
      <c r="U193" s="32">
        <f t="shared" si="84"/>
        <v>53670.786602213302</v>
      </c>
      <c r="V193" s="32">
        <f t="shared" si="84"/>
        <v>35064.78341014163</v>
      </c>
      <c r="W193" s="32">
        <f t="shared" si="84"/>
        <v>1512.5217980503585</v>
      </c>
      <c r="X193" s="32">
        <f t="shared" si="84"/>
        <v>842.03146813043304</v>
      </c>
      <c r="Y193" s="32">
        <f t="shared" si="84"/>
        <v>2478.2718563153244</v>
      </c>
      <c r="Z193" s="32">
        <f t="shared" si="85"/>
        <v>1110.3960972696223</v>
      </c>
      <c r="AA193" s="8"/>
      <c r="AB193" s="32">
        <f t="shared" si="86"/>
        <v>19912.034241080262</v>
      </c>
      <c r="AC193" s="32">
        <f t="shared" si="87"/>
        <v>55275.640328883994</v>
      </c>
      <c r="AD193" s="32">
        <f t="shared" si="88"/>
        <v>36639.042146682681</v>
      </c>
      <c r="AE193" s="32">
        <f t="shared" si="89"/>
        <v>1571.5360884666406</v>
      </c>
      <c r="AF193" s="8"/>
      <c r="AG193" s="32">
        <f t="shared" si="74"/>
        <v>72551.18156043606</v>
      </c>
      <c r="AH193" s="32">
        <f t="shared" si="75"/>
        <v>0</v>
      </c>
      <c r="AI193" s="32">
        <f t="shared" si="76"/>
        <v>0</v>
      </c>
      <c r="AJ193" s="32">
        <f t="shared" si="77"/>
        <v>40847.071244676954</v>
      </c>
      <c r="AK193" s="32">
        <f t="shared" si="90"/>
        <v>0</v>
      </c>
      <c r="AL193" s="32">
        <f t="shared" si="55"/>
        <v>0</v>
      </c>
      <c r="AN193" s="39">
        <f t="shared" si="78"/>
        <v>0.24</v>
      </c>
      <c r="AO193" s="39">
        <f t="shared" si="79"/>
        <v>0.51</v>
      </c>
      <c r="AP193" s="39">
        <f t="shared" si="80"/>
        <v>0.24</v>
      </c>
      <c r="AR193" s="51">
        <f t="shared" si="81"/>
        <v>4321.6096904049018</v>
      </c>
      <c r="AS193" s="51">
        <f t="shared" si="81"/>
        <v>9183.4205921104167</v>
      </c>
      <c r="AT193" s="51">
        <f t="shared" si="81"/>
        <v>4321.6096904049018</v>
      </c>
    </row>
    <row r="194" spans="2:51" s="12" customFormat="1" ht="12.75" customHeight="1" x14ac:dyDescent="0.15">
      <c r="B194" s="16" t="s">
        <v>164</v>
      </c>
      <c r="C194" s="16" t="str">
        <f t="shared" si="60"/>
        <v>Eastern Europe</v>
      </c>
      <c r="D194" s="16" t="str">
        <f t="shared" si="61"/>
        <v>Eastern Europe</v>
      </c>
      <c r="E194" s="16" t="str">
        <f t="shared" si="61"/>
        <v>EU</v>
      </c>
      <c r="F194" s="32">
        <v>92743.398507118196</v>
      </c>
      <c r="G194" s="32">
        <f t="shared" si="62"/>
        <v>0</v>
      </c>
      <c r="H194" s="32">
        <f t="shared" si="63"/>
        <v>2938.24113475492</v>
      </c>
      <c r="I194" s="32">
        <f t="shared" si="64"/>
        <v>0</v>
      </c>
      <c r="J194" s="32">
        <f t="shared" si="65"/>
        <v>0</v>
      </c>
      <c r="K194" s="32">
        <f t="shared" si="66"/>
        <v>0</v>
      </c>
      <c r="L194" s="32">
        <f t="shared" si="67"/>
        <v>0</v>
      </c>
      <c r="M194" s="32">
        <f t="shared" si="82"/>
        <v>2938.24113475492</v>
      </c>
      <c r="N194" s="32">
        <f t="shared" si="68"/>
        <v>0</v>
      </c>
      <c r="O194" s="32">
        <f t="shared" si="69"/>
        <v>45178.474978921644</v>
      </c>
      <c r="P194" s="32">
        <f t="shared" si="70"/>
        <v>0</v>
      </c>
      <c r="Q194" s="32">
        <f t="shared" si="71"/>
        <v>0</v>
      </c>
      <c r="R194" s="32">
        <f t="shared" si="72"/>
        <v>0</v>
      </c>
      <c r="S194" s="32">
        <f t="shared" si="73"/>
        <v>0</v>
      </c>
      <c r="T194" s="32">
        <f t="shared" si="83"/>
        <v>45178.474978921644</v>
      </c>
      <c r="U194" s="32">
        <f t="shared" si="84"/>
        <v>18904.692226177274</v>
      </c>
      <c r="V194" s="32">
        <f t="shared" si="84"/>
        <v>20919.844925952599</v>
      </c>
      <c r="W194" s="32">
        <f t="shared" si="84"/>
        <v>4236.6518080067917</v>
      </c>
      <c r="X194" s="32">
        <f t="shared" si="84"/>
        <v>0</v>
      </c>
      <c r="Y194" s="32">
        <f t="shared" si="84"/>
        <v>565.49341477143616</v>
      </c>
      <c r="Z194" s="32">
        <f t="shared" si="85"/>
        <v>1.8533537513576448E-5</v>
      </c>
      <c r="AA194" s="8"/>
      <c r="AB194" s="32">
        <f t="shared" si="86"/>
        <v>68312.083592474301</v>
      </c>
      <c r="AC194" s="32">
        <f t="shared" si="87"/>
        <v>23686.74181359998</v>
      </c>
      <c r="AD194" s="32">
        <f t="shared" si="88"/>
        <v>0</v>
      </c>
      <c r="AE194" s="32">
        <f t="shared" si="89"/>
        <v>744.57310104370094</v>
      </c>
      <c r="AF194" s="8"/>
      <c r="AG194" s="32">
        <f t="shared" si="74"/>
        <v>0</v>
      </c>
      <c r="AH194" s="32">
        <f t="shared" si="75"/>
        <v>92743.398507118196</v>
      </c>
      <c r="AI194" s="32">
        <f t="shared" si="76"/>
        <v>0</v>
      </c>
      <c r="AJ194" s="32">
        <f t="shared" si="77"/>
        <v>0</v>
      </c>
      <c r="AK194" s="32">
        <f t="shared" si="90"/>
        <v>0</v>
      </c>
      <c r="AL194" s="32">
        <f t="shared" si="55"/>
        <v>0</v>
      </c>
      <c r="AN194" s="39">
        <f t="shared" si="78"/>
        <v>0.37</v>
      </c>
      <c r="AO194" s="39">
        <f t="shared" si="79"/>
        <v>0.56000000000000005</v>
      </c>
      <c r="AP194" s="39">
        <f t="shared" si="80"/>
        <v>0.06</v>
      </c>
      <c r="AR194" s="51">
        <f t="shared" si="81"/>
        <v>16716.035742201009</v>
      </c>
      <c r="AS194" s="51">
        <f t="shared" si="81"/>
        <v>25299.945988196123</v>
      </c>
      <c r="AT194" s="51">
        <f t="shared" si="81"/>
        <v>2710.7084987352987</v>
      </c>
      <c r="AV194" s="7"/>
      <c r="AW194" s="7"/>
      <c r="AX194" s="7"/>
      <c r="AY194" s="7"/>
    </row>
    <row r="195" spans="2:51" s="12" customFormat="1" ht="12.75" customHeight="1" x14ac:dyDescent="0.15">
      <c r="B195" s="16" t="s">
        <v>165</v>
      </c>
      <c r="C195" s="16" t="str">
        <f t="shared" si="60"/>
        <v>Northern Europe</v>
      </c>
      <c r="D195" s="16" t="str">
        <f t="shared" si="61"/>
        <v>OECD90</v>
      </c>
      <c r="E195" s="16" t="str">
        <f t="shared" si="61"/>
        <v/>
      </c>
      <c r="F195" s="32">
        <v>101553.54323485401</v>
      </c>
      <c r="G195" s="32">
        <f t="shared" si="62"/>
        <v>0</v>
      </c>
      <c r="H195" s="32">
        <f t="shared" si="63"/>
        <v>2766.7609899172389</v>
      </c>
      <c r="I195" s="32">
        <f t="shared" si="64"/>
        <v>0</v>
      </c>
      <c r="J195" s="32">
        <f t="shared" si="65"/>
        <v>0</v>
      </c>
      <c r="K195" s="32">
        <f t="shared" si="66"/>
        <v>0</v>
      </c>
      <c r="L195" s="32">
        <f t="shared" si="67"/>
        <v>0</v>
      </c>
      <c r="M195" s="32">
        <f t="shared" si="82"/>
        <v>2766.7609899172389</v>
      </c>
      <c r="N195" s="32">
        <f t="shared" si="68"/>
        <v>0</v>
      </c>
      <c r="O195" s="32">
        <f t="shared" si="69"/>
        <v>15025.310599431172</v>
      </c>
      <c r="P195" s="32">
        <f t="shared" si="70"/>
        <v>0</v>
      </c>
      <c r="Q195" s="32">
        <f t="shared" si="71"/>
        <v>0</v>
      </c>
      <c r="R195" s="32">
        <f t="shared" si="72"/>
        <v>0</v>
      </c>
      <c r="S195" s="32">
        <f t="shared" si="73"/>
        <v>0</v>
      </c>
      <c r="T195" s="32">
        <f t="shared" si="83"/>
        <v>15025.310599431172</v>
      </c>
      <c r="U195" s="32">
        <f t="shared" si="84"/>
        <v>365.04195565718101</v>
      </c>
      <c r="V195" s="32">
        <f t="shared" si="84"/>
        <v>71512.58609154333</v>
      </c>
      <c r="W195" s="32">
        <f t="shared" si="84"/>
        <v>93.448537611262012</v>
      </c>
      <c r="X195" s="32">
        <f t="shared" si="84"/>
        <v>21885.345159621422</v>
      </c>
      <c r="Y195" s="32">
        <f t="shared" si="84"/>
        <v>2909.7692770512622</v>
      </c>
      <c r="Z195" s="32">
        <f t="shared" si="85"/>
        <v>-13004.719375978864</v>
      </c>
      <c r="AA195" s="8"/>
      <c r="AB195" s="32">
        <f t="shared" si="86"/>
        <v>25845.31356933705</v>
      </c>
      <c r="AC195" s="32">
        <f t="shared" si="87"/>
        <v>60825.052041828501</v>
      </c>
      <c r="AD195" s="32">
        <f t="shared" si="88"/>
        <v>14546.191679745831</v>
      </c>
      <c r="AE195" s="32">
        <f t="shared" si="89"/>
        <v>336.98594394326119</v>
      </c>
      <c r="AF195" s="8"/>
      <c r="AG195" s="32">
        <f t="shared" si="74"/>
        <v>0</v>
      </c>
      <c r="AH195" s="32">
        <f t="shared" si="75"/>
        <v>101553.54323485401</v>
      </c>
      <c r="AI195" s="32">
        <f t="shared" si="76"/>
        <v>0</v>
      </c>
      <c r="AJ195" s="32">
        <f t="shared" si="77"/>
        <v>0</v>
      </c>
      <c r="AK195" s="32">
        <f t="shared" si="90"/>
        <v>0</v>
      </c>
      <c r="AL195" s="32">
        <f t="shared" si="55"/>
        <v>0</v>
      </c>
      <c r="AN195" s="39">
        <f t="shared" si="78"/>
        <v>0.34</v>
      </c>
      <c r="AO195" s="39">
        <f t="shared" si="79"/>
        <v>0.44</v>
      </c>
      <c r="AP195" s="39">
        <f t="shared" si="80"/>
        <v>0.22</v>
      </c>
      <c r="AR195" s="51">
        <f t="shared" si="81"/>
        <v>5108.605603806599</v>
      </c>
      <c r="AS195" s="51">
        <f t="shared" si="81"/>
        <v>6611.1366637497158</v>
      </c>
      <c r="AT195" s="51">
        <f t="shared" si="81"/>
        <v>3305.5683318748579</v>
      </c>
    </row>
    <row r="196" spans="2:51" s="12" customFormat="1" ht="12.75" customHeight="1" x14ac:dyDescent="0.15">
      <c r="B196" s="16" t="s">
        <v>41</v>
      </c>
      <c r="C196" s="16" t="str">
        <f t="shared" si="60"/>
        <v>Southern Asia</v>
      </c>
      <c r="D196" s="16" t="str">
        <f t="shared" si="61"/>
        <v>Asia (Sans Japan)</v>
      </c>
      <c r="E196" s="16" t="str">
        <f t="shared" si="61"/>
        <v>India</v>
      </c>
      <c r="F196" s="32">
        <v>2988426.0995697901</v>
      </c>
      <c r="G196" s="32">
        <f t="shared" si="62"/>
        <v>203654.3566228601</v>
      </c>
      <c r="H196" s="32">
        <f t="shared" si="63"/>
        <v>151517.87728473218</v>
      </c>
      <c r="I196" s="32">
        <f t="shared" si="64"/>
        <v>151984.82123183538</v>
      </c>
      <c r="J196" s="32">
        <f t="shared" si="65"/>
        <v>4194.70079738399</v>
      </c>
      <c r="K196" s="32">
        <f t="shared" si="66"/>
        <v>57606.329123263444</v>
      </c>
      <c r="L196" s="32">
        <f t="shared" si="67"/>
        <v>0</v>
      </c>
      <c r="M196" s="32">
        <f t="shared" si="82"/>
        <v>568958.08506007504</v>
      </c>
      <c r="N196" s="32">
        <f t="shared" si="68"/>
        <v>395666.94900017738</v>
      </c>
      <c r="O196" s="32">
        <f t="shared" si="69"/>
        <v>294374.33707963128</v>
      </c>
      <c r="P196" s="32">
        <f t="shared" si="70"/>
        <v>295281.53243733512</v>
      </c>
      <c r="Q196" s="32">
        <f t="shared" si="71"/>
        <v>8149.6143465424566</v>
      </c>
      <c r="R196" s="32">
        <f t="shared" si="72"/>
        <v>111919.63120882833</v>
      </c>
      <c r="S196" s="32">
        <f t="shared" si="73"/>
        <v>0</v>
      </c>
      <c r="T196" s="32">
        <f t="shared" si="83"/>
        <v>1105392.0640725147</v>
      </c>
      <c r="U196" s="32">
        <f t="shared" si="84"/>
        <v>662111.01313259173</v>
      </c>
      <c r="V196" s="32">
        <f t="shared" si="84"/>
        <v>299238.03986730776</v>
      </c>
      <c r="W196" s="32">
        <f t="shared" si="84"/>
        <v>207287.45239686192</v>
      </c>
      <c r="X196" s="32">
        <f t="shared" si="84"/>
        <v>81567.498105918174</v>
      </c>
      <c r="Y196" s="32">
        <f t="shared" si="84"/>
        <v>53088.539446857983</v>
      </c>
      <c r="Z196" s="32">
        <f t="shared" si="85"/>
        <v>10783.40748766344</v>
      </c>
      <c r="AA196" s="8"/>
      <c r="AB196" s="32">
        <f t="shared" si="86"/>
        <v>2115386.1917588101</v>
      </c>
      <c r="AC196" s="32">
        <f t="shared" si="87"/>
        <v>672232.67563545599</v>
      </c>
      <c r="AD196" s="32">
        <f t="shared" si="88"/>
        <v>194110.6739655131</v>
      </c>
      <c r="AE196" s="32">
        <f t="shared" si="89"/>
        <v>6696.5582100152915</v>
      </c>
      <c r="AF196" s="8"/>
      <c r="AG196" s="32">
        <f t="shared" si="74"/>
        <v>1018914.3381396685</v>
      </c>
      <c r="AH196" s="32">
        <f t="shared" si="75"/>
        <v>942718.43787893734</v>
      </c>
      <c r="AI196" s="32">
        <f t="shared" si="76"/>
        <v>519269.81558907661</v>
      </c>
      <c r="AJ196" s="32">
        <f t="shared" si="77"/>
        <v>198344.52981193658</v>
      </c>
      <c r="AK196" s="32">
        <f t="shared" si="90"/>
        <v>309178.97815017099</v>
      </c>
      <c r="AL196" s="32">
        <f t="shared" si="55"/>
        <v>0</v>
      </c>
      <c r="AN196" s="39">
        <f t="shared" si="78"/>
        <v>0.25</v>
      </c>
      <c r="AO196" s="39">
        <f t="shared" si="79"/>
        <v>0.42</v>
      </c>
      <c r="AP196" s="39">
        <f t="shared" si="80"/>
        <v>0.33</v>
      </c>
      <c r="AR196" s="51">
        <f t="shared" si="81"/>
        <v>276348.01601812866</v>
      </c>
      <c r="AS196" s="51">
        <f t="shared" si="81"/>
        <v>464264.66691045614</v>
      </c>
      <c r="AT196" s="51">
        <f t="shared" si="81"/>
        <v>364779.38114392984</v>
      </c>
      <c r="AV196" s="7"/>
      <c r="AW196" s="7"/>
      <c r="AX196" s="7"/>
      <c r="AY196" s="7"/>
    </row>
    <row r="197" spans="2:51" s="12" customFormat="1" ht="12.75" customHeight="1" x14ac:dyDescent="0.15">
      <c r="B197" s="16" t="s">
        <v>166</v>
      </c>
      <c r="C197" s="16" t="str">
        <f t="shared" si="60"/>
        <v>South-eastern Asia</v>
      </c>
      <c r="D197" s="16" t="str">
        <f t="shared" si="61"/>
        <v>Asia (Sans Japan)</v>
      </c>
      <c r="E197" s="16" t="str">
        <f t="shared" si="61"/>
        <v/>
      </c>
      <c r="F197" s="32">
        <v>1901284.7359036801</v>
      </c>
      <c r="G197" s="32">
        <f t="shared" si="62"/>
        <v>35404.520414733604</v>
      </c>
      <c r="H197" s="32">
        <f t="shared" si="63"/>
        <v>0</v>
      </c>
      <c r="I197" s="32">
        <f t="shared" si="64"/>
        <v>0</v>
      </c>
      <c r="J197" s="32">
        <f t="shared" si="65"/>
        <v>7704.5212033556645</v>
      </c>
      <c r="K197" s="32">
        <f t="shared" si="66"/>
        <v>0</v>
      </c>
      <c r="L197" s="32">
        <f t="shared" si="67"/>
        <v>0</v>
      </c>
      <c r="M197" s="32">
        <f t="shared" si="82"/>
        <v>43109.041618089272</v>
      </c>
      <c r="N197" s="32">
        <f t="shared" si="68"/>
        <v>245620.199319017</v>
      </c>
      <c r="O197" s="32">
        <f t="shared" si="69"/>
        <v>0</v>
      </c>
      <c r="P197" s="32">
        <f t="shared" si="70"/>
        <v>0</v>
      </c>
      <c r="Q197" s="32">
        <f t="shared" si="71"/>
        <v>53450.407220833127</v>
      </c>
      <c r="R197" s="32">
        <f t="shared" si="72"/>
        <v>0</v>
      </c>
      <c r="S197" s="32">
        <f t="shared" si="73"/>
        <v>0</v>
      </c>
      <c r="T197" s="32">
        <f t="shared" si="83"/>
        <v>299070.60653985012</v>
      </c>
      <c r="U197" s="32">
        <f t="shared" si="84"/>
        <v>959586.37500268593</v>
      </c>
      <c r="V197" s="32">
        <f t="shared" si="84"/>
        <v>446422.73734774656</v>
      </c>
      <c r="W197" s="32">
        <f t="shared" si="84"/>
        <v>42011.298946675219</v>
      </c>
      <c r="X197" s="32">
        <f t="shared" si="84"/>
        <v>0</v>
      </c>
      <c r="Y197" s="32">
        <f t="shared" si="84"/>
        <v>34101.748049230904</v>
      </c>
      <c r="Z197" s="32">
        <f t="shared" si="85"/>
        <v>76982.928399402183</v>
      </c>
      <c r="AA197" s="8"/>
      <c r="AB197" s="32">
        <f t="shared" si="86"/>
        <v>1007906.4303819509</v>
      </c>
      <c r="AC197" s="32">
        <f t="shared" si="87"/>
        <v>731447.03684025898</v>
      </c>
      <c r="AD197" s="32">
        <f t="shared" si="88"/>
        <v>157538.73653036341</v>
      </c>
      <c r="AE197" s="32">
        <f t="shared" si="89"/>
        <v>4392.5321511030097</v>
      </c>
      <c r="AF197" s="8"/>
      <c r="AG197" s="32">
        <f t="shared" si="74"/>
        <v>1667937.0182106441</v>
      </c>
      <c r="AH197" s="32">
        <f t="shared" si="75"/>
        <v>0</v>
      </c>
      <c r="AI197" s="32">
        <f t="shared" si="76"/>
        <v>0</v>
      </c>
      <c r="AJ197" s="32">
        <f t="shared" si="77"/>
        <v>233347.52756456251</v>
      </c>
      <c r="AK197" s="32">
        <f t="shared" si="90"/>
        <v>0</v>
      </c>
      <c r="AL197" s="32">
        <f t="shared" si="55"/>
        <v>0</v>
      </c>
      <c r="AN197" s="39">
        <f t="shared" si="78"/>
        <v>0.28000000000000003</v>
      </c>
      <c r="AO197" s="39">
        <f t="shared" si="79"/>
        <v>0.55000000000000004</v>
      </c>
      <c r="AP197" s="39">
        <f t="shared" si="80"/>
        <v>0.17</v>
      </c>
      <c r="AR197" s="51">
        <f t="shared" si="81"/>
        <v>83739.769831158046</v>
      </c>
      <c r="AS197" s="51">
        <f t="shared" si="81"/>
        <v>164488.83359691757</v>
      </c>
      <c r="AT197" s="51">
        <f t="shared" si="81"/>
        <v>50842.003111774524</v>
      </c>
    </row>
    <row r="198" spans="2:51" s="12" customFormat="1" ht="12.75" customHeight="1" x14ac:dyDescent="0.15">
      <c r="B198" s="16" t="s">
        <v>167</v>
      </c>
      <c r="C198" s="16" t="str">
        <f t="shared" si="60"/>
        <v>Southern Asia</v>
      </c>
      <c r="D198" s="16" t="str">
        <f t="shared" ref="D198:E213" si="91">IF(D401&lt;&gt;"",D401,"")</f>
        <v>Middle East and Africa</v>
      </c>
      <c r="E198" s="16" t="str">
        <f t="shared" si="91"/>
        <v/>
      </c>
      <c r="F198" s="32">
        <v>1678308.11186176</v>
      </c>
      <c r="G198" s="32">
        <f t="shared" si="62"/>
        <v>0</v>
      </c>
      <c r="H198" s="32">
        <f t="shared" si="63"/>
        <v>0</v>
      </c>
      <c r="I198" s="32">
        <f t="shared" si="64"/>
        <v>26314.089542725844</v>
      </c>
      <c r="J198" s="32">
        <f t="shared" si="65"/>
        <v>42445.3632816307</v>
      </c>
      <c r="K198" s="32">
        <f t="shared" si="66"/>
        <v>279.80925325527829</v>
      </c>
      <c r="L198" s="32">
        <f t="shared" si="67"/>
        <v>0</v>
      </c>
      <c r="M198" s="32">
        <f t="shared" si="82"/>
        <v>69039.262077611827</v>
      </c>
      <c r="N198" s="32">
        <f t="shared" si="68"/>
        <v>0</v>
      </c>
      <c r="O198" s="32">
        <f t="shared" si="69"/>
        <v>0</v>
      </c>
      <c r="P198" s="32">
        <f t="shared" si="70"/>
        <v>39694.891601476091</v>
      </c>
      <c r="Q198" s="32">
        <f t="shared" si="71"/>
        <v>64028.971692671039</v>
      </c>
      <c r="R198" s="32">
        <f t="shared" si="72"/>
        <v>422.09318924084204</v>
      </c>
      <c r="S198" s="32">
        <f t="shared" si="73"/>
        <v>0</v>
      </c>
      <c r="T198" s="32">
        <f t="shared" si="83"/>
        <v>104145.95648338797</v>
      </c>
      <c r="U198" s="32">
        <f t="shared" si="84"/>
        <v>24960.820685817027</v>
      </c>
      <c r="V198" s="32">
        <f t="shared" si="84"/>
        <v>333994.99108760257</v>
      </c>
      <c r="W198" s="32">
        <f t="shared" si="84"/>
        <v>14669.158258179334</v>
      </c>
      <c r="X198" s="32">
        <f t="shared" si="84"/>
        <v>1064765.7467308131</v>
      </c>
      <c r="Y198" s="32">
        <f t="shared" si="84"/>
        <v>6591.7766741222749</v>
      </c>
      <c r="Z198" s="32">
        <f t="shared" si="85"/>
        <v>60140.399864225881</v>
      </c>
      <c r="AA198" s="8"/>
      <c r="AB198" s="32">
        <f t="shared" si="86"/>
        <v>344862.72542834177</v>
      </c>
      <c r="AC198" s="32">
        <f t="shared" si="87"/>
        <v>800014.33653205493</v>
      </c>
      <c r="AD198" s="32">
        <f t="shared" si="88"/>
        <v>468847.03974205203</v>
      </c>
      <c r="AE198" s="32">
        <f t="shared" si="89"/>
        <v>64584.01015931365</v>
      </c>
      <c r="AF198" s="8"/>
      <c r="AG198" s="32">
        <f t="shared" si="74"/>
        <v>0</v>
      </c>
      <c r="AH198" s="32">
        <f t="shared" si="75"/>
        <v>0</v>
      </c>
      <c r="AI198" s="32">
        <f t="shared" si="76"/>
        <v>566344.23319369496</v>
      </c>
      <c r="AJ198" s="32">
        <f t="shared" si="77"/>
        <v>390458.21439382725</v>
      </c>
      <c r="AK198" s="32">
        <f t="shared" si="90"/>
        <v>721505.66427423782</v>
      </c>
      <c r="AL198" s="32">
        <f t="shared" si="55"/>
        <v>0</v>
      </c>
      <c r="AN198" s="39">
        <f t="shared" si="78"/>
        <v>0.25</v>
      </c>
      <c r="AO198" s="39">
        <f t="shared" si="79"/>
        <v>0.42</v>
      </c>
      <c r="AP198" s="39">
        <f t="shared" si="80"/>
        <v>0.33</v>
      </c>
      <c r="AR198" s="51">
        <f t="shared" si="81"/>
        <v>26036.489120846993</v>
      </c>
      <c r="AS198" s="51">
        <f t="shared" si="81"/>
        <v>43741.301723022945</v>
      </c>
      <c r="AT198" s="51">
        <f t="shared" si="81"/>
        <v>34368.165639518033</v>
      </c>
      <c r="AV198" s="7"/>
      <c r="AW198" s="7"/>
      <c r="AX198" s="7"/>
      <c r="AY198" s="7"/>
    </row>
    <row r="199" spans="2:51" s="12" customFormat="1" ht="12.75" customHeight="1" x14ac:dyDescent="0.15">
      <c r="B199" s="16" t="s">
        <v>168</v>
      </c>
      <c r="C199" s="16" t="str">
        <f t="shared" si="60"/>
        <v>Western Asia</v>
      </c>
      <c r="D199" s="16" t="str">
        <f t="shared" si="91"/>
        <v>Middle East and Africa</v>
      </c>
      <c r="E199" s="16" t="str">
        <f t="shared" si="91"/>
        <v/>
      </c>
      <c r="F199" s="32">
        <v>436404.02786684001</v>
      </c>
      <c r="G199" s="32">
        <f t="shared" si="62"/>
        <v>0</v>
      </c>
      <c r="H199" s="32">
        <f t="shared" si="63"/>
        <v>0</v>
      </c>
      <c r="I199" s="32">
        <f t="shared" si="64"/>
        <v>11264.75265116742</v>
      </c>
      <c r="J199" s="32">
        <f t="shared" si="65"/>
        <v>5948.5221428042041</v>
      </c>
      <c r="K199" s="32">
        <f t="shared" si="66"/>
        <v>18051.374447852824</v>
      </c>
      <c r="L199" s="32">
        <f t="shared" si="67"/>
        <v>0</v>
      </c>
      <c r="M199" s="32">
        <f t="shared" si="82"/>
        <v>35264.649241824445</v>
      </c>
      <c r="N199" s="32">
        <f t="shared" si="68"/>
        <v>0</v>
      </c>
      <c r="O199" s="32">
        <f t="shared" si="69"/>
        <v>0</v>
      </c>
      <c r="P199" s="32">
        <f t="shared" si="70"/>
        <v>7288.2232228145676</v>
      </c>
      <c r="Q199" s="32">
        <f t="shared" si="71"/>
        <v>3848.6559416925393</v>
      </c>
      <c r="R199" s="32">
        <f t="shared" si="72"/>
        <v>11679.124302913833</v>
      </c>
      <c r="S199" s="32">
        <f t="shared" si="73"/>
        <v>0</v>
      </c>
      <c r="T199" s="32">
        <f t="shared" si="83"/>
        <v>22816.003467420938</v>
      </c>
      <c r="U199" s="32">
        <f t="shared" ref="U199:Y214" si="92">I402*$F402/100</f>
        <v>5027.4713010188661</v>
      </c>
      <c r="V199" s="32">
        <f t="shared" si="92"/>
        <v>83635.089165293743</v>
      </c>
      <c r="W199" s="32">
        <f t="shared" si="92"/>
        <v>4928.3056366026576</v>
      </c>
      <c r="X199" s="32">
        <f t="shared" si="92"/>
        <v>283154.20590294409</v>
      </c>
      <c r="Y199" s="32">
        <f t="shared" si="92"/>
        <v>1521.0312149462768</v>
      </c>
      <c r="Z199" s="32">
        <f t="shared" si="85"/>
        <v>57.271936788980383</v>
      </c>
      <c r="AA199" s="8"/>
      <c r="AB199" s="32">
        <f t="shared" si="86"/>
        <v>316631.48033153987</v>
      </c>
      <c r="AC199" s="32">
        <f t="shared" si="87"/>
        <v>97196.372740507009</v>
      </c>
      <c r="AD199" s="32">
        <f t="shared" si="88"/>
        <v>22142.431447625069</v>
      </c>
      <c r="AE199" s="32">
        <f t="shared" si="89"/>
        <v>433.74334716796801</v>
      </c>
      <c r="AF199" s="8"/>
      <c r="AG199" s="32">
        <f t="shared" si="74"/>
        <v>0</v>
      </c>
      <c r="AH199" s="32">
        <f t="shared" si="75"/>
        <v>0</v>
      </c>
      <c r="AI199" s="32">
        <f t="shared" si="76"/>
        <v>43096.425165947985</v>
      </c>
      <c r="AJ199" s="32">
        <f t="shared" si="77"/>
        <v>25887.530573463737</v>
      </c>
      <c r="AK199" s="32">
        <f t="shared" si="90"/>
        <v>367420.02848702553</v>
      </c>
      <c r="AL199" s="32">
        <f t="shared" si="55"/>
        <v>0</v>
      </c>
      <c r="AN199" s="39">
        <f t="shared" si="78"/>
        <v>7.0000000000000007E-2</v>
      </c>
      <c r="AO199" s="39">
        <f t="shared" si="79"/>
        <v>0.57999999999999996</v>
      </c>
      <c r="AP199" s="39">
        <f t="shared" si="80"/>
        <v>0.35</v>
      </c>
      <c r="AR199" s="51">
        <f t="shared" si="81"/>
        <v>1597.1202427194658</v>
      </c>
      <c r="AS199" s="51">
        <f t="shared" si="81"/>
        <v>13233.282011104144</v>
      </c>
      <c r="AT199" s="51">
        <f t="shared" si="81"/>
        <v>7985.6012135973278</v>
      </c>
    </row>
    <row r="200" spans="2:51" s="12" customFormat="1" ht="12.75" customHeight="1" x14ac:dyDescent="0.15">
      <c r="B200" s="16" t="s">
        <v>169</v>
      </c>
      <c r="C200" s="16" t="str">
        <f t="shared" si="60"/>
        <v>Northern Europe</v>
      </c>
      <c r="D200" s="16" t="str">
        <f t="shared" si="91"/>
        <v>OECD90</v>
      </c>
      <c r="E200" s="16" t="str">
        <f t="shared" si="91"/>
        <v>EU</v>
      </c>
      <c r="F200" s="32">
        <v>69399.578008741097</v>
      </c>
      <c r="G200" s="32">
        <f t="shared" si="62"/>
        <v>0</v>
      </c>
      <c r="H200" s="32">
        <f t="shared" si="63"/>
        <v>9.2561583714147062</v>
      </c>
      <c r="I200" s="32">
        <f t="shared" si="64"/>
        <v>0</v>
      </c>
      <c r="J200" s="32">
        <f t="shared" si="65"/>
        <v>0</v>
      </c>
      <c r="K200" s="32">
        <f t="shared" si="66"/>
        <v>0</v>
      </c>
      <c r="L200" s="32">
        <f t="shared" si="67"/>
        <v>0</v>
      </c>
      <c r="M200" s="32">
        <f t="shared" si="82"/>
        <v>9.2561583714147062</v>
      </c>
      <c r="N200" s="32">
        <f t="shared" si="68"/>
        <v>0</v>
      </c>
      <c r="O200" s="32">
        <f t="shared" si="69"/>
        <v>10627.91000252123</v>
      </c>
      <c r="P200" s="32">
        <f t="shared" si="70"/>
        <v>0</v>
      </c>
      <c r="Q200" s="32">
        <f t="shared" si="71"/>
        <v>0</v>
      </c>
      <c r="R200" s="32">
        <f t="shared" si="72"/>
        <v>0</v>
      </c>
      <c r="S200" s="32">
        <f t="shared" si="73"/>
        <v>0</v>
      </c>
      <c r="T200" s="32">
        <f t="shared" si="83"/>
        <v>10627.91000252123</v>
      </c>
      <c r="U200" s="32">
        <f t="shared" si="92"/>
        <v>5924.1644573463245</v>
      </c>
      <c r="V200" s="32">
        <f t="shared" si="92"/>
        <v>46191.303404084982</v>
      </c>
      <c r="W200" s="32">
        <f t="shared" si="92"/>
        <v>1298.422475465374</v>
      </c>
      <c r="X200" s="32">
        <f t="shared" si="92"/>
        <v>0</v>
      </c>
      <c r="Y200" s="32">
        <f t="shared" si="92"/>
        <v>1831.5259401838014</v>
      </c>
      <c r="Z200" s="32">
        <f t="shared" si="85"/>
        <v>3516.9955707679619</v>
      </c>
      <c r="AA200" s="8"/>
      <c r="AB200" s="32">
        <f t="shared" si="86"/>
        <v>45404.068598061625</v>
      </c>
      <c r="AC200" s="32">
        <f t="shared" si="87"/>
        <v>22786.927274912581</v>
      </c>
      <c r="AD200" s="32">
        <f t="shared" si="88"/>
        <v>197.072180390357</v>
      </c>
      <c r="AE200" s="32">
        <f t="shared" si="89"/>
        <v>1011.509955376382</v>
      </c>
      <c r="AF200" s="8"/>
      <c r="AG200" s="32">
        <f t="shared" si="74"/>
        <v>0</v>
      </c>
      <c r="AH200" s="32">
        <f t="shared" si="75"/>
        <v>69399.578008741097</v>
      </c>
      <c r="AI200" s="32">
        <f t="shared" si="76"/>
        <v>0</v>
      </c>
      <c r="AJ200" s="32">
        <f t="shared" si="77"/>
        <v>0</v>
      </c>
      <c r="AK200" s="32">
        <f t="shared" si="90"/>
        <v>0</v>
      </c>
      <c r="AL200" s="32">
        <f t="shared" si="55"/>
        <v>0</v>
      </c>
      <c r="AN200" s="39">
        <f t="shared" si="78"/>
        <v>0.34</v>
      </c>
      <c r="AO200" s="39">
        <f t="shared" si="79"/>
        <v>0.44</v>
      </c>
      <c r="AP200" s="39">
        <f t="shared" si="80"/>
        <v>0.22</v>
      </c>
      <c r="AR200" s="51">
        <f t="shared" si="81"/>
        <v>3613.4894008572187</v>
      </c>
      <c r="AS200" s="51">
        <f t="shared" si="81"/>
        <v>4676.2804011093413</v>
      </c>
      <c r="AT200" s="51">
        <f t="shared" si="81"/>
        <v>2338.1402005546706</v>
      </c>
      <c r="AV200" s="7"/>
      <c r="AW200" s="7"/>
      <c r="AX200" s="7"/>
      <c r="AY200" s="7"/>
    </row>
    <row r="201" spans="2:51" s="12" customFormat="1" ht="12.75" customHeight="1" x14ac:dyDescent="0.15">
      <c r="B201" s="16" t="s">
        <v>170</v>
      </c>
      <c r="C201" s="16" t="str">
        <f t="shared" si="60"/>
        <v>Western Asia</v>
      </c>
      <c r="D201" s="16" t="str">
        <f t="shared" si="91"/>
        <v>Middle East and Africa</v>
      </c>
      <c r="E201" s="16" t="str">
        <f t="shared" si="91"/>
        <v/>
      </c>
      <c r="F201" s="32">
        <v>20793.9208139777</v>
      </c>
      <c r="G201" s="32">
        <f t="shared" si="62"/>
        <v>0</v>
      </c>
      <c r="H201" s="32">
        <f t="shared" si="63"/>
        <v>0</v>
      </c>
      <c r="I201" s="32">
        <f t="shared" si="64"/>
        <v>380.30046269216569</v>
      </c>
      <c r="J201" s="32">
        <f t="shared" si="65"/>
        <v>1066.1088365006258</v>
      </c>
      <c r="K201" s="32">
        <f t="shared" si="66"/>
        <v>220.57426502748899</v>
      </c>
      <c r="L201" s="32">
        <f t="shared" si="67"/>
        <v>0</v>
      </c>
      <c r="M201" s="32">
        <f t="shared" si="82"/>
        <v>1666.9835642202804</v>
      </c>
      <c r="N201" s="32">
        <f t="shared" si="68"/>
        <v>0</v>
      </c>
      <c r="O201" s="32">
        <f t="shared" si="69"/>
        <v>0</v>
      </c>
      <c r="P201" s="32">
        <f t="shared" si="70"/>
        <v>574.77907181926503</v>
      </c>
      <c r="Q201" s="32">
        <f t="shared" si="71"/>
        <v>1611.2971390154707</v>
      </c>
      <c r="R201" s="32">
        <f t="shared" si="72"/>
        <v>333.37185661627757</v>
      </c>
      <c r="S201" s="32">
        <f t="shared" si="73"/>
        <v>0</v>
      </c>
      <c r="T201" s="32">
        <f t="shared" si="83"/>
        <v>2519.4480674510132</v>
      </c>
      <c r="U201" s="32">
        <f t="shared" si="92"/>
        <v>1337.4594535615574</v>
      </c>
      <c r="V201" s="32">
        <f t="shared" si="92"/>
        <v>3726.5019556282637</v>
      </c>
      <c r="W201" s="32">
        <f t="shared" si="92"/>
        <v>934.52315256908059</v>
      </c>
      <c r="X201" s="32">
        <f t="shared" si="92"/>
        <v>9922.6200357111629</v>
      </c>
      <c r="Y201" s="32">
        <f t="shared" si="92"/>
        <v>285.65373918153995</v>
      </c>
      <c r="Z201" s="32">
        <f t="shared" si="85"/>
        <v>400.73084565480167</v>
      </c>
      <c r="AA201" s="8"/>
      <c r="AB201" s="32">
        <f t="shared" si="86"/>
        <v>947.38402771949734</v>
      </c>
      <c r="AC201" s="32">
        <f t="shared" si="87"/>
        <v>17250.649228691989</v>
      </c>
      <c r="AD201" s="32">
        <f t="shared" si="88"/>
        <v>2358.4048569798447</v>
      </c>
      <c r="AE201" s="32">
        <f t="shared" si="89"/>
        <v>237.482700586318</v>
      </c>
      <c r="AF201" s="8"/>
      <c r="AG201" s="32">
        <f t="shared" si="74"/>
        <v>0</v>
      </c>
      <c r="AH201" s="32">
        <f t="shared" si="75"/>
        <v>0</v>
      </c>
      <c r="AI201" s="32">
        <f t="shared" si="76"/>
        <v>4335.5408072826758</v>
      </c>
      <c r="AJ201" s="32">
        <f t="shared" si="77"/>
        <v>8037.4263862089274</v>
      </c>
      <c r="AK201" s="32">
        <f t="shared" si="90"/>
        <v>8420.953620486096</v>
      </c>
      <c r="AL201" s="32">
        <f t="shared" si="55"/>
        <v>0</v>
      </c>
      <c r="AN201" s="39">
        <f t="shared" si="78"/>
        <v>7.0000000000000007E-2</v>
      </c>
      <c r="AO201" s="39">
        <f t="shared" si="79"/>
        <v>0.57999999999999996</v>
      </c>
      <c r="AP201" s="39">
        <f t="shared" si="80"/>
        <v>0.35</v>
      </c>
      <c r="AR201" s="51">
        <f t="shared" si="81"/>
        <v>176.36136472157094</v>
      </c>
      <c r="AS201" s="51">
        <f t="shared" si="81"/>
        <v>1461.2798791215876</v>
      </c>
      <c r="AT201" s="51">
        <f t="shared" si="81"/>
        <v>881.80682360785454</v>
      </c>
    </row>
    <row r="202" spans="2:51" s="12" customFormat="1" ht="12.75" customHeight="1" x14ac:dyDescent="0.15">
      <c r="B202" s="16" t="s">
        <v>171</v>
      </c>
      <c r="C202" s="16" t="str">
        <f t="shared" si="60"/>
        <v>Southern Europe</v>
      </c>
      <c r="D202" s="16" t="str">
        <f t="shared" si="91"/>
        <v>OECD90</v>
      </c>
      <c r="E202" s="16" t="str">
        <f t="shared" si="91"/>
        <v>EU</v>
      </c>
      <c r="F202" s="32">
        <v>300854.05188023997</v>
      </c>
      <c r="G202" s="32">
        <f t="shared" si="62"/>
        <v>0</v>
      </c>
      <c r="H202" s="32">
        <f t="shared" si="63"/>
        <v>14836.05868782751</v>
      </c>
      <c r="I202" s="32">
        <f t="shared" si="64"/>
        <v>0</v>
      </c>
      <c r="J202" s="32">
        <f t="shared" si="65"/>
        <v>22891.341549143948</v>
      </c>
      <c r="K202" s="32">
        <f t="shared" si="66"/>
        <v>0</v>
      </c>
      <c r="L202" s="32">
        <f t="shared" si="67"/>
        <v>0</v>
      </c>
      <c r="M202" s="32">
        <f t="shared" si="82"/>
        <v>37727.400236971458</v>
      </c>
      <c r="N202" s="32">
        <f t="shared" si="68"/>
        <v>0</v>
      </c>
      <c r="O202" s="32">
        <f t="shared" si="69"/>
        <v>28378.66385584727</v>
      </c>
      <c r="P202" s="32">
        <f t="shared" si="70"/>
        <v>0</v>
      </c>
      <c r="Q202" s="32">
        <f t="shared" si="71"/>
        <v>43786.945084380292</v>
      </c>
      <c r="R202" s="32">
        <f t="shared" si="72"/>
        <v>0</v>
      </c>
      <c r="S202" s="32">
        <f t="shared" si="73"/>
        <v>0</v>
      </c>
      <c r="T202" s="32">
        <f t="shared" si="83"/>
        <v>72165.608940227568</v>
      </c>
      <c r="U202" s="32">
        <f t="shared" si="92"/>
        <v>93581.056242588529</v>
      </c>
      <c r="V202" s="32">
        <f t="shared" si="92"/>
        <v>71384.413412808688</v>
      </c>
      <c r="W202" s="32">
        <f t="shared" si="92"/>
        <v>13181.473629427885</v>
      </c>
      <c r="X202" s="32">
        <f t="shared" si="92"/>
        <v>2367.8451727409097</v>
      </c>
      <c r="Y202" s="32">
        <f t="shared" si="92"/>
        <v>4756.7630030349183</v>
      </c>
      <c r="Z202" s="32">
        <f t="shared" si="85"/>
        <v>5689.49124244001</v>
      </c>
      <c r="AA202" s="8"/>
      <c r="AB202" s="32">
        <f t="shared" si="86"/>
        <v>68829.480045914534</v>
      </c>
      <c r="AC202" s="32">
        <f t="shared" si="87"/>
        <v>128924.54691070309</v>
      </c>
      <c r="AD202" s="32">
        <f t="shared" si="88"/>
        <v>101877.86808574191</v>
      </c>
      <c r="AE202" s="32">
        <f t="shared" si="89"/>
        <v>1222.1568378806046</v>
      </c>
      <c r="AF202" s="8"/>
      <c r="AG202" s="32">
        <f t="shared" si="74"/>
        <v>0</v>
      </c>
      <c r="AH202" s="32">
        <f t="shared" si="75"/>
        <v>120645.09223422759</v>
      </c>
      <c r="AI202" s="32">
        <f t="shared" si="76"/>
        <v>0</v>
      </c>
      <c r="AJ202" s="32">
        <f t="shared" si="77"/>
        <v>180208.9596460124</v>
      </c>
      <c r="AK202" s="32">
        <f t="shared" si="90"/>
        <v>0</v>
      </c>
      <c r="AL202" s="32">
        <f t="shared" si="55"/>
        <v>0</v>
      </c>
      <c r="AN202" s="39">
        <f t="shared" si="78"/>
        <v>0.18</v>
      </c>
      <c r="AO202" s="39">
        <f t="shared" si="79"/>
        <v>0.43</v>
      </c>
      <c r="AP202" s="39">
        <f t="shared" si="80"/>
        <v>0.39</v>
      </c>
      <c r="AR202" s="51">
        <f t="shared" si="81"/>
        <v>12989.809609240961</v>
      </c>
      <c r="AS202" s="51">
        <f t="shared" si="81"/>
        <v>31031.211844297854</v>
      </c>
      <c r="AT202" s="51">
        <f t="shared" si="81"/>
        <v>28144.587486688753</v>
      </c>
      <c r="AV202" s="7"/>
      <c r="AW202" s="7"/>
      <c r="AX202" s="7"/>
      <c r="AY202" s="7"/>
    </row>
    <row r="203" spans="2:51" s="12" customFormat="1" ht="12.75" customHeight="1" x14ac:dyDescent="0.15">
      <c r="B203" s="16" t="s">
        <v>172</v>
      </c>
      <c r="C203" s="16" t="str">
        <f t="shared" si="60"/>
        <v>Caribbean</v>
      </c>
      <c r="D203" s="16" t="str">
        <f t="shared" si="91"/>
        <v>Latin America</v>
      </c>
      <c r="E203" s="16" t="str">
        <f t="shared" si="91"/>
        <v/>
      </c>
      <c r="F203" s="32">
        <v>11084.9558963775</v>
      </c>
      <c r="G203" s="32">
        <f t="shared" si="62"/>
        <v>217.5239108418794</v>
      </c>
      <c r="H203" s="32">
        <f t="shared" si="63"/>
        <v>0</v>
      </c>
      <c r="I203" s="32">
        <f t="shared" si="64"/>
        <v>0</v>
      </c>
      <c r="J203" s="32">
        <f t="shared" si="65"/>
        <v>0</v>
      </c>
      <c r="K203" s="32">
        <f t="shared" si="66"/>
        <v>0</v>
      </c>
      <c r="L203" s="32">
        <f t="shared" si="67"/>
        <v>0</v>
      </c>
      <c r="M203" s="32">
        <f t="shared" si="82"/>
        <v>217.5239108418794</v>
      </c>
      <c r="N203" s="32">
        <f t="shared" si="68"/>
        <v>2521.239112119702</v>
      </c>
      <c r="O203" s="32">
        <f t="shared" si="69"/>
        <v>0</v>
      </c>
      <c r="P203" s="32">
        <f t="shared" si="70"/>
        <v>0</v>
      </c>
      <c r="Q203" s="32">
        <f t="shared" si="71"/>
        <v>0</v>
      </c>
      <c r="R203" s="32">
        <f t="shared" si="72"/>
        <v>0</v>
      </c>
      <c r="S203" s="32">
        <f t="shared" si="73"/>
        <v>0</v>
      </c>
      <c r="T203" s="32">
        <f t="shared" si="83"/>
        <v>2521.239112119702</v>
      </c>
      <c r="U203" s="32">
        <f t="shared" si="92"/>
        <v>3215.6575636102607</v>
      </c>
      <c r="V203" s="32">
        <f t="shared" si="92"/>
        <v>3361.221008876103</v>
      </c>
      <c r="W203" s="32">
        <f t="shared" si="92"/>
        <v>431.44234528661667</v>
      </c>
      <c r="X203" s="32">
        <f t="shared" si="92"/>
        <v>12.3839592918251</v>
      </c>
      <c r="Y203" s="32">
        <f t="shared" si="92"/>
        <v>486.16705861157459</v>
      </c>
      <c r="Z203" s="32">
        <f t="shared" si="85"/>
        <v>839.32093773953966</v>
      </c>
      <c r="AA203" s="8"/>
      <c r="AB203" s="32">
        <f t="shared" si="86"/>
        <v>1044.3732863664618</v>
      </c>
      <c r="AC203" s="32">
        <f t="shared" si="87"/>
        <v>8791.3222845196597</v>
      </c>
      <c r="AD203" s="32">
        <f t="shared" si="88"/>
        <v>1249.260325491425</v>
      </c>
      <c r="AE203" s="32">
        <f t="shared" si="89"/>
        <v>0</v>
      </c>
      <c r="AF203" s="8"/>
      <c r="AG203" s="32">
        <f t="shared" si="74"/>
        <v>11084.9558963775</v>
      </c>
      <c r="AH203" s="32">
        <f t="shared" si="75"/>
        <v>0</v>
      </c>
      <c r="AI203" s="32">
        <f t="shared" si="76"/>
        <v>0</v>
      </c>
      <c r="AJ203" s="32">
        <f t="shared" si="77"/>
        <v>0</v>
      </c>
      <c r="AK203" s="32">
        <f t="shared" si="90"/>
        <v>0</v>
      </c>
      <c r="AL203" s="32">
        <f t="shared" si="55"/>
        <v>0</v>
      </c>
      <c r="AN203" s="39">
        <f t="shared" si="78"/>
        <v>0.4</v>
      </c>
      <c r="AO203" s="39">
        <f t="shared" si="79"/>
        <v>0.56000000000000005</v>
      </c>
      <c r="AP203" s="39">
        <f t="shared" si="80"/>
        <v>0.04</v>
      </c>
      <c r="AR203" s="51">
        <f t="shared" si="81"/>
        <v>1008.4956448478808</v>
      </c>
      <c r="AS203" s="51">
        <f t="shared" si="81"/>
        <v>1411.8939027870333</v>
      </c>
      <c r="AT203" s="51">
        <f t="shared" si="81"/>
        <v>100.84956448478808</v>
      </c>
    </row>
    <row r="204" spans="2:51" s="12" customFormat="1" ht="12.75" customHeight="1" x14ac:dyDescent="0.15">
      <c r="B204" s="16" t="s">
        <v>173</v>
      </c>
      <c r="C204" s="16" t="str">
        <f t="shared" si="60"/>
        <v>Eastern Asia</v>
      </c>
      <c r="D204" s="16" t="str">
        <f t="shared" si="91"/>
        <v>OECD90</v>
      </c>
      <c r="E204" s="16" t="str">
        <f t="shared" si="91"/>
        <v/>
      </c>
      <c r="F204" s="32">
        <v>373362.961593866</v>
      </c>
      <c r="G204" s="32">
        <f t="shared" si="62"/>
        <v>0</v>
      </c>
      <c r="H204" s="32">
        <f t="shared" si="63"/>
        <v>29112.632316315761</v>
      </c>
      <c r="I204" s="32">
        <f t="shared" si="64"/>
        <v>0</v>
      </c>
      <c r="J204" s="32">
        <f t="shared" si="65"/>
        <v>0</v>
      </c>
      <c r="K204" s="32">
        <f t="shared" si="66"/>
        <v>0</v>
      </c>
      <c r="L204" s="32">
        <f t="shared" si="67"/>
        <v>0</v>
      </c>
      <c r="M204" s="32">
        <f t="shared" si="82"/>
        <v>29112.632316315761</v>
      </c>
      <c r="N204" s="32">
        <f t="shared" si="68"/>
        <v>0</v>
      </c>
      <c r="O204" s="32">
        <f t="shared" si="69"/>
        <v>17485.431759133899</v>
      </c>
      <c r="P204" s="32">
        <f t="shared" si="70"/>
        <v>0</v>
      </c>
      <c r="Q204" s="32">
        <f t="shared" si="71"/>
        <v>0</v>
      </c>
      <c r="R204" s="32">
        <f t="shared" si="72"/>
        <v>0</v>
      </c>
      <c r="S204" s="32">
        <f t="shared" si="73"/>
        <v>0</v>
      </c>
      <c r="T204" s="32">
        <f t="shared" si="83"/>
        <v>17485.431759133899</v>
      </c>
      <c r="U204" s="32">
        <f t="shared" si="92"/>
        <v>243815.60922961388</v>
      </c>
      <c r="V204" s="32">
        <f t="shared" si="92"/>
        <v>37618.709717918529</v>
      </c>
      <c r="W204" s="32">
        <f t="shared" si="92"/>
        <v>18171.9428353523</v>
      </c>
      <c r="X204" s="32">
        <f t="shared" si="92"/>
        <v>230.54837275060865</v>
      </c>
      <c r="Y204" s="32">
        <f t="shared" si="92"/>
        <v>7497.6231627015104</v>
      </c>
      <c r="Z204" s="32">
        <f t="shared" si="85"/>
        <v>19430.464200079441</v>
      </c>
      <c r="AA204" s="8"/>
      <c r="AB204" s="32">
        <f t="shared" si="86"/>
        <v>54575.865517437443</v>
      </c>
      <c r="AC204" s="32">
        <f t="shared" si="87"/>
        <v>210260.22500520927</v>
      </c>
      <c r="AD204" s="32">
        <f t="shared" si="88"/>
        <v>108354.2634021639</v>
      </c>
      <c r="AE204" s="32">
        <f t="shared" si="89"/>
        <v>172.60766905546129</v>
      </c>
      <c r="AF204" s="8"/>
      <c r="AG204" s="32">
        <f t="shared" si="74"/>
        <v>0</v>
      </c>
      <c r="AH204" s="32">
        <f t="shared" si="75"/>
        <v>373362.961593866</v>
      </c>
      <c r="AI204" s="32">
        <f t="shared" si="76"/>
        <v>0</v>
      </c>
      <c r="AJ204" s="32">
        <f t="shared" si="77"/>
        <v>0</v>
      </c>
      <c r="AK204" s="32">
        <f t="shared" si="90"/>
        <v>0</v>
      </c>
      <c r="AL204" s="32">
        <f t="shared" si="55"/>
        <v>0</v>
      </c>
      <c r="AN204" s="39">
        <f t="shared" si="78"/>
        <v>0.17</v>
      </c>
      <c r="AO204" s="39">
        <f t="shared" si="79"/>
        <v>0.48</v>
      </c>
      <c r="AP204" s="39">
        <f t="shared" si="80"/>
        <v>0.35</v>
      </c>
      <c r="AR204" s="51">
        <f t="shared" si="81"/>
        <v>2972.5233990527631</v>
      </c>
      <c r="AS204" s="51">
        <f t="shared" si="81"/>
        <v>8393.007244384271</v>
      </c>
      <c r="AT204" s="51">
        <f t="shared" si="81"/>
        <v>6119.9011156968645</v>
      </c>
      <c r="AV204" s="7"/>
      <c r="AW204" s="7"/>
      <c r="AX204" s="7"/>
      <c r="AY204" s="7"/>
    </row>
    <row r="205" spans="2:51" s="12" customFormat="1" ht="12.75" customHeight="1" x14ac:dyDescent="0.15">
      <c r="B205" s="16" t="s">
        <v>174</v>
      </c>
      <c r="C205" s="16" t="str">
        <f t="shared" si="60"/>
        <v>Western Asia</v>
      </c>
      <c r="D205" s="16" t="str">
        <f t="shared" si="91"/>
        <v>Middle East and Africa</v>
      </c>
      <c r="E205" s="16" t="str">
        <f t="shared" si="91"/>
        <v/>
      </c>
      <c r="F205" s="32">
        <v>89214.139845311598</v>
      </c>
      <c r="G205" s="32">
        <f t="shared" si="62"/>
        <v>0</v>
      </c>
      <c r="H205" s="32">
        <f t="shared" si="63"/>
        <v>0</v>
      </c>
      <c r="I205" s="32">
        <f t="shared" si="64"/>
        <v>193.10505905064346</v>
      </c>
      <c r="J205" s="32">
        <f t="shared" si="65"/>
        <v>542.41841988654187</v>
      </c>
      <c r="K205" s="32">
        <f t="shared" si="66"/>
        <v>4.137962381107295</v>
      </c>
      <c r="L205" s="32">
        <f t="shared" si="67"/>
        <v>0</v>
      </c>
      <c r="M205" s="32">
        <f t="shared" si="82"/>
        <v>739.66144131829265</v>
      </c>
      <c r="N205" s="32">
        <f t="shared" si="68"/>
        <v>0</v>
      </c>
      <c r="O205" s="32">
        <f t="shared" si="69"/>
        <v>0</v>
      </c>
      <c r="P205" s="32">
        <f t="shared" si="70"/>
        <v>552.25249626168625</v>
      </c>
      <c r="Q205" s="32">
        <f t="shared" si="71"/>
        <v>1551.2381077603056</v>
      </c>
      <c r="R205" s="32">
        <f t="shared" si="72"/>
        <v>11.833972997072756</v>
      </c>
      <c r="S205" s="32">
        <f t="shared" si="73"/>
        <v>0</v>
      </c>
      <c r="T205" s="32">
        <f t="shared" si="83"/>
        <v>2115.3245770190647</v>
      </c>
      <c r="U205" s="32">
        <f t="shared" si="92"/>
        <v>289.85863380923502</v>
      </c>
      <c r="V205" s="32">
        <f t="shared" si="92"/>
        <v>6978.5700918495413</v>
      </c>
      <c r="W205" s="32">
        <f t="shared" si="92"/>
        <v>893.83491399571358</v>
      </c>
      <c r="X205" s="32">
        <f t="shared" si="92"/>
        <v>77886.247022416341</v>
      </c>
      <c r="Y205" s="32">
        <f t="shared" si="92"/>
        <v>266.48808138779827</v>
      </c>
      <c r="Z205" s="32">
        <f t="shared" si="85"/>
        <v>44.155083515608567</v>
      </c>
      <c r="AA205" s="8"/>
      <c r="AB205" s="32">
        <f t="shared" si="86"/>
        <v>32804.97061669817</v>
      </c>
      <c r="AC205" s="32">
        <f t="shared" si="87"/>
        <v>45720.511204779068</v>
      </c>
      <c r="AD205" s="32">
        <f t="shared" si="88"/>
        <v>9943.5602884292493</v>
      </c>
      <c r="AE205" s="32">
        <f t="shared" si="89"/>
        <v>745.09773540496803</v>
      </c>
      <c r="AF205" s="8"/>
      <c r="AG205" s="32">
        <f t="shared" si="74"/>
        <v>0</v>
      </c>
      <c r="AH205" s="32">
        <f t="shared" si="75"/>
        <v>0</v>
      </c>
      <c r="AI205" s="32">
        <f t="shared" si="76"/>
        <v>14960.45293187007</v>
      </c>
      <c r="AJ205" s="32">
        <f t="shared" si="77"/>
        <v>6807.0031845413359</v>
      </c>
      <c r="AK205" s="32">
        <f t="shared" si="90"/>
        <v>67446.683728900185</v>
      </c>
      <c r="AL205" s="32">
        <f t="shared" si="55"/>
        <v>0</v>
      </c>
      <c r="AN205" s="39">
        <f t="shared" si="78"/>
        <v>7.0000000000000007E-2</v>
      </c>
      <c r="AO205" s="39">
        <f t="shared" si="79"/>
        <v>0.57999999999999996</v>
      </c>
      <c r="AP205" s="39">
        <f t="shared" si="80"/>
        <v>0.35</v>
      </c>
      <c r="AR205" s="51">
        <f t="shared" si="81"/>
        <v>148.07272039133454</v>
      </c>
      <c r="AS205" s="51">
        <f t="shared" si="81"/>
        <v>1226.8882546710574</v>
      </c>
      <c r="AT205" s="51">
        <f t="shared" si="81"/>
        <v>740.3636019566726</v>
      </c>
    </row>
    <row r="206" spans="2:51" s="12" customFormat="1" ht="12.75" customHeight="1" x14ac:dyDescent="0.15">
      <c r="B206" s="16" t="s">
        <v>175</v>
      </c>
      <c r="C206" s="16" t="str">
        <f t="shared" si="60"/>
        <v>Central Asia</v>
      </c>
      <c r="D206" s="16" t="str">
        <f t="shared" si="91"/>
        <v>Eastern Europe</v>
      </c>
      <c r="E206" s="16" t="str">
        <f t="shared" si="91"/>
        <v/>
      </c>
      <c r="F206" s="32">
        <v>2828804.00243821</v>
      </c>
      <c r="G206" s="32">
        <f t="shared" si="62"/>
        <v>0</v>
      </c>
      <c r="H206" s="32">
        <f t="shared" si="63"/>
        <v>5442.0822796371513</v>
      </c>
      <c r="I206" s="32">
        <f t="shared" si="64"/>
        <v>14002.359303596219</v>
      </c>
      <c r="J206" s="32">
        <f t="shared" si="65"/>
        <v>241.06722907005286</v>
      </c>
      <c r="K206" s="32">
        <f t="shared" si="66"/>
        <v>61.636765491972774</v>
      </c>
      <c r="L206" s="32">
        <f t="shared" si="67"/>
        <v>0</v>
      </c>
      <c r="M206" s="32">
        <f t="shared" si="82"/>
        <v>19747.145577795396</v>
      </c>
      <c r="N206" s="32">
        <f t="shared" si="68"/>
        <v>0</v>
      </c>
      <c r="O206" s="32">
        <f t="shared" si="69"/>
        <v>72716.721455632418</v>
      </c>
      <c r="P206" s="32">
        <f t="shared" si="70"/>
        <v>187098.54222732878</v>
      </c>
      <c r="Q206" s="32">
        <f t="shared" si="71"/>
        <v>3221.1233949841985</v>
      </c>
      <c r="R206" s="32">
        <f t="shared" si="72"/>
        <v>823.58613438765519</v>
      </c>
      <c r="S206" s="32">
        <f t="shared" si="73"/>
        <v>0</v>
      </c>
      <c r="T206" s="32">
        <f t="shared" si="83"/>
        <v>263859.97321233305</v>
      </c>
      <c r="U206" s="32">
        <f t="shared" si="92"/>
        <v>34007.08552142619</v>
      </c>
      <c r="V206" s="32">
        <f t="shared" si="92"/>
        <v>921373.37006414472</v>
      </c>
      <c r="W206" s="32">
        <f t="shared" si="92"/>
        <v>7324.2107528569504</v>
      </c>
      <c r="X206" s="32">
        <f t="shared" si="92"/>
        <v>1414264.4038385379</v>
      </c>
      <c r="Y206" s="32">
        <f t="shared" si="92"/>
        <v>47672.561541901676</v>
      </c>
      <c r="Z206" s="32">
        <f t="shared" si="85"/>
        <v>120555.25192921376</v>
      </c>
      <c r="AA206" s="8"/>
      <c r="AB206" s="32">
        <f t="shared" si="86"/>
        <v>2286359.7263312028</v>
      </c>
      <c r="AC206" s="32">
        <f t="shared" si="87"/>
        <v>296646.02132803155</v>
      </c>
      <c r="AD206" s="32">
        <f t="shared" si="88"/>
        <v>65880.046263038996</v>
      </c>
      <c r="AE206" s="32">
        <f t="shared" si="89"/>
        <v>179918.20851594201</v>
      </c>
      <c r="AF206" s="8"/>
      <c r="AG206" s="32">
        <f t="shared" si="74"/>
        <v>0</v>
      </c>
      <c r="AH206" s="32">
        <f t="shared" si="75"/>
        <v>233678.16358821248</v>
      </c>
      <c r="AI206" s="32">
        <f t="shared" si="76"/>
        <v>1385919.6223597554</v>
      </c>
      <c r="AJ206" s="32">
        <f t="shared" si="77"/>
        <v>73408.312504472284</v>
      </c>
      <c r="AK206" s="32">
        <f t="shared" si="90"/>
        <v>1135797.90398577</v>
      </c>
      <c r="AL206" s="32">
        <f t="shared" si="55"/>
        <v>0</v>
      </c>
      <c r="AN206" s="39">
        <f t="shared" si="78"/>
        <v>0.03</v>
      </c>
      <c r="AO206" s="39">
        <f t="shared" si="79"/>
        <v>0.74</v>
      </c>
      <c r="AP206" s="39">
        <f t="shared" si="80"/>
        <v>0.23</v>
      </c>
      <c r="AR206" s="51">
        <f t="shared" si="81"/>
        <v>7915.7991963699915</v>
      </c>
      <c r="AS206" s="51">
        <f t="shared" si="81"/>
        <v>195256.38017712644</v>
      </c>
      <c r="AT206" s="51">
        <f t="shared" si="81"/>
        <v>60687.793838836602</v>
      </c>
      <c r="AV206" s="7"/>
      <c r="AW206" s="7"/>
      <c r="AX206" s="7"/>
      <c r="AY206" s="7"/>
    </row>
    <row r="207" spans="2:51" s="12" customFormat="1" ht="12.75" customHeight="1" x14ac:dyDescent="0.15">
      <c r="B207" s="16" t="s">
        <v>176</v>
      </c>
      <c r="C207" s="16" t="str">
        <f t="shared" si="60"/>
        <v>Eastern Africa</v>
      </c>
      <c r="D207" s="16" t="str">
        <f t="shared" si="91"/>
        <v>Middle East and Africa</v>
      </c>
      <c r="E207" s="16" t="str">
        <f t="shared" si="91"/>
        <v/>
      </c>
      <c r="F207" s="32">
        <v>585520.48567807605</v>
      </c>
      <c r="G207" s="32">
        <f t="shared" si="62"/>
        <v>404.00265434608002</v>
      </c>
      <c r="H207" s="32">
        <f t="shared" si="63"/>
        <v>0</v>
      </c>
      <c r="I207" s="32">
        <f t="shared" si="64"/>
        <v>192.59108641994081</v>
      </c>
      <c r="J207" s="32">
        <f t="shared" si="65"/>
        <v>259.40712064936673</v>
      </c>
      <c r="K207" s="32">
        <f t="shared" si="66"/>
        <v>173.37460421171571</v>
      </c>
      <c r="L207" s="32">
        <f t="shared" si="67"/>
        <v>0</v>
      </c>
      <c r="M207" s="32">
        <f t="shared" si="82"/>
        <v>1029.3754656271033</v>
      </c>
      <c r="N207" s="32">
        <f t="shared" si="68"/>
        <v>19429.918438259872</v>
      </c>
      <c r="O207" s="32">
        <f t="shared" si="69"/>
        <v>0</v>
      </c>
      <c r="P207" s="32">
        <f t="shared" si="70"/>
        <v>9262.3874145880764</v>
      </c>
      <c r="Q207" s="32">
        <f t="shared" si="71"/>
        <v>12475.807132206133</v>
      </c>
      <c r="R207" s="32">
        <f t="shared" si="72"/>
        <v>8338.198729292355</v>
      </c>
      <c r="S207" s="32">
        <f t="shared" si="73"/>
        <v>0</v>
      </c>
      <c r="T207" s="32">
        <f t="shared" si="83"/>
        <v>49506.311714346433</v>
      </c>
      <c r="U207" s="32">
        <f t="shared" si="92"/>
        <v>44564.893787097863</v>
      </c>
      <c r="V207" s="32">
        <f t="shared" si="92"/>
        <v>464282.6062187624</v>
      </c>
      <c r="W207" s="32">
        <f t="shared" si="92"/>
        <v>8408.511294579228</v>
      </c>
      <c r="X207" s="32">
        <f t="shared" si="92"/>
        <v>4224.6740155881926</v>
      </c>
      <c r="Y207" s="32">
        <f t="shared" si="92"/>
        <v>12893.339949941486</v>
      </c>
      <c r="Z207" s="32">
        <f t="shared" si="85"/>
        <v>610.77323213336058</v>
      </c>
      <c r="AA207" s="8"/>
      <c r="AB207" s="32">
        <f t="shared" si="86"/>
        <v>333283.60724890104</v>
      </c>
      <c r="AC207" s="32">
        <f t="shared" si="87"/>
        <v>224995.29249787272</v>
      </c>
      <c r="AD207" s="32">
        <f t="shared" si="88"/>
        <v>16055.69816887378</v>
      </c>
      <c r="AE207" s="32">
        <f t="shared" si="89"/>
        <v>11185.887762427263</v>
      </c>
      <c r="AF207" s="8"/>
      <c r="AG207" s="32">
        <f t="shared" si="74"/>
        <v>287340.60667155316</v>
      </c>
      <c r="AH207" s="32">
        <f t="shared" si="75"/>
        <v>0</v>
      </c>
      <c r="AI207" s="32">
        <f t="shared" si="76"/>
        <v>153123.44374897628</v>
      </c>
      <c r="AJ207" s="32">
        <f t="shared" si="77"/>
        <v>56743.844203936576</v>
      </c>
      <c r="AK207" s="32">
        <f t="shared" si="90"/>
        <v>88312.591053610013</v>
      </c>
      <c r="AL207" s="32">
        <f t="shared" si="55"/>
        <v>0</v>
      </c>
      <c r="AN207" s="39">
        <f t="shared" si="78"/>
        <v>0.36</v>
      </c>
      <c r="AO207" s="39">
        <f t="shared" si="79"/>
        <v>0.49</v>
      </c>
      <c r="AP207" s="39">
        <f t="shared" si="80"/>
        <v>0.14000000000000001</v>
      </c>
      <c r="AR207" s="51">
        <f t="shared" si="81"/>
        <v>17822.272217164715</v>
      </c>
      <c r="AS207" s="51">
        <f t="shared" si="81"/>
        <v>24258.092740029751</v>
      </c>
      <c r="AT207" s="51">
        <f t="shared" si="81"/>
        <v>6930.8836400085011</v>
      </c>
    </row>
    <row r="208" spans="2:51" s="12" customFormat="1" ht="12.75" customHeight="1" x14ac:dyDescent="0.15">
      <c r="B208" s="16" t="s">
        <v>177</v>
      </c>
      <c r="C208" s="16" t="str">
        <f t="shared" si="60"/>
        <v>Pacific Islands</v>
      </c>
      <c r="D208" s="16" t="str">
        <f t="shared" si="91"/>
        <v/>
      </c>
      <c r="E208" s="16" t="str">
        <f t="shared" si="91"/>
        <v/>
      </c>
      <c r="F208" s="32">
        <v>935.40835821628502</v>
      </c>
      <c r="G208" s="32">
        <f t="shared" si="62"/>
        <v>0</v>
      </c>
      <c r="H208" s="32">
        <f t="shared" si="63"/>
        <v>0</v>
      </c>
      <c r="I208" s="32">
        <f t="shared" si="64"/>
        <v>0</v>
      </c>
      <c r="J208" s="32">
        <f t="shared" si="65"/>
        <v>0</v>
      </c>
      <c r="K208" s="32">
        <f t="shared" si="66"/>
        <v>0</v>
      </c>
      <c r="L208" s="32">
        <f t="shared" si="67"/>
        <v>0</v>
      </c>
      <c r="M208" s="32">
        <f t="shared" si="82"/>
        <v>0</v>
      </c>
      <c r="N208" s="32">
        <f t="shared" si="68"/>
        <v>0</v>
      </c>
      <c r="O208" s="32">
        <f t="shared" si="69"/>
        <v>0</v>
      </c>
      <c r="P208" s="32">
        <f t="shared" si="70"/>
        <v>0</v>
      </c>
      <c r="Q208" s="32">
        <f t="shared" si="71"/>
        <v>0</v>
      </c>
      <c r="R208" s="32">
        <f t="shared" si="72"/>
        <v>0</v>
      </c>
      <c r="S208" s="32">
        <f t="shared" si="73"/>
        <v>0</v>
      </c>
      <c r="T208" s="32">
        <f t="shared" si="83"/>
        <v>0</v>
      </c>
      <c r="U208" s="32">
        <f t="shared" si="92"/>
        <v>250.10444659440586</v>
      </c>
      <c r="V208" s="32">
        <f t="shared" si="92"/>
        <v>294.27617778270394</v>
      </c>
      <c r="W208" s="32">
        <f t="shared" si="92"/>
        <v>29.65843346879101</v>
      </c>
      <c r="X208" s="32">
        <f t="shared" si="92"/>
        <v>0</v>
      </c>
      <c r="Y208" s="32">
        <f t="shared" si="92"/>
        <v>30.880412497378963</v>
      </c>
      <c r="Z208" s="32">
        <f t="shared" si="85"/>
        <v>330.48888787300518</v>
      </c>
      <c r="AA208" s="8"/>
      <c r="AB208" s="32">
        <f t="shared" si="86"/>
        <v>913.94006919860806</v>
      </c>
      <c r="AC208" s="32">
        <f t="shared" si="87"/>
        <v>0</v>
      </c>
      <c r="AD208" s="32">
        <f t="shared" si="88"/>
        <v>0</v>
      </c>
      <c r="AE208" s="32">
        <f t="shared" si="89"/>
        <v>21.4682890176773</v>
      </c>
      <c r="AF208" s="8"/>
      <c r="AG208" s="32">
        <f t="shared" si="74"/>
        <v>0</v>
      </c>
      <c r="AH208" s="32">
        <f t="shared" si="75"/>
        <v>0</v>
      </c>
      <c r="AI208" s="32">
        <f t="shared" si="76"/>
        <v>0</v>
      </c>
      <c r="AJ208" s="32">
        <f t="shared" si="77"/>
        <v>0</v>
      </c>
      <c r="AK208" s="32">
        <f t="shared" si="90"/>
        <v>0</v>
      </c>
      <c r="AL208" s="32">
        <f t="shared" si="55"/>
        <v>0</v>
      </c>
      <c r="AN208" s="39">
        <f t="shared" si="78"/>
        <v>0.31</v>
      </c>
      <c r="AO208" s="39">
        <f t="shared" si="79"/>
        <v>0.55000000000000004</v>
      </c>
      <c r="AP208" s="39">
        <f t="shared" si="80"/>
        <v>0.14000000000000001</v>
      </c>
      <c r="AR208" s="51">
        <f t="shared" si="81"/>
        <v>0</v>
      </c>
      <c r="AS208" s="51">
        <f t="shared" si="81"/>
        <v>0</v>
      </c>
      <c r="AT208" s="51">
        <f t="shared" si="81"/>
        <v>0</v>
      </c>
      <c r="AV208" s="7"/>
      <c r="AW208" s="7"/>
      <c r="AX208" s="7"/>
      <c r="AY208" s="7"/>
    </row>
    <row r="209" spans="2:51" s="12" customFormat="1" ht="12.75" customHeight="1" x14ac:dyDescent="0.15">
      <c r="B209" s="16" t="s">
        <v>178</v>
      </c>
      <c r="C209" s="16" t="str">
        <f t="shared" si="60"/>
        <v>Western Asia</v>
      </c>
      <c r="D209" s="16" t="str">
        <f t="shared" si="91"/>
        <v>Middle East and Africa</v>
      </c>
      <c r="E209" s="16" t="str">
        <f t="shared" si="91"/>
        <v/>
      </c>
      <c r="F209" s="32">
        <v>17306.700223803498</v>
      </c>
      <c r="G209" s="32">
        <f t="shared" si="62"/>
        <v>0</v>
      </c>
      <c r="H209" s="32">
        <f t="shared" si="63"/>
        <v>0</v>
      </c>
      <c r="I209" s="32">
        <f t="shared" si="64"/>
        <v>0</v>
      </c>
      <c r="J209" s="32">
        <f t="shared" si="65"/>
        <v>0</v>
      </c>
      <c r="K209" s="32">
        <f t="shared" si="66"/>
        <v>0</v>
      </c>
      <c r="L209" s="32">
        <f t="shared" si="67"/>
        <v>0</v>
      </c>
      <c r="M209" s="32">
        <f t="shared" si="82"/>
        <v>0</v>
      </c>
      <c r="N209" s="32">
        <f t="shared" si="68"/>
        <v>0</v>
      </c>
      <c r="O209" s="32">
        <f t="shared" si="69"/>
        <v>0</v>
      </c>
      <c r="P209" s="32">
        <f t="shared" si="70"/>
        <v>0</v>
      </c>
      <c r="Q209" s="32">
        <f t="shared" si="71"/>
        <v>0</v>
      </c>
      <c r="R209" s="32">
        <f t="shared" si="72"/>
        <v>0</v>
      </c>
      <c r="S209" s="32">
        <f t="shared" si="73"/>
        <v>0</v>
      </c>
      <c r="T209" s="32">
        <f t="shared" si="83"/>
        <v>0</v>
      </c>
      <c r="U209" s="32">
        <f t="shared" si="92"/>
        <v>1.600482394022005</v>
      </c>
      <c r="V209" s="32">
        <f t="shared" si="92"/>
        <v>622.07706590910038</v>
      </c>
      <c r="W209" s="32">
        <f t="shared" si="92"/>
        <v>520.19846495678644</v>
      </c>
      <c r="X209" s="32">
        <f t="shared" si="92"/>
        <v>15298.164235396946</v>
      </c>
      <c r="Y209" s="32">
        <f t="shared" si="92"/>
        <v>233.2718782186499</v>
      </c>
      <c r="Z209" s="32">
        <f t="shared" si="85"/>
        <v>631.38809692799623</v>
      </c>
      <c r="AA209" s="8"/>
      <c r="AB209" s="32">
        <f t="shared" si="86"/>
        <v>16364.461614966338</v>
      </c>
      <c r="AC209" s="32">
        <f t="shared" si="87"/>
        <v>942.238608837127</v>
      </c>
      <c r="AD209" s="32">
        <f t="shared" si="88"/>
        <v>0</v>
      </c>
      <c r="AE209" s="32">
        <f t="shared" si="89"/>
        <v>0</v>
      </c>
      <c r="AF209" s="8"/>
      <c r="AG209" s="32">
        <f t="shared" si="74"/>
        <v>0</v>
      </c>
      <c r="AH209" s="32">
        <f t="shared" si="75"/>
        <v>0</v>
      </c>
      <c r="AI209" s="32">
        <f t="shared" si="76"/>
        <v>0</v>
      </c>
      <c r="AJ209" s="32">
        <f t="shared" si="77"/>
        <v>0</v>
      </c>
      <c r="AK209" s="32">
        <f t="shared" si="90"/>
        <v>17306.700223803498</v>
      </c>
      <c r="AL209" s="32">
        <f t="shared" si="55"/>
        <v>0</v>
      </c>
      <c r="AN209" s="39">
        <f t="shared" si="78"/>
        <v>7.0000000000000007E-2</v>
      </c>
      <c r="AO209" s="39">
        <f t="shared" si="79"/>
        <v>0.57999999999999996</v>
      </c>
      <c r="AP209" s="39">
        <f t="shared" si="80"/>
        <v>0.35</v>
      </c>
      <c r="AR209" s="51">
        <f t="shared" si="81"/>
        <v>0</v>
      </c>
      <c r="AS209" s="51">
        <f t="shared" si="81"/>
        <v>0</v>
      </c>
      <c r="AT209" s="51">
        <f t="shared" si="81"/>
        <v>0</v>
      </c>
    </row>
    <row r="210" spans="2:51" s="12" customFormat="1" ht="12.75" customHeight="1" x14ac:dyDescent="0.15">
      <c r="B210" s="16" t="s">
        <v>179</v>
      </c>
      <c r="C210" s="16" t="str">
        <f t="shared" si="60"/>
        <v>Central Asia</v>
      </c>
      <c r="D210" s="16" t="str">
        <f t="shared" si="91"/>
        <v>Eastern Europe</v>
      </c>
      <c r="E210" s="16" t="str">
        <f t="shared" si="91"/>
        <v/>
      </c>
      <c r="F210" s="32">
        <v>198767.53451210199</v>
      </c>
      <c r="G210" s="32">
        <f t="shared" si="62"/>
        <v>0</v>
      </c>
      <c r="H210" s="32">
        <f t="shared" si="63"/>
        <v>0</v>
      </c>
      <c r="I210" s="32">
        <f t="shared" si="64"/>
        <v>722.23495819041375</v>
      </c>
      <c r="J210" s="32">
        <f t="shared" si="65"/>
        <v>9914.6036322892323</v>
      </c>
      <c r="K210" s="32">
        <f t="shared" si="66"/>
        <v>0</v>
      </c>
      <c r="L210" s="32">
        <f t="shared" si="67"/>
        <v>0</v>
      </c>
      <c r="M210" s="32">
        <f t="shared" si="82"/>
        <v>10636.838590479647</v>
      </c>
      <c r="N210" s="32">
        <f t="shared" si="68"/>
        <v>0</v>
      </c>
      <c r="O210" s="32">
        <f t="shared" si="69"/>
        <v>0</v>
      </c>
      <c r="P210" s="32">
        <f t="shared" si="70"/>
        <v>257.24206186725866</v>
      </c>
      <c r="Q210" s="32">
        <f t="shared" si="71"/>
        <v>3531.3343006228165</v>
      </c>
      <c r="R210" s="32">
        <f t="shared" si="72"/>
        <v>0</v>
      </c>
      <c r="S210" s="32">
        <f t="shared" si="73"/>
        <v>0</v>
      </c>
      <c r="T210" s="32">
        <f t="shared" si="83"/>
        <v>3788.5763624900751</v>
      </c>
      <c r="U210" s="32">
        <f t="shared" si="92"/>
        <v>8528.9490761998459</v>
      </c>
      <c r="V210" s="32">
        <f t="shared" si="92"/>
        <v>87907.421508610321</v>
      </c>
      <c r="W210" s="32">
        <f t="shared" si="92"/>
        <v>1396.3086083889712</v>
      </c>
      <c r="X210" s="32">
        <f t="shared" si="92"/>
        <v>80155.990788327588</v>
      </c>
      <c r="Y210" s="32">
        <f t="shared" si="92"/>
        <v>6353.4496866903555</v>
      </c>
      <c r="Z210" s="32">
        <f t="shared" si="85"/>
        <v>-1.0908482363447547E-4</v>
      </c>
      <c r="AA210" s="8"/>
      <c r="AB210" s="32">
        <f t="shared" si="86"/>
        <v>7334.8758802413822</v>
      </c>
      <c r="AC210" s="32">
        <f t="shared" si="87"/>
        <v>53152.428074002193</v>
      </c>
      <c r="AD210" s="32">
        <f t="shared" si="88"/>
        <v>131310.68510574099</v>
      </c>
      <c r="AE210" s="32">
        <f t="shared" si="89"/>
        <v>6969.5454521179199</v>
      </c>
      <c r="AF210" s="8"/>
      <c r="AG210" s="32">
        <f t="shared" si="74"/>
        <v>0</v>
      </c>
      <c r="AH210" s="32">
        <f t="shared" si="75"/>
        <v>0</v>
      </c>
      <c r="AI210" s="32">
        <f t="shared" si="76"/>
        <v>26159.616326356685</v>
      </c>
      <c r="AJ210" s="32">
        <f t="shared" si="77"/>
        <v>172607.91818574531</v>
      </c>
      <c r="AK210" s="32">
        <f t="shared" si="90"/>
        <v>0</v>
      </c>
      <c r="AL210" s="32">
        <f t="shared" si="55"/>
        <v>0</v>
      </c>
      <c r="AN210" s="39">
        <f t="shared" si="78"/>
        <v>0.03</v>
      </c>
      <c r="AO210" s="39">
        <f t="shared" si="79"/>
        <v>0.74</v>
      </c>
      <c r="AP210" s="39">
        <f t="shared" si="80"/>
        <v>0.23</v>
      </c>
      <c r="AR210" s="51">
        <f t="shared" si="81"/>
        <v>113.65729087470226</v>
      </c>
      <c r="AS210" s="51">
        <f t="shared" si="81"/>
        <v>2803.5465082426554</v>
      </c>
      <c r="AT210" s="51">
        <f t="shared" si="81"/>
        <v>871.37256337271731</v>
      </c>
      <c r="AV210" s="7"/>
      <c r="AW210" s="7"/>
      <c r="AX210" s="7"/>
      <c r="AY210" s="7"/>
    </row>
    <row r="211" spans="2:51" s="12" customFormat="1" ht="12.75" customHeight="1" x14ac:dyDescent="0.15">
      <c r="B211" s="16" t="s">
        <v>180</v>
      </c>
      <c r="C211" s="16" t="str">
        <f t="shared" si="60"/>
        <v>South-eastern Asia</v>
      </c>
      <c r="D211" s="16" t="str">
        <f t="shared" si="91"/>
        <v>Asia (Sans Japan)</v>
      </c>
      <c r="E211" s="16" t="str">
        <f t="shared" si="91"/>
        <v/>
      </c>
      <c r="F211" s="32">
        <v>231086.28127342401</v>
      </c>
      <c r="G211" s="32">
        <f t="shared" si="62"/>
        <v>1355.9859666348932</v>
      </c>
      <c r="H211" s="32">
        <f t="shared" si="63"/>
        <v>1560.6830480927026</v>
      </c>
      <c r="I211" s="32">
        <f t="shared" si="64"/>
        <v>0</v>
      </c>
      <c r="J211" s="32">
        <f t="shared" si="65"/>
        <v>0</v>
      </c>
      <c r="K211" s="32">
        <f t="shared" si="66"/>
        <v>0</v>
      </c>
      <c r="L211" s="32">
        <f t="shared" si="67"/>
        <v>0</v>
      </c>
      <c r="M211" s="32">
        <f t="shared" si="82"/>
        <v>2916.6690147275958</v>
      </c>
      <c r="N211" s="32">
        <f t="shared" si="68"/>
        <v>3190.1264640359427</v>
      </c>
      <c r="O211" s="32">
        <f t="shared" si="69"/>
        <v>3671.7019321729999</v>
      </c>
      <c r="P211" s="32">
        <f t="shared" si="70"/>
        <v>0</v>
      </c>
      <c r="Q211" s="32">
        <f t="shared" si="71"/>
        <v>0</v>
      </c>
      <c r="R211" s="32">
        <f t="shared" si="72"/>
        <v>0</v>
      </c>
      <c r="S211" s="32">
        <f t="shared" si="73"/>
        <v>0</v>
      </c>
      <c r="T211" s="32">
        <f t="shared" si="83"/>
        <v>6861.8283962089426</v>
      </c>
      <c r="U211" s="32">
        <f t="shared" si="92"/>
        <v>132086.74622657782</v>
      </c>
      <c r="V211" s="32">
        <f t="shared" si="92"/>
        <v>85388.729734213499</v>
      </c>
      <c r="W211" s="32">
        <f t="shared" si="92"/>
        <v>1891.3579767578183</v>
      </c>
      <c r="X211" s="32">
        <f t="shared" si="92"/>
        <v>1475.941425195819</v>
      </c>
      <c r="Y211" s="32">
        <f t="shared" si="92"/>
        <v>465.00850735963024</v>
      </c>
      <c r="Z211" s="32">
        <f t="shared" si="85"/>
        <v>-7.6170836109668016E-6</v>
      </c>
      <c r="AA211" s="8"/>
      <c r="AB211" s="32">
        <f t="shared" si="86"/>
        <v>34697.342352628591</v>
      </c>
      <c r="AC211" s="32">
        <f t="shared" si="87"/>
        <v>90281.289946436795</v>
      </c>
      <c r="AD211" s="32">
        <f t="shared" si="88"/>
        <v>106107.6489743584</v>
      </c>
      <c r="AE211" s="32">
        <f t="shared" si="89"/>
        <v>0</v>
      </c>
      <c r="AF211" s="8"/>
      <c r="AG211" s="32">
        <f t="shared" si="74"/>
        <v>93239.640221954338</v>
      </c>
      <c r="AH211" s="32">
        <f t="shared" si="75"/>
        <v>137846.64105146966</v>
      </c>
      <c r="AI211" s="32">
        <f t="shared" si="76"/>
        <v>0</v>
      </c>
      <c r="AJ211" s="32">
        <f t="shared" si="77"/>
        <v>0</v>
      </c>
      <c r="AK211" s="32">
        <f t="shared" si="90"/>
        <v>0</v>
      </c>
      <c r="AL211" s="32">
        <f t="shared" si="55"/>
        <v>0</v>
      </c>
      <c r="AN211" s="39">
        <f t="shared" si="78"/>
        <v>0.28000000000000003</v>
      </c>
      <c r="AO211" s="39">
        <f t="shared" si="79"/>
        <v>0.55000000000000004</v>
      </c>
      <c r="AP211" s="39">
        <f t="shared" si="80"/>
        <v>0.17</v>
      </c>
      <c r="AR211" s="51">
        <f t="shared" si="81"/>
        <v>1921.3119509385042</v>
      </c>
      <c r="AS211" s="51">
        <f t="shared" si="81"/>
        <v>3774.0056179149187</v>
      </c>
      <c r="AT211" s="51">
        <f t="shared" si="81"/>
        <v>1166.5108273555204</v>
      </c>
    </row>
    <row r="212" spans="2:51" s="12" customFormat="1" ht="12.75" customHeight="1" x14ac:dyDescent="0.15">
      <c r="B212" s="16" t="s">
        <v>181</v>
      </c>
      <c r="C212" s="16" t="str">
        <f t="shared" si="60"/>
        <v>Northern Europe</v>
      </c>
      <c r="D212" s="16" t="str">
        <f t="shared" si="91"/>
        <v>Eastern Europe</v>
      </c>
      <c r="E212" s="16" t="str">
        <f t="shared" si="91"/>
        <v>EU</v>
      </c>
      <c r="F212" s="32">
        <v>64081.662000208999</v>
      </c>
      <c r="G212" s="32">
        <f t="shared" si="62"/>
        <v>0</v>
      </c>
      <c r="H212" s="32">
        <f t="shared" si="63"/>
        <v>12.038251687633124</v>
      </c>
      <c r="I212" s="32">
        <f t="shared" si="64"/>
        <v>0</v>
      </c>
      <c r="J212" s="32">
        <f t="shared" si="65"/>
        <v>0</v>
      </c>
      <c r="K212" s="32">
        <f t="shared" si="66"/>
        <v>0</v>
      </c>
      <c r="L212" s="32">
        <f t="shared" si="67"/>
        <v>0</v>
      </c>
      <c r="M212" s="32">
        <f t="shared" si="82"/>
        <v>12.038251687633124</v>
      </c>
      <c r="N212" s="32">
        <f t="shared" si="68"/>
        <v>0</v>
      </c>
      <c r="O212" s="32">
        <f t="shared" si="69"/>
        <v>10184.666509379504</v>
      </c>
      <c r="P212" s="32">
        <f t="shared" si="70"/>
        <v>0</v>
      </c>
      <c r="Q212" s="32">
        <f t="shared" si="71"/>
        <v>0</v>
      </c>
      <c r="R212" s="32">
        <f t="shared" si="72"/>
        <v>0</v>
      </c>
      <c r="S212" s="32">
        <f t="shared" si="73"/>
        <v>0</v>
      </c>
      <c r="T212" s="32">
        <f t="shared" si="83"/>
        <v>10184.666509379504</v>
      </c>
      <c r="U212" s="32">
        <f t="shared" si="92"/>
        <v>28836.89222901408</v>
      </c>
      <c r="V212" s="32">
        <f t="shared" si="92"/>
        <v>22784.028795762242</v>
      </c>
      <c r="W212" s="32">
        <f t="shared" si="92"/>
        <v>900.12194102874116</v>
      </c>
      <c r="X212" s="32">
        <f t="shared" si="92"/>
        <v>0</v>
      </c>
      <c r="Y212" s="32">
        <f t="shared" si="92"/>
        <v>580.73239935113293</v>
      </c>
      <c r="Z212" s="32">
        <f t="shared" si="85"/>
        <v>783.18187398566806</v>
      </c>
      <c r="AA212" s="8"/>
      <c r="AB212" s="32">
        <f t="shared" si="86"/>
        <v>63708.481355219999</v>
      </c>
      <c r="AC212" s="32">
        <f t="shared" si="87"/>
        <v>279.15120315551701</v>
      </c>
      <c r="AD212" s="32">
        <f t="shared" si="88"/>
        <v>0</v>
      </c>
      <c r="AE212" s="32">
        <f t="shared" si="89"/>
        <v>94.029441833496094</v>
      </c>
      <c r="AF212" s="8"/>
      <c r="AG212" s="32">
        <f t="shared" si="74"/>
        <v>0</v>
      </c>
      <c r="AH212" s="32">
        <f t="shared" si="75"/>
        <v>64081.662000208999</v>
      </c>
      <c r="AI212" s="32">
        <f t="shared" si="76"/>
        <v>0</v>
      </c>
      <c r="AJ212" s="32">
        <f t="shared" si="77"/>
        <v>0</v>
      </c>
      <c r="AK212" s="32">
        <f t="shared" si="90"/>
        <v>0</v>
      </c>
      <c r="AL212" s="32">
        <f t="shared" si="55"/>
        <v>0</v>
      </c>
      <c r="AN212" s="39">
        <f t="shared" si="78"/>
        <v>0.34</v>
      </c>
      <c r="AO212" s="39">
        <f t="shared" si="79"/>
        <v>0.44</v>
      </c>
      <c r="AP212" s="39">
        <f t="shared" si="80"/>
        <v>0.22</v>
      </c>
      <c r="AR212" s="51">
        <f t="shared" si="81"/>
        <v>3462.7866131890314</v>
      </c>
      <c r="AS212" s="51">
        <f t="shared" si="81"/>
        <v>4481.2532641269818</v>
      </c>
      <c r="AT212" s="51">
        <f t="shared" si="81"/>
        <v>2240.6266320634909</v>
      </c>
      <c r="AV212" s="7"/>
      <c r="AW212" s="7"/>
      <c r="AX212" s="7"/>
      <c r="AY212" s="7"/>
    </row>
    <row r="213" spans="2:51" s="12" customFormat="1" ht="12.75" customHeight="1" x14ac:dyDescent="0.15">
      <c r="B213" s="16" t="s">
        <v>182</v>
      </c>
      <c r="C213" s="16" t="str">
        <f t="shared" si="60"/>
        <v>Western Asia</v>
      </c>
      <c r="D213" s="16" t="str">
        <f t="shared" si="91"/>
        <v>Middle East and Africa</v>
      </c>
      <c r="E213" s="16" t="str">
        <f t="shared" si="91"/>
        <v/>
      </c>
      <c r="F213" s="32">
        <v>10139.923343181599</v>
      </c>
      <c r="G213" s="32">
        <f t="shared" si="62"/>
        <v>0</v>
      </c>
      <c r="H213" s="32">
        <f t="shared" si="63"/>
        <v>0</v>
      </c>
      <c r="I213" s="32">
        <f t="shared" si="64"/>
        <v>0</v>
      </c>
      <c r="J213" s="32">
        <f t="shared" si="65"/>
        <v>1068.493479982383</v>
      </c>
      <c r="K213" s="32">
        <f t="shared" si="66"/>
        <v>0</v>
      </c>
      <c r="L213" s="32">
        <f t="shared" si="67"/>
        <v>0</v>
      </c>
      <c r="M213" s="32">
        <f t="shared" si="82"/>
        <v>1068.493479982383</v>
      </c>
      <c r="N213" s="32">
        <f t="shared" si="68"/>
        <v>0</v>
      </c>
      <c r="O213" s="32">
        <f t="shared" si="69"/>
        <v>0</v>
      </c>
      <c r="P213" s="32">
        <f t="shared" si="70"/>
        <v>0</v>
      </c>
      <c r="Q213" s="32">
        <f t="shared" si="71"/>
        <v>2065.6264398938652</v>
      </c>
      <c r="R213" s="32">
        <f t="shared" si="72"/>
        <v>0</v>
      </c>
      <c r="S213" s="32">
        <f t="shared" si="73"/>
        <v>0</v>
      </c>
      <c r="T213" s="32">
        <f t="shared" si="83"/>
        <v>2065.6264398938652</v>
      </c>
      <c r="U213" s="32">
        <f t="shared" si="92"/>
        <v>373.55471358063181</v>
      </c>
      <c r="V213" s="32">
        <f t="shared" si="92"/>
        <v>5359.5332146722449</v>
      </c>
      <c r="W213" s="32">
        <f t="shared" si="92"/>
        <v>514.08346548805753</v>
      </c>
      <c r="X213" s="32">
        <f t="shared" si="92"/>
        <v>462.12313540795827</v>
      </c>
      <c r="Y213" s="32">
        <f t="shared" si="92"/>
        <v>99.454585529760735</v>
      </c>
      <c r="Z213" s="32">
        <f t="shared" si="85"/>
        <v>197.05430862669709</v>
      </c>
      <c r="AA213" s="8"/>
      <c r="AB213" s="32">
        <f t="shared" si="86"/>
        <v>419.70257997512726</v>
      </c>
      <c r="AC213" s="32">
        <f t="shared" si="87"/>
        <v>2239.8779222965159</v>
      </c>
      <c r="AD213" s="32">
        <f t="shared" si="88"/>
        <v>7478.2137925624702</v>
      </c>
      <c r="AE213" s="32">
        <f t="shared" si="89"/>
        <v>2.1290483474731401</v>
      </c>
      <c r="AF213" s="8"/>
      <c r="AG213" s="32">
        <f t="shared" si="74"/>
        <v>0</v>
      </c>
      <c r="AH213" s="32">
        <f t="shared" si="75"/>
        <v>0</v>
      </c>
      <c r="AI213" s="32">
        <f t="shared" si="76"/>
        <v>0</v>
      </c>
      <c r="AJ213" s="32">
        <f t="shared" si="77"/>
        <v>10139.923343181599</v>
      </c>
      <c r="AK213" s="32">
        <f t="shared" si="90"/>
        <v>0</v>
      </c>
      <c r="AL213" s="32">
        <f t="shared" si="55"/>
        <v>0</v>
      </c>
      <c r="AN213" s="39">
        <f t="shared" si="78"/>
        <v>7.0000000000000007E-2</v>
      </c>
      <c r="AO213" s="39">
        <f t="shared" si="79"/>
        <v>0.57999999999999996</v>
      </c>
      <c r="AP213" s="39">
        <f t="shared" si="80"/>
        <v>0.35</v>
      </c>
      <c r="AR213" s="51">
        <f t="shared" si="81"/>
        <v>144.59385079257058</v>
      </c>
      <c r="AS213" s="51">
        <f t="shared" si="81"/>
        <v>1198.0633351384417</v>
      </c>
      <c r="AT213" s="51">
        <f t="shared" si="81"/>
        <v>722.9692539628528</v>
      </c>
    </row>
    <row r="214" spans="2:51" s="12" customFormat="1" ht="12.75" customHeight="1" x14ac:dyDescent="0.15">
      <c r="B214" s="16" t="s">
        <v>183</v>
      </c>
      <c r="C214" s="16" t="str">
        <f t="shared" si="60"/>
        <v>Southern Africa</v>
      </c>
      <c r="D214" s="16" t="str">
        <f t="shared" ref="D214:E229" si="93">IF(D417&lt;&gt;"",D417,"")</f>
        <v>Middle East and Africa</v>
      </c>
      <c r="E214" s="16" t="str">
        <f t="shared" si="93"/>
        <v/>
      </c>
      <c r="F214" s="32">
        <v>30499.235083997199</v>
      </c>
      <c r="G214" s="32">
        <f t="shared" si="62"/>
        <v>0</v>
      </c>
      <c r="H214" s="32">
        <f t="shared" si="63"/>
        <v>21.738763671929487</v>
      </c>
      <c r="I214" s="32">
        <f t="shared" si="64"/>
        <v>0</v>
      </c>
      <c r="J214" s="32">
        <f t="shared" si="65"/>
        <v>0</v>
      </c>
      <c r="K214" s="32">
        <f t="shared" si="66"/>
        <v>0</v>
      </c>
      <c r="L214" s="32">
        <f t="shared" si="67"/>
        <v>0</v>
      </c>
      <c r="M214" s="32">
        <f t="shared" si="82"/>
        <v>21.738763671929487</v>
      </c>
      <c r="N214" s="32">
        <f t="shared" si="68"/>
        <v>0</v>
      </c>
      <c r="O214" s="32">
        <f t="shared" si="69"/>
        <v>3339.968262344004</v>
      </c>
      <c r="P214" s="32">
        <f t="shared" si="70"/>
        <v>0</v>
      </c>
      <c r="Q214" s="32">
        <f t="shared" si="71"/>
        <v>0</v>
      </c>
      <c r="R214" s="32">
        <f t="shared" si="72"/>
        <v>0</v>
      </c>
      <c r="S214" s="32">
        <f t="shared" si="73"/>
        <v>0</v>
      </c>
      <c r="T214" s="32">
        <f t="shared" si="83"/>
        <v>3339.968262344004</v>
      </c>
      <c r="U214" s="32">
        <f t="shared" si="92"/>
        <v>297.29456306059228</v>
      </c>
      <c r="V214" s="32">
        <f t="shared" si="92"/>
        <v>26228.296372246616</v>
      </c>
      <c r="W214" s="32">
        <f t="shared" si="92"/>
        <v>611.93714406561503</v>
      </c>
      <c r="X214" s="32">
        <f t="shared" si="92"/>
        <v>0</v>
      </c>
      <c r="Y214" s="32">
        <f t="shared" si="92"/>
        <v>1006.8639562343918</v>
      </c>
      <c r="Z214" s="32">
        <f t="shared" si="85"/>
        <v>-1006.8639776259479</v>
      </c>
      <c r="AA214" s="8"/>
      <c r="AB214" s="32">
        <f t="shared" si="86"/>
        <v>0</v>
      </c>
      <c r="AC214" s="32">
        <f t="shared" si="87"/>
        <v>3270.7282609939543</v>
      </c>
      <c r="AD214" s="32">
        <f t="shared" si="88"/>
        <v>27228.506823003208</v>
      </c>
      <c r="AE214" s="32">
        <f t="shared" si="89"/>
        <v>0</v>
      </c>
      <c r="AF214" s="8"/>
      <c r="AG214" s="32">
        <f t="shared" si="74"/>
        <v>0</v>
      </c>
      <c r="AH214" s="32">
        <f t="shared" si="75"/>
        <v>30499.235083997199</v>
      </c>
      <c r="AI214" s="32">
        <f t="shared" si="76"/>
        <v>0</v>
      </c>
      <c r="AJ214" s="32">
        <f t="shared" si="77"/>
        <v>0</v>
      </c>
      <c r="AK214" s="32">
        <f t="shared" si="90"/>
        <v>0</v>
      </c>
      <c r="AL214" s="32">
        <f t="shared" ref="AL214:AL277" si="94">SUM(AX417)*$F214</f>
        <v>0</v>
      </c>
      <c r="AN214" s="39">
        <f t="shared" si="78"/>
        <v>0.34</v>
      </c>
      <c r="AO214" s="39">
        <f t="shared" si="79"/>
        <v>0.54</v>
      </c>
      <c r="AP214" s="39">
        <f t="shared" si="80"/>
        <v>0.11</v>
      </c>
      <c r="AR214" s="51">
        <f t="shared" ref="AR214:AT245" si="95">AN214*$T214</f>
        <v>1135.5892091969615</v>
      </c>
      <c r="AS214" s="51">
        <f t="shared" si="95"/>
        <v>1803.5828616657623</v>
      </c>
      <c r="AT214" s="51">
        <f t="shared" si="95"/>
        <v>367.39650885784044</v>
      </c>
      <c r="AV214" s="7"/>
      <c r="AW214" s="7"/>
      <c r="AX214" s="7"/>
      <c r="AY214" s="7"/>
    </row>
    <row r="215" spans="2:51" s="12" customFormat="1" ht="12.75" customHeight="1" x14ac:dyDescent="0.15">
      <c r="B215" s="16" t="s">
        <v>184</v>
      </c>
      <c r="C215" s="16" t="str">
        <f t="shared" si="60"/>
        <v>Sudano-Sahelian Africa</v>
      </c>
      <c r="D215" s="16" t="str">
        <f t="shared" si="93"/>
        <v>Middle East and Africa</v>
      </c>
      <c r="E215" s="16" t="str">
        <f t="shared" si="93"/>
        <v/>
      </c>
      <c r="F215" s="32">
        <v>96479.866828262806</v>
      </c>
      <c r="G215" s="32">
        <f t="shared" si="62"/>
        <v>20.952384359759332</v>
      </c>
      <c r="H215" s="32">
        <f t="shared" si="63"/>
        <v>0</v>
      </c>
      <c r="I215" s="32">
        <f t="shared" si="64"/>
        <v>0</v>
      </c>
      <c r="J215" s="32">
        <f t="shared" si="65"/>
        <v>0</v>
      </c>
      <c r="K215" s="32">
        <f t="shared" si="66"/>
        <v>0</v>
      </c>
      <c r="L215" s="32">
        <f t="shared" si="67"/>
        <v>0</v>
      </c>
      <c r="M215" s="32">
        <f t="shared" si="82"/>
        <v>20.952384359759332</v>
      </c>
      <c r="N215" s="32">
        <f t="shared" si="68"/>
        <v>7396.5619185622945</v>
      </c>
      <c r="O215" s="32">
        <f t="shared" si="69"/>
        <v>0</v>
      </c>
      <c r="P215" s="32">
        <f t="shared" si="70"/>
        <v>0</v>
      </c>
      <c r="Q215" s="32">
        <f t="shared" si="71"/>
        <v>0</v>
      </c>
      <c r="R215" s="32">
        <f t="shared" si="72"/>
        <v>0</v>
      </c>
      <c r="S215" s="32">
        <f t="shared" si="73"/>
        <v>0</v>
      </c>
      <c r="T215" s="32">
        <f t="shared" si="83"/>
        <v>7396.5619185622945</v>
      </c>
      <c r="U215" s="32">
        <f t="shared" ref="U215:Y230" si="96">I418*$F418/100</f>
        <v>41278.396287135518</v>
      </c>
      <c r="V215" s="32">
        <f t="shared" si="96"/>
        <v>45444.063111290103</v>
      </c>
      <c r="W215" s="32">
        <f t="shared" si="96"/>
        <v>1094.7085968996598</v>
      </c>
      <c r="X215" s="32">
        <f t="shared" si="96"/>
        <v>0</v>
      </c>
      <c r="Y215" s="32">
        <f t="shared" si="96"/>
        <v>680.38276379838828</v>
      </c>
      <c r="Z215" s="32">
        <f t="shared" si="85"/>
        <v>564.80176621708961</v>
      </c>
      <c r="AA215" s="8"/>
      <c r="AB215" s="32">
        <f t="shared" si="86"/>
        <v>81614.836656272251</v>
      </c>
      <c r="AC215" s="32">
        <f t="shared" si="87"/>
        <v>14865.0301719903</v>
      </c>
      <c r="AD215" s="32">
        <f t="shared" si="88"/>
        <v>0</v>
      </c>
      <c r="AE215" s="32">
        <f t="shared" si="89"/>
        <v>0</v>
      </c>
      <c r="AF215" s="8"/>
      <c r="AG215" s="32">
        <f t="shared" si="74"/>
        <v>96479.866828262806</v>
      </c>
      <c r="AH215" s="32">
        <f t="shared" si="75"/>
        <v>0</v>
      </c>
      <c r="AI215" s="32">
        <f t="shared" si="76"/>
        <v>0</v>
      </c>
      <c r="AJ215" s="32">
        <f t="shared" si="77"/>
        <v>0</v>
      </c>
      <c r="AK215" s="32">
        <f t="shared" si="90"/>
        <v>0</v>
      </c>
      <c r="AL215" s="32">
        <f t="shared" si="94"/>
        <v>0</v>
      </c>
      <c r="AN215" s="39">
        <f t="shared" si="78"/>
        <v>0.16</v>
      </c>
      <c r="AO215" s="39">
        <f t="shared" si="79"/>
        <v>0.49</v>
      </c>
      <c r="AP215" s="39">
        <f t="shared" si="80"/>
        <v>0.35</v>
      </c>
      <c r="AR215" s="51">
        <f t="shared" si="95"/>
        <v>1183.4499069699671</v>
      </c>
      <c r="AS215" s="51">
        <f t="shared" si="95"/>
        <v>3624.3153400955243</v>
      </c>
      <c r="AT215" s="51">
        <f t="shared" si="95"/>
        <v>2588.7966714968029</v>
      </c>
    </row>
    <row r="216" spans="2:51" s="12" customFormat="1" ht="12.75" customHeight="1" x14ac:dyDescent="0.15">
      <c r="B216" s="16" t="s">
        <v>185</v>
      </c>
      <c r="C216" s="16" t="str">
        <f t="shared" si="60"/>
        <v>Northern Africa</v>
      </c>
      <c r="D216" s="16" t="str">
        <f t="shared" si="93"/>
        <v>Middle East and Africa</v>
      </c>
      <c r="E216" s="16" t="str">
        <f t="shared" si="93"/>
        <v/>
      </c>
      <c r="F216" s="32">
        <v>1620981.7748133501</v>
      </c>
      <c r="G216" s="32">
        <f t="shared" si="62"/>
        <v>0</v>
      </c>
      <c r="H216" s="32">
        <f t="shared" si="63"/>
        <v>0</v>
      </c>
      <c r="I216" s="32">
        <f t="shared" si="64"/>
        <v>1627.2238046216873</v>
      </c>
      <c r="J216" s="32">
        <f t="shared" si="65"/>
        <v>1486.6611065838545</v>
      </c>
      <c r="K216" s="32">
        <f t="shared" si="66"/>
        <v>1519.7344917966632</v>
      </c>
      <c r="L216" s="32">
        <f t="shared" si="67"/>
        <v>0</v>
      </c>
      <c r="M216" s="32">
        <f t="shared" si="82"/>
        <v>4633.6194030022052</v>
      </c>
      <c r="N216" s="32">
        <f t="shared" si="68"/>
        <v>0</v>
      </c>
      <c r="O216" s="32">
        <f t="shared" si="69"/>
        <v>0</v>
      </c>
      <c r="P216" s="32">
        <f t="shared" si="70"/>
        <v>1512.0053459277199</v>
      </c>
      <c r="Q216" s="32">
        <f t="shared" si="71"/>
        <v>1381.3954382631512</v>
      </c>
      <c r="R216" s="32">
        <f t="shared" si="72"/>
        <v>1412.1270039566111</v>
      </c>
      <c r="S216" s="32">
        <f t="shared" si="73"/>
        <v>0</v>
      </c>
      <c r="T216" s="32">
        <f t="shared" si="83"/>
        <v>4305.5277881474822</v>
      </c>
      <c r="U216" s="32">
        <f t="shared" si="96"/>
        <v>1501.5245810587357</v>
      </c>
      <c r="V216" s="32">
        <f t="shared" si="96"/>
        <v>39654.807963546453</v>
      </c>
      <c r="W216" s="32">
        <f t="shared" si="96"/>
        <v>2373.8682228503221</v>
      </c>
      <c r="X216" s="32">
        <f t="shared" si="96"/>
        <v>1565204.6945407549</v>
      </c>
      <c r="Y216" s="32">
        <f t="shared" si="96"/>
        <v>1389.6522297299837</v>
      </c>
      <c r="Z216" s="32">
        <f t="shared" si="85"/>
        <v>1918.0800842598546</v>
      </c>
      <c r="AA216" s="8"/>
      <c r="AB216" s="32">
        <f t="shared" si="86"/>
        <v>1073906.2784619902</v>
      </c>
      <c r="AC216" s="32">
        <f t="shared" si="87"/>
        <v>534978.91980290296</v>
      </c>
      <c r="AD216" s="32">
        <f t="shared" si="88"/>
        <v>12092.18748587369</v>
      </c>
      <c r="AE216" s="32">
        <f t="shared" si="89"/>
        <v>4.3890625834465</v>
      </c>
      <c r="AF216" s="8"/>
      <c r="AG216" s="32">
        <f t="shared" si="74"/>
        <v>0</v>
      </c>
      <c r="AH216" s="32">
        <f t="shared" si="75"/>
        <v>0</v>
      </c>
      <c r="AI216" s="32">
        <f t="shared" si="76"/>
        <v>26588.315659553456</v>
      </c>
      <c r="AJ216" s="32">
        <f t="shared" si="77"/>
        <v>19257.101386605118</v>
      </c>
      <c r="AK216" s="32">
        <f t="shared" si="90"/>
        <v>1575136.3577671915</v>
      </c>
      <c r="AL216" s="32">
        <f t="shared" si="94"/>
        <v>0</v>
      </c>
      <c r="AN216" s="39">
        <f t="shared" si="78"/>
        <v>0.16</v>
      </c>
      <c r="AO216" s="39">
        <f t="shared" si="79"/>
        <v>0.49</v>
      </c>
      <c r="AP216" s="39">
        <f t="shared" si="80"/>
        <v>0.35</v>
      </c>
      <c r="AR216" s="51">
        <f t="shared" si="95"/>
        <v>688.88444610359716</v>
      </c>
      <c r="AS216" s="51">
        <f t="shared" si="95"/>
        <v>2109.7086161922662</v>
      </c>
      <c r="AT216" s="51">
        <f t="shared" si="95"/>
        <v>1506.9347258516186</v>
      </c>
      <c r="AV216" s="7"/>
      <c r="AW216" s="7"/>
      <c r="AX216" s="7"/>
      <c r="AY216" s="7"/>
    </row>
    <row r="217" spans="2:51" s="12" customFormat="1" ht="12.75" customHeight="1" x14ac:dyDescent="0.15">
      <c r="B217" s="16" t="s">
        <v>186</v>
      </c>
      <c r="C217" s="16" t="str">
        <f t="shared" si="60"/>
        <v>Western Europe</v>
      </c>
      <c r="D217" s="16" t="str">
        <f t="shared" si="93"/>
        <v/>
      </c>
      <c r="E217" s="16" t="str">
        <f t="shared" si="93"/>
        <v/>
      </c>
      <c r="F217" s="32">
        <v>151.04235243797299</v>
      </c>
      <c r="G217" s="32">
        <f t="shared" si="62"/>
        <v>0</v>
      </c>
      <c r="H217" s="32">
        <f t="shared" si="63"/>
        <v>0</v>
      </c>
      <c r="I217" s="32">
        <f t="shared" si="64"/>
        <v>0</v>
      </c>
      <c r="J217" s="32">
        <f t="shared" si="65"/>
        <v>0</v>
      </c>
      <c r="K217" s="32">
        <f t="shared" si="66"/>
        <v>0</v>
      </c>
      <c r="L217" s="32">
        <f t="shared" si="67"/>
        <v>0</v>
      </c>
      <c r="M217" s="32">
        <f t="shared" si="82"/>
        <v>0</v>
      </c>
      <c r="N217" s="32">
        <f t="shared" si="68"/>
        <v>0</v>
      </c>
      <c r="O217" s="32">
        <f t="shared" si="69"/>
        <v>0</v>
      </c>
      <c r="P217" s="32">
        <f t="shared" si="70"/>
        <v>0</v>
      </c>
      <c r="Q217" s="32">
        <f t="shared" si="71"/>
        <v>0</v>
      </c>
      <c r="R217" s="32">
        <f t="shared" si="72"/>
        <v>0</v>
      </c>
      <c r="S217" s="32">
        <f t="shared" si="73"/>
        <v>0</v>
      </c>
      <c r="T217" s="32">
        <f t="shared" si="83"/>
        <v>0</v>
      </c>
      <c r="U217" s="32">
        <f t="shared" si="96"/>
        <v>81.834800000221122</v>
      </c>
      <c r="V217" s="32">
        <f t="shared" si="96"/>
        <v>49.574740015030677</v>
      </c>
      <c r="W217" s="32">
        <f t="shared" si="96"/>
        <v>12.827985622145935</v>
      </c>
      <c r="X217" s="32">
        <f t="shared" si="96"/>
        <v>0</v>
      </c>
      <c r="Y217" s="32">
        <f t="shared" si="96"/>
        <v>4.9863250706389683</v>
      </c>
      <c r="Z217" s="32">
        <f t="shared" si="85"/>
        <v>1.8185017299362869</v>
      </c>
      <c r="AA217" s="8"/>
      <c r="AB217" s="32">
        <f t="shared" si="86"/>
        <v>6.9865012168884197</v>
      </c>
      <c r="AC217" s="32">
        <f t="shared" si="87"/>
        <v>46.603450775146399</v>
      </c>
      <c r="AD217" s="32">
        <f t="shared" si="88"/>
        <v>97.452400445938096</v>
      </c>
      <c r="AE217" s="32">
        <f t="shared" si="89"/>
        <v>0</v>
      </c>
      <c r="AF217" s="8"/>
      <c r="AG217" s="32">
        <f t="shared" si="74"/>
        <v>0</v>
      </c>
      <c r="AH217" s="32">
        <f t="shared" si="75"/>
        <v>0</v>
      </c>
      <c r="AI217" s="32">
        <f t="shared" si="76"/>
        <v>0</v>
      </c>
      <c r="AJ217" s="32">
        <f t="shared" si="77"/>
        <v>0</v>
      </c>
      <c r="AK217" s="32">
        <f t="shared" si="90"/>
        <v>0</v>
      </c>
      <c r="AL217" s="32">
        <f t="shared" si="94"/>
        <v>0</v>
      </c>
      <c r="AN217" s="39">
        <f t="shared" si="78"/>
        <v>0.48</v>
      </c>
      <c r="AO217" s="39">
        <f t="shared" si="79"/>
        <v>0.39</v>
      </c>
      <c r="AP217" s="39">
        <f t="shared" si="80"/>
        <v>0.12</v>
      </c>
      <c r="AR217" s="51">
        <f t="shared" si="95"/>
        <v>0</v>
      </c>
      <c r="AS217" s="51">
        <f t="shared" si="95"/>
        <v>0</v>
      </c>
      <c r="AT217" s="51">
        <f t="shared" si="95"/>
        <v>0</v>
      </c>
    </row>
    <row r="218" spans="2:51" s="12" customFormat="1" ht="12.75" customHeight="1" x14ac:dyDescent="0.15">
      <c r="B218" s="16" t="s">
        <v>187</v>
      </c>
      <c r="C218" s="16" t="str">
        <f t="shared" si="60"/>
        <v>Northern Europe</v>
      </c>
      <c r="D218" s="16" t="str">
        <f t="shared" si="93"/>
        <v>Eastern Europe</v>
      </c>
      <c r="E218" s="16" t="str">
        <f t="shared" si="93"/>
        <v>EU</v>
      </c>
      <c r="F218" s="32">
        <v>64491.972967743801</v>
      </c>
      <c r="G218" s="32">
        <f t="shared" si="62"/>
        <v>0</v>
      </c>
      <c r="H218" s="32">
        <f t="shared" si="63"/>
        <v>44.406854596523893</v>
      </c>
      <c r="I218" s="32">
        <f t="shared" si="64"/>
        <v>0</v>
      </c>
      <c r="J218" s="32">
        <f t="shared" si="65"/>
        <v>0</v>
      </c>
      <c r="K218" s="32">
        <f t="shared" si="66"/>
        <v>0</v>
      </c>
      <c r="L218" s="32">
        <f t="shared" si="67"/>
        <v>0</v>
      </c>
      <c r="M218" s="32">
        <f t="shared" si="82"/>
        <v>44.406854596523893</v>
      </c>
      <c r="N218" s="32">
        <f t="shared" si="68"/>
        <v>0</v>
      </c>
      <c r="O218" s="32">
        <f t="shared" si="69"/>
        <v>29755.169360365733</v>
      </c>
      <c r="P218" s="32">
        <f t="shared" si="70"/>
        <v>0</v>
      </c>
      <c r="Q218" s="32">
        <f t="shared" si="71"/>
        <v>0</v>
      </c>
      <c r="R218" s="32">
        <f t="shared" si="72"/>
        <v>0</v>
      </c>
      <c r="S218" s="32">
        <f t="shared" si="73"/>
        <v>0</v>
      </c>
      <c r="T218" s="32">
        <f t="shared" si="83"/>
        <v>29755.169360365733</v>
      </c>
      <c r="U218" s="32">
        <f t="shared" si="96"/>
        <v>20104.757343109344</v>
      </c>
      <c r="V218" s="32">
        <f t="shared" si="96"/>
        <v>12657.228717004304</v>
      </c>
      <c r="W218" s="32">
        <f t="shared" si="96"/>
        <v>1458.7619939058372</v>
      </c>
      <c r="X218" s="32">
        <f t="shared" si="96"/>
        <v>0</v>
      </c>
      <c r="Y218" s="32">
        <f t="shared" si="96"/>
        <v>330.43993682340863</v>
      </c>
      <c r="Z218" s="32">
        <f t="shared" si="85"/>
        <v>141.20876193864387</v>
      </c>
      <c r="AA218" s="8"/>
      <c r="AB218" s="32">
        <f t="shared" si="86"/>
        <v>63807.565987855196</v>
      </c>
      <c r="AC218" s="32">
        <f t="shared" si="87"/>
        <v>606.22740554809502</v>
      </c>
      <c r="AD218" s="32">
        <f t="shared" si="88"/>
        <v>0</v>
      </c>
      <c r="AE218" s="32">
        <f t="shared" si="89"/>
        <v>78.179574340581894</v>
      </c>
      <c r="AF218" s="8"/>
      <c r="AG218" s="32">
        <f t="shared" si="74"/>
        <v>0</v>
      </c>
      <c r="AH218" s="32">
        <f t="shared" si="75"/>
        <v>64491.979416941103</v>
      </c>
      <c r="AI218" s="32">
        <f t="shared" si="76"/>
        <v>0</v>
      </c>
      <c r="AJ218" s="32">
        <f t="shared" si="77"/>
        <v>0</v>
      </c>
      <c r="AK218" s="32">
        <f t="shared" si="90"/>
        <v>0</v>
      </c>
      <c r="AL218" s="32">
        <f t="shared" si="94"/>
        <v>0</v>
      </c>
      <c r="AN218" s="39">
        <f t="shared" si="78"/>
        <v>0.34</v>
      </c>
      <c r="AO218" s="39">
        <f t="shared" si="79"/>
        <v>0.44</v>
      </c>
      <c r="AP218" s="39">
        <f t="shared" si="80"/>
        <v>0.22</v>
      </c>
      <c r="AR218" s="51">
        <f t="shared" si="95"/>
        <v>10116.757582524349</v>
      </c>
      <c r="AS218" s="51">
        <f t="shared" si="95"/>
        <v>13092.274518560922</v>
      </c>
      <c r="AT218" s="51">
        <f t="shared" si="95"/>
        <v>6546.137259280461</v>
      </c>
      <c r="AV218" s="7"/>
      <c r="AW218" s="7"/>
      <c r="AX218" s="7"/>
      <c r="AY218" s="7"/>
    </row>
    <row r="219" spans="2:51" s="12" customFormat="1" ht="12.75" customHeight="1" x14ac:dyDescent="0.15">
      <c r="B219" s="16" t="s">
        <v>188</v>
      </c>
      <c r="C219" s="16" t="str">
        <f t="shared" si="60"/>
        <v>Western Europe</v>
      </c>
      <c r="D219" s="16" t="str">
        <f t="shared" si="93"/>
        <v>OECD90</v>
      </c>
      <c r="E219" s="16" t="str">
        <f t="shared" si="93"/>
        <v>EU</v>
      </c>
      <c r="F219" s="32">
        <v>2608.8001122474602</v>
      </c>
      <c r="G219" s="32">
        <f t="shared" si="62"/>
        <v>0</v>
      </c>
      <c r="H219" s="32">
        <f t="shared" si="63"/>
        <v>2.143607440290332</v>
      </c>
      <c r="I219" s="32">
        <f t="shared" si="64"/>
        <v>0</v>
      </c>
      <c r="J219" s="32">
        <f t="shared" si="65"/>
        <v>0</v>
      </c>
      <c r="K219" s="32">
        <f t="shared" si="66"/>
        <v>0</v>
      </c>
      <c r="L219" s="32">
        <f t="shared" si="67"/>
        <v>0</v>
      </c>
      <c r="M219" s="32">
        <f t="shared" si="82"/>
        <v>2.143607440290332</v>
      </c>
      <c r="N219" s="32">
        <f t="shared" si="68"/>
        <v>0</v>
      </c>
      <c r="O219" s="32">
        <f t="shared" si="69"/>
        <v>508.66060259152454</v>
      </c>
      <c r="P219" s="32">
        <f t="shared" si="70"/>
        <v>0</v>
      </c>
      <c r="Q219" s="32">
        <f t="shared" si="71"/>
        <v>0</v>
      </c>
      <c r="R219" s="32">
        <f t="shared" si="72"/>
        <v>0</v>
      </c>
      <c r="S219" s="32">
        <f t="shared" si="73"/>
        <v>0</v>
      </c>
      <c r="T219" s="32">
        <f t="shared" si="83"/>
        <v>508.66060259152454</v>
      </c>
      <c r="U219" s="32">
        <f t="shared" si="96"/>
        <v>874.96300146719761</v>
      </c>
      <c r="V219" s="32">
        <f t="shared" si="96"/>
        <v>1084.8204921351091</v>
      </c>
      <c r="W219" s="32">
        <f t="shared" si="96"/>
        <v>138.21240730004942</v>
      </c>
      <c r="X219" s="32">
        <f t="shared" si="96"/>
        <v>0</v>
      </c>
      <c r="Y219" s="32">
        <f t="shared" si="96"/>
        <v>86.123694407681171</v>
      </c>
      <c r="Z219" s="32">
        <f t="shared" si="85"/>
        <v>-86.123693094392365</v>
      </c>
      <c r="AA219" s="8"/>
      <c r="AB219" s="32">
        <f t="shared" si="86"/>
        <v>244.617698669433</v>
      </c>
      <c r="AC219" s="32">
        <f t="shared" si="87"/>
        <v>2364.182413578033</v>
      </c>
      <c r="AD219" s="32">
        <f t="shared" si="88"/>
        <v>0</v>
      </c>
      <c r="AE219" s="32">
        <f t="shared" si="89"/>
        <v>0</v>
      </c>
      <c r="AF219" s="8"/>
      <c r="AG219" s="32">
        <f t="shared" si="74"/>
        <v>0</v>
      </c>
      <c r="AH219" s="32">
        <f t="shared" si="75"/>
        <v>2608.8001122474602</v>
      </c>
      <c r="AI219" s="32">
        <f t="shared" si="76"/>
        <v>0</v>
      </c>
      <c r="AJ219" s="32">
        <f t="shared" si="77"/>
        <v>0</v>
      </c>
      <c r="AK219" s="32">
        <f t="shared" si="90"/>
        <v>0</v>
      </c>
      <c r="AL219" s="32">
        <f t="shared" si="94"/>
        <v>0</v>
      </c>
      <c r="AN219" s="39">
        <f t="shared" si="78"/>
        <v>0.48</v>
      </c>
      <c r="AO219" s="39">
        <f t="shared" si="79"/>
        <v>0.39</v>
      </c>
      <c r="AP219" s="39">
        <f t="shared" si="80"/>
        <v>0.12</v>
      </c>
      <c r="AR219" s="51">
        <f t="shared" si="95"/>
        <v>244.15708924393178</v>
      </c>
      <c r="AS219" s="51">
        <f t="shared" si="95"/>
        <v>198.37763501069458</v>
      </c>
      <c r="AT219" s="51">
        <f t="shared" si="95"/>
        <v>61.039272310982945</v>
      </c>
    </row>
    <row r="220" spans="2:51" s="12" customFormat="1" ht="12.75" customHeight="1" x14ac:dyDescent="0.15">
      <c r="B220" s="16" t="s">
        <v>189</v>
      </c>
      <c r="C220" s="16" t="str">
        <f t="shared" si="60"/>
        <v>Southern Africa</v>
      </c>
      <c r="D220" s="16" t="str">
        <f t="shared" si="93"/>
        <v>Middle East and Africa</v>
      </c>
      <c r="E220" s="16" t="str">
        <f t="shared" si="93"/>
        <v/>
      </c>
      <c r="F220" s="32">
        <v>594206.06077217998</v>
      </c>
      <c r="G220" s="32">
        <f t="shared" si="62"/>
        <v>5175.3472584291785</v>
      </c>
      <c r="H220" s="32">
        <f t="shared" si="63"/>
        <v>3894.7060401471522</v>
      </c>
      <c r="I220" s="32">
        <f t="shared" si="64"/>
        <v>1183.2955350260927</v>
      </c>
      <c r="J220" s="32">
        <f t="shared" si="65"/>
        <v>0</v>
      </c>
      <c r="K220" s="32">
        <f t="shared" si="66"/>
        <v>423.563801132572</v>
      </c>
      <c r="L220" s="32">
        <f t="shared" si="67"/>
        <v>0</v>
      </c>
      <c r="M220" s="32">
        <f t="shared" si="82"/>
        <v>10676.912634734996</v>
      </c>
      <c r="N220" s="32">
        <f t="shared" si="68"/>
        <v>13237.632710455484</v>
      </c>
      <c r="O220" s="32">
        <f t="shared" si="69"/>
        <v>9961.9765592906297</v>
      </c>
      <c r="P220" s="32">
        <f t="shared" si="70"/>
        <v>3026.6629268374304</v>
      </c>
      <c r="Q220" s="32">
        <f t="shared" si="71"/>
        <v>0</v>
      </c>
      <c r="R220" s="32">
        <f t="shared" si="72"/>
        <v>1083.4020885661746</v>
      </c>
      <c r="S220" s="32">
        <f t="shared" si="73"/>
        <v>0</v>
      </c>
      <c r="T220" s="32">
        <f t="shared" si="83"/>
        <v>27309.674285149718</v>
      </c>
      <c r="U220" s="32">
        <f t="shared" si="96"/>
        <v>128680.05673131174</v>
      </c>
      <c r="V220" s="32">
        <f t="shared" si="96"/>
        <v>409166.20213576319</v>
      </c>
      <c r="W220" s="32">
        <f t="shared" si="96"/>
        <v>6109.3016090183855</v>
      </c>
      <c r="X220" s="32">
        <f t="shared" si="96"/>
        <v>668.49699194335381</v>
      </c>
      <c r="Y220" s="32">
        <f t="shared" si="96"/>
        <v>4702.6076295494213</v>
      </c>
      <c r="Z220" s="32">
        <f t="shared" si="85"/>
        <v>6892.8087547092</v>
      </c>
      <c r="AA220" s="8"/>
      <c r="AB220" s="32">
        <f t="shared" si="86"/>
        <v>174195.31744307268</v>
      </c>
      <c r="AC220" s="32">
        <f t="shared" si="87"/>
        <v>372973.44302868703</v>
      </c>
      <c r="AD220" s="32">
        <f t="shared" si="88"/>
        <v>46455.662970065969</v>
      </c>
      <c r="AE220" s="32">
        <f t="shared" si="89"/>
        <v>581.63733035325959</v>
      </c>
      <c r="AF220" s="8"/>
      <c r="AG220" s="32">
        <f t="shared" si="74"/>
        <v>287587.35510827822</v>
      </c>
      <c r="AH220" s="32">
        <f t="shared" si="75"/>
        <v>180702.51962627569</v>
      </c>
      <c r="AI220" s="32">
        <f t="shared" si="76"/>
        <v>94640.744234943108</v>
      </c>
      <c r="AJ220" s="32">
        <f t="shared" si="77"/>
        <v>0</v>
      </c>
      <c r="AK220" s="32">
        <f t="shared" si="90"/>
        <v>31275.441802682923</v>
      </c>
      <c r="AL220" s="32">
        <f t="shared" si="94"/>
        <v>0</v>
      </c>
      <c r="AN220" s="39">
        <f t="shared" si="78"/>
        <v>0.34</v>
      </c>
      <c r="AO220" s="39">
        <f t="shared" si="79"/>
        <v>0.54</v>
      </c>
      <c r="AP220" s="39">
        <f t="shared" si="80"/>
        <v>0.11</v>
      </c>
      <c r="AR220" s="51">
        <f t="shared" si="95"/>
        <v>9285.289256950904</v>
      </c>
      <c r="AS220" s="51">
        <f t="shared" si="95"/>
        <v>14747.224113980848</v>
      </c>
      <c r="AT220" s="51">
        <f t="shared" si="95"/>
        <v>3004.0641713664691</v>
      </c>
      <c r="AV220" s="7"/>
      <c r="AW220" s="7"/>
      <c r="AX220" s="7"/>
      <c r="AY220" s="7"/>
    </row>
    <row r="221" spans="2:51" s="12" customFormat="1" ht="12.75" customHeight="1" x14ac:dyDescent="0.15">
      <c r="B221" s="16" t="s">
        <v>190</v>
      </c>
      <c r="C221" s="16" t="str">
        <f t="shared" si="60"/>
        <v>Eastern Africa</v>
      </c>
      <c r="D221" s="16" t="str">
        <f t="shared" si="93"/>
        <v>Middle East and Africa</v>
      </c>
      <c r="E221" s="16" t="str">
        <f t="shared" si="93"/>
        <v/>
      </c>
      <c r="F221" s="32">
        <v>118741.146968185</v>
      </c>
      <c r="G221" s="32">
        <f t="shared" si="62"/>
        <v>8.3694590753918057</v>
      </c>
      <c r="H221" s="32">
        <f t="shared" si="63"/>
        <v>550.23128413131747</v>
      </c>
      <c r="I221" s="32">
        <f t="shared" si="64"/>
        <v>0</v>
      </c>
      <c r="J221" s="32">
        <f t="shared" si="65"/>
        <v>0</v>
      </c>
      <c r="K221" s="32">
        <f t="shared" si="66"/>
        <v>0</v>
      </c>
      <c r="L221" s="32">
        <f t="shared" si="67"/>
        <v>0</v>
      </c>
      <c r="M221" s="32">
        <f t="shared" si="82"/>
        <v>558.60074320670924</v>
      </c>
      <c r="N221" s="32">
        <f t="shared" si="68"/>
        <v>408.4339396813977</v>
      </c>
      <c r="O221" s="32">
        <f t="shared" si="69"/>
        <v>26851.571778931</v>
      </c>
      <c r="P221" s="32">
        <f t="shared" si="70"/>
        <v>0</v>
      </c>
      <c r="Q221" s="32">
        <f t="shared" si="71"/>
        <v>0</v>
      </c>
      <c r="R221" s="32">
        <f t="shared" si="72"/>
        <v>0</v>
      </c>
      <c r="S221" s="32">
        <f t="shared" si="73"/>
        <v>0</v>
      </c>
      <c r="T221" s="32">
        <f t="shared" si="83"/>
        <v>27260.0057186124</v>
      </c>
      <c r="U221" s="32">
        <f t="shared" si="96"/>
        <v>34127.789201494961</v>
      </c>
      <c r="V221" s="32">
        <f t="shared" si="96"/>
        <v>30148.570708591244</v>
      </c>
      <c r="W221" s="32">
        <f t="shared" si="96"/>
        <v>3182.1379389382018</v>
      </c>
      <c r="X221" s="32">
        <f t="shared" si="96"/>
        <v>23.623616648639135</v>
      </c>
      <c r="Y221" s="32">
        <f t="shared" si="96"/>
        <v>23440.419012766492</v>
      </c>
      <c r="Z221" s="32">
        <f t="shared" si="85"/>
        <v>2.7926347684115171E-5</v>
      </c>
      <c r="AA221" s="8"/>
      <c r="AB221" s="32">
        <f t="shared" si="86"/>
        <v>39092.284367263193</v>
      </c>
      <c r="AC221" s="32">
        <f t="shared" si="87"/>
        <v>50553.711787640997</v>
      </c>
      <c r="AD221" s="32">
        <f t="shared" si="88"/>
        <v>4295.7739232778449</v>
      </c>
      <c r="AE221" s="32">
        <f t="shared" si="89"/>
        <v>24799.376890003601</v>
      </c>
      <c r="AF221" s="8"/>
      <c r="AG221" s="32">
        <f t="shared" si="74"/>
        <v>2566.2217941617173</v>
      </c>
      <c r="AH221" s="32">
        <f t="shared" si="75"/>
        <v>116174.92517402329</v>
      </c>
      <c r="AI221" s="32">
        <f t="shared" si="76"/>
        <v>0</v>
      </c>
      <c r="AJ221" s="32">
        <f t="shared" si="77"/>
        <v>0</v>
      </c>
      <c r="AK221" s="32">
        <f t="shared" si="90"/>
        <v>0</v>
      </c>
      <c r="AL221" s="32">
        <f t="shared" si="94"/>
        <v>0</v>
      </c>
      <c r="AN221" s="39">
        <f t="shared" si="78"/>
        <v>0.36</v>
      </c>
      <c r="AO221" s="39">
        <f t="shared" si="79"/>
        <v>0.49</v>
      </c>
      <c r="AP221" s="39">
        <f t="shared" si="80"/>
        <v>0.14000000000000001</v>
      </c>
      <c r="AR221" s="51">
        <f t="shared" si="95"/>
        <v>9813.6020587004641</v>
      </c>
      <c r="AS221" s="51">
        <f t="shared" si="95"/>
        <v>13357.402802120076</v>
      </c>
      <c r="AT221" s="51">
        <f t="shared" si="95"/>
        <v>3816.4008006057361</v>
      </c>
    </row>
    <row r="222" spans="2:51" s="12" customFormat="1" ht="12.75" customHeight="1" x14ac:dyDescent="0.15">
      <c r="B222" s="16" t="s">
        <v>191</v>
      </c>
      <c r="C222" s="16" t="str">
        <f t="shared" si="60"/>
        <v>South-eastern Asia</v>
      </c>
      <c r="D222" s="16" t="str">
        <f t="shared" si="93"/>
        <v>Asia (Sans Japan)</v>
      </c>
      <c r="E222" s="16" t="str">
        <f t="shared" si="93"/>
        <v/>
      </c>
      <c r="F222" s="32">
        <v>331948.51870030101</v>
      </c>
      <c r="G222" s="32">
        <f t="shared" si="62"/>
        <v>2955.4058492780009</v>
      </c>
      <c r="H222" s="32">
        <f t="shared" si="63"/>
        <v>0</v>
      </c>
      <c r="I222" s="32">
        <f t="shared" si="64"/>
        <v>0</v>
      </c>
      <c r="J222" s="32">
        <f t="shared" si="65"/>
        <v>471.67813670013595</v>
      </c>
      <c r="K222" s="32">
        <f t="shared" si="66"/>
        <v>0</v>
      </c>
      <c r="L222" s="32">
        <f t="shared" si="67"/>
        <v>0</v>
      </c>
      <c r="M222" s="32">
        <f t="shared" si="82"/>
        <v>3427.0839859781368</v>
      </c>
      <c r="N222" s="32">
        <f t="shared" si="68"/>
        <v>61496.220801050331</v>
      </c>
      <c r="O222" s="32">
        <f t="shared" si="69"/>
        <v>0</v>
      </c>
      <c r="P222" s="32">
        <f t="shared" si="70"/>
        <v>0</v>
      </c>
      <c r="Q222" s="32">
        <f t="shared" si="71"/>
        <v>9814.7003561713063</v>
      </c>
      <c r="R222" s="32">
        <f t="shared" si="72"/>
        <v>0</v>
      </c>
      <c r="S222" s="32">
        <f t="shared" si="73"/>
        <v>0</v>
      </c>
      <c r="T222" s="32">
        <f t="shared" si="83"/>
        <v>71310.92115722163</v>
      </c>
      <c r="U222" s="32">
        <f t="shared" si="96"/>
        <v>214116.68653658725</v>
      </c>
      <c r="V222" s="32">
        <f t="shared" si="96"/>
        <v>26624.460881672399</v>
      </c>
      <c r="W222" s="32">
        <f t="shared" si="96"/>
        <v>4898.594674508553</v>
      </c>
      <c r="X222" s="32">
        <f t="shared" si="96"/>
        <v>4.4120210655721532</v>
      </c>
      <c r="Y222" s="32">
        <f t="shared" si="96"/>
        <v>3232.3659371551812</v>
      </c>
      <c r="Z222" s="32">
        <f t="shared" si="85"/>
        <v>8333.9935061122524</v>
      </c>
      <c r="AA222" s="8"/>
      <c r="AB222" s="32">
        <f t="shared" si="86"/>
        <v>155113.4769681691</v>
      </c>
      <c r="AC222" s="32">
        <f t="shared" si="87"/>
        <v>153622.16998612869</v>
      </c>
      <c r="AD222" s="32">
        <f t="shared" si="88"/>
        <v>23185.464655339623</v>
      </c>
      <c r="AE222" s="32">
        <f t="shared" si="89"/>
        <v>27.407090663909901</v>
      </c>
      <c r="AF222" s="8"/>
      <c r="AG222" s="32">
        <f t="shared" si="74"/>
        <v>276425.48166841385</v>
      </c>
      <c r="AH222" s="32">
        <f t="shared" si="75"/>
        <v>0</v>
      </c>
      <c r="AI222" s="32">
        <f t="shared" si="76"/>
        <v>0</v>
      </c>
      <c r="AJ222" s="32">
        <f t="shared" si="77"/>
        <v>55523.037031887143</v>
      </c>
      <c r="AK222" s="32">
        <f t="shared" si="90"/>
        <v>0</v>
      </c>
      <c r="AL222" s="32">
        <f t="shared" si="94"/>
        <v>0</v>
      </c>
      <c r="AN222" s="39">
        <f t="shared" si="78"/>
        <v>0.28000000000000003</v>
      </c>
      <c r="AO222" s="39">
        <f t="shared" si="79"/>
        <v>0.55000000000000004</v>
      </c>
      <c r="AP222" s="39">
        <f t="shared" si="80"/>
        <v>0.17</v>
      </c>
      <c r="AR222" s="51">
        <f t="shared" si="95"/>
        <v>19967.057924022058</v>
      </c>
      <c r="AS222" s="51">
        <f t="shared" si="95"/>
        <v>39221.006636471902</v>
      </c>
      <c r="AT222" s="51">
        <f t="shared" si="95"/>
        <v>12122.856596727677</v>
      </c>
      <c r="AV222" s="7"/>
      <c r="AW222" s="7"/>
      <c r="AX222" s="7"/>
      <c r="AY222" s="7"/>
    </row>
    <row r="223" spans="2:51" s="12" customFormat="1" ht="12.75" customHeight="1" x14ac:dyDescent="0.15">
      <c r="B223" s="16" t="s">
        <v>192</v>
      </c>
      <c r="C223" s="16" t="str">
        <f t="shared" si="60"/>
        <v>Southern Asia</v>
      </c>
      <c r="D223" s="16" t="str">
        <f t="shared" si="93"/>
        <v>Asia (Sans Japan)</v>
      </c>
      <c r="E223" s="16" t="str">
        <f t="shared" si="93"/>
        <v/>
      </c>
      <c r="F223" s="32">
        <v>185.32668405771199</v>
      </c>
      <c r="G223" s="32">
        <f t="shared" si="62"/>
        <v>0</v>
      </c>
      <c r="H223" s="32">
        <f t="shared" si="63"/>
        <v>0</v>
      </c>
      <c r="I223" s="32">
        <f t="shared" si="64"/>
        <v>0</v>
      </c>
      <c r="J223" s="32">
        <f t="shared" si="65"/>
        <v>0</v>
      </c>
      <c r="K223" s="32">
        <f t="shared" si="66"/>
        <v>0</v>
      </c>
      <c r="L223" s="32">
        <f t="shared" si="67"/>
        <v>0</v>
      </c>
      <c r="M223" s="32">
        <f t="shared" si="82"/>
        <v>0</v>
      </c>
      <c r="N223" s="32">
        <f t="shared" si="68"/>
        <v>0</v>
      </c>
      <c r="O223" s="32">
        <f t="shared" si="69"/>
        <v>0</v>
      </c>
      <c r="P223" s="32">
        <f t="shared" si="70"/>
        <v>0</v>
      </c>
      <c r="Q223" s="32">
        <f t="shared" si="71"/>
        <v>0</v>
      </c>
      <c r="R223" s="32">
        <f t="shared" si="72"/>
        <v>0</v>
      </c>
      <c r="S223" s="32">
        <f t="shared" si="73"/>
        <v>0</v>
      </c>
      <c r="T223" s="32">
        <f t="shared" si="83"/>
        <v>0</v>
      </c>
      <c r="U223" s="32">
        <f t="shared" si="96"/>
        <v>49.551650194591346</v>
      </c>
      <c r="V223" s="32">
        <f t="shared" si="96"/>
        <v>58.303122637948647</v>
      </c>
      <c r="W223" s="32">
        <f t="shared" si="96"/>
        <v>5.8760423518114457</v>
      </c>
      <c r="X223" s="32">
        <f t="shared" si="96"/>
        <v>0</v>
      </c>
      <c r="Y223" s="32">
        <f t="shared" si="96"/>
        <v>6.1181455138872174</v>
      </c>
      <c r="Z223" s="32">
        <f t="shared" si="85"/>
        <v>65.47772335947333</v>
      </c>
      <c r="AA223" s="8"/>
      <c r="AB223" s="32">
        <f t="shared" si="86"/>
        <v>126.971062481403</v>
      </c>
      <c r="AC223" s="32">
        <f t="shared" si="87"/>
        <v>0</v>
      </c>
      <c r="AD223" s="32">
        <f t="shared" si="88"/>
        <v>0</v>
      </c>
      <c r="AE223" s="32">
        <f t="shared" si="89"/>
        <v>58.355621576309197</v>
      </c>
      <c r="AF223" s="8"/>
      <c r="AG223" s="32">
        <f t="shared" si="74"/>
        <v>0</v>
      </c>
      <c r="AH223" s="32">
        <f t="shared" si="75"/>
        <v>0</v>
      </c>
      <c r="AI223" s="32">
        <f t="shared" si="76"/>
        <v>0</v>
      </c>
      <c r="AJ223" s="32">
        <f t="shared" si="77"/>
        <v>0</v>
      </c>
      <c r="AK223" s="32">
        <f t="shared" si="90"/>
        <v>0</v>
      </c>
      <c r="AL223" s="32">
        <f t="shared" si="94"/>
        <v>0</v>
      </c>
      <c r="AN223" s="39">
        <f t="shared" si="78"/>
        <v>0.25</v>
      </c>
      <c r="AO223" s="39">
        <f t="shared" si="79"/>
        <v>0.42</v>
      </c>
      <c r="AP223" s="39">
        <f t="shared" si="80"/>
        <v>0.33</v>
      </c>
      <c r="AR223" s="51">
        <f t="shared" si="95"/>
        <v>0</v>
      </c>
      <c r="AS223" s="51">
        <f t="shared" si="95"/>
        <v>0</v>
      </c>
      <c r="AT223" s="51">
        <f t="shared" si="95"/>
        <v>0</v>
      </c>
    </row>
    <row r="224" spans="2:51" s="12" customFormat="1" ht="12.75" customHeight="1" x14ac:dyDescent="0.15">
      <c r="B224" s="16" t="s">
        <v>193</v>
      </c>
      <c r="C224" s="16" t="str">
        <f t="shared" si="60"/>
        <v>Sudano-Sahelian Africa</v>
      </c>
      <c r="D224" s="16" t="str">
        <f t="shared" si="93"/>
        <v>Middle East and Africa</v>
      </c>
      <c r="E224" s="16" t="str">
        <f t="shared" si="93"/>
        <v/>
      </c>
      <c r="F224" s="32">
        <v>1257746.0874046001</v>
      </c>
      <c r="G224" s="32">
        <f t="shared" si="62"/>
        <v>346.77026148411517</v>
      </c>
      <c r="H224" s="32">
        <f t="shared" si="63"/>
        <v>0</v>
      </c>
      <c r="I224" s="32">
        <f t="shared" si="64"/>
        <v>1712.0221994472915</v>
      </c>
      <c r="J224" s="32">
        <f t="shared" si="65"/>
        <v>0</v>
      </c>
      <c r="K224" s="32">
        <f t="shared" si="66"/>
        <v>310.84583404084731</v>
      </c>
      <c r="L224" s="32">
        <f t="shared" si="67"/>
        <v>0</v>
      </c>
      <c r="M224" s="32">
        <f t="shared" si="82"/>
        <v>2369.6382949722542</v>
      </c>
      <c r="N224" s="32">
        <f t="shared" si="68"/>
        <v>12477.234007104447</v>
      </c>
      <c r="O224" s="32">
        <f t="shared" si="69"/>
        <v>0</v>
      </c>
      <c r="P224" s="32">
        <f t="shared" si="70"/>
        <v>61600.731032813834</v>
      </c>
      <c r="Q224" s="32">
        <f t="shared" si="71"/>
        <v>0</v>
      </c>
      <c r="R224" s="32">
        <f t="shared" si="72"/>
        <v>11184.627525041884</v>
      </c>
      <c r="S224" s="32">
        <f t="shared" si="73"/>
        <v>0</v>
      </c>
      <c r="T224" s="32">
        <f t="shared" si="83"/>
        <v>85262.59256496017</v>
      </c>
      <c r="U224" s="32">
        <f t="shared" si="96"/>
        <v>34722.932443166668</v>
      </c>
      <c r="V224" s="32">
        <f t="shared" si="96"/>
        <v>373271.60614196747</v>
      </c>
      <c r="W224" s="32">
        <f t="shared" si="96"/>
        <v>5834.4515607461854</v>
      </c>
      <c r="X224" s="32">
        <f t="shared" si="96"/>
        <v>750857.16281500983</v>
      </c>
      <c r="Y224" s="32">
        <f t="shared" si="96"/>
        <v>5427.7069028551887</v>
      </c>
      <c r="Z224" s="32">
        <f t="shared" si="85"/>
        <v>-3.3190776593983173E-3</v>
      </c>
      <c r="AA224" s="8"/>
      <c r="AB224" s="32">
        <f t="shared" si="86"/>
        <v>1120276.0271580201</v>
      </c>
      <c r="AC224" s="32">
        <f t="shared" si="87"/>
        <v>135234.83434784369</v>
      </c>
      <c r="AD224" s="32">
        <f t="shared" si="88"/>
        <v>499.13611602783197</v>
      </c>
      <c r="AE224" s="32">
        <f t="shared" si="89"/>
        <v>1736.0897827148401</v>
      </c>
      <c r="AF224" s="8"/>
      <c r="AG224" s="32">
        <f t="shared" si="74"/>
        <v>46751.931364133874</v>
      </c>
      <c r="AH224" s="32">
        <f t="shared" si="75"/>
        <v>0</v>
      </c>
      <c r="AI224" s="32">
        <f t="shared" si="76"/>
        <v>368074.10994538915</v>
      </c>
      <c r="AJ224" s="32">
        <f t="shared" si="77"/>
        <v>0</v>
      </c>
      <c r="AK224" s="32">
        <f t="shared" si="90"/>
        <v>842919.92032046837</v>
      </c>
      <c r="AL224" s="32">
        <f t="shared" si="94"/>
        <v>0</v>
      </c>
      <c r="AN224" s="39">
        <f t="shared" si="78"/>
        <v>0.16</v>
      </c>
      <c r="AO224" s="39">
        <f t="shared" si="79"/>
        <v>0.49</v>
      </c>
      <c r="AP224" s="39">
        <f t="shared" si="80"/>
        <v>0.35</v>
      </c>
      <c r="AR224" s="51">
        <f t="shared" si="95"/>
        <v>13642.014810393628</v>
      </c>
      <c r="AS224" s="51">
        <f t="shared" si="95"/>
        <v>41778.67035683048</v>
      </c>
      <c r="AT224" s="51">
        <f t="shared" si="95"/>
        <v>29841.907397736057</v>
      </c>
      <c r="AV224" s="7"/>
      <c r="AW224" s="7"/>
      <c r="AX224" s="7"/>
      <c r="AY224" s="7"/>
    </row>
    <row r="225" spans="2:51" s="12" customFormat="1" ht="12.75" customHeight="1" x14ac:dyDescent="0.15">
      <c r="B225" s="16" t="s">
        <v>194</v>
      </c>
      <c r="C225" s="16" t="str">
        <f t="shared" si="60"/>
        <v>Southern Europe</v>
      </c>
      <c r="D225" s="16" t="str">
        <f t="shared" si="93"/>
        <v>Eastern Europe</v>
      </c>
      <c r="E225" s="16" t="str">
        <f t="shared" si="93"/>
        <v>EU</v>
      </c>
      <c r="F225" s="32">
        <v>317.73036843538199</v>
      </c>
      <c r="G225" s="32">
        <f t="shared" si="62"/>
        <v>0</v>
      </c>
      <c r="H225" s="32">
        <f t="shared" si="63"/>
        <v>0</v>
      </c>
      <c r="I225" s="32">
        <f t="shared" si="64"/>
        <v>0</v>
      </c>
      <c r="J225" s="32">
        <f t="shared" si="65"/>
        <v>0</v>
      </c>
      <c r="K225" s="32">
        <f t="shared" si="66"/>
        <v>0</v>
      </c>
      <c r="L225" s="32">
        <f t="shared" si="67"/>
        <v>0</v>
      </c>
      <c r="M225" s="32">
        <f t="shared" si="82"/>
        <v>0</v>
      </c>
      <c r="N225" s="32">
        <f t="shared" si="68"/>
        <v>0</v>
      </c>
      <c r="O225" s="32">
        <f t="shared" si="69"/>
        <v>0</v>
      </c>
      <c r="P225" s="32">
        <f t="shared" si="70"/>
        <v>0</v>
      </c>
      <c r="Q225" s="32">
        <f t="shared" si="71"/>
        <v>0</v>
      </c>
      <c r="R225" s="32">
        <f t="shared" si="72"/>
        <v>0</v>
      </c>
      <c r="S225" s="32">
        <f t="shared" si="73"/>
        <v>0</v>
      </c>
      <c r="T225" s="32">
        <f t="shared" si="83"/>
        <v>0</v>
      </c>
      <c r="U225" s="32">
        <f t="shared" si="96"/>
        <v>84.953033897729853</v>
      </c>
      <c r="V225" s="32">
        <f t="shared" si="96"/>
        <v>53.156466581051347</v>
      </c>
      <c r="W225" s="32">
        <f t="shared" si="96"/>
        <v>61.271665847224952</v>
      </c>
      <c r="X225" s="32">
        <f t="shared" si="96"/>
        <v>0</v>
      </c>
      <c r="Y225" s="32">
        <f t="shared" si="96"/>
        <v>70.775580738740246</v>
      </c>
      <c r="Z225" s="32">
        <f t="shared" si="85"/>
        <v>47.573621370635578</v>
      </c>
      <c r="AA225" s="8"/>
      <c r="AB225" s="32">
        <f t="shared" si="86"/>
        <v>3.47290414571762</v>
      </c>
      <c r="AC225" s="32">
        <f t="shared" si="87"/>
        <v>313.56261682510296</v>
      </c>
      <c r="AD225" s="32">
        <f t="shared" si="88"/>
        <v>0</v>
      </c>
      <c r="AE225" s="32">
        <f t="shared" si="89"/>
        <v>0.69484746456146196</v>
      </c>
      <c r="AF225" s="8"/>
      <c r="AG225" s="32">
        <f t="shared" si="74"/>
        <v>0</v>
      </c>
      <c r="AH225" s="32">
        <f t="shared" si="75"/>
        <v>0</v>
      </c>
      <c r="AI225" s="32">
        <f t="shared" si="76"/>
        <v>0</v>
      </c>
      <c r="AJ225" s="32">
        <f t="shared" si="77"/>
        <v>0</v>
      </c>
      <c r="AK225" s="32">
        <f t="shared" si="90"/>
        <v>0</v>
      </c>
      <c r="AL225" s="32">
        <f t="shared" si="94"/>
        <v>0</v>
      </c>
      <c r="AN225" s="39">
        <f t="shared" si="78"/>
        <v>0.18</v>
      </c>
      <c r="AO225" s="39">
        <f t="shared" si="79"/>
        <v>0.43</v>
      </c>
      <c r="AP225" s="39">
        <f t="shared" si="80"/>
        <v>0.39</v>
      </c>
      <c r="AR225" s="51">
        <f t="shared" si="95"/>
        <v>0</v>
      </c>
      <c r="AS225" s="51">
        <f t="shared" si="95"/>
        <v>0</v>
      </c>
      <c r="AT225" s="51">
        <f t="shared" si="95"/>
        <v>0</v>
      </c>
    </row>
    <row r="226" spans="2:51" s="12" customFormat="1" ht="12.75" customHeight="1" x14ac:dyDescent="0.15">
      <c r="B226" s="16" t="s">
        <v>195</v>
      </c>
      <c r="C226" s="16" t="str">
        <f t="shared" si="60"/>
        <v>Pacific Islands</v>
      </c>
      <c r="D226" s="16" t="str">
        <f t="shared" si="93"/>
        <v/>
      </c>
      <c r="E226" s="16" t="str">
        <f t="shared" si="93"/>
        <v/>
      </c>
      <c r="F226" s="32">
        <v>189.099820911884</v>
      </c>
      <c r="G226" s="32">
        <f t="shared" si="62"/>
        <v>0</v>
      </c>
      <c r="H226" s="32">
        <f t="shared" si="63"/>
        <v>0</v>
      </c>
      <c r="I226" s="32">
        <f t="shared" si="64"/>
        <v>0</v>
      </c>
      <c r="J226" s="32">
        <f t="shared" si="65"/>
        <v>0</v>
      </c>
      <c r="K226" s="32">
        <f t="shared" si="66"/>
        <v>0</v>
      </c>
      <c r="L226" s="32">
        <f t="shared" si="67"/>
        <v>0</v>
      </c>
      <c r="M226" s="32">
        <f t="shared" si="82"/>
        <v>0</v>
      </c>
      <c r="N226" s="32">
        <f t="shared" si="68"/>
        <v>0</v>
      </c>
      <c r="O226" s="32">
        <f t="shared" si="69"/>
        <v>0</v>
      </c>
      <c r="P226" s="32">
        <f t="shared" si="70"/>
        <v>0</v>
      </c>
      <c r="Q226" s="32">
        <f t="shared" si="71"/>
        <v>0</v>
      </c>
      <c r="R226" s="32">
        <f t="shared" si="72"/>
        <v>0</v>
      </c>
      <c r="S226" s="32">
        <f t="shared" si="73"/>
        <v>0</v>
      </c>
      <c r="T226" s="32">
        <f t="shared" si="83"/>
        <v>0</v>
      </c>
      <c r="U226" s="32">
        <f t="shared" si="96"/>
        <v>50.560491196009316</v>
      </c>
      <c r="V226" s="32">
        <f t="shared" si="96"/>
        <v>59.490138214561718</v>
      </c>
      <c r="W226" s="32">
        <f t="shared" si="96"/>
        <v>5.9956749458279175</v>
      </c>
      <c r="X226" s="32">
        <f t="shared" si="96"/>
        <v>0</v>
      </c>
      <c r="Y226" s="32">
        <f t="shared" si="96"/>
        <v>6.2427071787926671</v>
      </c>
      <c r="Z226" s="32">
        <f t="shared" si="85"/>
        <v>66.810809376692376</v>
      </c>
      <c r="AA226" s="8"/>
      <c r="AB226" s="32">
        <f t="shared" si="86"/>
        <v>133.0137611031532</v>
      </c>
      <c r="AC226" s="32">
        <f t="shared" si="87"/>
        <v>0</v>
      </c>
      <c r="AD226" s="32">
        <f t="shared" si="88"/>
        <v>0</v>
      </c>
      <c r="AE226" s="32">
        <f t="shared" si="89"/>
        <v>56.086059808731001</v>
      </c>
      <c r="AF226" s="8"/>
      <c r="AG226" s="32">
        <f t="shared" si="74"/>
        <v>0</v>
      </c>
      <c r="AH226" s="32">
        <f t="shared" si="75"/>
        <v>0</v>
      </c>
      <c r="AI226" s="32">
        <f t="shared" si="76"/>
        <v>0</v>
      </c>
      <c r="AJ226" s="32">
        <f t="shared" si="77"/>
        <v>0</v>
      </c>
      <c r="AK226" s="32">
        <f t="shared" si="90"/>
        <v>0</v>
      </c>
      <c r="AL226" s="32">
        <f t="shared" si="94"/>
        <v>0</v>
      </c>
      <c r="AN226" s="39">
        <f t="shared" si="78"/>
        <v>0.31</v>
      </c>
      <c r="AO226" s="39">
        <f t="shared" si="79"/>
        <v>0.55000000000000004</v>
      </c>
      <c r="AP226" s="39">
        <f t="shared" si="80"/>
        <v>0.14000000000000001</v>
      </c>
      <c r="AR226" s="51">
        <f t="shared" si="95"/>
        <v>0</v>
      </c>
      <c r="AS226" s="51">
        <f t="shared" si="95"/>
        <v>0</v>
      </c>
      <c r="AT226" s="51">
        <f t="shared" si="95"/>
        <v>0</v>
      </c>
      <c r="AV226" s="7"/>
      <c r="AW226" s="7"/>
      <c r="AX226" s="7"/>
      <c r="AY226" s="7"/>
    </row>
    <row r="227" spans="2:51" s="12" customFormat="1" ht="12.75" customHeight="1" x14ac:dyDescent="0.15">
      <c r="B227" s="16" t="s">
        <v>196</v>
      </c>
      <c r="C227" s="16" t="str">
        <f t="shared" si="60"/>
        <v>Sudano-Sahelian Africa</v>
      </c>
      <c r="D227" s="16" t="str">
        <f t="shared" si="93"/>
        <v>Middle East and Africa</v>
      </c>
      <c r="E227" s="16" t="str">
        <f t="shared" si="93"/>
        <v/>
      </c>
      <c r="F227" s="32">
        <v>1043404.74010747</v>
      </c>
      <c r="G227" s="32">
        <f t="shared" si="62"/>
        <v>0</v>
      </c>
      <c r="H227" s="32">
        <f t="shared" si="63"/>
        <v>0</v>
      </c>
      <c r="I227" s="32">
        <f t="shared" si="64"/>
        <v>425.91987207366344</v>
      </c>
      <c r="J227" s="32">
        <f t="shared" si="65"/>
        <v>0</v>
      </c>
      <c r="K227" s="32">
        <f t="shared" si="66"/>
        <v>51.591310991886445</v>
      </c>
      <c r="L227" s="32">
        <f t="shared" si="67"/>
        <v>0</v>
      </c>
      <c r="M227" s="32">
        <f t="shared" si="82"/>
        <v>477.51118306554986</v>
      </c>
      <c r="N227" s="32">
        <f t="shared" si="68"/>
        <v>0</v>
      </c>
      <c r="O227" s="32">
        <f t="shared" si="69"/>
        <v>0</v>
      </c>
      <c r="P227" s="32">
        <f t="shared" si="70"/>
        <v>9536.1046238767049</v>
      </c>
      <c r="Q227" s="32">
        <f t="shared" si="71"/>
        <v>0</v>
      </c>
      <c r="R227" s="32">
        <f t="shared" si="72"/>
        <v>1155.100223209357</v>
      </c>
      <c r="S227" s="32">
        <f t="shared" si="73"/>
        <v>0</v>
      </c>
      <c r="T227" s="32">
        <f t="shared" si="83"/>
        <v>10691.204847086061</v>
      </c>
      <c r="U227" s="32">
        <f t="shared" si="96"/>
        <v>54.749859837657006</v>
      </c>
      <c r="V227" s="32">
        <f t="shared" si="96"/>
        <v>129110.10599929966</v>
      </c>
      <c r="W227" s="32">
        <f t="shared" si="96"/>
        <v>1442.6086578116553</v>
      </c>
      <c r="X227" s="32">
        <f t="shared" si="96"/>
        <v>899108.28642888484</v>
      </c>
      <c r="Y227" s="32">
        <f t="shared" si="96"/>
        <v>1393.8911411062384</v>
      </c>
      <c r="Z227" s="32">
        <f t="shared" si="85"/>
        <v>1126.3819903782569</v>
      </c>
      <c r="AA227" s="8"/>
      <c r="AB227" s="32">
        <f t="shared" si="86"/>
        <v>967713.01285999815</v>
      </c>
      <c r="AC227" s="32">
        <f t="shared" si="87"/>
        <v>75444.348126411351</v>
      </c>
      <c r="AD227" s="32">
        <f t="shared" si="88"/>
        <v>243.259239196777</v>
      </c>
      <c r="AE227" s="32">
        <f t="shared" si="89"/>
        <v>4.1198818683624197</v>
      </c>
      <c r="AF227" s="8"/>
      <c r="AG227" s="32">
        <f t="shared" si="74"/>
        <v>0</v>
      </c>
      <c r="AH227" s="32">
        <f t="shared" si="75"/>
        <v>0</v>
      </c>
      <c r="AI227" s="32">
        <f t="shared" si="76"/>
        <v>102689.28600952693</v>
      </c>
      <c r="AJ227" s="32">
        <f t="shared" si="77"/>
        <v>0</v>
      </c>
      <c r="AK227" s="32">
        <f t="shared" si="90"/>
        <v>940715.45409794303</v>
      </c>
      <c r="AL227" s="32">
        <f t="shared" si="94"/>
        <v>0</v>
      </c>
      <c r="AN227" s="39">
        <f t="shared" si="78"/>
        <v>0.16</v>
      </c>
      <c r="AO227" s="39">
        <f t="shared" si="79"/>
        <v>0.49</v>
      </c>
      <c r="AP227" s="39">
        <f t="shared" si="80"/>
        <v>0.35</v>
      </c>
      <c r="AR227" s="51">
        <f t="shared" si="95"/>
        <v>1710.5927755337698</v>
      </c>
      <c r="AS227" s="51">
        <f t="shared" si="95"/>
        <v>5238.6903750721694</v>
      </c>
      <c r="AT227" s="51">
        <f t="shared" si="95"/>
        <v>3741.9216964801212</v>
      </c>
    </row>
    <row r="228" spans="2:51" s="12" customFormat="1" ht="12.75" customHeight="1" x14ac:dyDescent="0.15">
      <c r="B228" s="16" t="s">
        <v>197</v>
      </c>
      <c r="C228" s="16" t="str">
        <f t="shared" si="60"/>
        <v>Eastern Africa</v>
      </c>
      <c r="D228" s="16" t="str">
        <f t="shared" si="93"/>
        <v>Middle East and Africa</v>
      </c>
      <c r="E228" s="16" t="str">
        <f t="shared" si="93"/>
        <v/>
      </c>
      <c r="F228" s="32">
        <v>2022.0209715962401</v>
      </c>
      <c r="G228" s="32">
        <f t="shared" si="62"/>
        <v>0</v>
      </c>
      <c r="H228" s="32">
        <f t="shared" si="63"/>
        <v>0</v>
      </c>
      <c r="I228" s="32">
        <f t="shared" si="64"/>
        <v>0</v>
      </c>
      <c r="J228" s="32">
        <f t="shared" si="65"/>
        <v>0</v>
      </c>
      <c r="K228" s="32">
        <f t="shared" si="66"/>
        <v>0</v>
      </c>
      <c r="L228" s="32">
        <f t="shared" si="67"/>
        <v>0</v>
      </c>
      <c r="M228" s="32">
        <f t="shared" si="82"/>
        <v>0</v>
      </c>
      <c r="N228" s="32">
        <f t="shared" si="68"/>
        <v>0</v>
      </c>
      <c r="O228" s="32">
        <f t="shared" si="69"/>
        <v>0</v>
      </c>
      <c r="P228" s="32">
        <f t="shared" si="70"/>
        <v>0</v>
      </c>
      <c r="Q228" s="32">
        <f t="shared" si="71"/>
        <v>0</v>
      </c>
      <c r="R228" s="32">
        <f t="shared" si="72"/>
        <v>0</v>
      </c>
      <c r="S228" s="32">
        <f t="shared" si="73"/>
        <v>0</v>
      </c>
      <c r="T228" s="32">
        <f t="shared" si="83"/>
        <v>0</v>
      </c>
      <c r="U228" s="32">
        <f t="shared" si="96"/>
        <v>540.6370722063067</v>
      </c>
      <c r="V228" s="32">
        <f t="shared" si="96"/>
        <v>636.1206821504876</v>
      </c>
      <c r="W228" s="32">
        <f t="shared" si="96"/>
        <v>64.111009840603742</v>
      </c>
      <c r="X228" s="32">
        <f t="shared" si="96"/>
        <v>0</v>
      </c>
      <c r="Y228" s="32">
        <f t="shared" si="96"/>
        <v>66.752494921373497</v>
      </c>
      <c r="Z228" s="32">
        <f t="shared" si="85"/>
        <v>714.39971247746871</v>
      </c>
      <c r="AA228" s="8"/>
      <c r="AB228" s="32">
        <f t="shared" si="86"/>
        <v>1019.5431032180765</v>
      </c>
      <c r="AC228" s="32">
        <f t="shared" si="87"/>
        <v>987.14650899171806</v>
      </c>
      <c r="AD228" s="32">
        <f t="shared" si="88"/>
        <v>7.2507433891296298</v>
      </c>
      <c r="AE228" s="32">
        <f t="shared" si="89"/>
        <v>8.0806159973144496</v>
      </c>
      <c r="AF228" s="8"/>
      <c r="AG228" s="32">
        <f t="shared" si="74"/>
        <v>0</v>
      </c>
      <c r="AH228" s="32">
        <f t="shared" si="75"/>
        <v>0</v>
      </c>
      <c r="AI228" s="32">
        <f t="shared" si="76"/>
        <v>0</v>
      </c>
      <c r="AJ228" s="32">
        <f t="shared" si="77"/>
        <v>0</v>
      </c>
      <c r="AK228" s="32">
        <f t="shared" si="90"/>
        <v>0</v>
      </c>
      <c r="AL228" s="32">
        <f t="shared" si="94"/>
        <v>0</v>
      </c>
      <c r="AN228" s="39">
        <f t="shared" si="78"/>
        <v>0.36</v>
      </c>
      <c r="AO228" s="39">
        <f t="shared" si="79"/>
        <v>0.49</v>
      </c>
      <c r="AP228" s="39">
        <f t="shared" si="80"/>
        <v>0.14000000000000001</v>
      </c>
      <c r="AR228" s="51">
        <f t="shared" si="95"/>
        <v>0</v>
      </c>
      <c r="AS228" s="51">
        <f t="shared" si="95"/>
        <v>0</v>
      </c>
      <c r="AT228" s="51">
        <f t="shared" si="95"/>
        <v>0</v>
      </c>
      <c r="AV228" s="7"/>
      <c r="AW228" s="7"/>
      <c r="AX228" s="7"/>
      <c r="AY228" s="7"/>
    </row>
    <row r="229" spans="2:51" s="12" customFormat="1" ht="12.75" customHeight="1" x14ac:dyDescent="0.15">
      <c r="B229" s="16" t="s">
        <v>198</v>
      </c>
      <c r="C229" s="16" t="str">
        <f t="shared" si="60"/>
        <v>Central America</v>
      </c>
      <c r="D229" s="16" t="str">
        <f t="shared" si="93"/>
        <v>Latin America</v>
      </c>
      <c r="E229" s="16" t="str">
        <f t="shared" si="93"/>
        <v/>
      </c>
      <c r="F229" s="32">
        <v>1965060.4602882799</v>
      </c>
      <c r="G229" s="32">
        <f t="shared" si="62"/>
        <v>12971.236468356699</v>
      </c>
      <c r="H229" s="32">
        <f t="shared" si="63"/>
        <v>1555.3287456607786</v>
      </c>
      <c r="I229" s="32">
        <f t="shared" si="64"/>
        <v>10920.445572639897</v>
      </c>
      <c r="J229" s="32">
        <f t="shared" si="65"/>
        <v>37764.622242565209</v>
      </c>
      <c r="K229" s="32">
        <f t="shared" si="66"/>
        <v>576.57523568567933</v>
      </c>
      <c r="L229" s="32">
        <f t="shared" si="67"/>
        <v>0</v>
      </c>
      <c r="M229" s="32">
        <f t="shared" si="82"/>
        <v>63788.208264908266</v>
      </c>
      <c r="N229" s="32">
        <f t="shared" si="68"/>
        <v>42325.732560863551</v>
      </c>
      <c r="O229" s="32">
        <f t="shared" si="69"/>
        <v>5075.1081975611705</v>
      </c>
      <c r="P229" s="32">
        <f t="shared" si="70"/>
        <v>35633.908909192833</v>
      </c>
      <c r="Q229" s="32">
        <f t="shared" si="71"/>
        <v>123227.67418512372</v>
      </c>
      <c r="R229" s="32">
        <f t="shared" si="72"/>
        <v>1881.3911292406367</v>
      </c>
      <c r="S229" s="32">
        <f t="shared" si="73"/>
        <v>0</v>
      </c>
      <c r="T229" s="32">
        <f t="shared" si="83"/>
        <v>208143.81498198188</v>
      </c>
      <c r="U229" s="32">
        <f t="shared" si="96"/>
        <v>654085.66384206549</v>
      </c>
      <c r="V229" s="32">
        <f t="shared" si="96"/>
        <v>827960.51337418542</v>
      </c>
      <c r="W229" s="32">
        <f t="shared" si="96"/>
        <v>19224.625781891697</v>
      </c>
      <c r="X229" s="32">
        <f t="shared" si="96"/>
        <v>153798.2745515774</v>
      </c>
      <c r="Y229" s="32">
        <f t="shared" si="96"/>
        <v>17984.161989090855</v>
      </c>
      <c r="Z229" s="32">
        <f t="shared" si="85"/>
        <v>20075.197502578842</v>
      </c>
      <c r="AA229" s="8"/>
      <c r="AB229" s="32">
        <f t="shared" si="86"/>
        <v>661933.73329067044</v>
      </c>
      <c r="AC229" s="32">
        <f t="shared" si="87"/>
        <v>863304.00518804695</v>
      </c>
      <c r="AD229" s="32">
        <f t="shared" si="88"/>
        <v>431951.03203237051</v>
      </c>
      <c r="AE229" s="32">
        <f t="shared" si="89"/>
        <v>7871.6897771954491</v>
      </c>
      <c r="AF229" s="8"/>
      <c r="AG229" s="32">
        <f t="shared" si="74"/>
        <v>396611.29679672001</v>
      </c>
      <c r="AH229" s="32">
        <f t="shared" si="75"/>
        <v>73282.017215300672</v>
      </c>
      <c r="AI229" s="32">
        <f t="shared" si="76"/>
        <v>561586.76870394638</v>
      </c>
      <c r="AJ229" s="32">
        <f t="shared" si="77"/>
        <v>462284.59990978445</v>
      </c>
      <c r="AK229" s="32">
        <f t="shared" si="90"/>
        <v>471295.5811564824</v>
      </c>
      <c r="AL229" s="32">
        <f t="shared" si="94"/>
        <v>0</v>
      </c>
      <c r="AN229" s="39">
        <f t="shared" si="78"/>
        <v>0.24</v>
      </c>
      <c r="AO229" s="39">
        <f t="shared" si="79"/>
        <v>0.51</v>
      </c>
      <c r="AP229" s="39">
        <f t="shared" si="80"/>
        <v>0.24</v>
      </c>
      <c r="AR229" s="51">
        <f t="shared" si="95"/>
        <v>49954.51559567565</v>
      </c>
      <c r="AS229" s="51">
        <f t="shared" si="95"/>
        <v>106153.34564081076</v>
      </c>
      <c r="AT229" s="51">
        <f t="shared" si="95"/>
        <v>49954.51559567565</v>
      </c>
    </row>
    <row r="230" spans="2:51" s="12" customFormat="1" ht="12.75" customHeight="1" x14ac:dyDescent="0.15">
      <c r="B230" s="16" t="s">
        <v>199</v>
      </c>
      <c r="C230" s="16" t="str">
        <f t="shared" si="60"/>
        <v>Pacific Islands</v>
      </c>
      <c r="D230" s="16" t="str">
        <f t="shared" ref="D230:E245" si="97">IF(D433&lt;&gt;"",D433,"")</f>
        <v/>
      </c>
      <c r="E230" s="16" t="str">
        <f t="shared" si="97"/>
        <v/>
      </c>
      <c r="F230" s="32">
        <v>693.94499260187104</v>
      </c>
      <c r="G230" s="32">
        <f t="shared" si="62"/>
        <v>0</v>
      </c>
      <c r="H230" s="32">
        <f t="shared" si="63"/>
        <v>0</v>
      </c>
      <c r="I230" s="32">
        <f t="shared" si="64"/>
        <v>0</v>
      </c>
      <c r="J230" s="32">
        <f t="shared" si="65"/>
        <v>0</v>
      </c>
      <c r="K230" s="32">
        <f t="shared" si="66"/>
        <v>0</v>
      </c>
      <c r="L230" s="32">
        <f t="shared" si="67"/>
        <v>0</v>
      </c>
      <c r="M230" s="32">
        <f t="shared" si="82"/>
        <v>0</v>
      </c>
      <c r="N230" s="32">
        <f t="shared" si="68"/>
        <v>0</v>
      </c>
      <c r="O230" s="32">
        <f t="shared" si="69"/>
        <v>0</v>
      </c>
      <c r="P230" s="32">
        <f t="shared" si="70"/>
        <v>0</v>
      </c>
      <c r="Q230" s="32">
        <f t="shared" si="71"/>
        <v>0</v>
      </c>
      <c r="R230" s="32">
        <f t="shared" si="72"/>
        <v>0</v>
      </c>
      <c r="S230" s="32">
        <f t="shared" si="73"/>
        <v>0</v>
      </c>
      <c r="T230" s="32">
        <f t="shared" si="83"/>
        <v>0</v>
      </c>
      <c r="U230" s="32">
        <f t="shared" si="96"/>
        <v>185.54327296434076</v>
      </c>
      <c r="V230" s="32">
        <f t="shared" si="96"/>
        <v>218.31265267260699</v>
      </c>
      <c r="W230" s="32">
        <f t="shared" si="96"/>
        <v>22.002498922854876</v>
      </c>
      <c r="X230" s="32">
        <f t="shared" si="96"/>
        <v>0</v>
      </c>
      <c r="Y230" s="32">
        <f t="shared" si="96"/>
        <v>22.909040136117202</v>
      </c>
      <c r="Z230" s="32">
        <f t="shared" si="85"/>
        <v>245.17752790595119</v>
      </c>
      <c r="AA230" s="8"/>
      <c r="AB230" s="32">
        <f t="shared" si="86"/>
        <v>85.171110153198129</v>
      </c>
      <c r="AC230" s="32">
        <f t="shared" si="87"/>
        <v>590.89053750037999</v>
      </c>
      <c r="AD230" s="32">
        <f t="shared" si="88"/>
        <v>0</v>
      </c>
      <c r="AE230" s="32">
        <f t="shared" si="89"/>
        <v>17.8833449482917</v>
      </c>
      <c r="AF230" s="8"/>
      <c r="AG230" s="32">
        <f t="shared" si="74"/>
        <v>0</v>
      </c>
      <c r="AH230" s="32">
        <f t="shared" si="75"/>
        <v>0</v>
      </c>
      <c r="AI230" s="32">
        <f t="shared" si="76"/>
        <v>0</v>
      </c>
      <c r="AJ230" s="32">
        <f t="shared" si="77"/>
        <v>0</v>
      </c>
      <c r="AK230" s="32">
        <f t="shared" si="90"/>
        <v>0</v>
      </c>
      <c r="AL230" s="32">
        <f t="shared" si="94"/>
        <v>0</v>
      </c>
      <c r="AN230" s="39">
        <f t="shared" si="78"/>
        <v>0.31</v>
      </c>
      <c r="AO230" s="39">
        <f t="shared" si="79"/>
        <v>0.55000000000000004</v>
      </c>
      <c r="AP230" s="39">
        <f t="shared" si="80"/>
        <v>0.14000000000000001</v>
      </c>
      <c r="AR230" s="51">
        <f t="shared" si="95"/>
        <v>0</v>
      </c>
      <c r="AS230" s="51">
        <f t="shared" si="95"/>
        <v>0</v>
      </c>
      <c r="AT230" s="51">
        <f t="shared" si="95"/>
        <v>0</v>
      </c>
      <c r="AV230" s="7"/>
      <c r="AW230" s="7"/>
      <c r="AX230" s="7"/>
      <c r="AY230" s="7"/>
    </row>
    <row r="231" spans="2:51" s="12" customFormat="1" ht="12.75" customHeight="1" x14ac:dyDescent="0.15">
      <c r="B231" s="16" t="s">
        <v>200</v>
      </c>
      <c r="C231" s="16" t="str">
        <f t="shared" si="60"/>
        <v>Eastern Europe</v>
      </c>
      <c r="D231" s="16" t="str">
        <f t="shared" si="97"/>
        <v>Eastern Europe</v>
      </c>
      <c r="E231" s="16" t="str">
        <f t="shared" si="97"/>
        <v/>
      </c>
      <c r="F231" s="32">
        <v>33658.192389368996</v>
      </c>
      <c r="G231" s="32">
        <f t="shared" si="62"/>
        <v>0</v>
      </c>
      <c r="H231" s="32">
        <f t="shared" si="63"/>
        <v>1213.0020797931952</v>
      </c>
      <c r="I231" s="32">
        <f t="shared" si="64"/>
        <v>1625.4229685820846</v>
      </c>
      <c r="J231" s="32">
        <f t="shared" si="65"/>
        <v>0</v>
      </c>
      <c r="K231" s="32">
        <f t="shared" si="66"/>
        <v>0</v>
      </c>
      <c r="L231" s="32">
        <f t="shared" si="67"/>
        <v>0</v>
      </c>
      <c r="M231" s="32">
        <f t="shared" si="82"/>
        <v>2838.4250483752799</v>
      </c>
      <c r="N231" s="32">
        <f t="shared" si="68"/>
        <v>0</v>
      </c>
      <c r="O231" s="32">
        <f t="shared" si="69"/>
        <v>8039.3752694241402</v>
      </c>
      <c r="P231" s="32">
        <f t="shared" si="70"/>
        <v>10772.764065005265</v>
      </c>
      <c r="Q231" s="32">
        <f t="shared" si="71"/>
        <v>0</v>
      </c>
      <c r="R231" s="32">
        <f t="shared" si="72"/>
        <v>0</v>
      </c>
      <c r="S231" s="32">
        <f t="shared" si="73"/>
        <v>0</v>
      </c>
      <c r="T231" s="32">
        <f t="shared" si="83"/>
        <v>18812.139334429405</v>
      </c>
      <c r="U231" s="32">
        <f t="shared" ref="U231:Y246" si="98">I434*$F434/100</f>
        <v>3225.5192610943136</v>
      </c>
      <c r="V231" s="32">
        <f t="shared" si="98"/>
        <v>7335.475670529082</v>
      </c>
      <c r="W231" s="32">
        <f t="shared" si="98"/>
        <v>1402.0605679816699</v>
      </c>
      <c r="X231" s="32">
        <f t="shared" si="98"/>
        <v>0.44045999099805955</v>
      </c>
      <c r="Y231" s="32">
        <f t="shared" si="98"/>
        <v>44.13202759152724</v>
      </c>
      <c r="Z231" s="32">
        <f t="shared" si="85"/>
        <v>1.9376726413611323E-5</v>
      </c>
      <c r="AA231" s="8"/>
      <c r="AB231" s="32">
        <f t="shared" si="86"/>
        <v>2614.3003086447607</v>
      </c>
      <c r="AC231" s="32">
        <f t="shared" si="87"/>
        <v>31038.481671273661</v>
      </c>
      <c r="AD231" s="32">
        <f t="shared" si="88"/>
        <v>0</v>
      </c>
      <c r="AE231" s="32">
        <f t="shared" si="89"/>
        <v>5.4104094505309996</v>
      </c>
      <c r="AF231" s="8"/>
      <c r="AG231" s="32">
        <f t="shared" si="74"/>
        <v>0</v>
      </c>
      <c r="AH231" s="32">
        <f t="shared" si="75"/>
        <v>14137.98571456565</v>
      </c>
      <c r="AI231" s="32">
        <f t="shared" si="76"/>
        <v>19520.206674803347</v>
      </c>
      <c r="AJ231" s="32">
        <f t="shared" si="77"/>
        <v>0</v>
      </c>
      <c r="AK231" s="32">
        <f t="shared" si="90"/>
        <v>0</v>
      </c>
      <c r="AL231" s="32">
        <f t="shared" si="94"/>
        <v>0</v>
      </c>
      <c r="AN231" s="39">
        <f t="shared" si="78"/>
        <v>0.37</v>
      </c>
      <c r="AO231" s="39">
        <f t="shared" si="79"/>
        <v>0.56000000000000005</v>
      </c>
      <c r="AP231" s="39">
        <f t="shared" si="80"/>
        <v>0.06</v>
      </c>
      <c r="AR231" s="51">
        <f t="shared" si="95"/>
        <v>6960.4915537388797</v>
      </c>
      <c r="AS231" s="51">
        <f t="shared" si="95"/>
        <v>10534.798027280467</v>
      </c>
      <c r="AT231" s="51">
        <f t="shared" si="95"/>
        <v>1128.7283600657643</v>
      </c>
    </row>
    <row r="232" spans="2:51" s="12" customFormat="1" ht="12.75" customHeight="1" x14ac:dyDescent="0.15">
      <c r="B232" s="16" t="s">
        <v>201</v>
      </c>
      <c r="C232" s="16" t="str">
        <f t="shared" si="60"/>
        <v>Western Europe</v>
      </c>
      <c r="D232" s="16" t="str">
        <f t="shared" si="97"/>
        <v/>
      </c>
      <c r="E232" s="16" t="str">
        <f t="shared" si="97"/>
        <v/>
      </c>
      <c r="F232" s="32">
        <v>7.4352320432662902</v>
      </c>
      <c r="G232" s="32">
        <f t="shared" si="62"/>
        <v>0</v>
      </c>
      <c r="H232" s="32">
        <f t="shared" si="63"/>
        <v>0</v>
      </c>
      <c r="I232" s="32">
        <f t="shared" si="64"/>
        <v>0</v>
      </c>
      <c r="J232" s="32">
        <f t="shared" si="65"/>
        <v>0</v>
      </c>
      <c r="K232" s="32">
        <f t="shared" si="66"/>
        <v>0</v>
      </c>
      <c r="L232" s="32">
        <f t="shared" si="67"/>
        <v>0</v>
      </c>
      <c r="M232" s="32">
        <f t="shared" si="82"/>
        <v>0</v>
      </c>
      <c r="N232" s="32">
        <f t="shared" si="68"/>
        <v>0</v>
      </c>
      <c r="O232" s="32">
        <f t="shared" si="69"/>
        <v>0</v>
      </c>
      <c r="P232" s="32">
        <f t="shared" si="70"/>
        <v>0</v>
      </c>
      <c r="Q232" s="32">
        <f t="shared" si="71"/>
        <v>0</v>
      </c>
      <c r="R232" s="32">
        <f t="shared" si="72"/>
        <v>0</v>
      </c>
      <c r="S232" s="32">
        <f t="shared" si="73"/>
        <v>0</v>
      </c>
      <c r="T232" s="32">
        <f t="shared" si="83"/>
        <v>0</v>
      </c>
      <c r="U232" s="32">
        <f t="shared" si="98"/>
        <v>2.4457942686389886</v>
      </c>
      <c r="V232" s="32">
        <f t="shared" si="98"/>
        <v>0.86159043457279372</v>
      </c>
      <c r="W232" s="32">
        <f t="shared" si="98"/>
        <v>0.67290931212528382</v>
      </c>
      <c r="X232" s="32">
        <f t="shared" si="98"/>
        <v>0</v>
      </c>
      <c r="Y232" s="32">
        <f t="shared" si="98"/>
        <v>1.8899918937683067</v>
      </c>
      <c r="Z232" s="32">
        <f t="shared" si="85"/>
        <v>1.564946134160917</v>
      </c>
      <c r="AA232" s="8"/>
      <c r="AB232" s="32">
        <f t="shared" si="86"/>
        <v>0</v>
      </c>
      <c r="AC232" s="32">
        <f t="shared" si="87"/>
        <v>0.61968231201171797</v>
      </c>
      <c r="AD232" s="32">
        <f t="shared" si="88"/>
        <v>6.8155497312545696</v>
      </c>
      <c r="AE232" s="32">
        <f t="shared" si="89"/>
        <v>0</v>
      </c>
      <c r="AF232" s="8"/>
      <c r="AG232" s="32">
        <f t="shared" si="74"/>
        <v>0</v>
      </c>
      <c r="AH232" s="32">
        <f t="shared" si="75"/>
        <v>0</v>
      </c>
      <c r="AI232" s="32">
        <f t="shared" si="76"/>
        <v>0</v>
      </c>
      <c r="AJ232" s="32">
        <f t="shared" si="77"/>
        <v>0</v>
      </c>
      <c r="AK232" s="32">
        <f t="shared" si="90"/>
        <v>0</v>
      </c>
      <c r="AL232" s="32">
        <f t="shared" si="94"/>
        <v>0</v>
      </c>
      <c r="AN232" s="39">
        <f t="shared" si="78"/>
        <v>0.48</v>
      </c>
      <c r="AO232" s="39">
        <f t="shared" si="79"/>
        <v>0.39</v>
      </c>
      <c r="AP232" s="39">
        <f t="shared" si="80"/>
        <v>0.12</v>
      </c>
      <c r="AR232" s="51">
        <f t="shared" si="95"/>
        <v>0</v>
      </c>
      <c r="AS232" s="51">
        <f t="shared" si="95"/>
        <v>0</v>
      </c>
      <c r="AT232" s="51">
        <f t="shared" si="95"/>
        <v>0</v>
      </c>
      <c r="AV232" s="7"/>
      <c r="AW232" s="7"/>
      <c r="AX232" s="7"/>
      <c r="AY232" s="7"/>
    </row>
    <row r="233" spans="2:51" s="12" customFormat="1" ht="12.75" customHeight="1" x14ac:dyDescent="0.15">
      <c r="B233" s="16" t="s">
        <v>202</v>
      </c>
      <c r="C233" s="16" t="str">
        <f t="shared" si="60"/>
        <v>Eastern Asia</v>
      </c>
      <c r="D233" s="16" t="str">
        <f t="shared" si="97"/>
        <v>Asia (Sans Japan)</v>
      </c>
      <c r="E233" s="16" t="str">
        <f t="shared" si="97"/>
        <v/>
      </c>
      <c r="F233" s="32">
        <v>1559229.5886526699</v>
      </c>
      <c r="G233" s="32">
        <f t="shared" si="62"/>
        <v>0</v>
      </c>
      <c r="H233" s="32">
        <f t="shared" si="63"/>
        <v>0</v>
      </c>
      <c r="I233" s="32">
        <f t="shared" si="64"/>
        <v>225.66693840632558</v>
      </c>
      <c r="J233" s="32">
        <f t="shared" si="65"/>
        <v>342.50947060633439</v>
      </c>
      <c r="K233" s="32">
        <f t="shared" si="66"/>
        <v>11.586916764969716</v>
      </c>
      <c r="L233" s="32">
        <f t="shared" si="67"/>
        <v>0</v>
      </c>
      <c r="M233" s="32">
        <f t="shared" si="82"/>
        <v>579.76332577762969</v>
      </c>
      <c r="N233" s="32">
        <f t="shared" si="68"/>
        <v>0</v>
      </c>
      <c r="O233" s="32">
        <f t="shared" si="69"/>
        <v>0</v>
      </c>
      <c r="P233" s="32">
        <f t="shared" si="70"/>
        <v>4386.6453034850383</v>
      </c>
      <c r="Q233" s="32">
        <f t="shared" si="71"/>
        <v>6657.8984553295477</v>
      </c>
      <c r="R233" s="32">
        <f t="shared" si="72"/>
        <v>225.23323251458504</v>
      </c>
      <c r="S233" s="32">
        <f t="shared" si="73"/>
        <v>0</v>
      </c>
      <c r="T233" s="32">
        <f t="shared" si="83"/>
        <v>11269.776991329172</v>
      </c>
      <c r="U233" s="32">
        <f t="shared" si="98"/>
        <v>105755.04340854695</v>
      </c>
      <c r="V233" s="32">
        <f t="shared" si="98"/>
        <v>451728.01996005519</v>
      </c>
      <c r="W233" s="32">
        <f t="shared" si="98"/>
        <v>1558.3122337164566</v>
      </c>
      <c r="X233" s="32">
        <f t="shared" si="98"/>
        <v>976593.58374755317</v>
      </c>
      <c r="Y233" s="32">
        <f t="shared" si="98"/>
        <v>11745.092705077015</v>
      </c>
      <c r="Z233" s="32">
        <f t="shared" si="85"/>
        <v>-3.7193857133388519E-3</v>
      </c>
      <c r="AA233" s="8"/>
      <c r="AB233" s="32">
        <f t="shared" si="86"/>
        <v>581202.47166621638</v>
      </c>
      <c r="AC233" s="32">
        <f t="shared" si="87"/>
        <v>835284.77951168898</v>
      </c>
      <c r="AD233" s="32">
        <f t="shared" si="88"/>
        <v>131141.83567136477</v>
      </c>
      <c r="AE233" s="32">
        <f t="shared" si="89"/>
        <v>11600.5018033981</v>
      </c>
      <c r="AF233" s="8"/>
      <c r="AG233" s="32">
        <f t="shared" si="74"/>
        <v>0</v>
      </c>
      <c r="AH233" s="32">
        <f t="shared" si="75"/>
        <v>0</v>
      </c>
      <c r="AI233" s="32">
        <f t="shared" si="76"/>
        <v>271035.57801489218</v>
      </c>
      <c r="AJ233" s="32">
        <f t="shared" si="77"/>
        <v>410953.98069039267</v>
      </c>
      <c r="AK233" s="32">
        <f t="shared" si="90"/>
        <v>877240.02994738496</v>
      </c>
      <c r="AL233" s="32">
        <f t="shared" si="94"/>
        <v>0</v>
      </c>
      <c r="AN233" s="39">
        <f t="shared" si="78"/>
        <v>0.17</v>
      </c>
      <c r="AO233" s="39">
        <f t="shared" si="79"/>
        <v>0.48</v>
      </c>
      <c r="AP233" s="39">
        <f t="shared" si="80"/>
        <v>0.35</v>
      </c>
      <c r="AR233" s="51">
        <f t="shared" si="95"/>
        <v>1915.8620885259595</v>
      </c>
      <c r="AS233" s="51">
        <f t="shared" si="95"/>
        <v>5409.4929558380027</v>
      </c>
      <c r="AT233" s="51">
        <f t="shared" si="95"/>
        <v>3944.4219469652098</v>
      </c>
    </row>
    <row r="234" spans="2:51" s="12" customFormat="1" ht="12.75" customHeight="1" x14ac:dyDescent="0.15">
      <c r="B234" s="16" t="s">
        <v>203</v>
      </c>
      <c r="C234" s="16" t="str">
        <f t="shared" si="60"/>
        <v>Northern Africa</v>
      </c>
      <c r="D234" s="16" t="str">
        <f t="shared" si="97"/>
        <v>Middle East and Africa</v>
      </c>
      <c r="E234" s="16" t="str">
        <f t="shared" si="97"/>
        <v/>
      </c>
      <c r="F234" s="32">
        <v>406759.50844544102</v>
      </c>
      <c r="G234" s="32">
        <f t="shared" si="62"/>
        <v>0</v>
      </c>
      <c r="H234" s="32">
        <f t="shared" si="63"/>
        <v>0</v>
      </c>
      <c r="I234" s="32">
        <f t="shared" si="64"/>
        <v>2610.2688825022096</v>
      </c>
      <c r="J234" s="32">
        <f t="shared" si="65"/>
        <v>12012.719017125517</v>
      </c>
      <c r="K234" s="32">
        <f t="shared" si="66"/>
        <v>0</v>
      </c>
      <c r="L234" s="32">
        <f t="shared" si="67"/>
        <v>0</v>
      </c>
      <c r="M234" s="32">
        <f t="shared" si="82"/>
        <v>14622.987899627726</v>
      </c>
      <c r="N234" s="32">
        <f t="shared" si="68"/>
        <v>0</v>
      </c>
      <c r="O234" s="32">
        <f t="shared" si="69"/>
        <v>0</v>
      </c>
      <c r="P234" s="32">
        <f t="shared" si="70"/>
        <v>12528.296410212492</v>
      </c>
      <c r="Q234" s="32">
        <f t="shared" si="71"/>
        <v>57656.475755431129</v>
      </c>
      <c r="R234" s="32">
        <f t="shared" si="72"/>
        <v>0</v>
      </c>
      <c r="S234" s="32">
        <f t="shared" si="73"/>
        <v>0</v>
      </c>
      <c r="T234" s="32">
        <f t="shared" si="83"/>
        <v>70184.772165643619</v>
      </c>
      <c r="U234" s="32">
        <f t="shared" si="98"/>
        <v>25133.580780224056</v>
      </c>
      <c r="V234" s="32">
        <f t="shared" si="98"/>
        <v>106900.27176990174</v>
      </c>
      <c r="W234" s="32">
        <f t="shared" si="98"/>
        <v>7672.18484690896</v>
      </c>
      <c r="X234" s="32">
        <f t="shared" si="98"/>
        <v>178434.33622078961</v>
      </c>
      <c r="Y234" s="32">
        <f t="shared" si="98"/>
        <v>1849.8089035582473</v>
      </c>
      <c r="Z234" s="32">
        <f t="shared" si="85"/>
        <v>1961.5658587870421</v>
      </c>
      <c r="AA234" s="8"/>
      <c r="AB234" s="32">
        <f t="shared" si="86"/>
        <v>50121.728211581642</v>
      </c>
      <c r="AC234" s="32">
        <f t="shared" si="87"/>
        <v>228061.59127646498</v>
      </c>
      <c r="AD234" s="32">
        <f t="shared" si="88"/>
        <v>128429.2458651065</v>
      </c>
      <c r="AE234" s="32">
        <f t="shared" si="89"/>
        <v>146.94309228658645</v>
      </c>
      <c r="AF234" s="8"/>
      <c r="AG234" s="32">
        <f t="shared" si="74"/>
        <v>0</v>
      </c>
      <c r="AH234" s="32">
        <f t="shared" si="75"/>
        <v>0</v>
      </c>
      <c r="AI234" s="32">
        <f t="shared" si="76"/>
        <v>123945.19482859157</v>
      </c>
      <c r="AJ234" s="32">
        <f t="shared" si="77"/>
        <v>240796.46315394383</v>
      </c>
      <c r="AK234" s="32">
        <f t="shared" si="90"/>
        <v>42017.850462905611</v>
      </c>
      <c r="AL234" s="32">
        <f t="shared" si="94"/>
        <v>0</v>
      </c>
      <c r="AN234" s="39">
        <f t="shared" si="78"/>
        <v>0.16</v>
      </c>
      <c r="AO234" s="39">
        <f t="shared" si="79"/>
        <v>0.49</v>
      </c>
      <c r="AP234" s="39">
        <f t="shared" si="80"/>
        <v>0.35</v>
      </c>
      <c r="AR234" s="51">
        <f t="shared" si="95"/>
        <v>11229.563546502979</v>
      </c>
      <c r="AS234" s="51">
        <f t="shared" si="95"/>
        <v>34390.538361165374</v>
      </c>
      <c r="AT234" s="51">
        <f t="shared" si="95"/>
        <v>24564.670257975264</v>
      </c>
      <c r="AV234" s="7"/>
      <c r="AW234" s="7"/>
      <c r="AX234" s="7"/>
      <c r="AY234" s="7"/>
    </row>
    <row r="235" spans="2:51" s="12" customFormat="1" ht="12.75" customHeight="1" x14ac:dyDescent="0.15">
      <c r="B235" s="16" t="s">
        <v>204</v>
      </c>
      <c r="C235" s="16" t="str">
        <f t="shared" si="60"/>
        <v>Southern Africa</v>
      </c>
      <c r="D235" s="16" t="str">
        <f t="shared" si="97"/>
        <v>Middle East and Africa</v>
      </c>
      <c r="E235" s="16" t="str">
        <f t="shared" si="97"/>
        <v/>
      </c>
      <c r="F235" s="32">
        <v>791189.36741477204</v>
      </c>
      <c r="G235" s="32">
        <f t="shared" si="62"/>
        <v>836.74188857639876</v>
      </c>
      <c r="H235" s="32">
        <f t="shared" si="63"/>
        <v>230.34049191637584</v>
      </c>
      <c r="I235" s="32">
        <f t="shared" si="64"/>
        <v>113.02345642495901</v>
      </c>
      <c r="J235" s="32">
        <f t="shared" si="65"/>
        <v>0</v>
      </c>
      <c r="K235" s="32">
        <f t="shared" si="66"/>
        <v>0</v>
      </c>
      <c r="L235" s="32">
        <f t="shared" si="67"/>
        <v>0</v>
      </c>
      <c r="M235" s="32">
        <f t="shared" si="82"/>
        <v>1180.1058369177335</v>
      </c>
      <c r="N235" s="32">
        <f t="shared" si="68"/>
        <v>44371.647444427021</v>
      </c>
      <c r="O235" s="32">
        <f t="shared" si="69"/>
        <v>12214.742967963806</v>
      </c>
      <c r="P235" s="32">
        <f t="shared" si="70"/>
        <v>5993.529223176859</v>
      </c>
      <c r="Q235" s="32">
        <f t="shared" si="71"/>
        <v>0</v>
      </c>
      <c r="R235" s="32">
        <f t="shared" si="72"/>
        <v>0</v>
      </c>
      <c r="S235" s="32">
        <f t="shared" si="73"/>
        <v>0</v>
      </c>
      <c r="T235" s="32">
        <f t="shared" si="83"/>
        <v>62579.91963556769</v>
      </c>
      <c r="U235" s="32">
        <f t="shared" si="98"/>
        <v>249199.27270743359</v>
      </c>
      <c r="V235" s="32">
        <f t="shared" si="98"/>
        <v>451874.88906871842</v>
      </c>
      <c r="W235" s="32">
        <f t="shared" si="98"/>
        <v>7432.5434870970021</v>
      </c>
      <c r="X235" s="32">
        <f t="shared" si="98"/>
        <v>1067.2455093641656</v>
      </c>
      <c r="Y235" s="32">
        <f t="shared" si="98"/>
        <v>13062.310731158703</v>
      </c>
      <c r="Z235" s="32">
        <f t="shared" si="85"/>
        <v>4793.0804385147057</v>
      </c>
      <c r="AA235" s="8"/>
      <c r="AB235" s="32">
        <f t="shared" si="86"/>
        <v>469855.65930485615</v>
      </c>
      <c r="AC235" s="32">
        <f t="shared" si="87"/>
        <v>296540.30128377629</v>
      </c>
      <c r="AD235" s="32">
        <f t="shared" si="88"/>
        <v>15808.614564657171</v>
      </c>
      <c r="AE235" s="32">
        <f t="shared" si="89"/>
        <v>8984.7922614812833</v>
      </c>
      <c r="AF235" s="8"/>
      <c r="AG235" s="32">
        <f t="shared" si="74"/>
        <v>496967.08731039154</v>
      </c>
      <c r="AH235" s="32">
        <f t="shared" si="75"/>
        <v>217845.36835355265</v>
      </c>
      <c r="AI235" s="32">
        <f t="shared" si="76"/>
        <v>76376.990869764573</v>
      </c>
      <c r="AJ235" s="32">
        <f t="shared" si="77"/>
        <v>0</v>
      </c>
      <c r="AK235" s="32">
        <f t="shared" si="90"/>
        <v>0</v>
      </c>
      <c r="AL235" s="32">
        <f t="shared" si="94"/>
        <v>0</v>
      </c>
      <c r="AN235" s="39">
        <f t="shared" si="78"/>
        <v>0.34</v>
      </c>
      <c r="AO235" s="39">
        <f t="shared" si="79"/>
        <v>0.54</v>
      </c>
      <c r="AP235" s="39">
        <f t="shared" si="80"/>
        <v>0.11</v>
      </c>
      <c r="AR235" s="51">
        <f t="shared" si="95"/>
        <v>21277.172676093018</v>
      </c>
      <c r="AS235" s="51">
        <f t="shared" si="95"/>
        <v>33793.156603206553</v>
      </c>
      <c r="AT235" s="51">
        <f t="shared" si="95"/>
        <v>6883.7911599124463</v>
      </c>
    </row>
    <row r="236" spans="2:51" s="12" customFormat="1" ht="12.75" customHeight="1" x14ac:dyDescent="0.15">
      <c r="B236" s="16" t="s">
        <v>205</v>
      </c>
      <c r="C236" s="16" t="str">
        <f t="shared" si="60"/>
        <v>South-eastern Asia</v>
      </c>
      <c r="D236" s="16" t="str">
        <f t="shared" si="97"/>
        <v>Asia (Sans Japan)</v>
      </c>
      <c r="E236" s="16" t="str">
        <f t="shared" si="97"/>
        <v/>
      </c>
      <c r="F236" s="32">
        <v>670358.38788789499</v>
      </c>
      <c r="G236" s="32">
        <f t="shared" si="62"/>
        <v>12345.589539725084</v>
      </c>
      <c r="H236" s="32">
        <f t="shared" si="63"/>
        <v>3943.3240847088846</v>
      </c>
      <c r="I236" s="32">
        <f t="shared" si="64"/>
        <v>0</v>
      </c>
      <c r="J236" s="32">
        <f t="shared" si="65"/>
        <v>1572.7888323390732</v>
      </c>
      <c r="K236" s="32">
        <f t="shared" si="66"/>
        <v>0</v>
      </c>
      <c r="L236" s="32">
        <f t="shared" si="67"/>
        <v>0</v>
      </c>
      <c r="M236" s="32">
        <f t="shared" si="82"/>
        <v>17861.70245677304</v>
      </c>
      <c r="N236" s="32">
        <f t="shared" si="68"/>
        <v>68285.051753192165</v>
      </c>
      <c r="O236" s="32">
        <f t="shared" si="69"/>
        <v>21811.035296249731</v>
      </c>
      <c r="P236" s="32">
        <f t="shared" si="70"/>
        <v>0</v>
      </c>
      <c r="Q236" s="32">
        <f t="shared" si="71"/>
        <v>8699.2983581331555</v>
      </c>
      <c r="R236" s="32">
        <f t="shared" si="72"/>
        <v>0</v>
      </c>
      <c r="S236" s="32">
        <f t="shared" si="73"/>
        <v>0</v>
      </c>
      <c r="T236" s="32">
        <f t="shared" si="83"/>
        <v>98795.385407575042</v>
      </c>
      <c r="U236" s="32">
        <f t="shared" si="98"/>
        <v>344582.23761321156</v>
      </c>
      <c r="V236" s="32">
        <f t="shared" si="98"/>
        <v>177645.33341801603</v>
      </c>
      <c r="W236" s="32">
        <f t="shared" si="98"/>
        <v>11318.125465220941</v>
      </c>
      <c r="X236" s="32">
        <f t="shared" si="98"/>
        <v>752.57552908577304</v>
      </c>
      <c r="Y236" s="32">
        <f t="shared" si="98"/>
        <v>9634.3395216893296</v>
      </c>
      <c r="Z236" s="32">
        <f t="shared" si="85"/>
        <v>9768.6884763232665</v>
      </c>
      <c r="AA236" s="8"/>
      <c r="AB236" s="32">
        <f t="shared" si="86"/>
        <v>204221.86735236627</v>
      </c>
      <c r="AC236" s="32">
        <f t="shared" si="87"/>
        <v>261303.41377258202</v>
      </c>
      <c r="AD236" s="32">
        <f t="shared" si="88"/>
        <v>204323.23612838981</v>
      </c>
      <c r="AE236" s="32">
        <f t="shared" si="89"/>
        <v>509.87063455581614</v>
      </c>
      <c r="AF236" s="8"/>
      <c r="AG236" s="32">
        <f t="shared" si="74"/>
        <v>268384.41603144252</v>
      </c>
      <c r="AH236" s="32">
        <f t="shared" si="75"/>
        <v>239737.92400599029</v>
      </c>
      <c r="AI236" s="32">
        <f t="shared" si="76"/>
        <v>0</v>
      </c>
      <c r="AJ236" s="32">
        <f t="shared" si="77"/>
        <v>162235.98081462344</v>
      </c>
      <c r="AK236" s="32">
        <f t="shared" si="90"/>
        <v>0</v>
      </c>
      <c r="AL236" s="32">
        <f t="shared" si="94"/>
        <v>0</v>
      </c>
      <c r="AN236" s="39">
        <f t="shared" si="78"/>
        <v>0.28000000000000003</v>
      </c>
      <c r="AO236" s="39">
        <f t="shared" si="79"/>
        <v>0.55000000000000004</v>
      </c>
      <c r="AP236" s="39">
        <f t="shared" si="80"/>
        <v>0.17</v>
      </c>
      <c r="AR236" s="51">
        <f t="shared" si="95"/>
        <v>27662.707914121016</v>
      </c>
      <c r="AS236" s="51">
        <f t="shared" si="95"/>
        <v>54337.461974166275</v>
      </c>
      <c r="AT236" s="51">
        <f t="shared" si="95"/>
        <v>16795.215519287758</v>
      </c>
      <c r="AV236" s="7"/>
      <c r="AW236" s="7"/>
      <c r="AX236" s="7"/>
      <c r="AY236" s="7"/>
    </row>
    <row r="237" spans="2:51" s="12" customFormat="1" ht="12.75" customHeight="1" x14ac:dyDescent="0.15">
      <c r="B237" s="16" t="s">
        <v>206</v>
      </c>
      <c r="C237" s="16" t="str">
        <f t="shared" si="60"/>
        <v>Southern Africa</v>
      </c>
      <c r="D237" s="16" t="str">
        <f t="shared" si="97"/>
        <v>Middle East and Africa</v>
      </c>
      <c r="E237" s="16" t="str">
        <f t="shared" si="97"/>
        <v/>
      </c>
      <c r="F237" s="32">
        <v>827571.27661269903</v>
      </c>
      <c r="G237" s="32">
        <f t="shared" si="62"/>
        <v>0</v>
      </c>
      <c r="H237" s="32">
        <f t="shared" si="63"/>
        <v>0</v>
      </c>
      <c r="I237" s="32">
        <f t="shared" si="64"/>
        <v>92.119951332499497</v>
      </c>
      <c r="J237" s="32">
        <f t="shared" si="65"/>
        <v>0</v>
      </c>
      <c r="K237" s="32">
        <f t="shared" si="66"/>
        <v>0.45069872392973692</v>
      </c>
      <c r="L237" s="32">
        <f t="shared" si="67"/>
        <v>0</v>
      </c>
      <c r="M237" s="32">
        <f t="shared" si="82"/>
        <v>92.57065005642923</v>
      </c>
      <c r="N237" s="32">
        <f t="shared" si="68"/>
        <v>0</v>
      </c>
      <c r="O237" s="32">
        <f t="shared" si="69"/>
        <v>0</v>
      </c>
      <c r="P237" s="32">
        <f t="shared" si="70"/>
        <v>8224.4806196991813</v>
      </c>
      <c r="Q237" s="32">
        <f t="shared" si="71"/>
        <v>0</v>
      </c>
      <c r="R237" s="32">
        <f t="shared" si="72"/>
        <v>40.238437674635904</v>
      </c>
      <c r="S237" s="32">
        <f t="shared" si="73"/>
        <v>0</v>
      </c>
      <c r="T237" s="32">
        <f t="shared" si="83"/>
        <v>8264.7190573738171</v>
      </c>
      <c r="U237" s="32">
        <f t="shared" si="98"/>
        <v>15304.350388443421</v>
      </c>
      <c r="V237" s="32">
        <f t="shared" si="98"/>
        <v>467126.01879661274</v>
      </c>
      <c r="W237" s="32">
        <f t="shared" si="98"/>
        <v>1412.5039678529547</v>
      </c>
      <c r="X237" s="32">
        <f t="shared" si="98"/>
        <v>327537.32502791361</v>
      </c>
      <c r="Y237" s="32">
        <f t="shared" si="98"/>
        <v>73.484543157789389</v>
      </c>
      <c r="Z237" s="32">
        <f t="shared" si="85"/>
        <v>7760.3041812882293</v>
      </c>
      <c r="AA237" s="8"/>
      <c r="AB237" s="32">
        <f t="shared" si="86"/>
        <v>409467.73590200994</v>
      </c>
      <c r="AC237" s="32">
        <f t="shared" si="87"/>
        <v>363546.08425426402</v>
      </c>
      <c r="AD237" s="32">
        <f t="shared" si="88"/>
        <v>54552.754527568701</v>
      </c>
      <c r="AE237" s="32">
        <f t="shared" si="89"/>
        <v>4.7019288539886404</v>
      </c>
      <c r="AF237" s="8"/>
      <c r="AG237" s="32">
        <f t="shared" si="74"/>
        <v>412.46152426376915</v>
      </c>
      <c r="AH237" s="32">
        <f t="shared" si="75"/>
        <v>0</v>
      </c>
      <c r="AI237" s="32">
        <f t="shared" si="76"/>
        <v>526071.50220269244</v>
      </c>
      <c r="AJ237" s="32">
        <f t="shared" si="77"/>
        <v>0</v>
      </c>
      <c r="AK237" s="32">
        <f t="shared" si="90"/>
        <v>301087.31288574281</v>
      </c>
      <c r="AL237" s="32">
        <f t="shared" si="94"/>
        <v>0</v>
      </c>
      <c r="AN237" s="39">
        <f t="shared" si="78"/>
        <v>0.34</v>
      </c>
      <c r="AO237" s="39">
        <f t="shared" si="79"/>
        <v>0.54</v>
      </c>
      <c r="AP237" s="39">
        <f t="shared" si="80"/>
        <v>0.11</v>
      </c>
      <c r="AR237" s="51">
        <f t="shared" si="95"/>
        <v>2810.004479507098</v>
      </c>
      <c r="AS237" s="51">
        <f t="shared" si="95"/>
        <v>4462.9482909818616</v>
      </c>
      <c r="AT237" s="51">
        <f t="shared" si="95"/>
        <v>909.11909631111985</v>
      </c>
    </row>
    <row r="238" spans="2:51" s="12" customFormat="1" ht="12.75" customHeight="1" x14ac:dyDescent="0.15">
      <c r="B238" s="16" t="s">
        <v>207</v>
      </c>
      <c r="C238" s="16" t="str">
        <f t="shared" si="60"/>
        <v>Pacific Islands</v>
      </c>
      <c r="D238" s="16" t="str">
        <f t="shared" si="97"/>
        <v/>
      </c>
      <c r="E238" s="16" t="str">
        <f t="shared" si="97"/>
        <v/>
      </c>
      <c r="F238" s="32">
        <v>16.3498873710632</v>
      </c>
      <c r="G238" s="32">
        <f t="shared" si="62"/>
        <v>0</v>
      </c>
      <c r="H238" s="32">
        <f t="shared" si="63"/>
        <v>0</v>
      </c>
      <c r="I238" s="32">
        <f t="shared" si="64"/>
        <v>0</v>
      </c>
      <c r="J238" s="32">
        <f t="shared" si="65"/>
        <v>0</v>
      </c>
      <c r="K238" s="32">
        <f t="shared" si="66"/>
        <v>0</v>
      </c>
      <c r="L238" s="32">
        <f t="shared" si="67"/>
        <v>0</v>
      </c>
      <c r="M238" s="32">
        <f t="shared" si="82"/>
        <v>0</v>
      </c>
      <c r="N238" s="32">
        <f t="shared" si="68"/>
        <v>0</v>
      </c>
      <c r="O238" s="32">
        <f t="shared" si="69"/>
        <v>0</v>
      </c>
      <c r="P238" s="32">
        <f t="shared" si="70"/>
        <v>0</v>
      </c>
      <c r="Q238" s="32">
        <f t="shared" si="71"/>
        <v>0</v>
      </c>
      <c r="R238" s="32">
        <f t="shared" si="72"/>
        <v>0</v>
      </c>
      <c r="S238" s="32">
        <f t="shared" si="73"/>
        <v>0</v>
      </c>
      <c r="T238" s="32">
        <f t="shared" si="83"/>
        <v>0</v>
      </c>
      <c r="U238" s="32">
        <f t="shared" si="98"/>
        <v>4.3715447877953721</v>
      </c>
      <c r="V238" s="32">
        <f t="shared" si="98"/>
        <v>5.1436170315058201</v>
      </c>
      <c r="W238" s="32">
        <f t="shared" si="98"/>
        <v>0.51839610214898568</v>
      </c>
      <c r="X238" s="32">
        <f t="shared" si="98"/>
        <v>0</v>
      </c>
      <c r="Y238" s="32">
        <f t="shared" si="98"/>
        <v>0.53975492293749372</v>
      </c>
      <c r="Z238" s="32">
        <f t="shared" si="85"/>
        <v>5.77657452667553</v>
      </c>
      <c r="AA238" s="8"/>
      <c r="AB238" s="32">
        <f t="shared" si="86"/>
        <v>16.3498873710632</v>
      </c>
      <c r="AC238" s="32">
        <f t="shared" si="87"/>
        <v>0</v>
      </c>
      <c r="AD238" s="32">
        <f t="shared" si="88"/>
        <v>0</v>
      </c>
      <c r="AE238" s="32">
        <f t="shared" si="89"/>
        <v>0</v>
      </c>
      <c r="AF238" s="8"/>
      <c r="AG238" s="32">
        <f t="shared" si="74"/>
        <v>0</v>
      </c>
      <c r="AH238" s="32">
        <f t="shared" si="75"/>
        <v>0</v>
      </c>
      <c r="AI238" s="32">
        <f t="shared" si="76"/>
        <v>0</v>
      </c>
      <c r="AJ238" s="32">
        <f t="shared" si="77"/>
        <v>0</v>
      </c>
      <c r="AK238" s="32">
        <f t="shared" si="90"/>
        <v>0</v>
      </c>
      <c r="AL238" s="32">
        <f t="shared" si="94"/>
        <v>0</v>
      </c>
      <c r="AN238" s="39">
        <f t="shared" si="78"/>
        <v>0.31</v>
      </c>
      <c r="AO238" s="39">
        <f t="shared" si="79"/>
        <v>0.55000000000000004</v>
      </c>
      <c r="AP238" s="39">
        <f t="shared" si="80"/>
        <v>0.14000000000000001</v>
      </c>
      <c r="AR238" s="51">
        <f t="shared" si="95"/>
        <v>0</v>
      </c>
      <c r="AS238" s="51">
        <f t="shared" si="95"/>
        <v>0</v>
      </c>
      <c r="AT238" s="51">
        <f t="shared" si="95"/>
        <v>0</v>
      </c>
      <c r="AV238" s="7"/>
      <c r="AW238" s="7"/>
      <c r="AX238" s="7"/>
      <c r="AY238" s="7"/>
    </row>
    <row r="239" spans="2:51" s="12" customFormat="1" ht="12.75" customHeight="1" x14ac:dyDescent="0.15">
      <c r="B239" s="16" t="s">
        <v>208</v>
      </c>
      <c r="C239" s="16" t="str">
        <f t="shared" si="60"/>
        <v>Southern Asia</v>
      </c>
      <c r="D239" s="16" t="str">
        <f t="shared" si="97"/>
        <v>Asia (Sans Japan)</v>
      </c>
      <c r="E239" s="16" t="str">
        <f t="shared" si="97"/>
        <v/>
      </c>
      <c r="F239" s="32">
        <v>147646.39812689999</v>
      </c>
      <c r="G239" s="32">
        <f t="shared" si="62"/>
        <v>0</v>
      </c>
      <c r="H239" s="32">
        <f t="shared" si="63"/>
        <v>9495.5186951390879</v>
      </c>
      <c r="I239" s="32">
        <f t="shared" si="64"/>
        <v>0</v>
      </c>
      <c r="J239" s="32">
        <f t="shared" si="65"/>
        <v>1856.7267150910611</v>
      </c>
      <c r="K239" s="32">
        <f t="shared" si="66"/>
        <v>0</v>
      </c>
      <c r="L239" s="32">
        <f t="shared" si="67"/>
        <v>0</v>
      </c>
      <c r="M239" s="32">
        <f t="shared" si="82"/>
        <v>11352.245410230149</v>
      </c>
      <c r="N239" s="32">
        <f t="shared" si="68"/>
        <v>0</v>
      </c>
      <c r="O239" s="32">
        <f t="shared" si="69"/>
        <v>11657.202597101807</v>
      </c>
      <c r="P239" s="32">
        <f t="shared" si="70"/>
        <v>0</v>
      </c>
      <c r="Q239" s="32">
        <f t="shared" si="71"/>
        <v>2279.4162362449842</v>
      </c>
      <c r="R239" s="32">
        <f t="shared" si="72"/>
        <v>0</v>
      </c>
      <c r="S239" s="32">
        <f t="shared" si="73"/>
        <v>0</v>
      </c>
      <c r="T239" s="32">
        <f t="shared" si="83"/>
        <v>13936.618833346791</v>
      </c>
      <c r="U239" s="32">
        <f t="shared" si="98"/>
        <v>39010.624777176978</v>
      </c>
      <c r="V239" s="32">
        <f t="shared" si="98"/>
        <v>68992.243331383695</v>
      </c>
      <c r="W239" s="32">
        <f t="shared" si="98"/>
        <v>5459.6414720712173</v>
      </c>
      <c r="X239" s="32">
        <f t="shared" si="98"/>
        <v>8254.6459419248913</v>
      </c>
      <c r="Y239" s="32">
        <f t="shared" si="98"/>
        <v>640.37831810240584</v>
      </c>
      <c r="Z239" s="32">
        <f t="shared" si="85"/>
        <v>4.2663828935474157E-5</v>
      </c>
      <c r="AA239" s="8"/>
      <c r="AB239" s="32">
        <f t="shared" si="86"/>
        <v>20932.345513582219</v>
      </c>
      <c r="AC239" s="32">
        <f t="shared" si="87"/>
        <v>14743.11812049149</v>
      </c>
      <c r="AD239" s="32">
        <f t="shared" si="88"/>
        <v>111970.9344928264</v>
      </c>
      <c r="AE239" s="32">
        <f t="shared" si="89"/>
        <v>0</v>
      </c>
      <c r="AF239" s="8"/>
      <c r="AG239" s="32">
        <f t="shared" si="74"/>
        <v>0</v>
      </c>
      <c r="AH239" s="32">
        <f t="shared" si="75"/>
        <v>92542.119475414438</v>
      </c>
      <c r="AI239" s="32">
        <f t="shared" si="76"/>
        <v>0</v>
      </c>
      <c r="AJ239" s="32">
        <f t="shared" si="77"/>
        <v>55104.278651485547</v>
      </c>
      <c r="AK239" s="32">
        <f t="shared" si="90"/>
        <v>0</v>
      </c>
      <c r="AL239" s="32">
        <f t="shared" si="94"/>
        <v>0</v>
      </c>
      <c r="AN239" s="39">
        <f t="shared" si="78"/>
        <v>0.25</v>
      </c>
      <c r="AO239" s="39">
        <f t="shared" si="79"/>
        <v>0.42</v>
      </c>
      <c r="AP239" s="39">
        <f t="shared" si="80"/>
        <v>0.33</v>
      </c>
      <c r="AR239" s="51">
        <f t="shared" si="95"/>
        <v>3484.1547083366977</v>
      </c>
      <c r="AS239" s="51">
        <f t="shared" si="95"/>
        <v>5853.3799100056522</v>
      </c>
      <c r="AT239" s="51">
        <f t="shared" si="95"/>
        <v>4599.0842150044409</v>
      </c>
    </row>
    <row r="240" spans="2:51" s="12" customFormat="1" ht="12.75" customHeight="1" x14ac:dyDescent="0.15">
      <c r="B240" s="16" t="s">
        <v>209</v>
      </c>
      <c r="C240" s="16" t="str">
        <f t="shared" si="60"/>
        <v>Western Europe</v>
      </c>
      <c r="D240" s="16" t="str">
        <f t="shared" si="97"/>
        <v>OECD90</v>
      </c>
      <c r="E240" s="16" t="str">
        <f t="shared" si="97"/>
        <v>EU</v>
      </c>
      <c r="F240" s="32">
        <v>34992.091765284502</v>
      </c>
      <c r="G240" s="32">
        <f t="shared" si="62"/>
        <v>0</v>
      </c>
      <c r="H240" s="32">
        <f t="shared" si="63"/>
        <v>4498.5056063528891</v>
      </c>
      <c r="I240" s="32">
        <f t="shared" si="64"/>
        <v>0</v>
      </c>
      <c r="J240" s="32">
        <f t="shared" si="65"/>
        <v>0</v>
      </c>
      <c r="K240" s="32">
        <f t="shared" si="66"/>
        <v>0</v>
      </c>
      <c r="L240" s="32">
        <f t="shared" si="67"/>
        <v>0</v>
      </c>
      <c r="M240" s="32">
        <f t="shared" si="82"/>
        <v>4498.5056063528891</v>
      </c>
      <c r="N240" s="32">
        <f t="shared" si="68"/>
        <v>0</v>
      </c>
      <c r="O240" s="32">
        <f t="shared" si="69"/>
        <v>6620.1249715033209</v>
      </c>
      <c r="P240" s="32">
        <f t="shared" si="70"/>
        <v>0</v>
      </c>
      <c r="Q240" s="32">
        <f t="shared" si="71"/>
        <v>0</v>
      </c>
      <c r="R240" s="32">
        <f t="shared" si="72"/>
        <v>0</v>
      </c>
      <c r="S240" s="32">
        <f t="shared" si="73"/>
        <v>0</v>
      </c>
      <c r="T240" s="32">
        <f t="shared" si="83"/>
        <v>6620.1249715033209</v>
      </c>
      <c r="U240" s="32">
        <f t="shared" si="98"/>
        <v>3488.0625768446862</v>
      </c>
      <c r="V240" s="32">
        <f t="shared" si="98"/>
        <v>13693.448892659433</v>
      </c>
      <c r="W240" s="32">
        <f t="shared" si="98"/>
        <v>4572.6196342210633</v>
      </c>
      <c r="X240" s="32">
        <f t="shared" si="98"/>
        <v>0</v>
      </c>
      <c r="Y240" s="32">
        <f t="shared" si="98"/>
        <v>967.70667071454488</v>
      </c>
      <c r="Z240" s="32">
        <f t="shared" si="85"/>
        <v>1151.6234129885634</v>
      </c>
      <c r="AA240" s="8"/>
      <c r="AB240" s="32">
        <f t="shared" si="86"/>
        <v>33209.216231346065</v>
      </c>
      <c r="AC240" s="32">
        <f t="shared" si="87"/>
        <v>154.84691429138101</v>
      </c>
      <c r="AD240" s="32">
        <f t="shared" si="88"/>
        <v>0</v>
      </c>
      <c r="AE240" s="32">
        <f t="shared" si="89"/>
        <v>1628.0286196470199</v>
      </c>
      <c r="AF240" s="8"/>
      <c r="AG240" s="32">
        <f t="shared" si="74"/>
        <v>0</v>
      </c>
      <c r="AH240" s="32">
        <f t="shared" si="75"/>
        <v>34992.091765284502</v>
      </c>
      <c r="AI240" s="32">
        <f t="shared" si="76"/>
        <v>0</v>
      </c>
      <c r="AJ240" s="32">
        <f t="shared" si="77"/>
        <v>0</v>
      </c>
      <c r="AK240" s="32">
        <f t="shared" si="90"/>
        <v>0</v>
      </c>
      <c r="AL240" s="32">
        <f t="shared" si="94"/>
        <v>0</v>
      </c>
      <c r="AN240" s="39">
        <f t="shared" si="78"/>
        <v>0.48</v>
      </c>
      <c r="AO240" s="39">
        <f t="shared" si="79"/>
        <v>0.39</v>
      </c>
      <c r="AP240" s="39">
        <f t="shared" si="80"/>
        <v>0.12</v>
      </c>
      <c r="AR240" s="51">
        <f t="shared" si="95"/>
        <v>3177.6599863215938</v>
      </c>
      <c r="AS240" s="51">
        <f t="shared" si="95"/>
        <v>2581.8487388862955</v>
      </c>
      <c r="AT240" s="51">
        <f t="shared" si="95"/>
        <v>794.41499658039845</v>
      </c>
      <c r="AV240" s="7"/>
      <c r="AW240" s="7"/>
      <c r="AX240" s="7"/>
      <c r="AY240" s="7"/>
    </row>
    <row r="241" spans="2:51" s="12" customFormat="1" ht="12.75" customHeight="1" x14ac:dyDescent="0.15">
      <c r="B241" s="16" t="s">
        <v>210</v>
      </c>
      <c r="C241" s="16" t="str">
        <f t="shared" si="60"/>
        <v>Australia and New Zealand</v>
      </c>
      <c r="D241" s="16" t="str">
        <f t="shared" si="97"/>
        <v>OECD90</v>
      </c>
      <c r="E241" s="16" t="str">
        <f t="shared" si="97"/>
        <v/>
      </c>
      <c r="F241" s="32">
        <v>269828.81667184801</v>
      </c>
      <c r="G241" s="32">
        <f t="shared" si="62"/>
        <v>0</v>
      </c>
      <c r="H241" s="32">
        <f t="shared" si="63"/>
        <v>5418.5241766705076</v>
      </c>
      <c r="I241" s="32">
        <f t="shared" si="64"/>
        <v>0</v>
      </c>
      <c r="J241" s="32">
        <f t="shared" si="65"/>
        <v>200.97230030465343</v>
      </c>
      <c r="K241" s="32">
        <f t="shared" si="66"/>
        <v>0</v>
      </c>
      <c r="L241" s="32">
        <f t="shared" si="67"/>
        <v>0</v>
      </c>
      <c r="M241" s="32">
        <f t="shared" si="82"/>
        <v>5619.4964769751614</v>
      </c>
      <c r="N241" s="32">
        <f t="shared" si="68"/>
        <v>0</v>
      </c>
      <c r="O241" s="32">
        <f t="shared" si="69"/>
        <v>26428.81393932263</v>
      </c>
      <c r="P241" s="32">
        <f t="shared" si="70"/>
        <v>0</v>
      </c>
      <c r="Q241" s="32">
        <f t="shared" si="71"/>
        <v>980.24099524698704</v>
      </c>
      <c r="R241" s="32">
        <f t="shared" si="72"/>
        <v>0</v>
      </c>
      <c r="S241" s="32">
        <f t="shared" si="73"/>
        <v>0</v>
      </c>
      <c r="T241" s="32">
        <f t="shared" si="83"/>
        <v>27409.054934569616</v>
      </c>
      <c r="U241" s="32">
        <f t="shared" si="98"/>
        <v>80389.994261352767</v>
      </c>
      <c r="V241" s="32">
        <f t="shared" si="98"/>
        <v>127296.83276688412</v>
      </c>
      <c r="W241" s="32">
        <f t="shared" si="98"/>
        <v>1111.3870046449895</v>
      </c>
      <c r="X241" s="32">
        <f t="shared" si="98"/>
        <v>8757.8706719222428</v>
      </c>
      <c r="Y241" s="32">
        <f t="shared" si="98"/>
        <v>5283.684198670634</v>
      </c>
      <c r="Z241" s="32">
        <f t="shared" si="85"/>
        <v>13960.496356828458</v>
      </c>
      <c r="AA241" s="8"/>
      <c r="AB241" s="32">
        <f t="shared" si="86"/>
        <v>37684.415734886963</v>
      </c>
      <c r="AC241" s="32">
        <f t="shared" si="87"/>
        <v>155921.35903179628</v>
      </c>
      <c r="AD241" s="32">
        <f t="shared" si="88"/>
        <v>72993.566745161894</v>
      </c>
      <c r="AE241" s="32">
        <f t="shared" si="89"/>
        <v>3229.4751600027066</v>
      </c>
      <c r="AF241" s="8"/>
      <c r="AG241" s="32">
        <f t="shared" si="74"/>
        <v>0</v>
      </c>
      <c r="AH241" s="32">
        <f t="shared" si="75"/>
        <v>240762.20895079651</v>
      </c>
      <c r="AI241" s="32">
        <f t="shared" si="76"/>
        <v>0</v>
      </c>
      <c r="AJ241" s="32">
        <f t="shared" si="77"/>
        <v>29066.607721051478</v>
      </c>
      <c r="AK241" s="32">
        <f t="shared" si="90"/>
        <v>0</v>
      </c>
      <c r="AL241" s="32">
        <f t="shared" si="94"/>
        <v>0</v>
      </c>
      <c r="AN241" s="39">
        <f t="shared" si="78"/>
        <v>0.08</v>
      </c>
      <c r="AO241" s="39">
        <f t="shared" si="79"/>
        <v>0.51</v>
      </c>
      <c r="AP241" s="39">
        <f t="shared" si="80"/>
        <v>0.41</v>
      </c>
      <c r="AR241" s="51">
        <f t="shared" si="95"/>
        <v>2192.7243947655693</v>
      </c>
      <c r="AS241" s="51">
        <f t="shared" si="95"/>
        <v>13978.618016630504</v>
      </c>
      <c r="AT241" s="51">
        <f t="shared" si="95"/>
        <v>11237.712523173543</v>
      </c>
    </row>
    <row r="242" spans="2:51" s="12" customFormat="1" ht="12.75" customHeight="1" x14ac:dyDescent="0.15">
      <c r="B242" s="16" t="s">
        <v>211</v>
      </c>
      <c r="C242" s="16" t="str">
        <f t="shared" si="60"/>
        <v>Central America</v>
      </c>
      <c r="D242" s="16" t="str">
        <f t="shared" si="97"/>
        <v>Latin America</v>
      </c>
      <c r="E242" s="16" t="str">
        <f t="shared" si="97"/>
        <v/>
      </c>
      <c r="F242" s="32">
        <v>129752.99418550701</v>
      </c>
      <c r="G242" s="32">
        <f t="shared" si="62"/>
        <v>285.36124623709679</v>
      </c>
      <c r="H242" s="32">
        <f t="shared" si="63"/>
        <v>0</v>
      </c>
      <c r="I242" s="32">
        <f t="shared" si="64"/>
        <v>0</v>
      </c>
      <c r="J242" s="32">
        <f t="shared" si="65"/>
        <v>319.49869448768652</v>
      </c>
      <c r="K242" s="32">
        <f t="shared" si="66"/>
        <v>0</v>
      </c>
      <c r="L242" s="32">
        <f t="shared" si="67"/>
        <v>0</v>
      </c>
      <c r="M242" s="32">
        <f t="shared" si="82"/>
        <v>604.85994072478331</v>
      </c>
      <c r="N242" s="32">
        <f t="shared" si="68"/>
        <v>9592.6119978385213</v>
      </c>
      <c r="O242" s="32">
        <f t="shared" si="69"/>
        <v>0</v>
      </c>
      <c r="P242" s="32">
        <f t="shared" si="70"/>
        <v>0</v>
      </c>
      <c r="Q242" s="32">
        <f t="shared" si="71"/>
        <v>10740.165493564838</v>
      </c>
      <c r="R242" s="32">
        <f t="shared" si="72"/>
        <v>0</v>
      </c>
      <c r="S242" s="32">
        <f t="shared" si="73"/>
        <v>0</v>
      </c>
      <c r="T242" s="32">
        <f t="shared" si="83"/>
        <v>20332.777491403358</v>
      </c>
      <c r="U242" s="32">
        <f t="shared" si="98"/>
        <v>55161.845770913213</v>
      </c>
      <c r="V242" s="32">
        <f t="shared" si="98"/>
        <v>38753.825571251109</v>
      </c>
      <c r="W242" s="32">
        <f t="shared" si="98"/>
        <v>1320.870063485225</v>
      </c>
      <c r="X242" s="32">
        <f t="shared" si="98"/>
        <v>1709.8285600325232</v>
      </c>
      <c r="Y242" s="32">
        <f t="shared" si="98"/>
        <v>10690.787677522305</v>
      </c>
      <c r="Z242" s="32">
        <f t="shared" si="85"/>
        <v>1178.199110174508</v>
      </c>
      <c r="AA242" s="8"/>
      <c r="AB242" s="32">
        <f t="shared" si="86"/>
        <v>52533.394324064124</v>
      </c>
      <c r="AC242" s="32">
        <f t="shared" si="87"/>
        <v>60488.395782828302</v>
      </c>
      <c r="AD242" s="32">
        <f t="shared" si="88"/>
        <v>7189.0934714078903</v>
      </c>
      <c r="AE242" s="32">
        <f t="shared" si="89"/>
        <v>9542.1106072068214</v>
      </c>
      <c r="AF242" s="8"/>
      <c r="AG242" s="32">
        <f t="shared" si="74"/>
        <v>91856.621062219812</v>
      </c>
      <c r="AH242" s="32">
        <f t="shared" si="75"/>
        <v>0</v>
      </c>
      <c r="AI242" s="32">
        <f t="shared" si="76"/>
        <v>0</v>
      </c>
      <c r="AJ242" s="32">
        <f t="shared" si="77"/>
        <v>37896.373123287194</v>
      </c>
      <c r="AK242" s="32">
        <f t="shared" si="90"/>
        <v>0</v>
      </c>
      <c r="AL242" s="32">
        <f t="shared" si="94"/>
        <v>0</v>
      </c>
      <c r="AN242" s="39">
        <f t="shared" si="78"/>
        <v>0.24</v>
      </c>
      <c r="AO242" s="39">
        <f t="shared" si="79"/>
        <v>0.51</v>
      </c>
      <c r="AP242" s="39">
        <f t="shared" si="80"/>
        <v>0.24</v>
      </c>
      <c r="AR242" s="51">
        <f t="shared" si="95"/>
        <v>4879.8665979368061</v>
      </c>
      <c r="AS242" s="51">
        <f t="shared" si="95"/>
        <v>10369.716520615713</v>
      </c>
      <c r="AT242" s="51">
        <f t="shared" si="95"/>
        <v>4879.8665979368061</v>
      </c>
      <c r="AV242" s="7"/>
      <c r="AW242" s="7"/>
      <c r="AX242" s="7"/>
      <c r="AY242" s="7"/>
    </row>
    <row r="243" spans="2:51" s="12" customFormat="1" ht="12.75" customHeight="1" x14ac:dyDescent="0.15">
      <c r="B243" s="16" t="s">
        <v>212</v>
      </c>
      <c r="C243" s="16" t="str">
        <f t="shared" si="60"/>
        <v>Sudano-Sahelian Africa</v>
      </c>
      <c r="D243" s="16" t="str">
        <f t="shared" si="97"/>
        <v>Middle East and Africa</v>
      </c>
      <c r="E243" s="16" t="str">
        <f t="shared" si="97"/>
        <v/>
      </c>
      <c r="F243" s="32">
        <v>1189553.9339877299</v>
      </c>
      <c r="G243" s="32">
        <f t="shared" si="62"/>
        <v>0</v>
      </c>
      <c r="H243" s="32">
        <f t="shared" si="63"/>
        <v>0</v>
      </c>
      <c r="I243" s="32">
        <f t="shared" si="64"/>
        <v>604.23653923596419</v>
      </c>
      <c r="J243" s="32">
        <f t="shared" si="65"/>
        <v>0</v>
      </c>
      <c r="K243" s="32">
        <f t="shared" si="66"/>
        <v>107.41513862222358</v>
      </c>
      <c r="L243" s="32">
        <f t="shared" si="67"/>
        <v>0</v>
      </c>
      <c r="M243" s="32">
        <f t="shared" si="82"/>
        <v>711.65167785818778</v>
      </c>
      <c r="N243" s="32">
        <f t="shared" si="68"/>
        <v>0</v>
      </c>
      <c r="O243" s="32">
        <f t="shared" si="69"/>
        <v>0</v>
      </c>
      <c r="P243" s="32">
        <f t="shared" si="70"/>
        <v>26172.121614490065</v>
      </c>
      <c r="Q243" s="32">
        <f t="shared" si="71"/>
        <v>0</v>
      </c>
      <c r="R243" s="32">
        <f t="shared" si="72"/>
        <v>4652.6184510670464</v>
      </c>
      <c r="S243" s="32">
        <f t="shared" si="73"/>
        <v>0</v>
      </c>
      <c r="T243" s="32">
        <f t="shared" si="83"/>
        <v>30824.740065557111</v>
      </c>
      <c r="U243" s="32">
        <f t="shared" si="98"/>
        <v>1333.6991175527646</v>
      </c>
      <c r="V243" s="32">
        <f t="shared" si="98"/>
        <v>300767.6981300778</v>
      </c>
      <c r="W243" s="32">
        <f t="shared" si="98"/>
        <v>4655.5482933593003</v>
      </c>
      <c r="X243" s="32">
        <f t="shared" si="98"/>
        <v>850334.90402031213</v>
      </c>
      <c r="Y243" s="32">
        <f t="shared" si="98"/>
        <v>925.69571583546781</v>
      </c>
      <c r="Z243" s="32">
        <f t="shared" si="85"/>
        <v>-3.0328228604048491E-3</v>
      </c>
      <c r="AA243" s="8"/>
      <c r="AB243" s="32">
        <f t="shared" si="86"/>
        <v>1014844.058911917</v>
      </c>
      <c r="AC243" s="32">
        <f t="shared" si="87"/>
        <v>171566.74708747759</v>
      </c>
      <c r="AD243" s="32">
        <f t="shared" si="88"/>
        <v>81.370849609375</v>
      </c>
      <c r="AE243" s="32">
        <f t="shared" si="89"/>
        <v>3061.75713872909</v>
      </c>
      <c r="AF243" s="8"/>
      <c r="AG243" s="32">
        <f t="shared" si="74"/>
        <v>0</v>
      </c>
      <c r="AH243" s="32">
        <f t="shared" si="75"/>
        <v>0</v>
      </c>
      <c r="AI243" s="32">
        <f t="shared" si="76"/>
        <v>238574.79580349792</v>
      </c>
      <c r="AJ243" s="32">
        <f t="shared" si="77"/>
        <v>0</v>
      </c>
      <c r="AK243" s="32">
        <f t="shared" si="90"/>
        <v>950979.13818423194</v>
      </c>
      <c r="AL243" s="32">
        <f t="shared" si="94"/>
        <v>0</v>
      </c>
      <c r="AN243" s="39">
        <f t="shared" si="78"/>
        <v>0.16</v>
      </c>
      <c r="AO243" s="39">
        <f t="shared" si="79"/>
        <v>0.49</v>
      </c>
      <c r="AP243" s="39">
        <f t="shared" si="80"/>
        <v>0.35</v>
      </c>
      <c r="AR243" s="51">
        <f t="shared" si="95"/>
        <v>4931.9584104891383</v>
      </c>
      <c r="AS243" s="51">
        <f t="shared" si="95"/>
        <v>15104.122632122984</v>
      </c>
      <c r="AT243" s="51">
        <f t="shared" si="95"/>
        <v>10788.659022944988</v>
      </c>
    </row>
    <row r="244" spans="2:51" s="12" customFormat="1" ht="12.75" customHeight="1" x14ac:dyDescent="0.15">
      <c r="B244" s="16" t="s">
        <v>213</v>
      </c>
      <c r="C244" s="16" t="str">
        <f t="shared" si="60"/>
        <v>Gulf of Guinea</v>
      </c>
      <c r="D244" s="16" t="str">
        <f t="shared" si="97"/>
        <v>Middle East and Africa</v>
      </c>
      <c r="E244" s="16" t="str">
        <f t="shared" si="97"/>
        <v/>
      </c>
      <c r="F244" s="32">
        <v>915037.52364826202</v>
      </c>
      <c r="G244" s="32">
        <f t="shared" si="62"/>
        <v>2313.7578041809725</v>
      </c>
      <c r="H244" s="32">
        <f t="shared" si="63"/>
        <v>0</v>
      </c>
      <c r="I244" s="32">
        <f t="shared" si="64"/>
        <v>555.80067029789029</v>
      </c>
      <c r="J244" s="32">
        <f t="shared" si="65"/>
        <v>0</v>
      </c>
      <c r="K244" s="32">
        <f t="shared" si="66"/>
        <v>89.749303400912595</v>
      </c>
      <c r="L244" s="32">
        <f t="shared" si="67"/>
        <v>0</v>
      </c>
      <c r="M244" s="32">
        <f t="shared" si="82"/>
        <v>2959.3077778797756</v>
      </c>
      <c r="N244" s="32">
        <f t="shared" si="68"/>
        <v>271349.06290391</v>
      </c>
      <c r="O244" s="32">
        <f t="shared" si="69"/>
        <v>0</v>
      </c>
      <c r="P244" s="32">
        <f t="shared" si="70"/>
        <v>65182.272221479834</v>
      </c>
      <c r="Q244" s="32">
        <f t="shared" si="71"/>
        <v>0</v>
      </c>
      <c r="R244" s="32">
        <f t="shared" si="72"/>
        <v>10525.470440384743</v>
      </c>
      <c r="S244" s="32">
        <f t="shared" si="73"/>
        <v>0</v>
      </c>
      <c r="T244" s="32">
        <f t="shared" si="83"/>
        <v>347056.80556577462</v>
      </c>
      <c r="U244" s="32">
        <f t="shared" si="98"/>
        <v>131054.45385504673</v>
      </c>
      <c r="V244" s="32">
        <f t="shared" si="98"/>
        <v>390602.67505121685</v>
      </c>
      <c r="W244" s="32">
        <f t="shared" si="98"/>
        <v>30391.623514412451</v>
      </c>
      <c r="X244" s="32">
        <f t="shared" si="98"/>
        <v>2667.9700014855912</v>
      </c>
      <c r="Y244" s="32">
        <f t="shared" si="98"/>
        <v>7909.6135695046896</v>
      </c>
      <c r="Z244" s="32">
        <f t="shared" si="85"/>
        <v>2395.0743129414041</v>
      </c>
      <c r="AA244" s="8"/>
      <c r="AB244" s="32">
        <f t="shared" si="86"/>
        <v>725032.66116696375</v>
      </c>
      <c r="AC244" s="32">
        <f t="shared" si="87"/>
        <v>175296.2351866957</v>
      </c>
      <c r="AD244" s="32">
        <f t="shared" si="88"/>
        <v>4305.615068495269</v>
      </c>
      <c r="AE244" s="32">
        <f t="shared" si="89"/>
        <v>10403.012226104642</v>
      </c>
      <c r="AF244" s="8"/>
      <c r="AG244" s="32">
        <f t="shared" si="74"/>
        <v>696639.84464648471</v>
      </c>
      <c r="AH244" s="32">
        <f t="shared" si="75"/>
        <v>0</v>
      </c>
      <c r="AI244" s="32">
        <f t="shared" si="76"/>
        <v>181572.90890007667</v>
      </c>
      <c r="AJ244" s="32">
        <f t="shared" si="77"/>
        <v>0</v>
      </c>
      <c r="AK244" s="32">
        <f t="shared" si="90"/>
        <v>36824.770101700662</v>
      </c>
      <c r="AL244" s="32">
        <f t="shared" si="94"/>
        <v>0</v>
      </c>
      <c r="AN244" s="39">
        <f t="shared" si="78"/>
        <v>0.31</v>
      </c>
      <c r="AO244" s="39">
        <f t="shared" si="79"/>
        <v>0.56999999999999995</v>
      </c>
      <c r="AP244" s="39">
        <f t="shared" si="80"/>
        <v>0.12</v>
      </c>
      <c r="AR244" s="51">
        <f t="shared" si="95"/>
        <v>107587.60972539012</v>
      </c>
      <c r="AS244" s="51">
        <f t="shared" si="95"/>
        <v>197822.37917249152</v>
      </c>
      <c r="AT244" s="51">
        <f t="shared" si="95"/>
        <v>41646.816667892956</v>
      </c>
      <c r="AV244" s="7"/>
      <c r="AW244" s="7"/>
      <c r="AX244" s="7"/>
      <c r="AY244" s="7"/>
    </row>
    <row r="245" spans="2:51" s="12" customFormat="1" ht="12.75" customHeight="1" x14ac:dyDescent="0.15">
      <c r="B245" s="16" t="s">
        <v>214</v>
      </c>
      <c r="C245" s="16" t="str">
        <f t="shared" si="60"/>
        <v>Pacific Islands</v>
      </c>
      <c r="D245" s="16" t="str">
        <f t="shared" si="97"/>
        <v/>
      </c>
      <c r="E245" s="16" t="str">
        <f t="shared" si="97"/>
        <v/>
      </c>
      <c r="F245" s="32">
        <v>269.05217337608298</v>
      </c>
      <c r="G245" s="32">
        <f t="shared" si="62"/>
        <v>0</v>
      </c>
      <c r="H245" s="32">
        <f t="shared" si="63"/>
        <v>0</v>
      </c>
      <c r="I245" s="32">
        <f t="shared" si="64"/>
        <v>0</v>
      </c>
      <c r="J245" s="32">
        <f t="shared" si="65"/>
        <v>0</v>
      </c>
      <c r="K245" s="32">
        <f t="shared" si="66"/>
        <v>0</v>
      </c>
      <c r="L245" s="32">
        <f t="shared" si="67"/>
        <v>0</v>
      </c>
      <c r="M245" s="32">
        <f t="shared" si="82"/>
        <v>0</v>
      </c>
      <c r="N245" s="32">
        <f t="shared" si="68"/>
        <v>0</v>
      </c>
      <c r="O245" s="32">
        <f t="shared" si="69"/>
        <v>0</v>
      </c>
      <c r="P245" s="32">
        <f t="shared" si="70"/>
        <v>0</v>
      </c>
      <c r="Q245" s="32">
        <f t="shared" si="71"/>
        <v>0</v>
      </c>
      <c r="R245" s="32">
        <f t="shared" si="72"/>
        <v>0</v>
      </c>
      <c r="S245" s="32">
        <f t="shared" si="73"/>
        <v>0</v>
      </c>
      <c r="T245" s="32">
        <f t="shared" si="83"/>
        <v>0</v>
      </c>
      <c r="U245" s="32">
        <f t="shared" si="98"/>
        <v>71.937720393651134</v>
      </c>
      <c r="V245" s="32">
        <f t="shared" si="98"/>
        <v>84.642866946604826</v>
      </c>
      <c r="W245" s="32">
        <f t="shared" si="98"/>
        <v>8.5306763763844007</v>
      </c>
      <c r="X245" s="32">
        <f t="shared" si="98"/>
        <v>0</v>
      </c>
      <c r="Y245" s="32">
        <f t="shared" si="98"/>
        <v>8.8821550761134915</v>
      </c>
      <c r="Z245" s="32">
        <f t="shared" si="85"/>
        <v>95.058754583329119</v>
      </c>
      <c r="AA245" s="8"/>
      <c r="AB245" s="32">
        <f t="shared" si="86"/>
        <v>269.05217337608332</v>
      </c>
      <c r="AC245" s="32">
        <f t="shared" si="87"/>
        <v>0</v>
      </c>
      <c r="AD245" s="32">
        <f t="shared" si="88"/>
        <v>0</v>
      </c>
      <c r="AE245" s="32">
        <f t="shared" si="89"/>
        <v>0</v>
      </c>
      <c r="AF245" s="8"/>
      <c r="AG245" s="32">
        <f t="shared" si="74"/>
        <v>0</v>
      </c>
      <c r="AH245" s="32">
        <f t="shared" si="75"/>
        <v>0</v>
      </c>
      <c r="AI245" s="32">
        <f t="shared" si="76"/>
        <v>0</v>
      </c>
      <c r="AJ245" s="32">
        <f t="shared" si="77"/>
        <v>0</v>
      </c>
      <c r="AK245" s="32">
        <f t="shared" si="90"/>
        <v>0</v>
      </c>
      <c r="AL245" s="32">
        <f t="shared" si="94"/>
        <v>0</v>
      </c>
      <c r="AN245" s="39">
        <f t="shared" si="78"/>
        <v>0.31</v>
      </c>
      <c r="AO245" s="39">
        <f t="shared" si="79"/>
        <v>0.55000000000000004</v>
      </c>
      <c r="AP245" s="39">
        <f t="shared" si="80"/>
        <v>0.14000000000000001</v>
      </c>
      <c r="AR245" s="51">
        <f t="shared" si="95"/>
        <v>0</v>
      </c>
      <c r="AS245" s="51">
        <f t="shared" si="95"/>
        <v>0</v>
      </c>
      <c r="AT245" s="51">
        <f t="shared" si="95"/>
        <v>0</v>
      </c>
    </row>
    <row r="246" spans="2:51" s="12" customFormat="1" ht="12.75" customHeight="1" x14ac:dyDescent="0.15">
      <c r="B246" s="16" t="s">
        <v>215</v>
      </c>
      <c r="C246" s="16" t="str">
        <f t="shared" ref="C246:C309" si="99">C449</f>
        <v>Northern Europe</v>
      </c>
      <c r="D246" s="16" t="str">
        <f t="shared" ref="D246:E261" si="100">IF(D449&lt;&gt;"",D449,"")</f>
        <v>OECD90</v>
      </c>
      <c r="E246" s="16" t="str">
        <f t="shared" si="100"/>
        <v/>
      </c>
      <c r="F246" s="32">
        <v>321212.19475504698</v>
      </c>
      <c r="G246" s="32">
        <f t="shared" ref="G246:G309" si="101">$F449*$G449*SUM($Z449,$AA449,$AB449)/100</f>
        <v>0</v>
      </c>
      <c r="H246" s="32">
        <f t="shared" ref="H246:H309" si="102">$F449*$G449*SUM($AE449,$AG449,$AH449)/100</f>
        <v>1132.7114196491714</v>
      </c>
      <c r="I246" s="32">
        <f t="shared" ref="I246:I309" si="103">$F449*$G449*SUM($AC449)/100</f>
        <v>0</v>
      </c>
      <c r="J246" s="32">
        <f t="shared" ref="J246:J309" si="104">$F449*$G449*SUM($AF449,$AI449,$AK449)/100</f>
        <v>94.000346549061575</v>
      </c>
      <c r="K246" s="32">
        <f t="shared" ref="K246:K309" si="105">$F449*$G449*SUM($AD449)/100</f>
        <v>0</v>
      </c>
      <c r="L246" s="32">
        <f t="shared" ref="L246:L309" si="106">$F449*$G449*SUM($AJ449)/100</f>
        <v>0</v>
      </c>
      <c r="M246" s="32">
        <f t="shared" si="82"/>
        <v>1226.7117661982329</v>
      </c>
      <c r="N246" s="32">
        <f t="shared" ref="N246:N309" si="107">$F449*$H449*SUM($Z449,$AA449,$AB449)/100</f>
        <v>0</v>
      </c>
      <c r="O246" s="32">
        <f t="shared" ref="O246:O309" si="108">$F449*$H449*SUM($AE449,$AG449,$AH449)/100</f>
        <v>6466.3050849224201</v>
      </c>
      <c r="P246" s="32">
        <f t="shared" ref="P246:P309" si="109">$F449*$H449*SUM($AC449)/100</f>
        <v>0</v>
      </c>
      <c r="Q246" s="32">
        <f t="shared" ref="Q246:Q309" si="110">$F449*$H449*SUM($AF449,$AI449,$AK449)/100</f>
        <v>536.61939690069323</v>
      </c>
      <c r="R246" s="32">
        <f t="shared" ref="R246:R309" si="111">$F449*$H449*SUM($AD449)/100</f>
        <v>0</v>
      </c>
      <c r="S246" s="32">
        <f t="shared" ref="S246:S309" si="112">$F449*$H449*SUM($AJ449)/100</f>
        <v>0</v>
      </c>
      <c r="T246" s="32">
        <f t="shared" si="83"/>
        <v>7002.9244818231136</v>
      </c>
      <c r="U246" s="32">
        <f t="shared" si="98"/>
        <v>90183.860053623284</v>
      </c>
      <c r="V246" s="32">
        <f t="shared" si="98"/>
        <v>153344.1550696574</v>
      </c>
      <c r="W246" s="32">
        <f t="shared" si="98"/>
        <v>1662.330637761039</v>
      </c>
      <c r="X246" s="32">
        <f t="shared" si="98"/>
        <v>37502.719995543717</v>
      </c>
      <c r="Y246" s="32">
        <f t="shared" si="98"/>
        <v>12091.701100332273</v>
      </c>
      <c r="Z246" s="32">
        <f t="shared" si="85"/>
        <v>18197.791650107945</v>
      </c>
      <c r="AA246" s="8"/>
      <c r="AB246" s="32">
        <f t="shared" si="86"/>
        <v>14768.957492530248</v>
      </c>
      <c r="AC246" s="32">
        <f t="shared" si="87"/>
        <v>214916.7759542758</v>
      </c>
      <c r="AD246" s="32">
        <f t="shared" si="88"/>
        <v>85927.533435881094</v>
      </c>
      <c r="AE246" s="32">
        <f t="shared" si="89"/>
        <v>5598.927872359749</v>
      </c>
      <c r="AF246" s="8"/>
      <c r="AG246" s="32">
        <f t="shared" ref="AG246:AG309" si="113">SUM(AM449,AN449,AO449)*$F246</f>
        <v>0</v>
      </c>
      <c r="AH246" s="32">
        <f t="shared" ref="AH246:AH309" si="114">SUM(AR449,AT449,AV449)*$F246</f>
        <v>236486.53596280038</v>
      </c>
      <c r="AI246" s="32">
        <f t="shared" ref="AI246:AI309" si="115">SUM(AP449)*$F246</f>
        <v>0</v>
      </c>
      <c r="AJ246" s="32">
        <f t="shared" ref="AJ246:AJ309" si="116">SUM(AS449,AU449,AW449)*$F246</f>
        <v>25507.235536961951</v>
      </c>
      <c r="AK246" s="32">
        <f t="shared" si="90"/>
        <v>0</v>
      </c>
      <c r="AL246" s="32">
        <f t="shared" si="94"/>
        <v>59218.423255284659</v>
      </c>
      <c r="AN246" s="39">
        <f t="shared" ref="AN246:AN309" si="117">VLOOKUP($C246,$AZ$321:$BC$341,2,FALSE)</f>
        <v>0.34</v>
      </c>
      <c r="AO246" s="39">
        <f t="shared" ref="AO246:AO309" si="118">VLOOKUP($C246,$AZ$321:$BC$341,3,FALSE)</f>
        <v>0.44</v>
      </c>
      <c r="AP246" s="39">
        <f t="shared" ref="AP246:AP309" si="119">VLOOKUP($C246,$AZ$321:$BC$341,4,FALSE)</f>
        <v>0.22</v>
      </c>
      <c r="AR246" s="51">
        <f t="shared" ref="AR246:AT277" si="120">AN246*$T246</f>
        <v>2380.9943238198589</v>
      </c>
      <c r="AS246" s="51">
        <f t="shared" si="120"/>
        <v>3081.28677200217</v>
      </c>
      <c r="AT246" s="51">
        <f t="shared" si="120"/>
        <v>1540.643386001085</v>
      </c>
      <c r="AV246" s="7"/>
      <c r="AW246" s="7"/>
      <c r="AX246" s="7"/>
      <c r="AY246" s="7"/>
    </row>
    <row r="247" spans="2:51" s="12" customFormat="1" ht="12.75" customHeight="1" x14ac:dyDescent="0.15">
      <c r="B247" s="16" t="s">
        <v>216</v>
      </c>
      <c r="C247" s="16" t="str">
        <f t="shared" si="99"/>
        <v>Western Asia</v>
      </c>
      <c r="D247" s="16" t="str">
        <f t="shared" si="100"/>
        <v>Middle East and Africa</v>
      </c>
      <c r="E247" s="16" t="str">
        <f t="shared" si="100"/>
        <v/>
      </c>
      <c r="F247" s="32">
        <v>308913.19858407899</v>
      </c>
      <c r="G247" s="32">
        <f t="shared" si="101"/>
        <v>0</v>
      </c>
      <c r="H247" s="32">
        <f t="shared" si="102"/>
        <v>0</v>
      </c>
      <c r="I247" s="32">
        <f t="shared" si="103"/>
        <v>0</v>
      </c>
      <c r="J247" s="32">
        <f t="shared" si="104"/>
        <v>0</v>
      </c>
      <c r="K247" s="32">
        <f t="shared" si="105"/>
        <v>0</v>
      </c>
      <c r="L247" s="32">
        <f t="shared" si="106"/>
        <v>0</v>
      </c>
      <c r="M247" s="32">
        <f t="shared" ref="M247:M310" si="121">SUM(G247:L247)</f>
        <v>0</v>
      </c>
      <c r="N247" s="32">
        <f t="shared" si="107"/>
        <v>0</v>
      </c>
      <c r="O247" s="32">
        <f t="shared" si="108"/>
        <v>0</v>
      </c>
      <c r="P247" s="32">
        <f t="shared" si="109"/>
        <v>0</v>
      </c>
      <c r="Q247" s="32">
        <f t="shared" si="110"/>
        <v>0</v>
      </c>
      <c r="R247" s="32">
        <f t="shared" si="111"/>
        <v>0</v>
      </c>
      <c r="S247" s="32">
        <f t="shared" si="112"/>
        <v>0</v>
      </c>
      <c r="T247" s="32">
        <f t="shared" ref="T247:T310" si="122">SUM(N247:S247)</f>
        <v>0</v>
      </c>
      <c r="U247" s="32">
        <f t="shared" ref="U247:Y262" si="123">I450*$F450/100</f>
        <v>81.343905886007136</v>
      </c>
      <c r="V247" s="32">
        <f t="shared" si="123"/>
        <v>2481.7619275861107</v>
      </c>
      <c r="W247" s="32">
        <f t="shared" si="123"/>
        <v>616.35482102183403</v>
      </c>
      <c r="X247" s="32">
        <f t="shared" si="123"/>
        <v>300772.87091361248</v>
      </c>
      <c r="Y247" s="32">
        <f t="shared" si="123"/>
        <v>1346.2698132381452</v>
      </c>
      <c r="Z247" s="32">
        <f t="shared" ref="Z247:Z310" si="124">F247-SUM(T247:Y247,M247)</f>
        <v>3614.5972027344396</v>
      </c>
      <c r="AA247" s="8"/>
      <c r="AB247" s="32">
        <f t="shared" ref="AB247:AB310" si="125">SUM(O450,P450,R450,T450)</f>
        <v>163935.55165207383</v>
      </c>
      <c r="AC247" s="32">
        <f t="shared" ref="AC247:AC310" si="126">SUM(U450,Q450)</f>
        <v>110039.76084512461</v>
      </c>
      <c r="AD247" s="32">
        <f t="shared" ref="AD247:AD310" si="127">SUM(S450,V450)</f>
        <v>34937.0658773779</v>
      </c>
      <c r="AE247" s="32">
        <f t="shared" ref="AE247:AE310" si="128">SUM(W450,X450)</f>
        <v>0.82020950317382801</v>
      </c>
      <c r="AF247" s="8"/>
      <c r="AG247" s="32">
        <f t="shared" si="113"/>
        <v>0</v>
      </c>
      <c r="AH247" s="32">
        <f t="shared" si="114"/>
        <v>0</v>
      </c>
      <c r="AI247" s="32">
        <f t="shared" si="115"/>
        <v>0</v>
      </c>
      <c r="AJ247" s="32">
        <f t="shared" si="116"/>
        <v>0</v>
      </c>
      <c r="AK247" s="32">
        <f t="shared" ref="AK247:AK310" si="129">SUM(AQ450)*$F247</f>
        <v>308913.19858407899</v>
      </c>
      <c r="AL247" s="32">
        <f t="shared" si="94"/>
        <v>0</v>
      </c>
      <c r="AN247" s="39">
        <f t="shared" si="117"/>
        <v>7.0000000000000007E-2</v>
      </c>
      <c r="AO247" s="39">
        <f t="shared" si="118"/>
        <v>0.57999999999999996</v>
      </c>
      <c r="AP247" s="39">
        <f t="shared" si="119"/>
        <v>0.35</v>
      </c>
      <c r="AR247" s="51">
        <f t="shared" si="120"/>
        <v>0</v>
      </c>
      <c r="AS247" s="51">
        <f t="shared" si="120"/>
        <v>0</v>
      </c>
      <c r="AT247" s="51">
        <f t="shared" si="120"/>
        <v>0</v>
      </c>
    </row>
    <row r="248" spans="2:51" s="12" customFormat="1" ht="12.75" customHeight="1" x14ac:dyDescent="0.15">
      <c r="B248" s="16" t="s">
        <v>217</v>
      </c>
      <c r="C248" s="16" t="str">
        <f t="shared" si="99"/>
        <v>Southern Asia</v>
      </c>
      <c r="D248" s="16" t="str">
        <f t="shared" si="100"/>
        <v>Asia (Sans Japan)</v>
      </c>
      <c r="E248" s="16" t="str">
        <f t="shared" si="100"/>
        <v/>
      </c>
      <c r="F248" s="32">
        <v>796442.79780316295</v>
      </c>
      <c r="G248" s="32">
        <f t="shared" si="101"/>
        <v>0</v>
      </c>
      <c r="H248" s="32">
        <f t="shared" si="102"/>
        <v>970.09082773894738</v>
      </c>
      <c r="I248" s="32">
        <f t="shared" si="103"/>
        <v>34164.464329199029</v>
      </c>
      <c r="J248" s="32">
        <f t="shared" si="104"/>
        <v>4614.5340992079964</v>
      </c>
      <c r="K248" s="32">
        <f t="shared" si="105"/>
        <v>103475.80115591147</v>
      </c>
      <c r="L248" s="32">
        <f t="shared" si="106"/>
        <v>0</v>
      </c>
      <c r="M248" s="32">
        <f t="shared" si="121"/>
        <v>143224.89041205743</v>
      </c>
      <c r="N248" s="32">
        <f t="shared" si="107"/>
        <v>0</v>
      </c>
      <c r="O248" s="32">
        <f t="shared" si="108"/>
        <v>423.52423870800999</v>
      </c>
      <c r="P248" s="32">
        <f t="shared" si="109"/>
        <v>14915.591748883884</v>
      </c>
      <c r="Q248" s="32">
        <f t="shared" si="110"/>
        <v>2014.6227399287829</v>
      </c>
      <c r="R248" s="32">
        <f t="shared" si="111"/>
        <v>45175.677015113535</v>
      </c>
      <c r="S248" s="32">
        <f t="shared" si="112"/>
        <v>0</v>
      </c>
      <c r="T248" s="32">
        <f t="shared" si="122"/>
        <v>62529.415742634214</v>
      </c>
      <c r="U248" s="32">
        <f t="shared" si="123"/>
        <v>18894.949910011586</v>
      </c>
      <c r="V248" s="32">
        <f t="shared" si="123"/>
        <v>170951.54495382545</v>
      </c>
      <c r="W248" s="32">
        <f t="shared" si="123"/>
        <v>25208.635037058015</v>
      </c>
      <c r="X248" s="32">
        <f t="shared" si="123"/>
        <v>363375.16288657824</v>
      </c>
      <c r="Y248" s="32">
        <f t="shared" si="123"/>
        <v>11083.906507596001</v>
      </c>
      <c r="Z248" s="32">
        <f t="shared" si="124"/>
        <v>1174.2923534020083</v>
      </c>
      <c r="AA248" s="8"/>
      <c r="AB248" s="32">
        <f t="shared" si="125"/>
        <v>415643.99046742753</v>
      </c>
      <c r="AC248" s="32">
        <f t="shared" si="126"/>
        <v>271202.13637691602</v>
      </c>
      <c r="AD248" s="32">
        <f t="shared" si="127"/>
        <v>108902.712288618</v>
      </c>
      <c r="AE248" s="32">
        <f t="shared" si="128"/>
        <v>693.95867019891693</v>
      </c>
      <c r="AF248" s="8"/>
      <c r="AG248" s="32">
        <f t="shared" si="113"/>
        <v>0</v>
      </c>
      <c r="AH248" s="32">
        <f t="shared" si="114"/>
        <v>28510.979631477847</v>
      </c>
      <c r="AI248" s="32">
        <f t="shared" si="115"/>
        <v>189911.94442472377</v>
      </c>
      <c r="AJ248" s="32">
        <f t="shared" si="116"/>
        <v>128287.82009894228</v>
      </c>
      <c r="AK248" s="32">
        <f t="shared" si="129"/>
        <v>449732.13329229882</v>
      </c>
      <c r="AL248" s="32">
        <f t="shared" si="94"/>
        <v>0</v>
      </c>
      <c r="AN248" s="39">
        <f t="shared" si="117"/>
        <v>0.25</v>
      </c>
      <c r="AO248" s="39">
        <f t="shared" si="118"/>
        <v>0.42</v>
      </c>
      <c r="AP248" s="39">
        <f t="shared" si="119"/>
        <v>0.33</v>
      </c>
      <c r="AR248" s="51">
        <f t="shared" si="120"/>
        <v>15632.353935658553</v>
      </c>
      <c r="AS248" s="51">
        <f t="shared" si="120"/>
        <v>26262.354611906369</v>
      </c>
      <c r="AT248" s="51">
        <f t="shared" si="120"/>
        <v>20634.707195069292</v>
      </c>
      <c r="AV248" s="7"/>
      <c r="AW248" s="7"/>
      <c r="AX248" s="7"/>
      <c r="AY248" s="7"/>
    </row>
    <row r="249" spans="2:51" s="12" customFormat="1" ht="12.75" customHeight="1" x14ac:dyDescent="0.15">
      <c r="B249" s="16" t="s">
        <v>218</v>
      </c>
      <c r="C249" s="16" t="str">
        <f t="shared" si="99"/>
        <v>Pacific Islands</v>
      </c>
      <c r="D249" s="16" t="str">
        <f t="shared" si="100"/>
        <v/>
      </c>
      <c r="E249" s="16" t="str">
        <f t="shared" si="100"/>
        <v/>
      </c>
      <c r="F249" s="32">
        <v>460.74778944253899</v>
      </c>
      <c r="G249" s="32">
        <f t="shared" si="101"/>
        <v>0</v>
      </c>
      <c r="H249" s="32">
        <f t="shared" si="102"/>
        <v>0</v>
      </c>
      <c r="I249" s="32">
        <f t="shared" si="103"/>
        <v>0</v>
      </c>
      <c r="J249" s="32">
        <f t="shared" si="104"/>
        <v>0</v>
      </c>
      <c r="K249" s="32">
        <f t="shared" si="105"/>
        <v>0</v>
      </c>
      <c r="L249" s="32">
        <f t="shared" si="106"/>
        <v>0</v>
      </c>
      <c r="M249" s="32">
        <f t="shared" si="121"/>
        <v>0</v>
      </c>
      <c r="N249" s="32">
        <f t="shared" si="107"/>
        <v>0</v>
      </c>
      <c r="O249" s="32">
        <f t="shared" si="108"/>
        <v>0</v>
      </c>
      <c r="P249" s="32">
        <f t="shared" si="109"/>
        <v>0</v>
      </c>
      <c r="Q249" s="32">
        <f t="shared" si="110"/>
        <v>0</v>
      </c>
      <c r="R249" s="32">
        <f t="shared" si="111"/>
        <v>0</v>
      </c>
      <c r="S249" s="32">
        <f t="shared" si="112"/>
        <v>0</v>
      </c>
      <c r="T249" s="32">
        <f t="shared" si="122"/>
        <v>0</v>
      </c>
      <c r="U249" s="32">
        <f t="shared" si="123"/>
        <v>123.1922613112651</v>
      </c>
      <c r="V249" s="32">
        <f t="shared" si="123"/>
        <v>144.94963318216367</v>
      </c>
      <c r="W249" s="32">
        <f t="shared" si="123"/>
        <v>14.608654646973378</v>
      </c>
      <c r="X249" s="32">
        <f t="shared" si="123"/>
        <v>0</v>
      </c>
      <c r="Y249" s="32">
        <f t="shared" si="123"/>
        <v>15.210556619755257</v>
      </c>
      <c r="Z249" s="32">
        <f t="shared" si="124"/>
        <v>162.78668368238158</v>
      </c>
      <c r="AA249" s="8"/>
      <c r="AB249" s="32">
        <f t="shared" si="125"/>
        <v>203.09948378801317</v>
      </c>
      <c r="AC249" s="32">
        <f t="shared" si="126"/>
        <v>255.93488121032701</v>
      </c>
      <c r="AD249" s="32">
        <f t="shared" si="127"/>
        <v>0</v>
      </c>
      <c r="AE249" s="32">
        <f t="shared" si="128"/>
        <v>1.7134244441986</v>
      </c>
      <c r="AF249" s="8"/>
      <c r="AG249" s="32">
        <f t="shared" si="113"/>
        <v>0</v>
      </c>
      <c r="AH249" s="32">
        <f t="shared" si="114"/>
        <v>0</v>
      </c>
      <c r="AI249" s="32">
        <f t="shared" si="115"/>
        <v>0</v>
      </c>
      <c r="AJ249" s="32">
        <f t="shared" si="116"/>
        <v>0</v>
      </c>
      <c r="AK249" s="32">
        <f t="shared" si="129"/>
        <v>0</v>
      </c>
      <c r="AL249" s="32">
        <f t="shared" si="94"/>
        <v>0</v>
      </c>
      <c r="AN249" s="39">
        <f t="shared" si="117"/>
        <v>0.31</v>
      </c>
      <c r="AO249" s="39">
        <f t="shared" si="118"/>
        <v>0.55000000000000004</v>
      </c>
      <c r="AP249" s="39">
        <f t="shared" si="119"/>
        <v>0.14000000000000001</v>
      </c>
      <c r="AR249" s="51">
        <f t="shared" si="120"/>
        <v>0</v>
      </c>
      <c r="AS249" s="51">
        <f t="shared" si="120"/>
        <v>0</v>
      </c>
      <c r="AT249" s="51">
        <f t="shared" si="120"/>
        <v>0</v>
      </c>
    </row>
    <row r="250" spans="2:51" s="12" customFormat="1" ht="12.75" customHeight="1" x14ac:dyDescent="0.15">
      <c r="B250" s="16" t="s">
        <v>219</v>
      </c>
      <c r="C250" s="16" t="str">
        <f t="shared" si="99"/>
        <v>Central America</v>
      </c>
      <c r="D250" s="16" t="str">
        <f t="shared" si="100"/>
        <v>Latin America</v>
      </c>
      <c r="E250" s="16" t="str">
        <f t="shared" si="100"/>
        <v/>
      </c>
      <c r="F250" s="32">
        <v>75505.526007771405</v>
      </c>
      <c r="G250" s="32">
        <f t="shared" si="101"/>
        <v>346.24754593935921</v>
      </c>
      <c r="H250" s="32">
        <f t="shared" si="102"/>
        <v>0</v>
      </c>
      <c r="I250" s="32">
        <f t="shared" si="103"/>
        <v>0</v>
      </c>
      <c r="J250" s="32">
        <f t="shared" si="104"/>
        <v>0</v>
      </c>
      <c r="K250" s="32">
        <f t="shared" si="105"/>
        <v>0</v>
      </c>
      <c r="L250" s="32">
        <f t="shared" si="106"/>
        <v>0</v>
      </c>
      <c r="M250" s="32">
        <f t="shared" si="121"/>
        <v>346.24754593935921</v>
      </c>
      <c r="N250" s="32">
        <f t="shared" si="107"/>
        <v>9347.2061467822077</v>
      </c>
      <c r="O250" s="32">
        <f t="shared" si="108"/>
        <v>0</v>
      </c>
      <c r="P250" s="32">
        <f t="shared" si="109"/>
        <v>0</v>
      </c>
      <c r="Q250" s="32">
        <f t="shared" si="110"/>
        <v>0</v>
      </c>
      <c r="R250" s="32">
        <f t="shared" si="111"/>
        <v>0</v>
      </c>
      <c r="S250" s="32">
        <f t="shared" si="112"/>
        <v>0</v>
      </c>
      <c r="T250" s="32">
        <f t="shared" si="122"/>
        <v>9347.2061467822077</v>
      </c>
      <c r="U250" s="32">
        <f t="shared" si="123"/>
        <v>42066.87379420099</v>
      </c>
      <c r="V250" s="32">
        <f t="shared" si="123"/>
        <v>16269.792325649396</v>
      </c>
      <c r="W250" s="32">
        <f t="shared" si="123"/>
        <v>717.24036698888153</v>
      </c>
      <c r="X250" s="32">
        <f t="shared" si="123"/>
        <v>457.09293078896951</v>
      </c>
      <c r="Y250" s="32">
        <f t="shared" si="123"/>
        <v>2821.9330700965284</v>
      </c>
      <c r="Z250" s="32">
        <f t="shared" si="124"/>
        <v>3479.139827325067</v>
      </c>
      <c r="AA250" s="8"/>
      <c r="AB250" s="32">
        <f t="shared" si="125"/>
        <v>18513.914304316</v>
      </c>
      <c r="AC250" s="32">
        <f t="shared" si="126"/>
        <v>43824.739308476303</v>
      </c>
      <c r="AD250" s="32">
        <f t="shared" si="127"/>
        <v>12720.795642673889</v>
      </c>
      <c r="AE250" s="32">
        <f t="shared" si="128"/>
        <v>446.07675230503054</v>
      </c>
      <c r="AF250" s="8"/>
      <c r="AG250" s="32">
        <f t="shared" si="113"/>
        <v>75505.533558323994</v>
      </c>
      <c r="AH250" s="32">
        <f t="shared" si="114"/>
        <v>0</v>
      </c>
      <c r="AI250" s="32">
        <f t="shared" si="115"/>
        <v>0</v>
      </c>
      <c r="AJ250" s="32">
        <f t="shared" si="116"/>
        <v>0</v>
      </c>
      <c r="AK250" s="32">
        <f t="shared" si="129"/>
        <v>0</v>
      </c>
      <c r="AL250" s="32">
        <f t="shared" si="94"/>
        <v>0</v>
      </c>
      <c r="AN250" s="39">
        <f t="shared" si="117"/>
        <v>0.24</v>
      </c>
      <c r="AO250" s="39">
        <f t="shared" si="118"/>
        <v>0.51</v>
      </c>
      <c r="AP250" s="39">
        <f t="shared" si="119"/>
        <v>0.24</v>
      </c>
      <c r="AR250" s="51">
        <f t="shared" si="120"/>
        <v>2243.3294752277297</v>
      </c>
      <c r="AS250" s="51">
        <f t="shared" si="120"/>
        <v>4767.0751348589256</v>
      </c>
      <c r="AT250" s="51">
        <f t="shared" si="120"/>
        <v>2243.3294752277297</v>
      </c>
      <c r="AV250" s="7"/>
      <c r="AW250" s="7"/>
      <c r="AX250" s="7"/>
      <c r="AY250" s="7"/>
    </row>
    <row r="251" spans="2:51" s="12" customFormat="1" ht="12.75" customHeight="1" x14ac:dyDescent="0.15">
      <c r="B251" s="16" t="s">
        <v>220</v>
      </c>
      <c r="C251" s="16" t="str">
        <f t="shared" si="99"/>
        <v>Pacific Islands</v>
      </c>
      <c r="D251" s="16" t="str">
        <f t="shared" si="100"/>
        <v>Asia (Sans Japan)</v>
      </c>
      <c r="E251" s="16" t="str">
        <f t="shared" si="100"/>
        <v/>
      </c>
      <c r="F251" s="32">
        <v>465247.5321213</v>
      </c>
      <c r="G251" s="32">
        <f t="shared" si="101"/>
        <v>8742.6627181020303</v>
      </c>
      <c r="H251" s="32">
        <f t="shared" si="102"/>
        <v>0</v>
      </c>
      <c r="I251" s="32">
        <f t="shared" si="103"/>
        <v>0</v>
      </c>
      <c r="J251" s="32">
        <f t="shared" si="104"/>
        <v>3932.707156010772</v>
      </c>
      <c r="K251" s="32">
        <f t="shared" si="105"/>
        <v>0</v>
      </c>
      <c r="L251" s="32">
        <f t="shared" si="106"/>
        <v>0</v>
      </c>
      <c r="M251" s="32">
        <f t="shared" si="121"/>
        <v>12675.369874112803</v>
      </c>
      <c r="N251" s="32">
        <f t="shared" si="107"/>
        <v>5751.8885919122458</v>
      </c>
      <c r="O251" s="32">
        <f t="shared" si="108"/>
        <v>0</v>
      </c>
      <c r="P251" s="32">
        <f t="shared" si="109"/>
        <v>0</v>
      </c>
      <c r="Q251" s="32">
        <f t="shared" si="110"/>
        <v>2587.3688778080596</v>
      </c>
      <c r="R251" s="32">
        <f t="shared" si="111"/>
        <v>0</v>
      </c>
      <c r="S251" s="32">
        <f t="shared" si="112"/>
        <v>0</v>
      </c>
      <c r="T251" s="32">
        <f t="shared" si="122"/>
        <v>8339.2574697203054</v>
      </c>
      <c r="U251" s="32">
        <f t="shared" si="123"/>
        <v>295502.04306924721</v>
      </c>
      <c r="V251" s="32">
        <f t="shared" si="123"/>
        <v>134849.95510981794</v>
      </c>
      <c r="W251" s="32">
        <f t="shared" si="123"/>
        <v>2209.8098727552201</v>
      </c>
      <c r="X251" s="32">
        <f t="shared" si="123"/>
        <v>33.253695231757966</v>
      </c>
      <c r="Y251" s="32">
        <f t="shared" si="123"/>
        <v>7810.3386855051258</v>
      </c>
      <c r="Z251" s="32">
        <f t="shared" si="124"/>
        <v>3827.5043449095683</v>
      </c>
      <c r="AA251" s="8"/>
      <c r="AB251" s="32">
        <f t="shared" si="125"/>
        <v>195362.93001008022</v>
      </c>
      <c r="AC251" s="32">
        <f t="shared" si="126"/>
        <v>172425.90890741299</v>
      </c>
      <c r="AD251" s="32">
        <f t="shared" si="127"/>
        <v>95193.820669174151</v>
      </c>
      <c r="AE251" s="32">
        <f t="shared" si="128"/>
        <v>2264.8725346326814</v>
      </c>
      <c r="AF251" s="8"/>
      <c r="AG251" s="32">
        <f t="shared" si="113"/>
        <v>337471.1124539483</v>
      </c>
      <c r="AH251" s="32">
        <f t="shared" si="114"/>
        <v>0</v>
      </c>
      <c r="AI251" s="32">
        <f t="shared" si="115"/>
        <v>0</v>
      </c>
      <c r="AJ251" s="32">
        <f t="shared" si="116"/>
        <v>127776.41966735164</v>
      </c>
      <c r="AK251" s="32">
        <f t="shared" si="129"/>
        <v>0</v>
      </c>
      <c r="AL251" s="32">
        <f t="shared" si="94"/>
        <v>0</v>
      </c>
      <c r="AN251" s="39">
        <f t="shared" si="117"/>
        <v>0.31</v>
      </c>
      <c r="AO251" s="39">
        <f t="shared" si="118"/>
        <v>0.55000000000000004</v>
      </c>
      <c r="AP251" s="39">
        <f t="shared" si="119"/>
        <v>0.14000000000000001</v>
      </c>
      <c r="AR251" s="51">
        <f t="shared" si="120"/>
        <v>2585.1698156132948</v>
      </c>
      <c r="AS251" s="51">
        <f t="shared" si="120"/>
        <v>4586.591608346168</v>
      </c>
      <c r="AT251" s="51">
        <f t="shared" si="120"/>
        <v>1167.4960457608429</v>
      </c>
    </row>
    <row r="252" spans="2:51" s="12" customFormat="1" ht="12.75" customHeight="1" x14ac:dyDescent="0.15">
      <c r="B252" s="16" t="s">
        <v>221</v>
      </c>
      <c r="C252" s="16" t="str">
        <f t="shared" si="99"/>
        <v>South America</v>
      </c>
      <c r="D252" s="16" t="str">
        <f t="shared" si="100"/>
        <v>Latin America</v>
      </c>
      <c r="E252" s="16" t="str">
        <f t="shared" si="100"/>
        <v/>
      </c>
      <c r="F252" s="32">
        <v>401177.09559780301</v>
      </c>
      <c r="G252" s="32">
        <f t="shared" si="101"/>
        <v>150.68302441498895</v>
      </c>
      <c r="H252" s="32">
        <f t="shared" si="102"/>
        <v>517.54260919237504</v>
      </c>
      <c r="I252" s="32">
        <f t="shared" si="103"/>
        <v>0</v>
      </c>
      <c r="J252" s="32">
        <f t="shared" si="104"/>
        <v>0</v>
      </c>
      <c r="K252" s="32">
        <f t="shared" si="105"/>
        <v>0</v>
      </c>
      <c r="L252" s="32">
        <f t="shared" si="106"/>
        <v>0</v>
      </c>
      <c r="M252" s="32">
        <f t="shared" si="121"/>
        <v>668.22563360736399</v>
      </c>
      <c r="N252" s="32">
        <f t="shared" si="107"/>
        <v>12582.376982996999</v>
      </c>
      <c r="O252" s="32">
        <f t="shared" si="108"/>
        <v>43215.99091141278</v>
      </c>
      <c r="P252" s="32">
        <f t="shared" si="109"/>
        <v>0</v>
      </c>
      <c r="Q252" s="32">
        <f t="shared" si="110"/>
        <v>0</v>
      </c>
      <c r="R252" s="32">
        <f t="shared" si="111"/>
        <v>0</v>
      </c>
      <c r="S252" s="32">
        <f t="shared" si="112"/>
        <v>0</v>
      </c>
      <c r="T252" s="32">
        <f t="shared" si="122"/>
        <v>55798.367894409777</v>
      </c>
      <c r="U252" s="32">
        <f t="shared" si="123"/>
        <v>194027.50714182804</v>
      </c>
      <c r="V252" s="32">
        <f t="shared" si="123"/>
        <v>142801.64738265402</v>
      </c>
      <c r="W252" s="32">
        <f t="shared" si="123"/>
        <v>1917.8247495533035</v>
      </c>
      <c r="X252" s="32">
        <f t="shared" si="123"/>
        <v>105.18557407489881</v>
      </c>
      <c r="Y252" s="32">
        <f t="shared" si="123"/>
        <v>5858.3315618147935</v>
      </c>
      <c r="Z252" s="32">
        <f t="shared" si="124"/>
        <v>5.6598607916384935E-3</v>
      </c>
      <c r="AA252" s="8"/>
      <c r="AB252" s="32">
        <f t="shared" si="125"/>
        <v>300983.91248851974</v>
      </c>
      <c r="AC252" s="32">
        <f t="shared" si="126"/>
        <v>98071.92164206499</v>
      </c>
      <c r="AD252" s="32">
        <f t="shared" si="127"/>
        <v>77.329261779785099</v>
      </c>
      <c r="AE252" s="32">
        <f t="shared" si="128"/>
        <v>2043.93220543861</v>
      </c>
      <c r="AF252" s="8"/>
      <c r="AG252" s="32">
        <f t="shared" si="113"/>
        <v>105374.98122664914</v>
      </c>
      <c r="AH252" s="32">
        <f t="shared" si="114"/>
        <v>295802.11437115388</v>
      </c>
      <c r="AI252" s="32">
        <f t="shared" si="115"/>
        <v>0</v>
      </c>
      <c r="AJ252" s="32">
        <f t="shared" si="116"/>
        <v>0</v>
      </c>
      <c r="AK252" s="32">
        <f t="shared" si="129"/>
        <v>0</v>
      </c>
      <c r="AL252" s="32">
        <f t="shared" si="94"/>
        <v>0</v>
      </c>
      <c r="AN252" s="39">
        <f t="shared" si="117"/>
        <v>0.32</v>
      </c>
      <c r="AO252" s="39">
        <f t="shared" si="118"/>
        <v>0.6</v>
      </c>
      <c r="AP252" s="39">
        <f t="shared" si="119"/>
        <v>0.08</v>
      </c>
      <c r="AR252" s="51">
        <f t="shared" si="120"/>
        <v>17855.477726211127</v>
      </c>
      <c r="AS252" s="51">
        <f t="shared" si="120"/>
        <v>33479.020736645864</v>
      </c>
      <c r="AT252" s="51">
        <f t="shared" si="120"/>
        <v>4463.8694315527819</v>
      </c>
      <c r="AV252" s="7"/>
      <c r="AW252" s="7"/>
      <c r="AX252" s="7"/>
      <c r="AY252" s="7"/>
    </row>
    <row r="253" spans="2:51" s="12" customFormat="1" ht="12.75" customHeight="1" x14ac:dyDescent="0.15">
      <c r="B253" s="16" t="s">
        <v>222</v>
      </c>
      <c r="C253" s="16" t="str">
        <f t="shared" si="99"/>
        <v>South America</v>
      </c>
      <c r="D253" s="16" t="str">
        <f t="shared" si="100"/>
        <v>Latin America</v>
      </c>
      <c r="E253" s="16" t="str">
        <f t="shared" si="100"/>
        <v/>
      </c>
      <c r="F253" s="32">
        <v>1299324.2969124301</v>
      </c>
      <c r="G253" s="32">
        <f t="shared" si="101"/>
        <v>8748.0655051178492</v>
      </c>
      <c r="H253" s="32">
        <f t="shared" si="102"/>
        <v>1623.5478524858379</v>
      </c>
      <c r="I253" s="32">
        <f t="shared" si="103"/>
        <v>0</v>
      </c>
      <c r="J253" s="32">
        <f t="shared" si="104"/>
        <v>6435.766013667715</v>
      </c>
      <c r="K253" s="32">
        <f t="shared" si="105"/>
        <v>70.768385730332582</v>
      </c>
      <c r="L253" s="32">
        <f t="shared" si="106"/>
        <v>0</v>
      </c>
      <c r="M253" s="32">
        <f t="shared" si="121"/>
        <v>16878.147757001734</v>
      </c>
      <c r="N253" s="32">
        <f t="shared" si="107"/>
        <v>13368.744020059747</v>
      </c>
      <c r="O253" s="32">
        <f t="shared" si="108"/>
        <v>2481.0966071873845</v>
      </c>
      <c r="P253" s="32">
        <f t="shared" si="109"/>
        <v>0</v>
      </c>
      <c r="Q253" s="32">
        <f t="shared" si="110"/>
        <v>9835.1010699896397</v>
      </c>
      <c r="R253" s="32">
        <f t="shared" si="111"/>
        <v>108.14784514224097</v>
      </c>
      <c r="S253" s="32">
        <f t="shared" si="112"/>
        <v>0</v>
      </c>
      <c r="T253" s="32">
        <f t="shared" si="122"/>
        <v>25793.08954237901</v>
      </c>
      <c r="U253" s="32">
        <f t="shared" si="123"/>
        <v>691375.99251528713</v>
      </c>
      <c r="V253" s="32">
        <f t="shared" si="123"/>
        <v>379627.75629667839</v>
      </c>
      <c r="W253" s="32">
        <f t="shared" si="123"/>
        <v>7355.3164205791918</v>
      </c>
      <c r="X253" s="32">
        <f t="shared" si="123"/>
        <v>163018.86088371594</v>
      </c>
      <c r="Y253" s="32">
        <f t="shared" si="123"/>
        <v>11017.478545271126</v>
      </c>
      <c r="Z253" s="32">
        <f t="shared" si="124"/>
        <v>4257.654951517703</v>
      </c>
      <c r="AA253" s="8"/>
      <c r="AB253" s="32">
        <f t="shared" si="125"/>
        <v>618995.40195333806</v>
      </c>
      <c r="AC253" s="32">
        <f t="shared" si="126"/>
        <v>445342.89249086299</v>
      </c>
      <c r="AD253" s="32">
        <f t="shared" si="127"/>
        <v>219949.3378438942</v>
      </c>
      <c r="AE253" s="32">
        <f t="shared" si="128"/>
        <v>15036.664624333374</v>
      </c>
      <c r="AF253" s="8"/>
      <c r="AG253" s="32">
        <f t="shared" si="113"/>
        <v>596579.16383286554</v>
      </c>
      <c r="AH253" s="32">
        <f t="shared" si="114"/>
        <v>111102.75191281777</v>
      </c>
      <c r="AI253" s="32">
        <f t="shared" si="115"/>
        <v>0</v>
      </c>
      <c r="AJ253" s="32">
        <f t="shared" si="116"/>
        <v>437778.99657497066</v>
      </c>
      <c r="AK253" s="32">
        <f t="shared" si="129"/>
        <v>153863.38459177615</v>
      </c>
      <c r="AL253" s="32">
        <f t="shared" si="94"/>
        <v>0</v>
      </c>
      <c r="AN253" s="39">
        <f t="shared" si="117"/>
        <v>0.32</v>
      </c>
      <c r="AO253" s="39">
        <f t="shared" si="118"/>
        <v>0.6</v>
      </c>
      <c r="AP253" s="39">
        <f t="shared" si="119"/>
        <v>0.08</v>
      </c>
      <c r="AR253" s="51">
        <f t="shared" si="120"/>
        <v>8253.7886535612834</v>
      </c>
      <c r="AS253" s="51">
        <f t="shared" si="120"/>
        <v>15475.853725427405</v>
      </c>
      <c r="AT253" s="51">
        <f t="shared" si="120"/>
        <v>2063.4471633903208</v>
      </c>
    </row>
    <row r="254" spans="2:51" s="12" customFormat="1" ht="12.75" customHeight="1" x14ac:dyDescent="0.15">
      <c r="B254" s="16" t="s">
        <v>223</v>
      </c>
      <c r="C254" s="16" t="str">
        <f t="shared" si="99"/>
        <v>South-eastern Asia</v>
      </c>
      <c r="D254" s="16" t="str">
        <f t="shared" si="100"/>
        <v>Asia (Sans Japan)</v>
      </c>
      <c r="E254" s="16" t="str">
        <f t="shared" si="100"/>
        <v/>
      </c>
      <c r="F254" s="32">
        <v>297462.54962521698</v>
      </c>
      <c r="G254" s="32">
        <f t="shared" si="101"/>
        <v>14490.202198557325</v>
      </c>
      <c r="H254" s="32">
        <f t="shared" si="102"/>
        <v>0</v>
      </c>
      <c r="I254" s="32">
        <f t="shared" si="103"/>
        <v>0</v>
      </c>
      <c r="J254" s="32">
        <f t="shared" si="104"/>
        <v>0</v>
      </c>
      <c r="K254" s="32">
        <f t="shared" si="105"/>
        <v>0</v>
      </c>
      <c r="L254" s="32">
        <f t="shared" si="106"/>
        <v>0</v>
      </c>
      <c r="M254" s="32">
        <f t="shared" si="121"/>
        <v>14490.202198557325</v>
      </c>
      <c r="N254" s="32">
        <f t="shared" si="107"/>
        <v>93743.663848495562</v>
      </c>
      <c r="O254" s="32">
        <f t="shared" si="108"/>
        <v>0</v>
      </c>
      <c r="P254" s="32">
        <f t="shared" si="109"/>
        <v>0</v>
      </c>
      <c r="Q254" s="32">
        <f t="shared" si="110"/>
        <v>0</v>
      </c>
      <c r="R254" s="32">
        <f t="shared" si="111"/>
        <v>0</v>
      </c>
      <c r="S254" s="32">
        <f t="shared" si="112"/>
        <v>0</v>
      </c>
      <c r="T254" s="32">
        <f t="shared" si="122"/>
        <v>93743.663848495562</v>
      </c>
      <c r="U254" s="32">
        <f t="shared" si="123"/>
        <v>75980.417665136221</v>
      </c>
      <c r="V254" s="32">
        <f t="shared" si="123"/>
        <v>67193.047486108917</v>
      </c>
      <c r="W254" s="32">
        <f t="shared" si="123"/>
        <v>12722.917916157001</v>
      </c>
      <c r="X254" s="32">
        <f t="shared" si="123"/>
        <v>0</v>
      </c>
      <c r="Y254" s="32">
        <f t="shared" si="123"/>
        <v>11277.763890359027</v>
      </c>
      <c r="Z254" s="32">
        <f t="shared" si="124"/>
        <v>22054.536620402941</v>
      </c>
      <c r="AA254" s="8"/>
      <c r="AB254" s="32">
        <f t="shared" si="125"/>
        <v>57418.284753799308</v>
      </c>
      <c r="AC254" s="32">
        <f t="shared" si="126"/>
        <v>157169.56569379562</v>
      </c>
      <c r="AD254" s="32">
        <f t="shared" si="127"/>
        <v>81395.134764194401</v>
      </c>
      <c r="AE254" s="32">
        <f t="shared" si="128"/>
        <v>1479.5644134283</v>
      </c>
      <c r="AF254" s="8"/>
      <c r="AG254" s="32">
        <f t="shared" si="113"/>
        <v>297462.54962521698</v>
      </c>
      <c r="AH254" s="32">
        <f t="shared" si="114"/>
        <v>0</v>
      </c>
      <c r="AI254" s="32">
        <f t="shared" si="115"/>
        <v>0</v>
      </c>
      <c r="AJ254" s="32">
        <f t="shared" si="116"/>
        <v>0</v>
      </c>
      <c r="AK254" s="32">
        <f t="shared" si="129"/>
        <v>0</v>
      </c>
      <c r="AL254" s="32">
        <f t="shared" si="94"/>
        <v>0</v>
      </c>
      <c r="AN254" s="39">
        <f t="shared" si="117"/>
        <v>0.28000000000000003</v>
      </c>
      <c r="AO254" s="39">
        <f t="shared" si="118"/>
        <v>0.55000000000000004</v>
      </c>
      <c r="AP254" s="39">
        <f t="shared" si="119"/>
        <v>0.17</v>
      </c>
      <c r="AR254" s="51">
        <f t="shared" si="120"/>
        <v>26248.22587757876</v>
      </c>
      <c r="AS254" s="51">
        <f t="shared" si="120"/>
        <v>51559.015116672563</v>
      </c>
      <c r="AT254" s="51">
        <f t="shared" si="120"/>
        <v>15936.422854244247</v>
      </c>
      <c r="AV254" s="7"/>
      <c r="AW254" s="7"/>
      <c r="AX254" s="7"/>
      <c r="AY254" s="7"/>
    </row>
    <row r="255" spans="2:51" s="12" customFormat="1" ht="12.75" customHeight="1" x14ac:dyDescent="0.15">
      <c r="B255" s="16" t="s">
        <v>224</v>
      </c>
      <c r="C255" s="16" t="str">
        <f t="shared" si="99"/>
        <v>Eastern Europe</v>
      </c>
      <c r="D255" s="16" t="str">
        <f t="shared" si="100"/>
        <v>Eastern Europe</v>
      </c>
      <c r="E255" s="16" t="str">
        <f t="shared" si="100"/>
        <v>EU</v>
      </c>
      <c r="F255" s="32">
        <v>310170.62818863901</v>
      </c>
      <c r="G255" s="32">
        <f t="shared" si="101"/>
        <v>0</v>
      </c>
      <c r="H255" s="32">
        <f t="shared" si="102"/>
        <v>1288.7690999893077</v>
      </c>
      <c r="I255" s="32">
        <f t="shared" si="103"/>
        <v>0</v>
      </c>
      <c r="J255" s="32">
        <f t="shared" si="104"/>
        <v>39.331564433663395</v>
      </c>
      <c r="K255" s="32">
        <f t="shared" si="105"/>
        <v>0</v>
      </c>
      <c r="L255" s="32">
        <f t="shared" si="106"/>
        <v>0</v>
      </c>
      <c r="M255" s="32">
        <f t="shared" si="121"/>
        <v>1328.100664422971</v>
      </c>
      <c r="N255" s="32">
        <f t="shared" si="107"/>
        <v>0</v>
      </c>
      <c r="O255" s="32">
        <f t="shared" si="108"/>
        <v>137597.82026937019</v>
      </c>
      <c r="P255" s="32">
        <f t="shared" si="109"/>
        <v>0</v>
      </c>
      <c r="Q255" s="32">
        <f t="shared" si="110"/>
        <v>4199.3073343403948</v>
      </c>
      <c r="R255" s="32">
        <f t="shared" si="111"/>
        <v>0</v>
      </c>
      <c r="S255" s="32">
        <f t="shared" si="112"/>
        <v>0</v>
      </c>
      <c r="T255" s="32">
        <f t="shared" si="122"/>
        <v>141797.12760371057</v>
      </c>
      <c r="U255" s="32">
        <f t="shared" si="123"/>
        <v>90440.807151127694</v>
      </c>
      <c r="V255" s="32">
        <f t="shared" si="123"/>
        <v>62957.251568062493</v>
      </c>
      <c r="W255" s="32">
        <f t="shared" si="123"/>
        <v>11502.460708493358</v>
      </c>
      <c r="X255" s="32">
        <f t="shared" si="123"/>
        <v>2.1104416496603444</v>
      </c>
      <c r="Y255" s="32">
        <f t="shared" si="123"/>
        <v>1692.0140332127478</v>
      </c>
      <c r="Z255" s="32">
        <f t="shared" si="124"/>
        <v>450.75601795950206</v>
      </c>
      <c r="AA255" s="8"/>
      <c r="AB255" s="32">
        <f t="shared" si="125"/>
        <v>271245.55283072585</v>
      </c>
      <c r="AC255" s="32">
        <f t="shared" si="126"/>
        <v>36309.292126774701</v>
      </c>
      <c r="AD255" s="32">
        <f t="shared" si="127"/>
        <v>1524.9577710628409</v>
      </c>
      <c r="AE255" s="32">
        <f t="shared" si="128"/>
        <v>1090.82546007633</v>
      </c>
      <c r="AF255" s="8"/>
      <c r="AG255" s="32">
        <f t="shared" si="113"/>
        <v>0</v>
      </c>
      <c r="AH255" s="32">
        <f t="shared" si="114"/>
        <v>299531.12428344949</v>
      </c>
      <c r="AI255" s="32">
        <f t="shared" si="115"/>
        <v>0</v>
      </c>
      <c r="AJ255" s="32">
        <f t="shared" si="116"/>
        <v>10639.503905189515</v>
      </c>
      <c r="AK255" s="32">
        <f t="shared" si="129"/>
        <v>0</v>
      </c>
      <c r="AL255" s="32">
        <f t="shared" si="94"/>
        <v>0</v>
      </c>
      <c r="AN255" s="39">
        <f t="shared" si="117"/>
        <v>0.37</v>
      </c>
      <c r="AO255" s="39">
        <f t="shared" si="118"/>
        <v>0.56000000000000005</v>
      </c>
      <c r="AP255" s="39">
        <f t="shared" si="119"/>
        <v>0.06</v>
      </c>
      <c r="AR255" s="51">
        <f t="shared" si="120"/>
        <v>52464.937213372912</v>
      </c>
      <c r="AS255" s="51">
        <f t="shared" si="120"/>
        <v>79406.391458077924</v>
      </c>
      <c r="AT255" s="51">
        <f t="shared" si="120"/>
        <v>8507.8276562226347</v>
      </c>
    </row>
    <row r="256" spans="2:51" s="12" customFormat="1" ht="12.75" customHeight="1" x14ac:dyDescent="0.15">
      <c r="B256" s="16" t="s">
        <v>225</v>
      </c>
      <c r="C256" s="16" t="str">
        <f t="shared" si="99"/>
        <v>Southern Europe</v>
      </c>
      <c r="D256" s="16" t="str">
        <f t="shared" si="100"/>
        <v>OECD90</v>
      </c>
      <c r="E256" s="16" t="str">
        <f t="shared" si="100"/>
        <v>EU</v>
      </c>
      <c r="F256" s="32">
        <v>88613.155355989904</v>
      </c>
      <c r="G256" s="32">
        <f t="shared" si="101"/>
        <v>0</v>
      </c>
      <c r="H256" s="32">
        <f t="shared" si="102"/>
        <v>0</v>
      </c>
      <c r="I256" s="32">
        <f t="shared" si="103"/>
        <v>0</v>
      </c>
      <c r="J256" s="32">
        <f t="shared" si="104"/>
        <v>7552.1205729698077</v>
      </c>
      <c r="K256" s="32">
        <f t="shared" si="105"/>
        <v>0</v>
      </c>
      <c r="L256" s="32">
        <f t="shared" si="106"/>
        <v>0</v>
      </c>
      <c r="M256" s="32">
        <f t="shared" si="121"/>
        <v>7552.1205729698077</v>
      </c>
      <c r="N256" s="32">
        <f t="shared" si="107"/>
        <v>0</v>
      </c>
      <c r="O256" s="32">
        <f t="shared" si="108"/>
        <v>0</v>
      </c>
      <c r="P256" s="32">
        <f t="shared" si="109"/>
        <v>0</v>
      </c>
      <c r="Q256" s="32">
        <f t="shared" si="110"/>
        <v>17553.237164969858</v>
      </c>
      <c r="R256" s="32">
        <f t="shared" si="111"/>
        <v>0</v>
      </c>
      <c r="S256" s="32">
        <f t="shared" si="112"/>
        <v>0</v>
      </c>
      <c r="T256" s="32">
        <f t="shared" si="122"/>
        <v>17553.237164969858</v>
      </c>
      <c r="U256" s="32">
        <f t="shared" si="123"/>
        <v>35541.904426932233</v>
      </c>
      <c r="V256" s="32">
        <f t="shared" si="123"/>
        <v>23466.423307016121</v>
      </c>
      <c r="W256" s="32">
        <f t="shared" si="123"/>
        <v>2303.4572030818376</v>
      </c>
      <c r="X256" s="32">
        <f t="shared" si="123"/>
        <v>1.4838555401714917</v>
      </c>
      <c r="Y256" s="32">
        <f t="shared" si="123"/>
        <v>528.99202653618352</v>
      </c>
      <c r="Z256" s="32">
        <f t="shared" si="124"/>
        <v>1665.5367989436927</v>
      </c>
      <c r="AA256" s="8"/>
      <c r="AB256" s="32">
        <f t="shared" si="125"/>
        <v>13115.287882566392</v>
      </c>
      <c r="AC256" s="32">
        <f t="shared" si="126"/>
        <v>68379.118899404901</v>
      </c>
      <c r="AD256" s="32">
        <f t="shared" si="127"/>
        <v>7118.0629377365076</v>
      </c>
      <c r="AE256" s="32">
        <f t="shared" si="128"/>
        <v>0.68563628196716297</v>
      </c>
      <c r="AF256" s="8"/>
      <c r="AG256" s="32">
        <f t="shared" si="113"/>
        <v>0</v>
      </c>
      <c r="AH256" s="32">
        <f t="shared" si="114"/>
        <v>0</v>
      </c>
      <c r="AI256" s="32">
        <f t="shared" si="115"/>
        <v>0</v>
      </c>
      <c r="AJ256" s="32">
        <f t="shared" si="116"/>
        <v>88613.155355989904</v>
      </c>
      <c r="AK256" s="32">
        <f t="shared" si="129"/>
        <v>0</v>
      </c>
      <c r="AL256" s="32">
        <f t="shared" si="94"/>
        <v>0</v>
      </c>
      <c r="AN256" s="39">
        <f t="shared" si="117"/>
        <v>0.18</v>
      </c>
      <c r="AO256" s="39">
        <f t="shared" si="118"/>
        <v>0.43</v>
      </c>
      <c r="AP256" s="39">
        <f t="shared" si="119"/>
        <v>0.39</v>
      </c>
      <c r="AR256" s="51">
        <f t="shared" si="120"/>
        <v>3159.5826896945741</v>
      </c>
      <c r="AS256" s="51">
        <f t="shared" si="120"/>
        <v>7547.8919809370391</v>
      </c>
      <c r="AT256" s="51">
        <f t="shared" si="120"/>
        <v>6845.7624943382452</v>
      </c>
      <c r="AV256" s="7"/>
      <c r="AW256" s="7"/>
      <c r="AX256" s="7"/>
      <c r="AY256" s="7"/>
    </row>
    <row r="257" spans="2:51" s="12" customFormat="1" ht="12.75" customHeight="1" x14ac:dyDescent="0.15">
      <c r="B257" s="16" t="s">
        <v>226</v>
      </c>
      <c r="C257" s="16" t="str">
        <f t="shared" si="99"/>
        <v>Western Asia</v>
      </c>
      <c r="D257" s="16" t="str">
        <f t="shared" si="100"/>
        <v>Middle East and Africa</v>
      </c>
      <c r="E257" s="16" t="str">
        <f t="shared" si="100"/>
        <v/>
      </c>
      <c r="F257" s="32">
        <v>11401.4763937592</v>
      </c>
      <c r="G257" s="32">
        <f t="shared" si="101"/>
        <v>0</v>
      </c>
      <c r="H257" s="32">
        <f t="shared" si="102"/>
        <v>0</v>
      </c>
      <c r="I257" s="32">
        <f t="shared" si="103"/>
        <v>0</v>
      </c>
      <c r="J257" s="32">
        <f t="shared" si="104"/>
        <v>0</v>
      </c>
      <c r="K257" s="32">
        <f t="shared" si="105"/>
        <v>0</v>
      </c>
      <c r="L257" s="32">
        <f t="shared" si="106"/>
        <v>0</v>
      </c>
      <c r="M257" s="32">
        <f t="shared" si="121"/>
        <v>0</v>
      </c>
      <c r="N257" s="32">
        <f t="shared" si="107"/>
        <v>0</v>
      </c>
      <c r="O257" s="32">
        <f t="shared" si="108"/>
        <v>0</v>
      </c>
      <c r="P257" s="32">
        <f t="shared" si="109"/>
        <v>0</v>
      </c>
      <c r="Q257" s="32">
        <f t="shared" si="110"/>
        <v>0</v>
      </c>
      <c r="R257" s="32">
        <f t="shared" si="111"/>
        <v>0</v>
      </c>
      <c r="S257" s="32">
        <f t="shared" si="112"/>
        <v>0</v>
      </c>
      <c r="T257" s="32">
        <f t="shared" si="122"/>
        <v>0</v>
      </c>
      <c r="U257" s="32">
        <f t="shared" si="123"/>
        <v>2.5257954020171534E-2</v>
      </c>
      <c r="V257" s="32">
        <f t="shared" si="123"/>
        <v>70.852079672962503</v>
      </c>
      <c r="W257" s="32">
        <f t="shared" si="123"/>
        <v>302.94859887929169</v>
      </c>
      <c r="X257" s="32">
        <f t="shared" si="123"/>
        <v>10121.814048845406</v>
      </c>
      <c r="Y257" s="32">
        <f t="shared" si="123"/>
        <v>400.11525186165176</v>
      </c>
      <c r="Z257" s="32">
        <f t="shared" si="124"/>
        <v>505.72115654586742</v>
      </c>
      <c r="AA257" s="8"/>
      <c r="AB257" s="32">
        <f t="shared" si="125"/>
        <v>11211.698387861237</v>
      </c>
      <c r="AC257" s="32">
        <f t="shared" si="126"/>
        <v>163.25029754638601</v>
      </c>
      <c r="AD257" s="32">
        <f t="shared" si="127"/>
        <v>0</v>
      </c>
      <c r="AE257" s="32">
        <f t="shared" si="128"/>
        <v>26.527708351612052</v>
      </c>
      <c r="AF257" s="8"/>
      <c r="AG257" s="32">
        <f t="shared" si="113"/>
        <v>0</v>
      </c>
      <c r="AH257" s="32">
        <f t="shared" si="114"/>
        <v>0</v>
      </c>
      <c r="AI257" s="32">
        <f t="shared" si="115"/>
        <v>0</v>
      </c>
      <c r="AJ257" s="32">
        <f t="shared" si="116"/>
        <v>0</v>
      </c>
      <c r="AK257" s="32">
        <f t="shared" si="129"/>
        <v>11401.4763937592</v>
      </c>
      <c r="AL257" s="32">
        <f t="shared" si="94"/>
        <v>0</v>
      </c>
      <c r="AN257" s="39">
        <f t="shared" si="117"/>
        <v>7.0000000000000007E-2</v>
      </c>
      <c r="AO257" s="39">
        <f t="shared" si="118"/>
        <v>0.57999999999999996</v>
      </c>
      <c r="AP257" s="39">
        <f t="shared" si="119"/>
        <v>0.35</v>
      </c>
      <c r="AR257" s="51">
        <f t="shared" si="120"/>
        <v>0</v>
      </c>
      <c r="AS257" s="51">
        <f t="shared" si="120"/>
        <v>0</v>
      </c>
      <c r="AT257" s="51">
        <f t="shared" si="120"/>
        <v>0</v>
      </c>
    </row>
    <row r="258" spans="2:51" s="12" customFormat="1" ht="12.75" customHeight="1" x14ac:dyDescent="0.15">
      <c r="B258" s="16" t="s">
        <v>227</v>
      </c>
      <c r="C258" s="16" t="str">
        <f t="shared" si="99"/>
        <v>Eastern Asia</v>
      </c>
      <c r="D258" s="16" t="str">
        <f t="shared" si="100"/>
        <v>Asia (Sans Japan)</v>
      </c>
      <c r="E258" s="16" t="str">
        <f t="shared" si="100"/>
        <v/>
      </c>
      <c r="F258" s="32">
        <v>99048.247878968701</v>
      </c>
      <c r="G258" s="32">
        <f t="shared" si="101"/>
        <v>0</v>
      </c>
      <c r="H258" s="32">
        <f t="shared" si="102"/>
        <v>5795.7367434572479</v>
      </c>
      <c r="I258" s="32">
        <f t="shared" si="103"/>
        <v>0</v>
      </c>
      <c r="J258" s="32">
        <f t="shared" si="104"/>
        <v>1980.7128338313262</v>
      </c>
      <c r="K258" s="32">
        <f t="shared" si="105"/>
        <v>0</v>
      </c>
      <c r="L258" s="32">
        <f t="shared" si="106"/>
        <v>0</v>
      </c>
      <c r="M258" s="32">
        <f t="shared" si="121"/>
        <v>7776.4495772885739</v>
      </c>
      <c r="N258" s="32">
        <f t="shared" si="107"/>
        <v>0</v>
      </c>
      <c r="O258" s="32">
        <f t="shared" si="108"/>
        <v>7828.7097402308555</v>
      </c>
      <c r="P258" s="32">
        <f t="shared" si="109"/>
        <v>0</v>
      </c>
      <c r="Q258" s="32">
        <f t="shared" si="110"/>
        <v>2675.4883013485082</v>
      </c>
      <c r="R258" s="32">
        <f t="shared" si="111"/>
        <v>0</v>
      </c>
      <c r="S258" s="32">
        <f t="shared" si="112"/>
        <v>0</v>
      </c>
      <c r="T258" s="32">
        <f t="shared" si="122"/>
        <v>10504.198041579364</v>
      </c>
      <c r="U258" s="32">
        <f t="shared" si="123"/>
        <v>50640.333641662393</v>
      </c>
      <c r="V258" s="32">
        <f t="shared" si="123"/>
        <v>17431.738754156995</v>
      </c>
      <c r="W258" s="32">
        <f t="shared" si="123"/>
        <v>5059.5773547030622</v>
      </c>
      <c r="X258" s="32">
        <f t="shared" si="123"/>
        <v>6.4622329928989233</v>
      </c>
      <c r="Y258" s="32">
        <f t="shared" si="123"/>
        <v>1386.8549373528413</v>
      </c>
      <c r="Z258" s="32">
        <f t="shared" si="124"/>
        <v>6242.633339232576</v>
      </c>
      <c r="AA258" s="8"/>
      <c r="AB258" s="32">
        <f t="shared" si="125"/>
        <v>8259.2761652469508</v>
      </c>
      <c r="AC258" s="32">
        <f t="shared" si="126"/>
        <v>65503.2254509329</v>
      </c>
      <c r="AD258" s="32">
        <f t="shared" si="127"/>
        <v>25261.828189909407</v>
      </c>
      <c r="AE258" s="32">
        <f t="shared" si="128"/>
        <v>23.918072879314401</v>
      </c>
      <c r="AF258" s="8"/>
      <c r="AG258" s="32">
        <f t="shared" si="113"/>
        <v>0</v>
      </c>
      <c r="AH258" s="32">
        <f t="shared" si="114"/>
        <v>75622.960872250667</v>
      </c>
      <c r="AI258" s="32">
        <f t="shared" si="115"/>
        <v>0</v>
      </c>
      <c r="AJ258" s="32">
        <f t="shared" si="116"/>
        <v>23425.296911542824</v>
      </c>
      <c r="AK258" s="32">
        <f t="shared" si="129"/>
        <v>0</v>
      </c>
      <c r="AL258" s="32">
        <f t="shared" si="94"/>
        <v>0</v>
      </c>
      <c r="AN258" s="39">
        <f t="shared" si="117"/>
        <v>0.17</v>
      </c>
      <c r="AO258" s="39">
        <f t="shared" si="118"/>
        <v>0.48</v>
      </c>
      <c r="AP258" s="39">
        <f t="shared" si="119"/>
        <v>0.35</v>
      </c>
      <c r="AR258" s="51">
        <f t="shared" si="120"/>
        <v>1785.713667068492</v>
      </c>
      <c r="AS258" s="51">
        <f t="shared" si="120"/>
        <v>5042.0150599580948</v>
      </c>
      <c r="AT258" s="51">
        <f t="shared" si="120"/>
        <v>3676.4693145527772</v>
      </c>
      <c r="AV258" s="7"/>
      <c r="AW258" s="7"/>
      <c r="AX258" s="7"/>
      <c r="AY258" s="7"/>
    </row>
    <row r="259" spans="2:51" s="12" customFormat="1" ht="12.75" customHeight="1" x14ac:dyDescent="0.15">
      <c r="B259" s="16" t="s">
        <v>228</v>
      </c>
      <c r="C259" s="16" t="str">
        <f t="shared" si="99"/>
        <v>Eastern Europe</v>
      </c>
      <c r="D259" s="16" t="str">
        <f t="shared" si="100"/>
        <v>Eastern Europe</v>
      </c>
      <c r="E259" s="16" t="str">
        <f t="shared" si="100"/>
        <v>EU</v>
      </c>
      <c r="F259" s="32">
        <v>237266.43135744301</v>
      </c>
      <c r="G259" s="32">
        <f t="shared" si="101"/>
        <v>0</v>
      </c>
      <c r="H259" s="32">
        <f t="shared" si="102"/>
        <v>19183.158226655483</v>
      </c>
      <c r="I259" s="32">
        <f t="shared" si="103"/>
        <v>103.49998708421901</v>
      </c>
      <c r="J259" s="32">
        <f t="shared" si="104"/>
        <v>2193.0505616510432</v>
      </c>
      <c r="K259" s="32">
        <f t="shared" si="105"/>
        <v>0</v>
      </c>
      <c r="L259" s="32">
        <f t="shared" si="106"/>
        <v>0</v>
      </c>
      <c r="M259" s="32">
        <f t="shared" si="121"/>
        <v>21479.708775390744</v>
      </c>
      <c r="N259" s="32">
        <f t="shared" si="107"/>
        <v>0</v>
      </c>
      <c r="O259" s="32">
        <f t="shared" si="108"/>
        <v>69198.373842994697</v>
      </c>
      <c r="P259" s="32">
        <f t="shared" si="109"/>
        <v>373.34993093301426</v>
      </c>
      <c r="Q259" s="32">
        <f t="shared" si="110"/>
        <v>7910.8732164263874</v>
      </c>
      <c r="R259" s="32">
        <f t="shared" si="111"/>
        <v>0</v>
      </c>
      <c r="S259" s="32">
        <f t="shared" si="112"/>
        <v>0</v>
      </c>
      <c r="T259" s="32">
        <f t="shared" si="122"/>
        <v>77482.596990354097</v>
      </c>
      <c r="U259" s="32">
        <f t="shared" si="123"/>
        <v>65178.278748559998</v>
      </c>
      <c r="V259" s="32">
        <f t="shared" si="123"/>
        <v>63856.721409934238</v>
      </c>
      <c r="W259" s="32">
        <f t="shared" si="123"/>
        <v>7641.7720025428143</v>
      </c>
      <c r="X259" s="32">
        <f t="shared" si="123"/>
        <v>136.21115996581145</v>
      </c>
      <c r="Y259" s="32">
        <f t="shared" si="123"/>
        <v>718.96399503018051</v>
      </c>
      <c r="Z259" s="32">
        <f t="shared" si="124"/>
        <v>772.17827566509368</v>
      </c>
      <c r="AA259" s="8"/>
      <c r="AB259" s="32">
        <f t="shared" si="125"/>
        <v>76922.105196356657</v>
      </c>
      <c r="AC259" s="32">
        <f t="shared" si="126"/>
        <v>127634.63426029671</v>
      </c>
      <c r="AD259" s="32">
        <f t="shared" si="127"/>
        <v>32187.992490351178</v>
      </c>
      <c r="AE259" s="32">
        <f t="shared" si="128"/>
        <v>521.69941043853703</v>
      </c>
      <c r="AF259" s="8"/>
      <c r="AG259" s="32">
        <f t="shared" si="113"/>
        <v>0</v>
      </c>
      <c r="AH259" s="32">
        <f t="shared" si="114"/>
        <v>200330.16946901815</v>
      </c>
      <c r="AI259" s="32">
        <f t="shared" si="115"/>
        <v>724.23205507545902</v>
      </c>
      <c r="AJ259" s="32">
        <f t="shared" si="116"/>
        <v>36212.029833349399</v>
      </c>
      <c r="AK259" s="32">
        <f t="shared" si="129"/>
        <v>0</v>
      </c>
      <c r="AL259" s="32">
        <f t="shared" si="94"/>
        <v>0</v>
      </c>
      <c r="AN259" s="39">
        <f t="shared" si="117"/>
        <v>0.37</v>
      </c>
      <c r="AO259" s="39">
        <f t="shared" si="118"/>
        <v>0.56000000000000005</v>
      </c>
      <c r="AP259" s="39">
        <f t="shared" si="119"/>
        <v>0.06</v>
      </c>
      <c r="AR259" s="51">
        <f t="shared" si="120"/>
        <v>28668.560886431016</v>
      </c>
      <c r="AS259" s="51">
        <f t="shared" si="120"/>
        <v>43390.2543145983</v>
      </c>
      <c r="AT259" s="51">
        <f t="shared" si="120"/>
        <v>4648.9558194212459</v>
      </c>
    </row>
    <row r="260" spans="2:51" s="12" customFormat="1" ht="12.75" customHeight="1" x14ac:dyDescent="0.15">
      <c r="B260" s="16" t="s">
        <v>229</v>
      </c>
      <c r="C260" s="16" t="str">
        <f t="shared" si="99"/>
        <v>Eastern Europe</v>
      </c>
      <c r="D260" s="16" t="str">
        <f t="shared" si="100"/>
        <v>Eastern Europe</v>
      </c>
      <c r="E260" s="16" t="str">
        <f t="shared" si="100"/>
        <v/>
      </c>
      <c r="F260" s="32">
        <v>16858095.918206301</v>
      </c>
      <c r="G260" s="32">
        <f t="shared" si="101"/>
        <v>0</v>
      </c>
      <c r="H260" s="32">
        <f t="shared" si="102"/>
        <v>33851.140335880431</v>
      </c>
      <c r="I260" s="32">
        <f t="shared" si="103"/>
        <v>5622.0156402577149</v>
      </c>
      <c r="J260" s="32">
        <f t="shared" si="104"/>
        <v>9372.170740890213</v>
      </c>
      <c r="K260" s="32">
        <f t="shared" si="105"/>
        <v>2.3498589861590151</v>
      </c>
      <c r="L260" s="32">
        <f t="shared" si="106"/>
        <v>5.9405998485849532</v>
      </c>
      <c r="M260" s="32">
        <f t="shared" si="121"/>
        <v>48853.617175863095</v>
      </c>
      <c r="N260" s="32">
        <f t="shared" si="107"/>
        <v>0</v>
      </c>
      <c r="O260" s="32">
        <f t="shared" si="108"/>
        <v>839519.60338389408</v>
      </c>
      <c r="P260" s="32">
        <f t="shared" si="109"/>
        <v>139427.86841731513</v>
      </c>
      <c r="Q260" s="32">
        <f t="shared" si="110"/>
        <v>232432.9693230007</v>
      </c>
      <c r="R260" s="32">
        <f t="shared" si="111"/>
        <v>58.277288873996405</v>
      </c>
      <c r="S260" s="32">
        <f t="shared" si="112"/>
        <v>147.32886334881422</v>
      </c>
      <c r="T260" s="32">
        <f t="shared" si="122"/>
        <v>1211586.0472764326</v>
      </c>
      <c r="U260" s="32">
        <f t="shared" si="123"/>
        <v>8083225.970818704</v>
      </c>
      <c r="V260" s="32">
        <f t="shared" si="123"/>
        <v>5625618.7711712625</v>
      </c>
      <c r="W260" s="32">
        <f t="shared" si="123"/>
        <v>49253.639037780093</v>
      </c>
      <c r="X260" s="32">
        <f t="shared" si="123"/>
        <v>1415369.2548253324</v>
      </c>
      <c r="Y260" s="32">
        <f t="shared" si="123"/>
        <v>255974.74661083362</v>
      </c>
      <c r="Z260" s="32">
        <f t="shared" si="124"/>
        <v>168213.87129009329</v>
      </c>
      <c r="AA260" s="8"/>
      <c r="AB260" s="32">
        <f t="shared" si="125"/>
        <v>8398019.6925700828</v>
      </c>
      <c r="AC260" s="32">
        <f t="shared" si="126"/>
        <v>6858809.8047516802</v>
      </c>
      <c r="AD260" s="32">
        <f t="shared" si="127"/>
        <v>1374584.4794255774</v>
      </c>
      <c r="AE260" s="32">
        <f t="shared" si="128"/>
        <v>226681.94145898518</v>
      </c>
      <c r="AF260" s="8"/>
      <c r="AG260" s="32">
        <f t="shared" si="113"/>
        <v>0</v>
      </c>
      <c r="AH260" s="32">
        <f t="shared" si="114"/>
        <v>10463965.116055548</v>
      </c>
      <c r="AI260" s="32">
        <f t="shared" si="115"/>
        <v>481170.51693581149</v>
      </c>
      <c r="AJ260" s="32">
        <f t="shared" si="116"/>
        <v>4601594.2908815509</v>
      </c>
      <c r="AK260" s="32">
        <f t="shared" si="129"/>
        <v>2407.3360971198599</v>
      </c>
      <c r="AL260" s="32">
        <f t="shared" si="94"/>
        <v>1308958.658236271</v>
      </c>
      <c r="AN260" s="39">
        <f t="shared" si="117"/>
        <v>0.37</v>
      </c>
      <c r="AO260" s="39">
        <f t="shared" si="118"/>
        <v>0.56000000000000005</v>
      </c>
      <c r="AP260" s="39">
        <f t="shared" si="119"/>
        <v>0.06</v>
      </c>
      <c r="AR260" s="51">
        <f t="shared" si="120"/>
        <v>448286.83749228006</v>
      </c>
      <c r="AS260" s="51">
        <f t="shared" si="120"/>
        <v>678488.18647480232</v>
      </c>
      <c r="AT260" s="51">
        <f t="shared" si="120"/>
        <v>72695.162836585951</v>
      </c>
      <c r="AV260" s="7"/>
      <c r="AW260" s="7"/>
      <c r="AX260" s="7"/>
      <c r="AY260" s="7"/>
    </row>
    <row r="261" spans="2:51" s="12" customFormat="1" ht="12.75" customHeight="1" x14ac:dyDescent="0.15">
      <c r="B261" s="16" t="s">
        <v>230</v>
      </c>
      <c r="C261" s="16" t="str">
        <f t="shared" si="99"/>
        <v>Eastern Africa</v>
      </c>
      <c r="D261" s="16" t="str">
        <f t="shared" si="100"/>
        <v>Middle East and Africa</v>
      </c>
      <c r="E261" s="16" t="str">
        <f t="shared" si="100"/>
        <v/>
      </c>
      <c r="F261" s="32">
        <v>25366.709375202601</v>
      </c>
      <c r="G261" s="32">
        <f t="shared" si="101"/>
        <v>62.613482621648444</v>
      </c>
      <c r="H261" s="32">
        <f t="shared" si="102"/>
        <v>0</v>
      </c>
      <c r="I261" s="32">
        <f t="shared" si="103"/>
        <v>0</v>
      </c>
      <c r="J261" s="32">
        <f t="shared" si="104"/>
        <v>19.515894740405152</v>
      </c>
      <c r="K261" s="32">
        <f t="shared" si="105"/>
        <v>0</v>
      </c>
      <c r="L261" s="32">
        <f t="shared" si="106"/>
        <v>0</v>
      </c>
      <c r="M261" s="32">
        <f t="shared" si="121"/>
        <v>82.129377362053589</v>
      </c>
      <c r="N261" s="32">
        <f t="shared" si="107"/>
        <v>8678.0812223809662</v>
      </c>
      <c r="O261" s="32">
        <f t="shared" si="108"/>
        <v>0</v>
      </c>
      <c r="P261" s="32">
        <f t="shared" si="109"/>
        <v>0</v>
      </c>
      <c r="Q261" s="32">
        <f t="shared" si="110"/>
        <v>2704.8570466533588</v>
      </c>
      <c r="R261" s="32">
        <f t="shared" si="111"/>
        <v>0</v>
      </c>
      <c r="S261" s="32">
        <f t="shared" si="112"/>
        <v>0</v>
      </c>
      <c r="T261" s="32">
        <f t="shared" si="122"/>
        <v>11382.938269034325</v>
      </c>
      <c r="U261" s="32">
        <f t="shared" si="123"/>
        <v>3452.4343244643987</v>
      </c>
      <c r="V261" s="32">
        <f t="shared" si="123"/>
        <v>6969.8521592478291</v>
      </c>
      <c r="W261" s="32">
        <f t="shared" si="123"/>
        <v>1798.5458278515739</v>
      </c>
      <c r="X261" s="32">
        <f t="shared" si="123"/>
        <v>51.920333848663738</v>
      </c>
      <c r="Y261" s="32">
        <f t="shared" si="123"/>
        <v>1628.8890859251303</v>
      </c>
      <c r="Z261" s="32">
        <f t="shared" si="124"/>
        <v>-2.5313674996141344E-6</v>
      </c>
      <c r="AA261" s="8"/>
      <c r="AB261" s="32">
        <f t="shared" si="125"/>
        <v>181.45356559753401</v>
      </c>
      <c r="AC261" s="32">
        <f t="shared" si="126"/>
        <v>7543.4069191217359</v>
      </c>
      <c r="AD261" s="32">
        <f t="shared" si="127"/>
        <v>15662.0656665563</v>
      </c>
      <c r="AE261" s="32">
        <f t="shared" si="128"/>
        <v>1979.7832239270199</v>
      </c>
      <c r="AF261" s="8"/>
      <c r="AG261" s="32">
        <f t="shared" si="113"/>
        <v>19569.929242148803</v>
      </c>
      <c r="AH261" s="32">
        <f t="shared" si="114"/>
        <v>0</v>
      </c>
      <c r="AI261" s="32">
        <f t="shared" si="115"/>
        <v>0</v>
      </c>
      <c r="AJ261" s="32">
        <f t="shared" si="116"/>
        <v>5796.7801330537986</v>
      </c>
      <c r="AK261" s="32">
        <f t="shared" si="129"/>
        <v>0</v>
      </c>
      <c r="AL261" s="32">
        <f t="shared" si="94"/>
        <v>0</v>
      </c>
      <c r="AN261" s="39">
        <f t="shared" si="117"/>
        <v>0.36</v>
      </c>
      <c r="AO261" s="39">
        <f t="shared" si="118"/>
        <v>0.49</v>
      </c>
      <c r="AP261" s="39">
        <f t="shared" si="119"/>
        <v>0.14000000000000001</v>
      </c>
      <c r="AR261" s="51">
        <f t="shared" si="120"/>
        <v>4097.8577768523564</v>
      </c>
      <c r="AS261" s="51">
        <f t="shared" si="120"/>
        <v>5577.6397518268186</v>
      </c>
      <c r="AT261" s="51">
        <f t="shared" si="120"/>
        <v>1593.6113576648056</v>
      </c>
    </row>
    <row r="262" spans="2:51" s="12" customFormat="1" ht="12.75" customHeight="1" x14ac:dyDescent="0.15">
      <c r="B262" s="16" t="s">
        <v>231</v>
      </c>
      <c r="C262" s="16" t="str">
        <f t="shared" si="99"/>
        <v>Caribbean</v>
      </c>
      <c r="D262" s="16" t="str">
        <f t="shared" ref="D262:E277" si="130">IF(D465&lt;&gt;"",D465,"")</f>
        <v/>
      </c>
      <c r="E262" s="16" t="str">
        <f t="shared" si="130"/>
        <v/>
      </c>
      <c r="F262" s="32">
        <v>280.04979419708201</v>
      </c>
      <c r="G262" s="32">
        <f t="shared" si="101"/>
        <v>0</v>
      </c>
      <c r="H262" s="32">
        <f t="shared" si="102"/>
        <v>0</v>
      </c>
      <c r="I262" s="32">
        <f t="shared" si="103"/>
        <v>0</v>
      </c>
      <c r="J262" s="32">
        <f t="shared" si="104"/>
        <v>0</v>
      </c>
      <c r="K262" s="32">
        <f t="shared" si="105"/>
        <v>0</v>
      </c>
      <c r="L262" s="32">
        <f t="shared" si="106"/>
        <v>0</v>
      </c>
      <c r="M262" s="32">
        <f t="shared" si="121"/>
        <v>0</v>
      </c>
      <c r="N262" s="32">
        <f t="shared" si="107"/>
        <v>0</v>
      </c>
      <c r="O262" s="32">
        <f t="shared" si="108"/>
        <v>0</v>
      </c>
      <c r="P262" s="32">
        <f t="shared" si="109"/>
        <v>0</v>
      </c>
      <c r="Q262" s="32">
        <f t="shared" si="110"/>
        <v>0</v>
      </c>
      <c r="R262" s="32">
        <f t="shared" si="111"/>
        <v>0</v>
      </c>
      <c r="S262" s="32">
        <f t="shared" si="112"/>
        <v>0</v>
      </c>
      <c r="T262" s="32">
        <f t="shared" si="122"/>
        <v>0</v>
      </c>
      <c r="U262" s="32">
        <f t="shared" si="123"/>
        <v>19.46062520561852</v>
      </c>
      <c r="V262" s="32">
        <f t="shared" si="123"/>
        <v>30.811131060267318</v>
      </c>
      <c r="W262" s="32">
        <f t="shared" si="123"/>
        <v>0.77485461656609045</v>
      </c>
      <c r="X262" s="32">
        <f t="shared" si="123"/>
        <v>1.3195632679928406</v>
      </c>
      <c r="Y262" s="32">
        <f t="shared" si="123"/>
        <v>62.603152282512248</v>
      </c>
      <c r="Z262" s="32">
        <f t="shared" si="124"/>
        <v>165.08046776412499</v>
      </c>
      <c r="AA262" s="8"/>
      <c r="AB262" s="32">
        <f t="shared" si="125"/>
        <v>280.04979419708201</v>
      </c>
      <c r="AC262" s="32">
        <f t="shared" si="126"/>
        <v>0</v>
      </c>
      <c r="AD262" s="32">
        <f t="shared" si="127"/>
        <v>0</v>
      </c>
      <c r="AE262" s="32">
        <f t="shared" si="128"/>
        <v>0</v>
      </c>
      <c r="AF262" s="8"/>
      <c r="AG262" s="32">
        <f t="shared" si="113"/>
        <v>0</v>
      </c>
      <c r="AH262" s="32">
        <f t="shared" si="114"/>
        <v>0</v>
      </c>
      <c r="AI262" s="32">
        <f t="shared" si="115"/>
        <v>0</v>
      </c>
      <c r="AJ262" s="32">
        <f t="shared" si="116"/>
        <v>0</v>
      </c>
      <c r="AK262" s="32">
        <f t="shared" si="129"/>
        <v>0</v>
      </c>
      <c r="AL262" s="32">
        <f t="shared" si="94"/>
        <v>0</v>
      </c>
      <c r="AN262" s="39">
        <f t="shared" si="117"/>
        <v>0.4</v>
      </c>
      <c r="AO262" s="39">
        <f t="shared" si="118"/>
        <v>0.56000000000000005</v>
      </c>
      <c r="AP262" s="39">
        <f t="shared" si="119"/>
        <v>0.04</v>
      </c>
      <c r="AR262" s="51">
        <f t="shared" si="120"/>
        <v>0</v>
      </c>
      <c r="AS262" s="51">
        <f t="shared" si="120"/>
        <v>0</v>
      </c>
      <c r="AT262" s="51">
        <f t="shared" si="120"/>
        <v>0</v>
      </c>
      <c r="AV262" s="7"/>
      <c r="AW262" s="7"/>
      <c r="AX262" s="7"/>
      <c r="AY262" s="7"/>
    </row>
    <row r="263" spans="2:51" s="12" customFormat="1" ht="12.75" customHeight="1" x14ac:dyDescent="0.15">
      <c r="B263" s="16" t="s">
        <v>232</v>
      </c>
      <c r="C263" s="16" t="str">
        <f t="shared" si="99"/>
        <v>Caribbean</v>
      </c>
      <c r="D263" s="16" t="str">
        <f t="shared" si="130"/>
        <v/>
      </c>
      <c r="E263" s="16" t="str">
        <f t="shared" si="130"/>
        <v/>
      </c>
      <c r="F263" s="32">
        <v>618.77607566118195</v>
      </c>
      <c r="G263" s="32">
        <f t="shared" si="101"/>
        <v>0</v>
      </c>
      <c r="H263" s="32">
        <f t="shared" si="102"/>
        <v>0</v>
      </c>
      <c r="I263" s="32">
        <f t="shared" si="103"/>
        <v>0</v>
      </c>
      <c r="J263" s="32">
        <f t="shared" si="104"/>
        <v>0</v>
      </c>
      <c r="K263" s="32">
        <f t="shared" si="105"/>
        <v>0</v>
      </c>
      <c r="L263" s="32">
        <f t="shared" si="106"/>
        <v>0</v>
      </c>
      <c r="M263" s="32">
        <f t="shared" si="121"/>
        <v>0</v>
      </c>
      <c r="N263" s="32">
        <f t="shared" si="107"/>
        <v>0</v>
      </c>
      <c r="O263" s="32">
        <f t="shared" si="108"/>
        <v>0</v>
      </c>
      <c r="P263" s="32">
        <f t="shared" si="109"/>
        <v>0</v>
      </c>
      <c r="Q263" s="32">
        <f t="shared" si="110"/>
        <v>0</v>
      </c>
      <c r="R263" s="32">
        <f t="shared" si="111"/>
        <v>0</v>
      </c>
      <c r="S263" s="32">
        <f t="shared" si="112"/>
        <v>0</v>
      </c>
      <c r="T263" s="32">
        <f t="shared" si="122"/>
        <v>0</v>
      </c>
      <c r="U263" s="32">
        <f t="shared" ref="U263:Y278" si="131">I466*$F466/100</f>
        <v>243.84400336154474</v>
      </c>
      <c r="V263" s="32">
        <f t="shared" si="131"/>
        <v>63.471517608554244</v>
      </c>
      <c r="W263" s="32">
        <f t="shared" si="131"/>
        <v>14.889246853618284</v>
      </c>
      <c r="X263" s="32">
        <f t="shared" si="131"/>
        <v>0</v>
      </c>
      <c r="Y263" s="32">
        <f t="shared" si="131"/>
        <v>167.91306837383047</v>
      </c>
      <c r="Z263" s="32">
        <f t="shared" si="124"/>
        <v>128.65823946363423</v>
      </c>
      <c r="AA263" s="8"/>
      <c r="AB263" s="32">
        <f t="shared" si="125"/>
        <v>30.907926082611052</v>
      </c>
      <c r="AC263" s="32">
        <f t="shared" si="126"/>
        <v>436.71065598726204</v>
      </c>
      <c r="AD263" s="32">
        <f t="shared" si="127"/>
        <v>151.157493591308</v>
      </c>
      <c r="AE263" s="32">
        <f t="shared" si="128"/>
        <v>0</v>
      </c>
      <c r="AF263" s="8"/>
      <c r="AG263" s="32">
        <f t="shared" si="113"/>
        <v>0</v>
      </c>
      <c r="AH263" s="32">
        <f t="shared" si="114"/>
        <v>0</v>
      </c>
      <c r="AI263" s="32">
        <f t="shared" si="115"/>
        <v>0</v>
      </c>
      <c r="AJ263" s="32">
        <f t="shared" si="116"/>
        <v>0</v>
      </c>
      <c r="AK263" s="32">
        <f t="shared" si="129"/>
        <v>0</v>
      </c>
      <c r="AL263" s="32">
        <f t="shared" si="94"/>
        <v>0</v>
      </c>
      <c r="AN263" s="39">
        <f t="shared" si="117"/>
        <v>0.4</v>
      </c>
      <c r="AO263" s="39">
        <f t="shared" si="118"/>
        <v>0.56000000000000005</v>
      </c>
      <c r="AP263" s="39">
        <f t="shared" si="119"/>
        <v>0.04</v>
      </c>
      <c r="AR263" s="51">
        <f t="shared" si="120"/>
        <v>0</v>
      </c>
      <c r="AS263" s="51">
        <f t="shared" si="120"/>
        <v>0</v>
      </c>
      <c r="AT263" s="51">
        <f t="shared" si="120"/>
        <v>0</v>
      </c>
    </row>
    <row r="264" spans="2:51" s="12" customFormat="1" ht="12.75" customHeight="1" x14ac:dyDescent="0.15">
      <c r="B264" s="16" t="s">
        <v>233</v>
      </c>
      <c r="C264" s="16" t="str">
        <f t="shared" si="99"/>
        <v>Caribbean</v>
      </c>
      <c r="D264" s="16" t="str">
        <f t="shared" si="130"/>
        <v/>
      </c>
      <c r="E264" s="16" t="str">
        <f t="shared" si="130"/>
        <v/>
      </c>
      <c r="F264" s="32">
        <v>456.60580343008002</v>
      </c>
      <c r="G264" s="32">
        <f t="shared" si="101"/>
        <v>0</v>
      </c>
      <c r="H264" s="32">
        <f t="shared" si="102"/>
        <v>0</v>
      </c>
      <c r="I264" s="32">
        <f t="shared" si="103"/>
        <v>0</v>
      </c>
      <c r="J264" s="32">
        <f t="shared" si="104"/>
        <v>0</v>
      </c>
      <c r="K264" s="32">
        <f t="shared" si="105"/>
        <v>0</v>
      </c>
      <c r="L264" s="32">
        <f t="shared" si="106"/>
        <v>0</v>
      </c>
      <c r="M264" s="32">
        <f t="shared" si="121"/>
        <v>0</v>
      </c>
      <c r="N264" s="32">
        <f t="shared" si="107"/>
        <v>0</v>
      </c>
      <c r="O264" s="32">
        <f t="shared" si="108"/>
        <v>0</v>
      </c>
      <c r="P264" s="32">
        <f t="shared" si="109"/>
        <v>0</v>
      </c>
      <c r="Q264" s="32">
        <f t="shared" si="110"/>
        <v>0</v>
      </c>
      <c r="R264" s="32">
        <f t="shared" si="111"/>
        <v>0</v>
      </c>
      <c r="S264" s="32">
        <f t="shared" si="112"/>
        <v>0</v>
      </c>
      <c r="T264" s="32">
        <f t="shared" si="122"/>
        <v>0</v>
      </c>
      <c r="U264" s="32">
        <f t="shared" si="131"/>
        <v>7.4909157532813264</v>
      </c>
      <c r="V264" s="32">
        <f t="shared" si="131"/>
        <v>146.74790768708249</v>
      </c>
      <c r="W264" s="32">
        <f t="shared" si="131"/>
        <v>6.7579112409850559</v>
      </c>
      <c r="X264" s="32">
        <f t="shared" si="131"/>
        <v>0</v>
      </c>
      <c r="Y264" s="32">
        <f t="shared" si="131"/>
        <v>99.41234754394749</v>
      </c>
      <c r="Z264" s="32">
        <f t="shared" si="124"/>
        <v>196.19672120478367</v>
      </c>
      <c r="AA264" s="8"/>
      <c r="AB264" s="32">
        <f t="shared" si="125"/>
        <v>16.774414062499918</v>
      </c>
      <c r="AC264" s="32">
        <f t="shared" si="126"/>
        <v>227.98341649770651</v>
      </c>
      <c r="AD264" s="32">
        <f t="shared" si="127"/>
        <v>211.84797286987299</v>
      </c>
      <c r="AE264" s="32">
        <f t="shared" si="128"/>
        <v>0</v>
      </c>
      <c r="AF264" s="8"/>
      <c r="AG264" s="32">
        <f t="shared" si="113"/>
        <v>0</v>
      </c>
      <c r="AH264" s="32">
        <f t="shared" si="114"/>
        <v>0</v>
      </c>
      <c r="AI264" s="32">
        <f t="shared" si="115"/>
        <v>0</v>
      </c>
      <c r="AJ264" s="32">
        <f t="shared" si="116"/>
        <v>0</v>
      </c>
      <c r="AK264" s="32">
        <f t="shared" si="129"/>
        <v>0</v>
      </c>
      <c r="AL264" s="32">
        <f t="shared" si="94"/>
        <v>0</v>
      </c>
      <c r="AN264" s="39">
        <f t="shared" si="117"/>
        <v>0.4</v>
      </c>
      <c r="AO264" s="39">
        <f t="shared" si="118"/>
        <v>0.56000000000000005</v>
      </c>
      <c r="AP264" s="39">
        <f t="shared" si="119"/>
        <v>0.04</v>
      </c>
      <c r="AR264" s="51">
        <f t="shared" si="120"/>
        <v>0</v>
      </c>
      <c r="AS264" s="51">
        <f t="shared" si="120"/>
        <v>0</v>
      </c>
      <c r="AT264" s="51">
        <f t="shared" si="120"/>
        <v>0</v>
      </c>
      <c r="AV264" s="7"/>
      <c r="AW264" s="7"/>
      <c r="AX264" s="7"/>
      <c r="AY264" s="7"/>
    </row>
    <row r="265" spans="2:51" s="12" customFormat="1" ht="12.75" customHeight="1" x14ac:dyDescent="0.15">
      <c r="B265" s="16" t="s">
        <v>234</v>
      </c>
      <c r="C265" s="16" t="str">
        <f t="shared" si="99"/>
        <v>Pacific Islands</v>
      </c>
      <c r="D265" s="16" t="str">
        <f t="shared" si="130"/>
        <v>OECD90</v>
      </c>
      <c r="E265" s="16" t="str">
        <f t="shared" si="130"/>
        <v/>
      </c>
      <c r="F265" s="32">
        <v>2892.05911886692</v>
      </c>
      <c r="G265" s="32">
        <f t="shared" si="101"/>
        <v>0</v>
      </c>
      <c r="H265" s="32">
        <f t="shared" si="102"/>
        <v>0</v>
      </c>
      <c r="I265" s="32">
        <f t="shared" si="103"/>
        <v>0</v>
      </c>
      <c r="J265" s="32">
        <f t="shared" si="104"/>
        <v>0</v>
      </c>
      <c r="K265" s="32">
        <f t="shared" si="105"/>
        <v>0</v>
      </c>
      <c r="L265" s="32">
        <f t="shared" si="106"/>
        <v>0</v>
      </c>
      <c r="M265" s="32">
        <f t="shared" si="121"/>
        <v>0</v>
      </c>
      <c r="N265" s="32">
        <f t="shared" si="107"/>
        <v>0</v>
      </c>
      <c r="O265" s="32">
        <f t="shared" si="108"/>
        <v>0</v>
      </c>
      <c r="P265" s="32">
        <f t="shared" si="109"/>
        <v>0</v>
      </c>
      <c r="Q265" s="32">
        <f t="shared" si="110"/>
        <v>0</v>
      </c>
      <c r="R265" s="32">
        <f t="shared" si="111"/>
        <v>0</v>
      </c>
      <c r="S265" s="32">
        <f t="shared" si="112"/>
        <v>0</v>
      </c>
      <c r="T265" s="32">
        <f t="shared" si="122"/>
        <v>0</v>
      </c>
      <c r="U265" s="32">
        <f t="shared" si="131"/>
        <v>773.26318402991092</v>
      </c>
      <c r="V265" s="32">
        <f t="shared" si="131"/>
        <v>909.83162160818426</v>
      </c>
      <c r="W265" s="32">
        <f t="shared" si="131"/>
        <v>91.696789120300167</v>
      </c>
      <c r="X265" s="32">
        <f t="shared" si="131"/>
        <v>0</v>
      </c>
      <c r="Y265" s="32">
        <f t="shared" si="131"/>
        <v>95.474856273164747</v>
      </c>
      <c r="Z265" s="32">
        <f t="shared" si="124"/>
        <v>1021.7926678353599</v>
      </c>
      <c r="AA265" s="8"/>
      <c r="AB265" s="32">
        <f t="shared" si="125"/>
        <v>193.11176431179041</v>
      </c>
      <c r="AC265" s="32">
        <f t="shared" si="126"/>
        <v>2187.3580757379432</v>
      </c>
      <c r="AD265" s="32">
        <f t="shared" si="127"/>
        <v>510.75395774841297</v>
      </c>
      <c r="AE265" s="32">
        <f t="shared" si="128"/>
        <v>0.83532106876373202</v>
      </c>
      <c r="AF265" s="8"/>
      <c r="AG265" s="32">
        <f t="shared" si="113"/>
        <v>0</v>
      </c>
      <c r="AH265" s="32">
        <f t="shared" si="114"/>
        <v>0</v>
      </c>
      <c r="AI265" s="32">
        <f t="shared" si="115"/>
        <v>0</v>
      </c>
      <c r="AJ265" s="32">
        <f t="shared" si="116"/>
        <v>0</v>
      </c>
      <c r="AK265" s="32">
        <f t="shared" si="129"/>
        <v>0</v>
      </c>
      <c r="AL265" s="32">
        <f t="shared" si="94"/>
        <v>0</v>
      </c>
      <c r="AN265" s="39">
        <f t="shared" si="117"/>
        <v>0.31</v>
      </c>
      <c r="AO265" s="39">
        <f t="shared" si="118"/>
        <v>0.55000000000000004</v>
      </c>
      <c r="AP265" s="39">
        <f t="shared" si="119"/>
        <v>0.14000000000000001</v>
      </c>
      <c r="AR265" s="51">
        <f t="shared" si="120"/>
        <v>0</v>
      </c>
      <c r="AS265" s="51">
        <f t="shared" si="120"/>
        <v>0</v>
      </c>
      <c r="AT265" s="51">
        <f t="shared" si="120"/>
        <v>0</v>
      </c>
    </row>
    <row r="266" spans="2:51" s="12" customFormat="1" ht="12.75" customHeight="1" x14ac:dyDescent="0.15">
      <c r="B266" s="16" t="s">
        <v>235</v>
      </c>
      <c r="C266" s="16" t="str">
        <f t="shared" si="99"/>
        <v>Southern Europe</v>
      </c>
      <c r="D266" s="16" t="str">
        <f t="shared" si="130"/>
        <v/>
      </c>
      <c r="E266" s="16" t="str">
        <f t="shared" si="130"/>
        <v/>
      </c>
      <c r="F266" s="32">
        <v>59.9090167880058</v>
      </c>
      <c r="G266" s="32">
        <f t="shared" si="101"/>
        <v>0</v>
      </c>
      <c r="H266" s="32">
        <f t="shared" si="102"/>
        <v>0</v>
      </c>
      <c r="I266" s="32">
        <f t="shared" si="103"/>
        <v>0</v>
      </c>
      <c r="J266" s="32">
        <f t="shared" si="104"/>
        <v>0</v>
      </c>
      <c r="K266" s="32">
        <f t="shared" si="105"/>
        <v>0</v>
      </c>
      <c r="L266" s="32">
        <f t="shared" si="106"/>
        <v>0</v>
      </c>
      <c r="M266" s="32">
        <f t="shared" si="121"/>
        <v>0</v>
      </c>
      <c r="N266" s="32">
        <f t="shared" si="107"/>
        <v>0</v>
      </c>
      <c r="O266" s="32">
        <f t="shared" si="108"/>
        <v>0</v>
      </c>
      <c r="P266" s="32">
        <f t="shared" si="109"/>
        <v>0</v>
      </c>
      <c r="Q266" s="32">
        <f t="shared" si="110"/>
        <v>0</v>
      </c>
      <c r="R266" s="32">
        <f t="shared" si="111"/>
        <v>0</v>
      </c>
      <c r="S266" s="32">
        <f t="shared" si="112"/>
        <v>0</v>
      </c>
      <c r="T266" s="32">
        <f t="shared" si="122"/>
        <v>0</v>
      </c>
      <c r="U266" s="32">
        <f t="shared" si="131"/>
        <v>0.90174742429851407</v>
      </c>
      <c r="V266" s="32">
        <f t="shared" si="131"/>
        <v>17.755681902873288</v>
      </c>
      <c r="W266" s="32">
        <f t="shared" si="131"/>
        <v>4.6283646604629443</v>
      </c>
      <c r="X266" s="32">
        <f t="shared" si="131"/>
        <v>4.6245885401665365</v>
      </c>
      <c r="Y266" s="32">
        <f t="shared" si="131"/>
        <v>1.9777620484958933</v>
      </c>
      <c r="Z266" s="32">
        <f t="shared" si="124"/>
        <v>30.020872211708625</v>
      </c>
      <c r="AA266" s="8"/>
      <c r="AB266" s="32">
        <f t="shared" si="125"/>
        <v>0</v>
      </c>
      <c r="AC266" s="32">
        <f t="shared" si="126"/>
        <v>59.9090167880058</v>
      </c>
      <c r="AD266" s="32">
        <f t="shared" si="127"/>
        <v>0</v>
      </c>
      <c r="AE266" s="32">
        <f t="shared" si="128"/>
        <v>0</v>
      </c>
      <c r="AF266" s="8"/>
      <c r="AG266" s="32">
        <f t="shared" si="113"/>
        <v>0</v>
      </c>
      <c r="AH266" s="32">
        <f t="shared" si="114"/>
        <v>0</v>
      </c>
      <c r="AI266" s="32">
        <f t="shared" si="115"/>
        <v>0</v>
      </c>
      <c r="AJ266" s="32">
        <f t="shared" si="116"/>
        <v>0</v>
      </c>
      <c r="AK266" s="32">
        <f t="shared" si="129"/>
        <v>0</v>
      </c>
      <c r="AL266" s="32">
        <f t="shared" si="94"/>
        <v>0</v>
      </c>
      <c r="AN266" s="39">
        <f t="shared" si="117"/>
        <v>0.18</v>
      </c>
      <c r="AO266" s="39">
        <f t="shared" si="118"/>
        <v>0.43</v>
      </c>
      <c r="AP266" s="39">
        <f t="shared" si="119"/>
        <v>0.39</v>
      </c>
      <c r="AR266" s="51">
        <f t="shared" si="120"/>
        <v>0</v>
      </c>
      <c r="AS266" s="51">
        <f t="shared" si="120"/>
        <v>0</v>
      </c>
      <c r="AT266" s="51">
        <f t="shared" si="120"/>
        <v>0</v>
      </c>
      <c r="AV266" s="7"/>
      <c r="AW266" s="7"/>
      <c r="AX266" s="7"/>
      <c r="AY266" s="7"/>
    </row>
    <row r="267" spans="2:51" s="12" customFormat="1" ht="12.75" customHeight="1" x14ac:dyDescent="0.15">
      <c r="B267" s="16" t="s">
        <v>236</v>
      </c>
      <c r="C267" s="16" t="str">
        <f t="shared" si="99"/>
        <v>Gulf of Guinea</v>
      </c>
      <c r="D267" s="16" t="str">
        <f t="shared" si="130"/>
        <v/>
      </c>
      <c r="E267" s="16" t="str">
        <f t="shared" si="130"/>
        <v/>
      </c>
      <c r="F267" s="32">
        <v>1015.38807678222</v>
      </c>
      <c r="G267" s="32">
        <f t="shared" si="101"/>
        <v>0</v>
      </c>
      <c r="H267" s="32">
        <f t="shared" si="102"/>
        <v>0</v>
      </c>
      <c r="I267" s="32">
        <f t="shared" si="103"/>
        <v>0</v>
      </c>
      <c r="J267" s="32">
        <f t="shared" si="104"/>
        <v>0</v>
      </c>
      <c r="K267" s="32">
        <f t="shared" si="105"/>
        <v>0</v>
      </c>
      <c r="L267" s="32">
        <f t="shared" si="106"/>
        <v>0</v>
      </c>
      <c r="M267" s="32">
        <f t="shared" si="121"/>
        <v>0</v>
      </c>
      <c r="N267" s="32">
        <f t="shared" si="107"/>
        <v>0</v>
      </c>
      <c r="O267" s="32">
        <f t="shared" si="108"/>
        <v>0</v>
      </c>
      <c r="P267" s="32">
        <f t="shared" si="109"/>
        <v>0</v>
      </c>
      <c r="Q267" s="32">
        <f t="shared" si="110"/>
        <v>0</v>
      </c>
      <c r="R267" s="32">
        <f t="shared" si="111"/>
        <v>0</v>
      </c>
      <c r="S267" s="32">
        <f t="shared" si="112"/>
        <v>0</v>
      </c>
      <c r="T267" s="32">
        <f t="shared" si="122"/>
        <v>0</v>
      </c>
      <c r="U267" s="32">
        <f t="shared" si="131"/>
        <v>268.90124606278067</v>
      </c>
      <c r="V267" s="32">
        <f t="shared" si="131"/>
        <v>229.50766850684349</v>
      </c>
      <c r="W267" s="32">
        <f t="shared" si="131"/>
        <v>14.226505634040988</v>
      </c>
      <c r="X267" s="32">
        <f t="shared" si="131"/>
        <v>0</v>
      </c>
      <c r="Y267" s="32">
        <f t="shared" si="131"/>
        <v>49.234412612914618</v>
      </c>
      <c r="Z267" s="32">
        <f t="shared" si="124"/>
        <v>453.51824396564018</v>
      </c>
      <c r="AA267" s="8"/>
      <c r="AB267" s="32">
        <f t="shared" si="125"/>
        <v>197.92561691999379</v>
      </c>
      <c r="AC267" s="32">
        <f t="shared" si="126"/>
        <v>559.29798603057804</v>
      </c>
      <c r="AD267" s="32">
        <f t="shared" si="127"/>
        <v>255.582801818847</v>
      </c>
      <c r="AE267" s="32">
        <f t="shared" si="128"/>
        <v>2.5816720128059298</v>
      </c>
      <c r="AF267" s="8"/>
      <c r="AG267" s="32">
        <f t="shared" si="113"/>
        <v>0</v>
      </c>
      <c r="AH267" s="32">
        <f t="shared" si="114"/>
        <v>0</v>
      </c>
      <c r="AI267" s="32">
        <f t="shared" si="115"/>
        <v>0</v>
      </c>
      <c r="AJ267" s="32">
        <f t="shared" si="116"/>
        <v>0</v>
      </c>
      <c r="AK267" s="32">
        <f t="shared" si="129"/>
        <v>0</v>
      </c>
      <c r="AL267" s="32">
        <f t="shared" si="94"/>
        <v>0</v>
      </c>
      <c r="AN267" s="39">
        <f t="shared" si="117"/>
        <v>0.31</v>
      </c>
      <c r="AO267" s="39">
        <f t="shared" si="118"/>
        <v>0.56999999999999995</v>
      </c>
      <c r="AP267" s="39">
        <f t="shared" si="119"/>
        <v>0.12</v>
      </c>
      <c r="AR267" s="51">
        <f t="shared" si="120"/>
        <v>0</v>
      </c>
      <c r="AS267" s="51">
        <f t="shared" si="120"/>
        <v>0</v>
      </c>
      <c r="AT267" s="51">
        <f t="shared" si="120"/>
        <v>0</v>
      </c>
    </row>
    <row r="268" spans="2:51" s="12" customFormat="1" ht="12.75" customHeight="1" x14ac:dyDescent="0.15">
      <c r="B268" s="16" t="s">
        <v>237</v>
      </c>
      <c r="C268" s="16" t="str">
        <f t="shared" si="99"/>
        <v>Western Asia</v>
      </c>
      <c r="D268" s="16" t="str">
        <f t="shared" si="130"/>
        <v>Middle East and Africa</v>
      </c>
      <c r="E268" s="16" t="str">
        <f t="shared" si="130"/>
        <v/>
      </c>
      <c r="F268" s="32">
        <v>1932471.1802973701</v>
      </c>
      <c r="G268" s="32">
        <f t="shared" si="101"/>
        <v>0</v>
      </c>
      <c r="H268" s="32">
        <f t="shared" si="102"/>
        <v>0</v>
      </c>
      <c r="I268" s="32">
        <f t="shared" si="103"/>
        <v>0</v>
      </c>
      <c r="J268" s="32">
        <f t="shared" si="104"/>
        <v>8360.2567112559973</v>
      </c>
      <c r="K268" s="32">
        <f t="shared" si="105"/>
        <v>8894.4022880333996</v>
      </c>
      <c r="L268" s="32">
        <f t="shared" si="106"/>
        <v>0</v>
      </c>
      <c r="M268" s="32">
        <f t="shared" si="121"/>
        <v>17254.658999289397</v>
      </c>
      <c r="N268" s="32">
        <f t="shared" si="107"/>
        <v>0</v>
      </c>
      <c r="O268" s="32">
        <f t="shared" si="108"/>
        <v>0</v>
      </c>
      <c r="P268" s="32">
        <f t="shared" si="109"/>
        <v>0</v>
      </c>
      <c r="Q268" s="32">
        <f t="shared" si="110"/>
        <v>4.73725208477633E-6</v>
      </c>
      <c r="R268" s="32">
        <f t="shared" si="111"/>
        <v>5.0399200930153556E-6</v>
      </c>
      <c r="S268" s="32">
        <f t="shared" si="112"/>
        <v>0</v>
      </c>
      <c r="T268" s="32">
        <f t="shared" si="122"/>
        <v>9.7771721777916856E-6</v>
      </c>
      <c r="U268" s="32">
        <f t="shared" si="131"/>
        <v>615.33469914264413</v>
      </c>
      <c r="V268" s="32">
        <f t="shared" si="131"/>
        <v>29018.647725937335</v>
      </c>
      <c r="W268" s="32">
        <f t="shared" si="131"/>
        <v>4984.7299362130452</v>
      </c>
      <c r="X268" s="32">
        <f t="shared" si="131"/>
        <v>1874453.6904229345</v>
      </c>
      <c r="Y268" s="32">
        <f t="shared" si="131"/>
        <v>2510.7186804333573</v>
      </c>
      <c r="Z268" s="32">
        <f t="shared" si="124"/>
        <v>3633.3998236425687</v>
      </c>
      <c r="AA268" s="8"/>
      <c r="AB268" s="32">
        <f t="shared" si="125"/>
        <v>872583.58820259408</v>
      </c>
      <c r="AC268" s="32">
        <f t="shared" si="126"/>
        <v>920902.47189569403</v>
      </c>
      <c r="AD268" s="32">
        <f t="shared" si="127"/>
        <v>138894.0407624236</v>
      </c>
      <c r="AE268" s="32">
        <f t="shared" si="128"/>
        <v>91.079436659812799</v>
      </c>
      <c r="AF268" s="8"/>
      <c r="AG268" s="32">
        <f t="shared" si="113"/>
        <v>0</v>
      </c>
      <c r="AH268" s="32">
        <f t="shared" si="114"/>
        <v>0</v>
      </c>
      <c r="AI268" s="32">
        <f t="shared" si="115"/>
        <v>50.630744923791099</v>
      </c>
      <c r="AJ268" s="32">
        <f t="shared" si="116"/>
        <v>35868.211083263421</v>
      </c>
      <c r="AK268" s="32">
        <f t="shared" si="129"/>
        <v>1896552.3384691828</v>
      </c>
      <c r="AL268" s="32">
        <f t="shared" si="94"/>
        <v>0</v>
      </c>
      <c r="AN268" s="39">
        <f t="shared" si="117"/>
        <v>7.0000000000000007E-2</v>
      </c>
      <c r="AO268" s="39">
        <f t="shared" si="118"/>
        <v>0.57999999999999996</v>
      </c>
      <c r="AP268" s="39">
        <f t="shared" si="119"/>
        <v>0.35</v>
      </c>
      <c r="AR268" s="51">
        <f t="shared" si="120"/>
        <v>6.8440205244541809E-7</v>
      </c>
      <c r="AS268" s="51">
        <f t="shared" si="120"/>
        <v>5.6707598631191773E-6</v>
      </c>
      <c r="AT268" s="51">
        <f t="shared" si="120"/>
        <v>3.4220102622270897E-6</v>
      </c>
      <c r="AV268" s="7"/>
      <c r="AW268" s="7"/>
      <c r="AX268" s="7"/>
      <c r="AY268" s="7"/>
    </row>
    <row r="269" spans="2:51" s="12" customFormat="1" ht="12.75" customHeight="1" x14ac:dyDescent="0.15">
      <c r="B269" s="16" t="s">
        <v>238</v>
      </c>
      <c r="C269" s="16" t="str">
        <f t="shared" si="99"/>
        <v>Sudano-Sahelian Africa</v>
      </c>
      <c r="D269" s="16" t="str">
        <f t="shared" si="130"/>
        <v>Middle East and Africa</v>
      </c>
      <c r="E269" s="16" t="str">
        <f t="shared" si="130"/>
        <v/>
      </c>
      <c r="F269" s="32">
        <v>197836.97532725299</v>
      </c>
      <c r="G269" s="32">
        <f t="shared" si="101"/>
        <v>404.14306835411037</v>
      </c>
      <c r="H269" s="32">
        <f t="shared" si="102"/>
        <v>0</v>
      </c>
      <c r="I269" s="32">
        <f t="shared" si="103"/>
        <v>765.9379784227491</v>
      </c>
      <c r="J269" s="32">
        <f t="shared" si="104"/>
        <v>0</v>
      </c>
      <c r="K269" s="32">
        <f t="shared" si="105"/>
        <v>0</v>
      </c>
      <c r="L269" s="32">
        <f t="shared" si="106"/>
        <v>0</v>
      </c>
      <c r="M269" s="32">
        <f t="shared" si="121"/>
        <v>1170.0810467768595</v>
      </c>
      <c r="N269" s="32">
        <f t="shared" si="107"/>
        <v>18995.95147952333</v>
      </c>
      <c r="O269" s="32">
        <f t="shared" si="108"/>
        <v>0</v>
      </c>
      <c r="P269" s="32">
        <f t="shared" si="109"/>
        <v>36001.410920387869</v>
      </c>
      <c r="Q269" s="32">
        <f t="shared" si="110"/>
        <v>0</v>
      </c>
      <c r="R269" s="32">
        <f t="shared" si="111"/>
        <v>0</v>
      </c>
      <c r="S269" s="32">
        <f t="shared" si="112"/>
        <v>0</v>
      </c>
      <c r="T269" s="32">
        <f t="shared" si="122"/>
        <v>54997.362399911202</v>
      </c>
      <c r="U269" s="32">
        <f t="shared" si="131"/>
        <v>15339.61621201154</v>
      </c>
      <c r="V269" s="32">
        <f t="shared" si="131"/>
        <v>112374.73829495812</v>
      </c>
      <c r="W269" s="32">
        <f t="shared" si="131"/>
        <v>2752.3892171622615</v>
      </c>
      <c r="X269" s="32">
        <f t="shared" si="131"/>
        <v>9069.5865461398753</v>
      </c>
      <c r="Y269" s="32">
        <f t="shared" si="131"/>
        <v>1378.6617066687131</v>
      </c>
      <c r="Z269" s="32">
        <f t="shared" si="124"/>
        <v>754.53990362444893</v>
      </c>
      <c r="AA269" s="8"/>
      <c r="AB269" s="32">
        <f t="shared" si="125"/>
        <v>156012.99995946873</v>
      </c>
      <c r="AC269" s="32">
        <f t="shared" si="126"/>
        <v>40896.27984243627</v>
      </c>
      <c r="AD269" s="32">
        <f t="shared" si="127"/>
        <v>0</v>
      </c>
      <c r="AE269" s="32">
        <f t="shared" si="128"/>
        <v>927.69552534818649</v>
      </c>
      <c r="AF269" s="8"/>
      <c r="AG269" s="32">
        <f t="shared" si="113"/>
        <v>53964.051111107401</v>
      </c>
      <c r="AH269" s="32">
        <f t="shared" si="114"/>
        <v>0</v>
      </c>
      <c r="AI269" s="32">
        <f t="shared" si="115"/>
        <v>143872.92421614559</v>
      </c>
      <c r="AJ269" s="32">
        <f t="shared" si="116"/>
        <v>0</v>
      </c>
      <c r="AK269" s="32">
        <f t="shared" si="129"/>
        <v>0</v>
      </c>
      <c r="AL269" s="32">
        <f t="shared" si="94"/>
        <v>0</v>
      </c>
      <c r="AN269" s="39">
        <f t="shared" si="117"/>
        <v>0.16</v>
      </c>
      <c r="AO269" s="39">
        <f t="shared" si="118"/>
        <v>0.49</v>
      </c>
      <c r="AP269" s="39">
        <f t="shared" si="119"/>
        <v>0.35</v>
      </c>
      <c r="AR269" s="51">
        <f t="shared" si="120"/>
        <v>8799.5779839857933</v>
      </c>
      <c r="AS269" s="51">
        <f t="shared" si="120"/>
        <v>26948.70757595649</v>
      </c>
      <c r="AT269" s="51">
        <f t="shared" si="120"/>
        <v>19249.076839968919</v>
      </c>
    </row>
    <row r="270" spans="2:51" s="12" customFormat="1" ht="12.75" customHeight="1" x14ac:dyDescent="0.15">
      <c r="B270" s="16" t="s">
        <v>239</v>
      </c>
      <c r="C270" s="16" t="str">
        <f t="shared" si="99"/>
        <v>Eastern Africa</v>
      </c>
      <c r="D270" s="16" t="str">
        <f t="shared" si="130"/>
        <v/>
      </c>
      <c r="E270" s="16" t="str">
        <f t="shared" si="130"/>
        <v/>
      </c>
      <c r="F270" s="32">
        <v>449.97533673048002</v>
      </c>
      <c r="G270" s="32">
        <f t="shared" si="101"/>
        <v>0</v>
      </c>
      <c r="H270" s="32">
        <f t="shared" si="102"/>
        <v>0</v>
      </c>
      <c r="I270" s="32">
        <f t="shared" si="103"/>
        <v>0</v>
      </c>
      <c r="J270" s="32">
        <f t="shared" si="104"/>
        <v>0</v>
      </c>
      <c r="K270" s="32">
        <f t="shared" si="105"/>
        <v>0</v>
      </c>
      <c r="L270" s="32">
        <f t="shared" si="106"/>
        <v>0</v>
      </c>
      <c r="M270" s="32">
        <f t="shared" si="121"/>
        <v>0</v>
      </c>
      <c r="N270" s="32">
        <f t="shared" si="107"/>
        <v>0</v>
      </c>
      <c r="O270" s="32">
        <f t="shared" si="108"/>
        <v>0</v>
      </c>
      <c r="P270" s="32">
        <f t="shared" si="109"/>
        <v>0</v>
      </c>
      <c r="Q270" s="32">
        <f t="shared" si="110"/>
        <v>0</v>
      </c>
      <c r="R270" s="32">
        <f t="shared" si="111"/>
        <v>0</v>
      </c>
      <c r="S270" s="32">
        <f t="shared" si="112"/>
        <v>0</v>
      </c>
      <c r="T270" s="32">
        <f t="shared" si="122"/>
        <v>0</v>
      </c>
      <c r="U270" s="32">
        <f t="shared" si="131"/>
        <v>120.31198094991413</v>
      </c>
      <c r="V270" s="32">
        <f t="shared" si="131"/>
        <v>141.56065746732762</v>
      </c>
      <c r="W270" s="32">
        <f t="shared" si="131"/>
        <v>14.267098930424579</v>
      </c>
      <c r="X270" s="32">
        <f t="shared" si="131"/>
        <v>0</v>
      </c>
      <c r="Y270" s="32">
        <f t="shared" si="131"/>
        <v>14.854928213792293</v>
      </c>
      <c r="Z270" s="32">
        <f t="shared" si="124"/>
        <v>158.98067116902138</v>
      </c>
      <c r="AA270" s="8"/>
      <c r="AB270" s="32">
        <f t="shared" si="125"/>
        <v>228.05260986089633</v>
      </c>
      <c r="AC270" s="32">
        <f t="shared" si="126"/>
        <v>111.4386600255965</v>
      </c>
      <c r="AD270" s="32">
        <f t="shared" si="127"/>
        <v>90.9133917689323</v>
      </c>
      <c r="AE270" s="32">
        <f t="shared" si="128"/>
        <v>19.570675075054101</v>
      </c>
      <c r="AF270" s="8"/>
      <c r="AG270" s="32">
        <f t="shared" si="113"/>
        <v>0</v>
      </c>
      <c r="AH270" s="32">
        <f t="shared" si="114"/>
        <v>0</v>
      </c>
      <c r="AI270" s="32">
        <f t="shared" si="115"/>
        <v>0</v>
      </c>
      <c r="AJ270" s="32">
        <f t="shared" si="116"/>
        <v>0</v>
      </c>
      <c r="AK270" s="32">
        <f t="shared" si="129"/>
        <v>0</v>
      </c>
      <c r="AL270" s="32">
        <f t="shared" si="94"/>
        <v>0</v>
      </c>
      <c r="AN270" s="39">
        <f t="shared" si="117"/>
        <v>0.36</v>
      </c>
      <c r="AO270" s="39">
        <f t="shared" si="118"/>
        <v>0.49</v>
      </c>
      <c r="AP270" s="39">
        <f t="shared" si="119"/>
        <v>0.14000000000000001</v>
      </c>
      <c r="AR270" s="51">
        <f t="shared" si="120"/>
        <v>0</v>
      </c>
      <c r="AS270" s="51">
        <f t="shared" si="120"/>
        <v>0</v>
      </c>
      <c r="AT270" s="51">
        <f t="shared" si="120"/>
        <v>0</v>
      </c>
      <c r="AV270" s="7"/>
      <c r="AW270" s="7"/>
      <c r="AX270" s="7"/>
      <c r="AY270" s="7"/>
    </row>
    <row r="271" spans="2:51" s="12" customFormat="1" ht="12.75" customHeight="1" x14ac:dyDescent="0.15">
      <c r="B271" s="16" t="s">
        <v>240</v>
      </c>
      <c r="C271" s="16" t="str">
        <f t="shared" si="99"/>
        <v>Sudano-Sahelian Africa</v>
      </c>
      <c r="D271" s="16" t="str">
        <f t="shared" si="130"/>
        <v>Middle East and Africa</v>
      </c>
      <c r="E271" s="16" t="str">
        <f t="shared" si="130"/>
        <v/>
      </c>
      <c r="F271" s="32">
        <v>72810.075792193398</v>
      </c>
      <c r="G271" s="32">
        <f t="shared" si="101"/>
        <v>255.41972868271486</v>
      </c>
      <c r="H271" s="32">
        <f t="shared" si="102"/>
        <v>0</v>
      </c>
      <c r="I271" s="32">
        <f t="shared" si="103"/>
        <v>0</v>
      </c>
      <c r="J271" s="32">
        <f t="shared" si="104"/>
        <v>0</v>
      </c>
      <c r="K271" s="32">
        <f t="shared" si="105"/>
        <v>0</v>
      </c>
      <c r="L271" s="32">
        <f t="shared" si="106"/>
        <v>0</v>
      </c>
      <c r="M271" s="32">
        <f t="shared" si="121"/>
        <v>255.41972868271486</v>
      </c>
      <c r="N271" s="32">
        <f t="shared" si="107"/>
        <v>19909.764396576909</v>
      </c>
      <c r="O271" s="32">
        <f t="shared" si="108"/>
        <v>0</v>
      </c>
      <c r="P271" s="32">
        <f t="shared" si="109"/>
        <v>0</v>
      </c>
      <c r="Q271" s="32">
        <f t="shared" si="110"/>
        <v>0</v>
      </c>
      <c r="R271" s="32">
        <f t="shared" si="111"/>
        <v>0</v>
      </c>
      <c r="S271" s="32">
        <f t="shared" si="112"/>
        <v>0</v>
      </c>
      <c r="T271" s="32">
        <f t="shared" si="122"/>
        <v>19909.764396576909</v>
      </c>
      <c r="U271" s="32">
        <f t="shared" si="131"/>
        <v>28080.546239596508</v>
      </c>
      <c r="V271" s="32">
        <f t="shared" si="131"/>
        <v>21203.744354936658</v>
      </c>
      <c r="W271" s="32">
        <f t="shared" si="131"/>
        <v>1410.1097290370142</v>
      </c>
      <c r="X271" s="32">
        <f t="shared" si="131"/>
        <v>0</v>
      </c>
      <c r="Y271" s="32">
        <f t="shared" si="131"/>
        <v>463.11369682114412</v>
      </c>
      <c r="Z271" s="32">
        <f t="shared" si="124"/>
        <v>1487.3776465424453</v>
      </c>
      <c r="AA271" s="8"/>
      <c r="AB271" s="32">
        <f t="shared" si="125"/>
        <v>41954.310534894306</v>
      </c>
      <c r="AC271" s="32">
        <f t="shared" si="126"/>
        <v>30086.99329942455</v>
      </c>
      <c r="AD271" s="32">
        <f t="shared" si="127"/>
        <v>595.59340953826904</v>
      </c>
      <c r="AE271" s="32">
        <f t="shared" si="128"/>
        <v>173.1785483360288</v>
      </c>
      <c r="AF271" s="8"/>
      <c r="AG271" s="32">
        <f t="shared" si="113"/>
        <v>72810.075792193398</v>
      </c>
      <c r="AH271" s="32">
        <f t="shared" si="114"/>
        <v>0</v>
      </c>
      <c r="AI271" s="32">
        <f t="shared" si="115"/>
        <v>0</v>
      </c>
      <c r="AJ271" s="32">
        <f t="shared" si="116"/>
        <v>0</v>
      </c>
      <c r="AK271" s="32">
        <f t="shared" si="129"/>
        <v>0</v>
      </c>
      <c r="AL271" s="32">
        <f t="shared" si="94"/>
        <v>0</v>
      </c>
      <c r="AN271" s="39">
        <f t="shared" si="117"/>
        <v>0.16</v>
      </c>
      <c r="AO271" s="39">
        <f t="shared" si="118"/>
        <v>0.49</v>
      </c>
      <c r="AP271" s="39">
        <f t="shared" si="119"/>
        <v>0.35</v>
      </c>
      <c r="AR271" s="51">
        <f t="shared" si="120"/>
        <v>3185.5623034523055</v>
      </c>
      <c r="AS271" s="51">
        <f t="shared" si="120"/>
        <v>9755.7845543226849</v>
      </c>
      <c r="AT271" s="51">
        <f t="shared" si="120"/>
        <v>6968.4175388019175</v>
      </c>
    </row>
    <row r="272" spans="2:51" s="12" customFormat="1" ht="12.75" customHeight="1" x14ac:dyDescent="0.15">
      <c r="B272" s="16" t="s">
        <v>241</v>
      </c>
      <c r="C272" s="16" t="str">
        <f t="shared" si="99"/>
        <v>South-eastern Asia</v>
      </c>
      <c r="D272" s="16" t="str">
        <f t="shared" si="130"/>
        <v>Asia (Sans Japan)</v>
      </c>
      <c r="E272" s="16" t="str">
        <f t="shared" si="130"/>
        <v/>
      </c>
      <c r="F272" s="32">
        <v>600.49720531701996</v>
      </c>
      <c r="G272" s="32">
        <f t="shared" si="101"/>
        <v>0</v>
      </c>
      <c r="H272" s="32">
        <f t="shared" si="102"/>
        <v>0</v>
      </c>
      <c r="I272" s="32">
        <f t="shared" si="103"/>
        <v>0</v>
      </c>
      <c r="J272" s="32">
        <f t="shared" si="104"/>
        <v>0</v>
      </c>
      <c r="K272" s="32">
        <f t="shared" si="105"/>
        <v>0</v>
      </c>
      <c r="L272" s="32">
        <f t="shared" si="106"/>
        <v>0</v>
      </c>
      <c r="M272" s="32">
        <f t="shared" si="121"/>
        <v>0</v>
      </c>
      <c r="N272" s="32">
        <f t="shared" si="107"/>
        <v>0</v>
      </c>
      <c r="O272" s="32">
        <f t="shared" si="108"/>
        <v>0</v>
      </c>
      <c r="P272" s="32">
        <f t="shared" si="109"/>
        <v>0</v>
      </c>
      <c r="Q272" s="32">
        <f t="shared" si="110"/>
        <v>0</v>
      </c>
      <c r="R272" s="32">
        <f t="shared" si="111"/>
        <v>0</v>
      </c>
      <c r="S272" s="32">
        <f t="shared" si="112"/>
        <v>0</v>
      </c>
      <c r="T272" s="32">
        <f t="shared" si="122"/>
        <v>0</v>
      </c>
      <c r="U272" s="32">
        <f t="shared" si="131"/>
        <v>10.808037303078061</v>
      </c>
      <c r="V272" s="32">
        <f t="shared" si="131"/>
        <v>48.903465203811471</v>
      </c>
      <c r="W272" s="32">
        <f t="shared" si="131"/>
        <v>225.89403478669058</v>
      </c>
      <c r="X272" s="32">
        <f t="shared" si="131"/>
        <v>1.1613821411132756</v>
      </c>
      <c r="Y272" s="32">
        <f t="shared" si="131"/>
        <v>18.036807335490288</v>
      </c>
      <c r="Z272" s="32">
        <f t="shared" si="124"/>
        <v>295.69347854683627</v>
      </c>
      <c r="AA272" s="8"/>
      <c r="AB272" s="32">
        <f t="shared" si="125"/>
        <v>600.49720531702008</v>
      </c>
      <c r="AC272" s="32">
        <f t="shared" si="126"/>
        <v>0</v>
      </c>
      <c r="AD272" s="32">
        <f t="shared" si="127"/>
        <v>0</v>
      </c>
      <c r="AE272" s="32">
        <f t="shared" si="128"/>
        <v>0</v>
      </c>
      <c r="AF272" s="8"/>
      <c r="AG272" s="32">
        <f t="shared" si="113"/>
        <v>0</v>
      </c>
      <c r="AH272" s="32">
        <f t="shared" si="114"/>
        <v>0</v>
      </c>
      <c r="AI272" s="32">
        <f t="shared" si="115"/>
        <v>0</v>
      </c>
      <c r="AJ272" s="32">
        <f t="shared" si="116"/>
        <v>0</v>
      </c>
      <c r="AK272" s="32">
        <f t="shared" si="129"/>
        <v>0</v>
      </c>
      <c r="AL272" s="32">
        <f t="shared" si="94"/>
        <v>0</v>
      </c>
      <c r="AN272" s="39">
        <f t="shared" si="117"/>
        <v>0.28000000000000003</v>
      </c>
      <c r="AO272" s="39">
        <f t="shared" si="118"/>
        <v>0.55000000000000004</v>
      </c>
      <c r="AP272" s="39">
        <f t="shared" si="119"/>
        <v>0.17</v>
      </c>
      <c r="AR272" s="51">
        <f t="shared" si="120"/>
        <v>0</v>
      </c>
      <c r="AS272" s="51">
        <f t="shared" si="120"/>
        <v>0</v>
      </c>
      <c r="AT272" s="51">
        <f t="shared" si="120"/>
        <v>0</v>
      </c>
      <c r="AV272" s="7"/>
      <c r="AW272" s="7"/>
      <c r="AX272" s="7"/>
      <c r="AY272" s="7"/>
    </row>
    <row r="273" spans="2:51" s="12" customFormat="1" ht="12.75" customHeight="1" x14ac:dyDescent="0.15">
      <c r="B273" s="16" t="s">
        <v>242</v>
      </c>
      <c r="C273" s="16" t="str">
        <f t="shared" si="99"/>
        <v>Eastern Europe</v>
      </c>
      <c r="D273" s="16" t="str">
        <f t="shared" si="130"/>
        <v>Eastern Europe</v>
      </c>
      <c r="E273" s="16" t="str">
        <f t="shared" si="130"/>
        <v>EU</v>
      </c>
      <c r="F273" s="32">
        <v>48836.654417931997</v>
      </c>
      <c r="G273" s="32">
        <f t="shared" si="101"/>
        <v>0</v>
      </c>
      <c r="H273" s="32">
        <f t="shared" si="102"/>
        <v>1849.3245318134968</v>
      </c>
      <c r="I273" s="32">
        <f t="shared" si="103"/>
        <v>0</v>
      </c>
      <c r="J273" s="32">
        <f t="shared" si="104"/>
        <v>378.06910991113648</v>
      </c>
      <c r="K273" s="32">
        <f t="shared" si="105"/>
        <v>0</v>
      </c>
      <c r="L273" s="32">
        <f t="shared" si="106"/>
        <v>0</v>
      </c>
      <c r="M273" s="32">
        <f t="shared" si="121"/>
        <v>2227.3936417246332</v>
      </c>
      <c r="N273" s="32">
        <f t="shared" si="107"/>
        <v>0</v>
      </c>
      <c r="O273" s="32">
        <f t="shared" si="108"/>
        <v>11216.753089613621</v>
      </c>
      <c r="P273" s="32">
        <f t="shared" si="109"/>
        <v>0</v>
      </c>
      <c r="Q273" s="32">
        <f t="shared" si="110"/>
        <v>2293.1117733698484</v>
      </c>
      <c r="R273" s="32">
        <f t="shared" si="111"/>
        <v>0</v>
      </c>
      <c r="S273" s="32">
        <f t="shared" si="112"/>
        <v>0</v>
      </c>
      <c r="T273" s="32">
        <f t="shared" si="122"/>
        <v>13509.86486298347</v>
      </c>
      <c r="U273" s="32">
        <f t="shared" si="131"/>
        <v>19409.473997893088</v>
      </c>
      <c r="V273" s="32">
        <f t="shared" si="131"/>
        <v>12056.865603947146</v>
      </c>
      <c r="W273" s="32">
        <f t="shared" si="131"/>
        <v>1605.4549821384528</v>
      </c>
      <c r="X273" s="32">
        <f t="shared" si="131"/>
        <v>0</v>
      </c>
      <c r="Y273" s="32">
        <f t="shared" si="131"/>
        <v>27.601311223881822</v>
      </c>
      <c r="Z273" s="32">
        <f t="shared" si="124"/>
        <v>1.8021331925410777E-5</v>
      </c>
      <c r="AA273" s="8"/>
      <c r="AB273" s="32">
        <f t="shared" si="125"/>
        <v>10339.969581484782</v>
      </c>
      <c r="AC273" s="32">
        <f t="shared" si="126"/>
        <v>31149.227219343091</v>
      </c>
      <c r="AD273" s="32">
        <f t="shared" si="127"/>
        <v>7347.457617104048</v>
      </c>
      <c r="AE273" s="32">
        <f t="shared" si="128"/>
        <v>0</v>
      </c>
      <c r="AF273" s="8"/>
      <c r="AG273" s="32">
        <f t="shared" si="113"/>
        <v>0</v>
      </c>
      <c r="AH273" s="32">
        <f t="shared" si="114"/>
        <v>36902.216529211633</v>
      </c>
      <c r="AI273" s="32">
        <f t="shared" si="115"/>
        <v>0</v>
      </c>
      <c r="AJ273" s="32">
        <f t="shared" si="116"/>
        <v>11934.442772385806</v>
      </c>
      <c r="AK273" s="32">
        <f t="shared" si="129"/>
        <v>0</v>
      </c>
      <c r="AL273" s="32">
        <f t="shared" si="94"/>
        <v>0</v>
      </c>
      <c r="AN273" s="39">
        <f t="shared" si="117"/>
        <v>0.37</v>
      </c>
      <c r="AO273" s="39">
        <f t="shared" si="118"/>
        <v>0.56000000000000005</v>
      </c>
      <c r="AP273" s="39">
        <f t="shared" si="119"/>
        <v>0.06</v>
      </c>
      <c r="AR273" s="51">
        <f t="shared" si="120"/>
        <v>4998.6499993038833</v>
      </c>
      <c r="AS273" s="51">
        <f t="shared" si="120"/>
        <v>7565.5243232707435</v>
      </c>
      <c r="AT273" s="51">
        <f t="shared" si="120"/>
        <v>810.59189177900817</v>
      </c>
    </row>
    <row r="274" spans="2:51" s="12" customFormat="1" ht="12.75" customHeight="1" x14ac:dyDescent="0.15">
      <c r="B274" s="16" t="s">
        <v>243</v>
      </c>
      <c r="C274" s="16" t="str">
        <f t="shared" si="99"/>
        <v>Southern Europe</v>
      </c>
      <c r="D274" s="16" t="str">
        <f t="shared" si="130"/>
        <v>Eastern Europe</v>
      </c>
      <c r="E274" s="16" t="str">
        <f t="shared" si="130"/>
        <v>EU</v>
      </c>
      <c r="F274" s="32">
        <v>20241.522805154302</v>
      </c>
      <c r="G274" s="32">
        <f t="shared" si="101"/>
        <v>0</v>
      </c>
      <c r="H274" s="32">
        <f t="shared" si="102"/>
        <v>148.21906764432717</v>
      </c>
      <c r="I274" s="32">
        <f t="shared" si="103"/>
        <v>0</v>
      </c>
      <c r="J274" s="32">
        <f t="shared" si="104"/>
        <v>5.2747060886936481</v>
      </c>
      <c r="K274" s="32">
        <f t="shared" si="105"/>
        <v>0</v>
      </c>
      <c r="L274" s="32">
        <f t="shared" si="106"/>
        <v>0</v>
      </c>
      <c r="M274" s="32">
        <f t="shared" si="121"/>
        <v>153.49377373302082</v>
      </c>
      <c r="N274" s="32">
        <f t="shared" si="107"/>
        <v>0</v>
      </c>
      <c r="O274" s="32">
        <f t="shared" si="108"/>
        <v>1944.2721065181418</v>
      </c>
      <c r="P274" s="32">
        <f t="shared" si="109"/>
        <v>0</v>
      </c>
      <c r="Q274" s="32">
        <f t="shared" si="110"/>
        <v>69.19125913636104</v>
      </c>
      <c r="R274" s="32">
        <f t="shared" si="111"/>
        <v>0</v>
      </c>
      <c r="S274" s="32">
        <f t="shared" si="112"/>
        <v>0</v>
      </c>
      <c r="T274" s="32">
        <f t="shared" si="122"/>
        <v>2013.4633656545027</v>
      </c>
      <c r="U274" s="32">
        <f t="shared" si="131"/>
        <v>12552.634253510068</v>
      </c>
      <c r="V274" s="32">
        <f t="shared" si="131"/>
        <v>4903.9014188865895</v>
      </c>
      <c r="W274" s="32">
        <f t="shared" si="131"/>
        <v>549.19597200982571</v>
      </c>
      <c r="X274" s="32">
        <f t="shared" si="131"/>
        <v>0</v>
      </c>
      <c r="Y274" s="32">
        <f t="shared" si="131"/>
        <v>4.5458263349532837</v>
      </c>
      <c r="Z274" s="32">
        <f t="shared" si="124"/>
        <v>64.288195025343157</v>
      </c>
      <c r="AA274" s="8"/>
      <c r="AB274" s="32">
        <f t="shared" si="125"/>
        <v>1737.3633878827086</v>
      </c>
      <c r="AC274" s="32">
        <f t="shared" si="126"/>
        <v>12562.8019106388</v>
      </c>
      <c r="AD274" s="32">
        <f t="shared" si="127"/>
        <v>5941.3575066327903</v>
      </c>
      <c r="AE274" s="32">
        <f t="shared" si="128"/>
        <v>0</v>
      </c>
      <c r="AF274" s="8"/>
      <c r="AG274" s="32">
        <f t="shared" si="113"/>
        <v>0</v>
      </c>
      <c r="AH274" s="32">
        <f t="shared" si="114"/>
        <v>19771.364858349862</v>
      </c>
      <c r="AI274" s="32">
        <f t="shared" si="115"/>
        <v>0</v>
      </c>
      <c r="AJ274" s="32">
        <f t="shared" si="116"/>
        <v>470.157946804441</v>
      </c>
      <c r="AK274" s="32">
        <f t="shared" si="129"/>
        <v>0</v>
      </c>
      <c r="AL274" s="32">
        <f t="shared" si="94"/>
        <v>0</v>
      </c>
      <c r="AN274" s="39">
        <f t="shared" si="117"/>
        <v>0.18</v>
      </c>
      <c r="AO274" s="39">
        <f t="shared" si="118"/>
        <v>0.43</v>
      </c>
      <c r="AP274" s="39">
        <f t="shared" si="119"/>
        <v>0.39</v>
      </c>
      <c r="AR274" s="51">
        <f t="shared" si="120"/>
        <v>362.42340581781048</v>
      </c>
      <c r="AS274" s="51">
        <f t="shared" si="120"/>
        <v>865.78924723143609</v>
      </c>
      <c r="AT274" s="51">
        <f t="shared" si="120"/>
        <v>785.25071260525613</v>
      </c>
      <c r="AV274" s="7"/>
      <c r="AW274" s="7"/>
      <c r="AX274" s="7"/>
      <c r="AY274" s="7"/>
    </row>
    <row r="275" spans="2:51" s="12" customFormat="1" ht="12.75" customHeight="1" x14ac:dyDescent="0.15">
      <c r="B275" s="16" t="s">
        <v>244</v>
      </c>
      <c r="C275" s="16" t="str">
        <f t="shared" si="99"/>
        <v>Pacific Islands</v>
      </c>
      <c r="D275" s="16" t="str">
        <f t="shared" si="130"/>
        <v>OECD90</v>
      </c>
      <c r="E275" s="16" t="str">
        <f t="shared" si="130"/>
        <v/>
      </c>
      <c r="F275" s="32">
        <v>28881.111263453899</v>
      </c>
      <c r="G275" s="32">
        <f t="shared" si="101"/>
        <v>0</v>
      </c>
      <c r="H275" s="32">
        <f t="shared" si="102"/>
        <v>0</v>
      </c>
      <c r="I275" s="32">
        <f t="shared" si="103"/>
        <v>0</v>
      </c>
      <c r="J275" s="32">
        <f t="shared" si="104"/>
        <v>0</v>
      </c>
      <c r="K275" s="32">
        <f t="shared" si="105"/>
        <v>0</v>
      </c>
      <c r="L275" s="32">
        <f t="shared" si="106"/>
        <v>0</v>
      </c>
      <c r="M275" s="32">
        <f t="shared" si="121"/>
        <v>0</v>
      </c>
      <c r="N275" s="32">
        <f t="shared" si="107"/>
        <v>0</v>
      </c>
      <c r="O275" s="32">
        <f t="shared" si="108"/>
        <v>0</v>
      </c>
      <c r="P275" s="32">
        <f t="shared" si="109"/>
        <v>0</v>
      </c>
      <c r="Q275" s="32">
        <f t="shared" si="110"/>
        <v>0</v>
      </c>
      <c r="R275" s="32">
        <f t="shared" si="111"/>
        <v>0</v>
      </c>
      <c r="S275" s="32">
        <f t="shared" si="112"/>
        <v>0</v>
      </c>
      <c r="T275" s="32">
        <f t="shared" si="122"/>
        <v>0</v>
      </c>
      <c r="U275" s="32">
        <f t="shared" si="131"/>
        <v>18592.58549636056</v>
      </c>
      <c r="V275" s="32">
        <f t="shared" si="131"/>
        <v>810.54927387438579</v>
      </c>
      <c r="W275" s="32">
        <f t="shared" si="131"/>
        <v>111.15133685692754</v>
      </c>
      <c r="X275" s="32">
        <f t="shared" si="131"/>
        <v>0</v>
      </c>
      <c r="Y275" s="32">
        <f t="shared" si="131"/>
        <v>2395.5500548951318</v>
      </c>
      <c r="Z275" s="32">
        <f t="shared" si="124"/>
        <v>6971.2751014668938</v>
      </c>
      <c r="AA275" s="8"/>
      <c r="AB275" s="32">
        <f t="shared" si="125"/>
        <v>4653.7990708350999</v>
      </c>
      <c r="AC275" s="32">
        <f t="shared" si="126"/>
        <v>21073.92392158501</v>
      </c>
      <c r="AD275" s="32">
        <f t="shared" si="127"/>
        <v>3146.6119416952101</v>
      </c>
      <c r="AE275" s="32">
        <f t="shared" si="128"/>
        <v>6.7763293385505596</v>
      </c>
      <c r="AF275" s="8"/>
      <c r="AG275" s="32">
        <f t="shared" si="113"/>
        <v>0</v>
      </c>
      <c r="AH275" s="32">
        <f t="shared" si="114"/>
        <v>0</v>
      </c>
      <c r="AI275" s="32">
        <f t="shared" si="115"/>
        <v>0</v>
      </c>
      <c r="AJ275" s="32">
        <f t="shared" si="116"/>
        <v>0</v>
      </c>
      <c r="AK275" s="32">
        <f t="shared" si="129"/>
        <v>0</v>
      </c>
      <c r="AL275" s="32">
        <f t="shared" si="94"/>
        <v>0</v>
      </c>
      <c r="AN275" s="39">
        <f t="shared" si="117"/>
        <v>0.31</v>
      </c>
      <c r="AO275" s="39">
        <f t="shared" si="118"/>
        <v>0.55000000000000004</v>
      </c>
      <c r="AP275" s="39">
        <f t="shared" si="119"/>
        <v>0.14000000000000001</v>
      </c>
      <c r="AR275" s="51">
        <f t="shared" si="120"/>
        <v>0</v>
      </c>
      <c r="AS275" s="51">
        <f t="shared" si="120"/>
        <v>0</v>
      </c>
      <c r="AT275" s="51">
        <f t="shared" si="120"/>
        <v>0</v>
      </c>
    </row>
    <row r="276" spans="2:51" s="12" customFormat="1" ht="12.75" customHeight="1" x14ac:dyDescent="0.15">
      <c r="B276" s="16" t="s">
        <v>245</v>
      </c>
      <c r="C276" s="16" t="str">
        <f t="shared" si="99"/>
        <v>Eastern Africa</v>
      </c>
      <c r="D276" s="16" t="str">
        <f t="shared" si="130"/>
        <v>Middle East and Africa</v>
      </c>
      <c r="E276" s="16" t="str">
        <f t="shared" si="130"/>
        <v/>
      </c>
      <c r="F276" s="32">
        <v>637314.07020902599</v>
      </c>
      <c r="G276" s="32">
        <f t="shared" si="101"/>
        <v>0</v>
      </c>
      <c r="H276" s="32">
        <f t="shared" si="102"/>
        <v>0</v>
      </c>
      <c r="I276" s="32">
        <f t="shared" si="103"/>
        <v>1468.717904261149</v>
      </c>
      <c r="J276" s="32">
        <f t="shared" si="104"/>
        <v>0</v>
      </c>
      <c r="K276" s="32">
        <f t="shared" si="105"/>
        <v>508.20367085671381</v>
      </c>
      <c r="L276" s="32">
        <f t="shared" si="106"/>
        <v>0</v>
      </c>
      <c r="M276" s="32">
        <f t="shared" si="121"/>
        <v>1976.9215751178629</v>
      </c>
      <c r="N276" s="32">
        <f t="shared" si="107"/>
        <v>0</v>
      </c>
      <c r="O276" s="32">
        <f t="shared" si="108"/>
        <v>0</v>
      </c>
      <c r="P276" s="32">
        <f t="shared" si="109"/>
        <v>5413.516855696259</v>
      </c>
      <c r="Q276" s="32">
        <f t="shared" si="110"/>
        <v>0</v>
      </c>
      <c r="R276" s="32">
        <f t="shared" si="111"/>
        <v>1873.1773680484496</v>
      </c>
      <c r="S276" s="32">
        <f t="shared" si="112"/>
        <v>0</v>
      </c>
      <c r="T276" s="32">
        <f t="shared" si="122"/>
        <v>7286.6942237447083</v>
      </c>
      <c r="U276" s="32">
        <f t="shared" si="131"/>
        <v>9057.4236571654255</v>
      </c>
      <c r="V276" s="32">
        <f t="shared" si="131"/>
        <v>407145.14539919706</v>
      </c>
      <c r="W276" s="32">
        <f t="shared" si="131"/>
        <v>4041.7783205088922</v>
      </c>
      <c r="X276" s="32">
        <f t="shared" si="131"/>
        <v>201145.30346151942</v>
      </c>
      <c r="Y276" s="32">
        <f t="shared" si="131"/>
        <v>2756.4012094608984</v>
      </c>
      <c r="Z276" s="32">
        <f t="shared" si="124"/>
        <v>3904.4023623117246</v>
      </c>
      <c r="AA276" s="8"/>
      <c r="AB276" s="32">
        <f t="shared" si="125"/>
        <v>430834.50441360357</v>
      </c>
      <c r="AC276" s="32">
        <f t="shared" si="126"/>
        <v>171010.5709153405</v>
      </c>
      <c r="AD276" s="32">
        <f t="shared" si="127"/>
        <v>35466.430953025803</v>
      </c>
      <c r="AE276" s="32">
        <f t="shared" si="128"/>
        <v>2.5639270544052102</v>
      </c>
      <c r="AF276" s="8"/>
      <c r="AG276" s="32">
        <f t="shared" si="113"/>
        <v>0</v>
      </c>
      <c r="AH276" s="32">
        <f t="shared" si="114"/>
        <v>0</v>
      </c>
      <c r="AI276" s="32">
        <f t="shared" si="115"/>
        <v>341033.45076658705</v>
      </c>
      <c r="AJ276" s="32">
        <f t="shared" si="116"/>
        <v>0</v>
      </c>
      <c r="AK276" s="32">
        <f t="shared" si="129"/>
        <v>296280.619442439</v>
      </c>
      <c r="AL276" s="32">
        <f t="shared" si="94"/>
        <v>0</v>
      </c>
      <c r="AN276" s="39">
        <f t="shared" si="117"/>
        <v>0.36</v>
      </c>
      <c r="AO276" s="39">
        <f t="shared" si="118"/>
        <v>0.49</v>
      </c>
      <c r="AP276" s="39">
        <f t="shared" si="119"/>
        <v>0.14000000000000001</v>
      </c>
      <c r="AR276" s="51">
        <f t="shared" si="120"/>
        <v>2623.2099205480949</v>
      </c>
      <c r="AS276" s="51">
        <f t="shared" si="120"/>
        <v>3570.4801696349068</v>
      </c>
      <c r="AT276" s="51">
        <f t="shared" si="120"/>
        <v>1020.1371913242592</v>
      </c>
      <c r="AV276" s="7"/>
      <c r="AW276" s="7"/>
      <c r="AX276" s="7"/>
      <c r="AY276" s="7"/>
    </row>
    <row r="277" spans="2:51" s="12" customFormat="1" ht="12.75" customHeight="1" x14ac:dyDescent="0.15">
      <c r="B277" s="16" t="s">
        <v>246</v>
      </c>
      <c r="C277" s="16" t="str">
        <f t="shared" si="99"/>
        <v>Southern Africa</v>
      </c>
      <c r="D277" s="16" t="str">
        <f t="shared" si="130"/>
        <v>Middle East and Africa</v>
      </c>
      <c r="E277" s="16" t="str">
        <f t="shared" si="130"/>
        <v/>
      </c>
      <c r="F277" s="32">
        <v>1222734.6989136301</v>
      </c>
      <c r="G277" s="32">
        <f t="shared" si="101"/>
        <v>158.96810210844353</v>
      </c>
      <c r="H277" s="32">
        <f t="shared" si="102"/>
        <v>7811.8958559123857</v>
      </c>
      <c r="I277" s="32">
        <f t="shared" si="103"/>
        <v>6080.4103723596618</v>
      </c>
      <c r="J277" s="32">
        <f t="shared" si="104"/>
        <v>761.04200780206588</v>
      </c>
      <c r="K277" s="32">
        <f t="shared" si="105"/>
        <v>82.798958632037099</v>
      </c>
      <c r="L277" s="32">
        <f t="shared" si="106"/>
        <v>0</v>
      </c>
      <c r="M277" s="32">
        <f t="shared" si="121"/>
        <v>14895.115296814593</v>
      </c>
      <c r="N277" s="32">
        <f t="shared" si="107"/>
        <v>1515.6612633768432</v>
      </c>
      <c r="O277" s="32">
        <f t="shared" si="108"/>
        <v>74481.532994986948</v>
      </c>
      <c r="P277" s="32">
        <f t="shared" si="109"/>
        <v>57972.90364914541</v>
      </c>
      <c r="Q277" s="32">
        <f t="shared" si="110"/>
        <v>7256.0587673195978</v>
      </c>
      <c r="R277" s="32">
        <f t="shared" si="111"/>
        <v>789.43619872187367</v>
      </c>
      <c r="S277" s="32">
        <f t="shared" si="112"/>
        <v>0</v>
      </c>
      <c r="T277" s="32">
        <f t="shared" si="122"/>
        <v>142015.59287355066</v>
      </c>
      <c r="U277" s="32">
        <f t="shared" si="131"/>
        <v>91800.962528265227</v>
      </c>
      <c r="V277" s="32">
        <f t="shared" si="131"/>
        <v>763472.04853335966</v>
      </c>
      <c r="W277" s="32">
        <f t="shared" si="131"/>
        <v>16810.626066893081</v>
      </c>
      <c r="X277" s="32">
        <f t="shared" si="131"/>
        <v>182098.23227706188</v>
      </c>
      <c r="Y277" s="32">
        <f t="shared" si="131"/>
        <v>3560.9871999782913</v>
      </c>
      <c r="Z277" s="32">
        <f t="shared" si="124"/>
        <v>8081.1341377068311</v>
      </c>
      <c r="AA277" s="8"/>
      <c r="AB277" s="32">
        <f t="shared" si="125"/>
        <v>241605.12673360109</v>
      </c>
      <c r="AC277" s="32">
        <f t="shared" si="126"/>
        <v>729067.73055654601</v>
      </c>
      <c r="AD277" s="32">
        <f t="shared" si="127"/>
        <v>249832.48138064129</v>
      </c>
      <c r="AE277" s="32">
        <f t="shared" si="128"/>
        <v>2229.3602428436202</v>
      </c>
      <c r="AF277" s="8"/>
      <c r="AG277" s="32">
        <f t="shared" si="113"/>
        <v>7128.7878416062458</v>
      </c>
      <c r="AH277" s="32">
        <f t="shared" si="114"/>
        <v>397020.85627602669</v>
      </c>
      <c r="AI277" s="32">
        <f t="shared" si="115"/>
        <v>451912.35147353692</v>
      </c>
      <c r="AJ277" s="32">
        <f t="shared" si="116"/>
        <v>23448.505594536575</v>
      </c>
      <c r="AK277" s="32">
        <f t="shared" si="129"/>
        <v>343224.19772792369</v>
      </c>
      <c r="AL277" s="32">
        <f t="shared" si="94"/>
        <v>0</v>
      </c>
      <c r="AN277" s="39">
        <f t="shared" si="117"/>
        <v>0.34</v>
      </c>
      <c r="AO277" s="39">
        <f t="shared" si="118"/>
        <v>0.54</v>
      </c>
      <c r="AP277" s="39">
        <f t="shared" si="119"/>
        <v>0.11</v>
      </c>
      <c r="AR277" s="51">
        <f t="shared" si="120"/>
        <v>48285.301577007231</v>
      </c>
      <c r="AS277" s="51">
        <f t="shared" si="120"/>
        <v>76688.420151717364</v>
      </c>
      <c r="AT277" s="51">
        <f t="shared" si="120"/>
        <v>15621.715216090573</v>
      </c>
    </row>
    <row r="278" spans="2:51" s="12" customFormat="1" ht="12.75" customHeight="1" x14ac:dyDescent="0.15">
      <c r="B278" s="16" t="s">
        <v>247</v>
      </c>
      <c r="C278" s="16" t="str">
        <f t="shared" si="99"/>
        <v>Southern Europe</v>
      </c>
      <c r="D278" s="16" t="str">
        <f t="shared" ref="D278:E293" si="132">IF(D481&lt;&gt;"",D481,"")</f>
        <v>OECD90</v>
      </c>
      <c r="E278" s="16" t="str">
        <f t="shared" si="132"/>
        <v>EU</v>
      </c>
      <c r="F278" s="32">
        <v>504911.68488508399</v>
      </c>
      <c r="G278" s="32">
        <f t="shared" si="101"/>
        <v>0</v>
      </c>
      <c r="H278" s="32">
        <f t="shared" si="102"/>
        <v>9686.6626003806086</v>
      </c>
      <c r="I278" s="32">
        <f t="shared" si="103"/>
        <v>4235.294645601708</v>
      </c>
      <c r="J278" s="32">
        <f t="shared" si="104"/>
        <v>21201.931022225344</v>
      </c>
      <c r="K278" s="32">
        <f t="shared" si="105"/>
        <v>0</v>
      </c>
      <c r="L278" s="32">
        <f t="shared" si="106"/>
        <v>0</v>
      </c>
      <c r="M278" s="32">
        <f t="shared" si="121"/>
        <v>35123.888268207666</v>
      </c>
      <c r="N278" s="32">
        <f t="shared" si="107"/>
        <v>0</v>
      </c>
      <c r="O278" s="32">
        <f t="shared" si="108"/>
        <v>40282.905216358995</v>
      </c>
      <c r="P278" s="32">
        <f t="shared" si="109"/>
        <v>17612.874506997148</v>
      </c>
      <c r="Q278" s="32">
        <f t="shared" si="110"/>
        <v>88170.241186941552</v>
      </c>
      <c r="R278" s="32">
        <f t="shared" si="111"/>
        <v>0</v>
      </c>
      <c r="S278" s="32">
        <f t="shared" si="112"/>
        <v>0</v>
      </c>
      <c r="T278" s="32">
        <f t="shared" si="122"/>
        <v>146066.0209102977</v>
      </c>
      <c r="U278" s="32">
        <f t="shared" si="131"/>
        <v>162898.64568068361</v>
      </c>
      <c r="V278" s="32">
        <f t="shared" si="131"/>
        <v>137233.548530456</v>
      </c>
      <c r="W278" s="32">
        <f t="shared" si="131"/>
        <v>8693.656326256536</v>
      </c>
      <c r="X278" s="32">
        <f t="shared" si="131"/>
        <v>4322.225901718024</v>
      </c>
      <c r="Y278" s="32">
        <f t="shared" si="131"/>
        <v>3493.7978121803208</v>
      </c>
      <c r="Z278" s="32">
        <f t="shared" si="124"/>
        <v>7079.9014552841545</v>
      </c>
      <c r="AA278" s="8"/>
      <c r="AB278" s="32">
        <f t="shared" si="125"/>
        <v>73612.279662728222</v>
      </c>
      <c r="AC278" s="32">
        <f t="shared" si="126"/>
        <v>343995.180133997</v>
      </c>
      <c r="AD278" s="32">
        <f t="shared" si="127"/>
        <v>86778.55997359741</v>
      </c>
      <c r="AE278" s="32">
        <f t="shared" si="128"/>
        <v>525.6651147603983</v>
      </c>
      <c r="AF278" s="8"/>
      <c r="AG278" s="32">
        <f t="shared" si="113"/>
        <v>0</v>
      </c>
      <c r="AH278" s="32">
        <f t="shared" si="114"/>
        <v>125840.50248545867</v>
      </c>
      <c r="AI278" s="32">
        <f t="shared" si="115"/>
        <v>46168.215624859287</v>
      </c>
      <c r="AJ278" s="32">
        <f t="shared" si="116"/>
        <v>332902.96677476604</v>
      </c>
      <c r="AK278" s="32">
        <f t="shared" si="129"/>
        <v>0</v>
      </c>
      <c r="AL278" s="32">
        <f t="shared" ref="AL278:AL315" si="133">SUM(AX481)*$F278</f>
        <v>0</v>
      </c>
      <c r="AN278" s="39">
        <f t="shared" si="117"/>
        <v>0.18</v>
      </c>
      <c r="AO278" s="39">
        <f t="shared" si="118"/>
        <v>0.43</v>
      </c>
      <c r="AP278" s="39">
        <f t="shared" si="119"/>
        <v>0.39</v>
      </c>
      <c r="AR278" s="51">
        <f t="shared" ref="AR278:AT309" si="134">AN278*$T278</f>
        <v>26291.883763853584</v>
      </c>
      <c r="AS278" s="51">
        <f t="shared" si="134"/>
        <v>62808.388991428008</v>
      </c>
      <c r="AT278" s="51">
        <f t="shared" si="134"/>
        <v>56965.748155016103</v>
      </c>
      <c r="AV278" s="7"/>
      <c r="AW278" s="7"/>
      <c r="AX278" s="7"/>
      <c r="AY278" s="7"/>
    </row>
    <row r="279" spans="2:51" s="12" customFormat="1" ht="12.75" customHeight="1" x14ac:dyDescent="0.15">
      <c r="B279" s="16" t="s">
        <v>248</v>
      </c>
      <c r="C279" s="16" t="str">
        <f t="shared" si="99"/>
        <v>Southern Asia</v>
      </c>
      <c r="D279" s="16" t="str">
        <f t="shared" si="132"/>
        <v>Asia (Sans Japan)</v>
      </c>
      <c r="E279" s="16" t="str">
        <f t="shared" si="132"/>
        <v/>
      </c>
      <c r="F279" s="32">
        <v>66596.328305125193</v>
      </c>
      <c r="G279" s="32">
        <f t="shared" si="101"/>
        <v>5436.4260823928316</v>
      </c>
      <c r="H279" s="32">
        <f t="shared" si="102"/>
        <v>0</v>
      </c>
      <c r="I279" s="32">
        <f t="shared" si="103"/>
        <v>0</v>
      </c>
      <c r="J279" s="32">
        <f t="shared" si="104"/>
        <v>0</v>
      </c>
      <c r="K279" s="32">
        <f t="shared" si="105"/>
        <v>0</v>
      </c>
      <c r="L279" s="32">
        <f t="shared" si="106"/>
        <v>0</v>
      </c>
      <c r="M279" s="32">
        <f t="shared" si="121"/>
        <v>5436.4260823928316</v>
      </c>
      <c r="N279" s="32">
        <f t="shared" si="107"/>
        <v>16253.882973934982</v>
      </c>
      <c r="O279" s="32">
        <f t="shared" si="108"/>
        <v>0</v>
      </c>
      <c r="P279" s="32">
        <f t="shared" si="109"/>
        <v>0</v>
      </c>
      <c r="Q279" s="32">
        <f t="shared" si="110"/>
        <v>0</v>
      </c>
      <c r="R279" s="32">
        <f t="shared" si="111"/>
        <v>0</v>
      </c>
      <c r="S279" s="32">
        <f t="shared" si="112"/>
        <v>0</v>
      </c>
      <c r="T279" s="32">
        <f t="shared" si="122"/>
        <v>16253.882973934982</v>
      </c>
      <c r="U279" s="32">
        <f t="shared" ref="U279:Y294" si="135">I482*$F482/100</f>
        <v>20694.491997499779</v>
      </c>
      <c r="V279" s="32">
        <f t="shared" si="135"/>
        <v>16766.33420093367</v>
      </c>
      <c r="W279" s="32">
        <f t="shared" si="135"/>
        <v>3848.6038286338389</v>
      </c>
      <c r="X279" s="32">
        <f t="shared" si="135"/>
        <v>1.1221199798583952</v>
      </c>
      <c r="Y279" s="32">
        <f t="shared" si="135"/>
        <v>1235.8188454099538</v>
      </c>
      <c r="Z279" s="32">
        <f t="shared" si="124"/>
        <v>2359.6482563402751</v>
      </c>
      <c r="AA279" s="8"/>
      <c r="AB279" s="32">
        <f t="shared" si="125"/>
        <v>46985.335862398046</v>
      </c>
      <c r="AC279" s="32">
        <f t="shared" si="126"/>
        <v>16398.7270874977</v>
      </c>
      <c r="AD279" s="32">
        <f t="shared" si="127"/>
        <v>2903.8018722534098</v>
      </c>
      <c r="AE279" s="32">
        <f t="shared" si="128"/>
        <v>308.46348297595961</v>
      </c>
      <c r="AF279" s="8"/>
      <c r="AG279" s="32">
        <f t="shared" si="113"/>
        <v>66596.328305125193</v>
      </c>
      <c r="AH279" s="32">
        <f t="shared" si="114"/>
        <v>0</v>
      </c>
      <c r="AI279" s="32">
        <f t="shared" si="115"/>
        <v>0</v>
      </c>
      <c r="AJ279" s="32">
        <f t="shared" si="116"/>
        <v>0</v>
      </c>
      <c r="AK279" s="32">
        <f t="shared" si="129"/>
        <v>0</v>
      </c>
      <c r="AL279" s="32">
        <f t="shared" si="133"/>
        <v>0</v>
      </c>
      <c r="AN279" s="39">
        <f t="shared" si="117"/>
        <v>0.25</v>
      </c>
      <c r="AO279" s="39">
        <f t="shared" si="118"/>
        <v>0.42</v>
      </c>
      <c r="AP279" s="39">
        <f t="shared" si="119"/>
        <v>0.33</v>
      </c>
      <c r="AR279" s="51">
        <f t="shared" si="134"/>
        <v>4063.4707434837455</v>
      </c>
      <c r="AS279" s="51">
        <f t="shared" si="134"/>
        <v>6826.6308490526926</v>
      </c>
      <c r="AT279" s="51">
        <f t="shared" si="134"/>
        <v>5363.781381398544</v>
      </c>
    </row>
    <row r="280" spans="2:51" s="12" customFormat="1" ht="12.75" customHeight="1" x14ac:dyDescent="0.15">
      <c r="B280" s="16" t="s">
        <v>249</v>
      </c>
      <c r="C280" s="16" t="str">
        <f t="shared" si="99"/>
        <v>South America</v>
      </c>
      <c r="D280" s="16" t="str">
        <f t="shared" si="132"/>
        <v>Latin America</v>
      </c>
      <c r="E280" s="16" t="str">
        <f t="shared" si="132"/>
        <v/>
      </c>
      <c r="F280" s="32">
        <v>146966.834370136</v>
      </c>
      <c r="G280" s="32">
        <f t="shared" si="101"/>
        <v>468.57026709296224</v>
      </c>
      <c r="H280" s="32">
        <f t="shared" si="102"/>
        <v>0</v>
      </c>
      <c r="I280" s="32">
        <f t="shared" si="103"/>
        <v>0</v>
      </c>
      <c r="J280" s="32">
        <f t="shared" si="104"/>
        <v>0</v>
      </c>
      <c r="K280" s="32">
        <f t="shared" si="105"/>
        <v>0</v>
      </c>
      <c r="L280" s="32">
        <f t="shared" si="106"/>
        <v>0</v>
      </c>
      <c r="M280" s="32">
        <f t="shared" si="121"/>
        <v>468.57026709296224</v>
      </c>
      <c r="N280" s="32">
        <f t="shared" si="107"/>
        <v>516.83328341929587</v>
      </c>
      <c r="O280" s="32">
        <f t="shared" si="108"/>
        <v>0</v>
      </c>
      <c r="P280" s="32">
        <f t="shared" si="109"/>
        <v>0</v>
      </c>
      <c r="Q280" s="32">
        <f t="shared" si="110"/>
        <v>0</v>
      </c>
      <c r="R280" s="32">
        <f t="shared" si="111"/>
        <v>0</v>
      </c>
      <c r="S280" s="32">
        <f t="shared" si="112"/>
        <v>0</v>
      </c>
      <c r="T280" s="32">
        <f t="shared" si="122"/>
        <v>516.83328341929587</v>
      </c>
      <c r="U280" s="32">
        <f t="shared" si="135"/>
        <v>139759.2110244114</v>
      </c>
      <c r="V280" s="32">
        <f t="shared" si="135"/>
        <v>2131.6690694611343</v>
      </c>
      <c r="W280" s="32">
        <f t="shared" si="135"/>
        <v>122.47682212200394</v>
      </c>
      <c r="X280" s="32">
        <f t="shared" si="135"/>
        <v>15.736742343912542</v>
      </c>
      <c r="Y280" s="32">
        <f t="shared" si="135"/>
        <v>2178.6660453539866</v>
      </c>
      <c r="Z280" s="32">
        <f t="shared" si="124"/>
        <v>1773.6711159313272</v>
      </c>
      <c r="AA280" s="8"/>
      <c r="AB280" s="32">
        <f t="shared" si="125"/>
        <v>116999.50585460647</v>
      </c>
      <c r="AC280" s="32">
        <f t="shared" si="126"/>
        <v>26601.999129295331</v>
      </c>
      <c r="AD280" s="32">
        <f t="shared" si="127"/>
        <v>85.820617675781193</v>
      </c>
      <c r="AE280" s="32">
        <f t="shared" si="128"/>
        <v>3279.5087685584995</v>
      </c>
      <c r="AF280" s="8"/>
      <c r="AG280" s="32">
        <f t="shared" si="113"/>
        <v>146966.834370136</v>
      </c>
      <c r="AH280" s="32">
        <f t="shared" si="114"/>
        <v>0</v>
      </c>
      <c r="AI280" s="32">
        <f t="shared" si="115"/>
        <v>0</v>
      </c>
      <c r="AJ280" s="32">
        <f t="shared" si="116"/>
        <v>0</v>
      </c>
      <c r="AK280" s="32">
        <f t="shared" si="129"/>
        <v>0</v>
      </c>
      <c r="AL280" s="32">
        <f t="shared" si="133"/>
        <v>0</v>
      </c>
      <c r="AN280" s="39">
        <f t="shared" si="117"/>
        <v>0.32</v>
      </c>
      <c r="AO280" s="39">
        <f t="shared" si="118"/>
        <v>0.6</v>
      </c>
      <c r="AP280" s="39">
        <f t="shared" si="119"/>
        <v>0.08</v>
      </c>
      <c r="AR280" s="51">
        <f t="shared" si="134"/>
        <v>165.38665069417468</v>
      </c>
      <c r="AS280" s="51">
        <f t="shared" si="134"/>
        <v>310.09997005157749</v>
      </c>
      <c r="AT280" s="51">
        <f t="shared" si="134"/>
        <v>41.346662673543669</v>
      </c>
      <c r="AV280" s="7"/>
      <c r="AW280" s="7"/>
      <c r="AX280" s="7"/>
      <c r="AY280" s="7"/>
    </row>
    <row r="281" spans="2:51" s="12" customFormat="1" ht="12.75" customHeight="1" x14ac:dyDescent="0.15">
      <c r="B281" s="16" t="s">
        <v>250</v>
      </c>
      <c r="C281" s="16" t="str">
        <f t="shared" si="99"/>
        <v>Southern Africa</v>
      </c>
      <c r="D281" s="16" t="str">
        <f t="shared" si="132"/>
        <v>Middle East and Africa</v>
      </c>
      <c r="E281" s="16" t="str">
        <f t="shared" si="132"/>
        <v/>
      </c>
      <c r="F281" s="32">
        <v>17331.5930544734</v>
      </c>
      <c r="G281" s="32">
        <f t="shared" si="101"/>
        <v>32.971156584677416</v>
      </c>
      <c r="H281" s="32">
        <f t="shared" si="102"/>
        <v>455.77787928793822</v>
      </c>
      <c r="I281" s="32">
        <f t="shared" si="103"/>
        <v>0</v>
      </c>
      <c r="J281" s="32">
        <f t="shared" si="104"/>
        <v>0</v>
      </c>
      <c r="K281" s="32">
        <f t="shared" si="105"/>
        <v>0</v>
      </c>
      <c r="L281" s="32">
        <f t="shared" si="106"/>
        <v>0</v>
      </c>
      <c r="M281" s="32">
        <f t="shared" si="121"/>
        <v>488.74903587261565</v>
      </c>
      <c r="N281" s="32">
        <f t="shared" si="107"/>
        <v>130.58813540165048</v>
      </c>
      <c r="O281" s="32">
        <f t="shared" si="108"/>
        <v>1805.1894315770094</v>
      </c>
      <c r="P281" s="32">
        <f t="shared" si="109"/>
        <v>0</v>
      </c>
      <c r="Q281" s="32">
        <f t="shared" si="110"/>
        <v>0</v>
      </c>
      <c r="R281" s="32">
        <f t="shared" si="111"/>
        <v>0</v>
      </c>
      <c r="S281" s="32">
        <f t="shared" si="112"/>
        <v>0</v>
      </c>
      <c r="T281" s="32">
        <f t="shared" si="122"/>
        <v>1935.7775669786599</v>
      </c>
      <c r="U281" s="32">
        <f t="shared" si="135"/>
        <v>5167.145621933194</v>
      </c>
      <c r="V281" s="32">
        <f t="shared" si="135"/>
        <v>9334.270589823398</v>
      </c>
      <c r="W281" s="32">
        <f t="shared" si="135"/>
        <v>378.1205606788667</v>
      </c>
      <c r="X281" s="32">
        <f t="shared" si="135"/>
        <v>5.5641597213914675</v>
      </c>
      <c r="Y281" s="32">
        <f t="shared" si="135"/>
        <v>21.965514672024614</v>
      </c>
      <c r="Z281" s="32">
        <f t="shared" si="124"/>
        <v>4.7932480811141431E-6</v>
      </c>
      <c r="AA281" s="8"/>
      <c r="AB281" s="32">
        <f t="shared" si="125"/>
        <v>0</v>
      </c>
      <c r="AC281" s="32">
        <f t="shared" si="126"/>
        <v>8009.996371746055</v>
      </c>
      <c r="AD281" s="32">
        <f t="shared" si="127"/>
        <v>9321.5966827273205</v>
      </c>
      <c r="AE281" s="32">
        <f t="shared" si="128"/>
        <v>0</v>
      </c>
      <c r="AF281" s="8"/>
      <c r="AG281" s="32">
        <f t="shared" si="113"/>
        <v>670.56800107410311</v>
      </c>
      <c r="AH281" s="32">
        <f t="shared" si="114"/>
        <v>16661.025053399298</v>
      </c>
      <c r="AI281" s="32">
        <f t="shared" si="115"/>
        <v>0</v>
      </c>
      <c r="AJ281" s="32">
        <f t="shared" si="116"/>
        <v>0</v>
      </c>
      <c r="AK281" s="32">
        <f t="shared" si="129"/>
        <v>0</v>
      </c>
      <c r="AL281" s="32">
        <f t="shared" si="133"/>
        <v>0</v>
      </c>
      <c r="AN281" s="39">
        <f t="shared" si="117"/>
        <v>0.34</v>
      </c>
      <c r="AO281" s="39">
        <f t="shared" si="118"/>
        <v>0.54</v>
      </c>
      <c r="AP281" s="39">
        <f t="shared" si="119"/>
        <v>0.11</v>
      </c>
      <c r="AR281" s="51">
        <f t="shared" si="134"/>
        <v>658.1643727727444</v>
      </c>
      <c r="AS281" s="51">
        <f t="shared" si="134"/>
        <v>1045.3198861684764</v>
      </c>
      <c r="AT281" s="51">
        <f t="shared" si="134"/>
        <v>212.9355323676526</v>
      </c>
    </row>
    <row r="282" spans="2:51" s="12" customFormat="1" ht="12.75" customHeight="1" x14ac:dyDescent="0.15">
      <c r="B282" s="16" t="s">
        <v>251</v>
      </c>
      <c r="C282" s="16" t="str">
        <f t="shared" si="99"/>
        <v>Northern Europe</v>
      </c>
      <c r="D282" s="16" t="str">
        <f t="shared" si="132"/>
        <v>OECD90</v>
      </c>
      <c r="E282" s="16" t="str">
        <f t="shared" si="132"/>
        <v>EU</v>
      </c>
      <c r="F282" s="32">
        <v>445154.95704850502</v>
      </c>
      <c r="G282" s="32">
        <f t="shared" si="101"/>
        <v>0</v>
      </c>
      <c r="H282" s="32">
        <f t="shared" si="102"/>
        <v>1774.2964859519709</v>
      </c>
      <c r="I282" s="32">
        <f t="shared" si="103"/>
        <v>0</v>
      </c>
      <c r="J282" s="32">
        <f t="shared" si="104"/>
        <v>0</v>
      </c>
      <c r="K282" s="32">
        <f t="shared" si="105"/>
        <v>0</v>
      </c>
      <c r="L282" s="32">
        <f t="shared" si="106"/>
        <v>0</v>
      </c>
      <c r="M282" s="32">
        <f t="shared" si="121"/>
        <v>1774.2964859519709</v>
      </c>
      <c r="N282" s="32">
        <f t="shared" si="107"/>
        <v>0</v>
      </c>
      <c r="O282" s="32">
        <f t="shared" si="108"/>
        <v>24772.114514604444</v>
      </c>
      <c r="P282" s="32">
        <f t="shared" si="109"/>
        <v>0</v>
      </c>
      <c r="Q282" s="32">
        <f t="shared" si="110"/>
        <v>0</v>
      </c>
      <c r="R282" s="32">
        <f t="shared" si="111"/>
        <v>0</v>
      </c>
      <c r="S282" s="32">
        <f t="shared" si="112"/>
        <v>0</v>
      </c>
      <c r="T282" s="32">
        <f t="shared" si="122"/>
        <v>24772.114514604444</v>
      </c>
      <c r="U282" s="32">
        <f t="shared" si="135"/>
        <v>273280.28941494529</v>
      </c>
      <c r="V282" s="32">
        <f t="shared" si="135"/>
        <v>103110.66845135968</v>
      </c>
      <c r="W282" s="32">
        <f t="shared" si="135"/>
        <v>5213.144441181611</v>
      </c>
      <c r="X282" s="32">
        <f t="shared" si="135"/>
        <v>7827.5999920182276</v>
      </c>
      <c r="Y282" s="32">
        <f t="shared" si="135"/>
        <v>23095.507011157621</v>
      </c>
      <c r="Z282" s="32">
        <f t="shared" si="124"/>
        <v>6081.3367372861248</v>
      </c>
      <c r="AA282" s="8"/>
      <c r="AB282" s="32">
        <f t="shared" si="125"/>
        <v>177396.27704599427</v>
      </c>
      <c r="AC282" s="32">
        <f t="shared" si="126"/>
        <v>242002.39380359603</v>
      </c>
      <c r="AD282" s="32">
        <f t="shared" si="127"/>
        <v>5558.0092583298629</v>
      </c>
      <c r="AE282" s="32">
        <f t="shared" si="128"/>
        <v>20198.276940584125</v>
      </c>
      <c r="AF282" s="8"/>
      <c r="AG282" s="32">
        <f t="shared" si="113"/>
        <v>0</v>
      </c>
      <c r="AH282" s="32">
        <f t="shared" si="114"/>
        <v>422885.27904323093</v>
      </c>
      <c r="AI282" s="32">
        <f t="shared" si="115"/>
        <v>0</v>
      </c>
      <c r="AJ282" s="32">
        <f t="shared" si="116"/>
        <v>0</v>
      </c>
      <c r="AK282" s="32">
        <f t="shared" si="129"/>
        <v>0</v>
      </c>
      <c r="AL282" s="32">
        <f t="shared" si="133"/>
        <v>22269.722520769854</v>
      </c>
      <c r="AN282" s="39">
        <f t="shared" si="117"/>
        <v>0.34</v>
      </c>
      <c r="AO282" s="39">
        <f t="shared" si="118"/>
        <v>0.44</v>
      </c>
      <c r="AP282" s="39">
        <f t="shared" si="119"/>
        <v>0.22</v>
      </c>
      <c r="AR282" s="51">
        <f t="shared" si="134"/>
        <v>8422.518934965512</v>
      </c>
      <c r="AS282" s="51">
        <f t="shared" si="134"/>
        <v>10899.730386425956</v>
      </c>
      <c r="AT282" s="51">
        <f t="shared" si="134"/>
        <v>5449.8651932129778</v>
      </c>
      <c r="AV282" s="7"/>
      <c r="AW282" s="7"/>
      <c r="AX282" s="7"/>
      <c r="AY282" s="7"/>
    </row>
    <row r="283" spans="2:51" s="12" customFormat="1" ht="12.75" customHeight="1" x14ac:dyDescent="0.15">
      <c r="B283" s="16" t="s">
        <v>252</v>
      </c>
      <c r="C283" s="16" t="str">
        <f t="shared" si="99"/>
        <v>Western Europe</v>
      </c>
      <c r="D283" s="16" t="str">
        <f t="shared" si="132"/>
        <v>OECD90</v>
      </c>
      <c r="E283" s="16" t="str">
        <f t="shared" si="132"/>
        <v/>
      </c>
      <c r="F283" s="32">
        <v>41084.089651346199</v>
      </c>
      <c r="G283" s="32">
        <f t="shared" si="101"/>
        <v>0</v>
      </c>
      <c r="H283" s="32">
        <f t="shared" si="102"/>
        <v>206.12362252228388</v>
      </c>
      <c r="I283" s="32">
        <f t="shared" si="103"/>
        <v>0</v>
      </c>
      <c r="J283" s="32">
        <f t="shared" si="104"/>
        <v>196.05154756267612</v>
      </c>
      <c r="K283" s="32">
        <f t="shared" si="105"/>
        <v>0</v>
      </c>
      <c r="L283" s="32">
        <f t="shared" si="106"/>
        <v>0</v>
      </c>
      <c r="M283" s="32">
        <f t="shared" si="121"/>
        <v>402.17517008495997</v>
      </c>
      <c r="N283" s="32">
        <f t="shared" si="107"/>
        <v>0</v>
      </c>
      <c r="O283" s="32">
        <f t="shared" si="108"/>
        <v>2017.2196121403185</v>
      </c>
      <c r="P283" s="32">
        <f t="shared" si="109"/>
        <v>0</v>
      </c>
      <c r="Q283" s="32">
        <f t="shared" si="110"/>
        <v>1918.6497010605169</v>
      </c>
      <c r="R283" s="32">
        <f t="shared" si="111"/>
        <v>0</v>
      </c>
      <c r="S283" s="32">
        <f t="shared" si="112"/>
        <v>0</v>
      </c>
      <c r="T283" s="32">
        <f t="shared" si="122"/>
        <v>3935.8693132008357</v>
      </c>
      <c r="U283" s="32">
        <f t="shared" si="135"/>
        <v>12342.150696204135</v>
      </c>
      <c r="V283" s="32">
        <f t="shared" si="135"/>
        <v>20320.134053438138</v>
      </c>
      <c r="W283" s="32">
        <f t="shared" si="135"/>
        <v>1854.3433168203403</v>
      </c>
      <c r="X283" s="32">
        <f t="shared" si="135"/>
        <v>1314.7242529628033</v>
      </c>
      <c r="Y283" s="32">
        <f t="shared" si="135"/>
        <v>914.69288112560662</v>
      </c>
      <c r="Z283" s="32">
        <f t="shared" si="124"/>
        <v>-3.2490621379110962E-5</v>
      </c>
      <c r="AA283" s="8"/>
      <c r="AB283" s="32">
        <f t="shared" si="125"/>
        <v>746.69754707813206</v>
      </c>
      <c r="AC283" s="32">
        <f t="shared" si="126"/>
        <v>14104.133938550938</v>
      </c>
      <c r="AD283" s="32">
        <f t="shared" si="127"/>
        <v>25261.863450407909</v>
      </c>
      <c r="AE283" s="32">
        <f t="shared" si="128"/>
        <v>971.39471530914295</v>
      </c>
      <c r="AF283" s="8"/>
      <c r="AG283" s="32">
        <f t="shared" si="113"/>
        <v>0</v>
      </c>
      <c r="AH283" s="32">
        <f t="shared" si="114"/>
        <v>18165.589069107526</v>
      </c>
      <c r="AI283" s="32">
        <f t="shared" si="115"/>
        <v>0</v>
      </c>
      <c r="AJ283" s="32">
        <f t="shared" si="116"/>
        <v>22918.500582238677</v>
      </c>
      <c r="AK283" s="32">
        <f t="shared" si="129"/>
        <v>0</v>
      </c>
      <c r="AL283" s="32">
        <f t="shared" si="133"/>
        <v>0</v>
      </c>
      <c r="AN283" s="39">
        <f t="shared" si="117"/>
        <v>0.48</v>
      </c>
      <c r="AO283" s="39">
        <f t="shared" si="118"/>
        <v>0.39</v>
      </c>
      <c r="AP283" s="39">
        <f t="shared" si="119"/>
        <v>0.12</v>
      </c>
      <c r="AR283" s="51">
        <f t="shared" si="134"/>
        <v>1889.217270336401</v>
      </c>
      <c r="AS283" s="51">
        <f t="shared" si="134"/>
        <v>1534.989032148326</v>
      </c>
      <c r="AT283" s="51">
        <f t="shared" si="134"/>
        <v>472.30431758410026</v>
      </c>
    </row>
    <row r="284" spans="2:51" s="12" customFormat="1" ht="12.75" customHeight="1" x14ac:dyDescent="0.15">
      <c r="B284" s="16" t="s">
        <v>253</v>
      </c>
      <c r="C284" s="16" t="str">
        <f t="shared" si="99"/>
        <v>Western Asia</v>
      </c>
      <c r="D284" s="16" t="str">
        <f t="shared" si="132"/>
        <v>Middle East and Africa</v>
      </c>
      <c r="E284" s="16" t="str">
        <f t="shared" si="132"/>
        <v/>
      </c>
      <c r="F284" s="32">
        <v>188227.03736400601</v>
      </c>
      <c r="G284" s="32">
        <f t="shared" si="101"/>
        <v>0</v>
      </c>
      <c r="H284" s="32">
        <f t="shared" si="102"/>
        <v>0</v>
      </c>
      <c r="I284" s="32">
        <f t="shared" si="103"/>
        <v>4468.3492087553277</v>
      </c>
      <c r="J284" s="32">
        <f t="shared" si="104"/>
        <v>7591.5456751212851</v>
      </c>
      <c r="K284" s="32">
        <f t="shared" si="105"/>
        <v>578.04019353834394</v>
      </c>
      <c r="L284" s="32">
        <f t="shared" si="106"/>
        <v>0</v>
      </c>
      <c r="M284" s="32">
        <f t="shared" si="121"/>
        <v>12637.935077414955</v>
      </c>
      <c r="N284" s="32">
        <f t="shared" si="107"/>
        <v>0</v>
      </c>
      <c r="O284" s="32">
        <f t="shared" si="108"/>
        <v>0</v>
      </c>
      <c r="P284" s="32">
        <f t="shared" si="109"/>
        <v>8649.9025049799147</v>
      </c>
      <c r="Q284" s="32">
        <f t="shared" si="110"/>
        <v>14695.836624235677</v>
      </c>
      <c r="R284" s="32">
        <f t="shared" si="111"/>
        <v>1118.9795346051658</v>
      </c>
      <c r="S284" s="32">
        <f t="shared" si="112"/>
        <v>0</v>
      </c>
      <c r="T284" s="32">
        <f t="shared" si="122"/>
        <v>24464.718663820757</v>
      </c>
      <c r="U284" s="32">
        <f t="shared" si="135"/>
        <v>3110.7196337712412</v>
      </c>
      <c r="V284" s="32">
        <f t="shared" si="135"/>
        <v>38220.567957717809</v>
      </c>
      <c r="W284" s="32">
        <f t="shared" si="135"/>
        <v>3216.5843151271811</v>
      </c>
      <c r="X284" s="32">
        <f t="shared" si="135"/>
        <v>105812.45655353955</v>
      </c>
      <c r="Y284" s="32">
        <f t="shared" si="135"/>
        <v>560.9044757054985</v>
      </c>
      <c r="Z284" s="32">
        <f t="shared" si="124"/>
        <v>203.15068690900807</v>
      </c>
      <c r="AA284" s="8"/>
      <c r="AB284" s="32">
        <f t="shared" si="125"/>
        <v>91540.187684237913</v>
      </c>
      <c r="AC284" s="32">
        <f t="shared" si="126"/>
        <v>88977.204418063004</v>
      </c>
      <c r="AD284" s="32">
        <f t="shared" si="127"/>
        <v>7596.6041261553601</v>
      </c>
      <c r="AE284" s="32">
        <f t="shared" si="128"/>
        <v>113.04113554954496</v>
      </c>
      <c r="AF284" s="8"/>
      <c r="AG284" s="32">
        <f t="shared" si="113"/>
        <v>0</v>
      </c>
      <c r="AH284" s="32">
        <f t="shared" si="114"/>
        <v>0</v>
      </c>
      <c r="AI284" s="32">
        <f t="shared" si="115"/>
        <v>61770.730369598161</v>
      </c>
      <c r="AJ284" s="32">
        <f t="shared" si="116"/>
        <v>62888.083708798375</v>
      </c>
      <c r="AK284" s="32">
        <f t="shared" si="129"/>
        <v>63568.223285609471</v>
      </c>
      <c r="AL284" s="32">
        <f t="shared" si="133"/>
        <v>0</v>
      </c>
      <c r="AN284" s="39">
        <f t="shared" si="117"/>
        <v>7.0000000000000007E-2</v>
      </c>
      <c r="AO284" s="39">
        <f t="shared" si="118"/>
        <v>0.57999999999999996</v>
      </c>
      <c r="AP284" s="39">
        <f t="shared" si="119"/>
        <v>0.35</v>
      </c>
      <c r="AR284" s="51">
        <f t="shared" si="134"/>
        <v>1712.5303064674531</v>
      </c>
      <c r="AS284" s="51">
        <f t="shared" si="134"/>
        <v>14189.536825016037</v>
      </c>
      <c r="AT284" s="51">
        <f t="shared" si="134"/>
        <v>8562.6515323372641</v>
      </c>
      <c r="AV284" s="7"/>
      <c r="AW284" s="7"/>
      <c r="AX284" s="7"/>
      <c r="AY284" s="7"/>
    </row>
    <row r="285" spans="2:51" s="12" customFormat="1" ht="12.75" customHeight="1" x14ac:dyDescent="0.15">
      <c r="B285" s="16" t="s">
        <v>254</v>
      </c>
      <c r="C285" s="16" t="str">
        <f t="shared" si="99"/>
        <v>Central Asia</v>
      </c>
      <c r="D285" s="16" t="str">
        <f t="shared" si="132"/>
        <v>Eastern Europe</v>
      </c>
      <c r="E285" s="16" t="str">
        <f t="shared" si="132"/>
        <v/>
      </c>
      <c r="F285" s="32">
        <v>141929.57535731699</v>
      </c>
      <c r="G285" s="32">
        <f t="shared" si="101"/>
        <v>0</v>
      </c>
      <c r="H285" s="32">
        <f t="shared" si="102"/>
        <v>0</v>
      </c>
      <c r="I285" s="32">
        <f t="shared" si="103"/>
        <v>3736.8300281065131</v>
      </c>
      <c r="J285" s="32">
        <f t="shared" si="104"/>
        <v>3297.9974876722345</v>
      </c>
      <c r="K285" s="32">
        <f t="shared" si="105"/>
        <v>0</v>
      </c>
      <c r="L285" s="32">
        <f t="shared" si="106"/>
        <v>0</v>
      </c>
      <c r="M285" s="32">
        <f t="shared" si="121"/>
        <v>7034.8275157787475</v>
      </c>
      <c r="N285" s="32">
        <f t="shared" si="107"/>
        <v>0</v>
      </c>
      <c r="O285" s="32">
        <f t="shared" si="108"/>
        <v>0</v>
      </c>
      <c r="P285" s="32">
        <f t="shared" si="109"/>
        <v>1854.3263129078925</v>
      </c>
      <c r="Q285" s="32">
        <f t="shared" si="110"/>
        <v>1636.5645414152168</v>
      </c>
      <c r="R285" s="32">
        <f t="shared" si="111"/>
        <v>0</v>
      </c>
      <c r="S285" s="32">
        <f t="shared" si="112"/>
        <v>0</v>
      </c>
      <c r="T285" s="32">
        <f t="shared" si="122"/>
        <v>3490.8908543231091</v>
      </c>
      <c r="U285" s="32">
        <f t="shared" si="135"/>
        <v>1868.2100089191902</v>
      </c>
      <c r="V285" s="32">
        <f t="shared" si="135"/>
        <v>38631.036477390371</v>
      </c>
      <c r="W285" s="32">
        <f t="shared" si="135"/>
        <v>1631.7465118594621</v>
      </c>
      <c r="X285" s="32">
        <f t="shared" si="135"/>
        <v>88660.387259533803</v>
      </c>
      <c r="Y285" s="32">
        <f t="shared" si="135"/>
        <v>612.47691025441907</v>
      </c>
      <c r="Z285" s="32">
        <f t="shared" si="124"/>
        <v>-1.807421213015914E-4</v>
      </c>
      <c r="AA285" s="8"/>
      <c r="AB285" s="32">
        <f t="shared" si="125"/>
        <v>7467.4827214479337</v>
      </c>
      <c r="AC285" s="32">
        <f t="shared" si="126"/>
        <v>30157.434267938061</v>
      </c>
      <c r="AD285" s="32">
        <f t="shared" si="127"/>
        <v>103838.1162002682</v>
      </c>
      <c r="AE285" s="32">
        <f t="shared" si="128"/>
        <v>466.54216766357399</v>
      </c>
      <c r="AF285" s="8"/>
      <c r="AG285" s="32">
        <f t="shared" si="113"/>
        <v>0</v>
      </c>
      <c r="AH285" s="32">
        <f t="shared" si="114"/>
        <v>0</v>
      </c>
      <c r="AI285" s="32">
        <f t="shared" si="115"/>
        <v>42977.481819586123</v>
      </c>
      <c r="AJ285" s="32">
        <f t="shared" si="116"/>
        <v>98952.093537730863</v>
      </c>
      <c r="AK285" s="32">
        <f t="shared" si="129"/>
        <v>0</v>
      </c>
      <c r="AL285" s="32">
        <f t="shared" si="133"/>
        <v>0</v>
      </c>
      <c r="AN285" s="39">
        <f t="shared" si="117"/>
        <v>0.03</v>
      </c>
      <c r="AO285" s="39">
        <f t="shared" si="118"/>
        <v>0.74</v>
      </c>
      <c r="AP285" s="39">
        <f t="shared" si="119"/>
        <v>0.23</v>
      </c>
      <c r="AR285" s="51">
        <f t="shared" si="134"/>
        <v>104.72672562969326</v>
      </c>
      <c r="AS285" s="51">
        <f t="shared" si="134"/>
        <v>2583.2592321991006</v>
      </c>
      <c r="AT285" s="51">
        <f t="shared" si="134"/>
        <v>802.90489649431515</v>
      </c>
    </row>
    <row r="286" spans="2:51" s="12" customFormat="1" ht="12.75" customHeight="1" x14ac:dyDescent="0.15">
      <c r="B286" s="16" t="s">
        <v>255</v>
      </c>
      <c r="C286" s="16" t="str">
        <f t="shared" si="99"/>
        <v>South-eastern Asia</v>
      </c>
      <c r="D286" s="16" t="str">
        <f t="shared" si="132"/>
        <v>Asia (Sans Japan)</v>
      </c>
      <c r="E286" s="16" t="str">
        <f t="shared" si="132"/>
        <v/>
      </c>
      <c r="F286" s="32">
        <v>516811.62067908002</v>
      </c>
      <c r="G286" s="32">
        <f t="shared" si="101"/>
        <v>49197.941213067927</v>
      </c>
      <c r="H286" s="32">
        <f t="shared" si="102"/>
        <v>0</v>
      </c>
      <c r="I286" s="32">
        <f t="shared" si="103"/>
        <v>0</v>
      </c>
      <c r="J286" s="32">
        <f t="shared" si="104"/>
        <v>240.69196154138936</v>
      </c>
      <c r="K286" s="32">
        <f t="shared" si="105"/>
        <v>0</v>
      </c>
      <c r="L286" s="32">
        <f t="shared" si="106"/>
        <v>0</v>
      </c>
      <c r="M286" s="32">
        <f t="shared" si="121"/>
        <v>49438.633174609313</v>
      </c>
      <c r="N286" s="32">
        <f t="shared" si="107"/>
        <v>141331.35840632394</v>
      </c>
      <c r="O286" s="32">
        <f t="shared" si="108"/>
        <v>0</v>
      </c>
      <c r="P286" s="32">
        <f t="shared" si="109"/>
        <v>0</v>
      </c>
      <c r="Q286" s="32">
        <f t="shared" si="110"/>
        <v>691.43791474533441</v>
      </c>
      <c r="R286" s="32">
        <f t="shared" si="111"/>
        <v>0</v>
      </c>
      <c r="S286" s="32">
        <f t="shared" si="112"/>
        <v>0</v>
      </c>
      <c r="T286" s="32">
        <f t="shared" si="122"/>
        <v>142022.79632106927</v>
      </c>
      <c r="U286" s="32">
        <f t="shared" si="135"/>
        <v>148196.72912626239</v>
      </c>
      <c r="V286" s="32">
        <f t="shared" si="135"/>
        <v>153998.72421799562</v>
      </c>
      <c r="W286" s="32">
        <f t="shared" si="135"/>
        <v>14571.510168916653</v>
      </c>
      <c r="X286" s="32">
        <f t="shared" si="135"/>
        <v>19.299734355618625</v>
      </c>
      <c r="Y286" s="32">
        <f t="shared" si="135"/>
        <v>3903.7891345495964</v>
      </c>
      <c r="Z286" s="32">
        <f t="shared" si="124"/>
        <v>4660.1388013215619</v>
      </c>
      <c r="AA286" s="8"/>
      <c r="AB286" s="32">
        <f t="shared" si="125"/>
        <v>281060.88165223569</v>
      </c>
      <c r="AC286" s="32">
        <f t="shared" si="126"/>
        <v>182607.28341782058</v>
      </c>
      <c r="AD286" s="32">
        <f t="shared" si="127"/>
        <v>52700.762353360646</v>
      </c>
      <c r="AE286" s="32">
        <f t="shared" si="128"/>
        <v>442.69325566291775</v>
      </c>
      <c r="AF286" s="8"/>
      <c r="AG286" s="32">
        <f t="shared" si="113"/>
        <v>500017.56865930295</v>
      </c>
      <c r="AH286" s="32">
        <f t="shared" si="114"/>
        <v>0</v>
      </c>
      <c r="AI286" s="32">
        <f t="shared" si="115"/>
        <v>0</v>
      </c>
      <c r="AJ286" s="32">
        <f t="shared" si="116"/>
        <v>16794.103700939111</v>
      </c>
      <c r="AK286" s="32">
        <f t="shared" si="129"/>
        <v>0</v>
      </c>
      <c r="AL286" s="32">
        <f t="shared" si="133"/>
        <v>0</v>
      </c>
      <c r="AN286" s="39">
        <f t="shared" si="117"/>
        <v>0.28000000000000003</v>
      </c>
      <c r="AO286" s="39">
        <f t="shared" si="118"/>
        <v>0.55000000000000004</v>
      </c>
      <c r="AP286" s="39">
        <f t="shared" si="119"/>
        <v>0.17</v>
      </c>
      <c r="AR286" s="51">
        <f t="shared" si="134"/>
        <v>39766.382969899401</v>
      </c>
      <c r="AS286" s="51">
        <f t="shared" si="134"/>
        <v>78112.537976588108</v>
      </c>
      <c r="AT286" s="51">
        <f t="shared" si="134"/>
        <v>24143.875374581778</v>
      </c>
      <c r="AV286" s="7"/>
      <c r="AW286" s="7"/>
      <c r="AX286" s="7"/>
      <c r="AY286" s="7"/>
    </row>
    <row r="287" spans="2:51" s="12" customFormat="1" ht="12.75" customHeight="1" x14ac:dyDescent="0.15">
      <c r="B287" s="16" t="s">
        <v>256</v>
      </c>
      <c r="C287" s="16" t="str">
        <f t="shared" si="99"/>
        <v>Southern Europe</v>
      </c>
      <c r="D287" s="16" t="str">
        <f t="shared" si="132"/>
        <v>Eastern Europe</v>
      </c>
      <c r="E287" s="16" t="str">
        <f t="shared" si="132"/>
        <v/>
      </c>
      <c r="F287" s="32">
        <v>25370.775222241798</v>
      </c>
      <c r="G287" s="32">
        <f t="shared" si="101"/>
        <v>0</v>
      </c>
      <c r="H287" s="32">
        <f t="shared" si="102"/>
        <v>1133.3619613973317</v>
      </c>
      <c r="I287" s="32">
        <f t="shared" si="103"/>
        <v>0</v>
      </c>
      <c r="J287" s="32">
        <f t="shared" si="104"/>
        <v>140.94941501570622</v>
      </c>
      <c r="K287" s="32">
        <f t="shared" si="105"/>
        <v>0</v>
      </c>
      <c r="L287" s="32">
        <f t="shared" si="106"/>
        <v>0</v>
      </c>
      <c r="M287" s="32">
        <f t="shared" si="121"/>
        <v>1274.311376413038</v>
      </c>
      <c r="N287" s="32">
        <f t="shared" si="107"/>
        <v>0</v>
      </c>
      <c r="O287" s="32">
        <f t="shared" si="108"/>
        <v>4877.915096552184</v>
      </c>
      <c r="P287" s="32">
        <f t="shared" si="109"/>
        <v>0</v>
      </c>
      <c r="Q287" s="32">
        <f t="shared" si="110"/>
        <v>606.63698162909884</v>
      </c>
      <c r="R287" s="32">
        <f t="shared" si="111"/>
        <v>0</v>
      </c>
      <c r="S287" s="32">
        <f t="shared" si="112"/>
        <v>0</v>
      </c>
      <c r="T287" s="32">
        <f t="shared" si="122"/>
        <v>5484.5520781812829</v>
      </c>
      <c r="U287" s="32">
        <f t="shared" si="135"/>
        <v>8916.9168666570258</v>
      </c>
      <c r="V287" s="32">
        <f t="shared" si="135"/>
        <v>8768.0617130970331</v>
      </c>
      <c r="W287" s="32">
        <f t="shared" si="135"/>
        <v>535.65638456701686</v>
      </c>
      <c r="X287" s="32">
        <f t="shared" si="135"/>
        <v>0</v>
      </c>
      <c r="Y287" s="32">
        <f t="shared" si="135"/>
        <v>391.27680548636863</v>
      </c>
      <c r="Z287" s="32">
        <f t="shared" si="124"/>
        <v>-2.1599698811769485E-6</v>
      </c>
      <c r="AA287" s="8"/>
      <c r="AB287" s="32">
        <f t="shared" si="125"/>
        <v>1246.2299094200125</v>
      </c>
      <c r="AC287" s="32">
        <f t="shared" si="126"/>
        <v>12764.559989333089</v>
      </c>
      <c r="AD287" s="32">
        <f t="shared" si="127"/>
        <v>10935.111151277921</v>
      </c>
      <c r="AE287" s="32">
        <f t="shared" si="128"/>
        <v>424.87417221069302</v>
      </c>
      <c r="AF287" s="8"/>
      <c r="AG287" s="32">
        <f t="shared" si="113"/>
        <v>0</v>
      </c>
      <c r="AH287" s="32">
        <f t="shared" si="114"/>
        <v>21563.930993384773</v>
      </c>
      <c r="AI287" s="32">
        <f t="shared" si="115"/>
        <v>0</v>
      </c>
      <c r="AJ287" s="32">
        <f t="shared" si="116"/>
        <v>3806.8442288570263</v>
      </c>
      <c r="AK287" s="32">
        <f t="shared" si="129"/>
        <v>0</v>
      </c>
      <c r="AL287" s="32">
        <f t="shared" si="133"/>
        <v>0</v>
      </c>
      <c r="AN287" s="39">
        <f t="shared" si="117"/>
        <v>0.18</v>
      </c>
      <c r="AO287" s="39">
        <f t="shared" si="118"/>
        <v>0.43</v>
      </c>
      <c r="AP287" s="39">
        <f t="shared" si="119"/>
        <v>0.39</v>
      </c>
      <c r="AR287" s="51">
        <f t="shared" si="134"/>
        <v>987.2193740726309</v>
      </c>
      <c r="AS287" s="51">
        <f t="shared" si="134"/>
        <v>2358.3573936179514</v>
      </c>
      <c r="AT287" s="51">
        <f t="shared" si="134"/>
        <v>2138.9753104907004</v>
      </c>
    </row>
    <row r="288" spans="2:51" s="12" customFormat="1" ht="12.75" customHeight="1" x14ac:dyDescent="0.15">
      <c r="B288" s="16" t="s">
        <v>257</v>
      </c>
      <c r="C288" s="16" t="str">
        <f t="shared" si="99"/>
        <v>South-eastern Asia</v>
      </c>
      <c r="D288" s="16" t="str">
        <f t="shared" si="132"/>
        <v>Asia (Sans Japan)</v>
      </c>
      <c r="E288" s="16" t="str">
        <f t="shared" si="132"/>
        <v/>
      </c>
      <c r="F288" s="32">
        <v>14985.443274080701</v>
      </c>
      <c r="G288" s="32">
        <f t="shared" si="101"/>
        <v>0</v>
      </c>
      <c r="H288" s="32">
        <f t="shared" si="102"/>
        <v>0</v>
      </c>
      <c r="I288" s="32">
        <f t="shared" si="103"/>
        <v>0</v>
      </c>
      <c r="J288" s="32">
        <f t="shared" si="104"/>
        <v>0</v>
      </c>
      <c r="K288" s="32">
        <f t="shared" si="105"/>
        <v>0</v>
      </c>
      <c r="L288" s="32">
        <f t="shared" si="106"/>
        <v>0</v>
      </c>
      <c r="M288" s="32">
        <f t="shared" si="121"/>
        <v>0</v>
      </c>
      <c r="N288" s="32">
        <f t="shared" si="107"/>
        <v>0</v>
      </c>
      <c r="O288" s="32">
        <f t="shared" si="108"/>
        <v>0</v>
      </c>
      <c r="P288" s="32">
        <f t="shared" si="109"/>
        <v>0</v>
      </c>
      <c r="Q288" s="32">
        <f t="shared" si="110"/>
        <v>0</v>
      </c>
      <c r="R288" s="32">
        <f t="shared" si="111"/>
        <v>0</v>
      </c>
      <c r="S288" s="32">
        <f t="shared" si="112"/>
        <v>0</v>
      </c>
      <c r="T288" s="32">
        <f t="shared" si="122"/>
        <v>0</v>
      </c>
      <c r="U288" s="32">
        <f t="shared" si="135"/>
        <v>5822.7924180614391</v>
      </c>
      <c r="V288" s="32">
        <f t="shared" si="135"/>
        <v>4758.8277300942191</v>
      </c>
      <c r="W288" s="32">
        <f t="shared" si="135"/>
        <v>212.86154881496441</v>
      </c>
      <c r="X288" s="32">
        <f t="shared" si="135"/>
        <v>0</v>
      </c>
      <c r="Y288" s="32">
        <f t="shared" si="135"/>
        <v>372.56741833031452</v>
      </c>
      <c r="Z288" s="32">
        <f t="shared" si="124"/>
        <v>3818.3941587797635</v>
      </c>
      <c r="AA288" s="8"/>
      <c r="AB288" s="32">
        <f t="shared" si="125"/>
        <v>600.19426041841416</v>
      </c>
      <c r="AC288" s="32">
        <f t="shared" si="126"/>
        <v>12240.199961423861</v>
      </c>
      <c r="AD288" s="32">
        <f t="shared" si="127"/>
        <v>2142.5000131130191</v>
      </c>
      <c r="AE288" s="32">
        <f t="shared" si="128"/>
        <v>2.5490391254425</v>
      </c>
      <c r="AF288" s="8"/>
      <c r="AG288" s="32">
        <f t="shared" si="113"/>
        <v>0</v>
      </c>
      <c r="AH288" s="32">
        <f t="shared" si="114"/>
        <v>0</v>
      </c>
      <c r="AI288" s="32">
        <f t="shared" si="115"/>
        <v>0</v>
      </c>
      <c r="AJ288" s="32">
        <f t="shared" si="116"/>
        <v>0</v>
      </c>
      <c r="AK288" s="32">
        <f t="shared" si="129"/>
        <v>0</v>
      </c>
      <c r="AL288" s="32">
        <f t="shared" si="133"/>
        <v>0</v>
      </c>
      <c r="AN288" s="39">
        <f t="shared" si="117"/>
        <v>0.28000000000000003</v>
      </c>
      <c r="AO288" s="39">
        <f t="shared" si="118"/>
        <v>0.55000000000000004</v>
      </c>
      <c r="AP288" s="39">
        <f t="shared" si="119"/>
        <v>0.17</v>
      </c>
      <c r="AR288" s="51">
        <f t="shared" si="134"/>
        <v>0</v>
      </c>
      <c r="AS288" s="51">
        <f t="shared" si="134"/>
        <v>0</v>
      </c>
      <c r="AT288" s="51">
        <f t="shared" si="134"/>
        <v>0</v>
      </c>
      <c r="AV288" s="7"/>
      <c r="AW288" s="7"/>
      <c r="AX288" s="7"/>
      <c r="AY288" s="7"/>
    </row>
    <row r="289" spans="2:51" s="12" customFormat="1" ht="12.75" customHeight="1" x14ac:dyDescent="0.15">
      <c r="B289" s="16" t="s">
        <v>258</v>
      </c>
      <c r="C289" s="16" t="str">
        <f t="shared" si="99"/>
        <v>Gulf of Guinea</v>
      </c>
      <c r="D289" s="16" t="str">
        <f t="shared" si="132"/>
        <v>Middle East and Africa</v>
      </c>
      <c r="E289" s="16" t="str">
        <f t="shared" si="132"/>
        <v/>
      </c>
      <c r="F289" s="32">
        <v>57404.572236597502</v>
      </c>
      <c r="G289" s="32">
        <f t="shared" si="101"/>
        <v>46.108840506200551</v>
      </c>
      <c r="H289" s="32">
        <f t="shared" si="102"/>
        <v>0</v>
      </c>
      <c r="I289" s="32">
        <f t="shared" si="103"/>
        <v>27.269320525277184</v>
      </c>
      <c r="J289" s="32">
        <f t="shared" si="104"/>
        <v>0</v>
      </c>
      <c r="K289" s="32">
        <f t="shared" si="105"/>
        <v>0</v>
      </c>
      <c r="L289" s="32">
        <f t="shared" si="106"/>
        <v>0</v>
      </c>
      <c r="M289" s="32">
        <f t="shared" si="121"/>
        <v>73.378161031477731</v>
      </c>
      <c r="N289" s="32">
        <f t="shared" si="107"/>
        <v>11503.285401074771</v>
      </c>
      <c r="O289" s="32">
        <f t="shared" si="108"/>
        <v>0</v>
      </c>
      <c r="P289" s="32">
        <f t="shared" si="109"/>
        <v>6803.1807621244807</v>
      </c>
      <c r="Q289" s="32">
        <f t="shared" si="110"/>
        <v>0</v>
      </c>
      <c r="R289" s="32">
        <f t="shared" si="111"/>
        <v>0</v>
      </c>
      <c r="S289" s="32">
        <f t="shared" si="112"/>
        <v>0</v>
      </c>
      <c r="T289" s="32">
        <f t="shared" si="122"/>
        <v>18306.466163199249</v>
      </c>
      <c r="U289" s="32">
        <f t="shared" si="135"/>
        <v>12353.30066798077</v>
      </c>
      <c r="V289" s="32">
        <f t="shared" si="135"/>
        <v>24945.223057719675</v>
      </c>
      <c r="W289" s="32">
        <f t="shared" si="135"/>
        <v>1437.6931805150462</v>
      </c>
      <c r="X289" s="32">
        <f t="shared" si="135"/>
        <v>8.5551834106444957E-2</v>
      </c>
      <c r="Y289" s="32">
        <f t="shared" si="135"/>
        <v>255.05959842300413</v>
      </c>
      <c r="Z289" s="32">
        <f t="shared" si="124"/>
        <v>33.365855894175183</v>
      </c>
      <c r="AA289" s="8"/>
      <c r="AB289" s="32">
        <f t="shared" si="125"/>
        <v>47717.265161335352</v>
      </c>
      <c r="AC289" s="32">
        <f t="shared" si="126"/>
        <v>9623.1500775813893</v>
      </c>
      <c r="AD289" s="32">
        <f t="shared" si="127"/>
        <v>0</v>
      </c>
      <c r="AE289" s="32">
        <f t="shared" si="128"/>
        <v>64.156997680664006</v>
      </c>
      <c r="AF289" s="8"/>
      <c r="AG289" s="32">
        <f t="shared" si="113"/>
        <v>39336.712743417389</v>
      </c>
      <c r="AH289" s="32">
        <f t="shared" si="114"/>
        <v>0</v>
      </c>
      <c r="AI289" s="32">
        <f t="shared" si="115"/>
        <v>18067.85949318012</v>
      </c>
      <c r="AJ289" s="32">
        <f t="shared" si="116"/>
        <v>0</v>
      </c>
      <c r="AK289" s="32">
        <f t="shared" si="129"/>
        <v>0</v>
      </c>
      <c r="AL289" s="32">
        <f t="shared" si="133"/>
        <v>0</v>
      </c>
      <c r="AN289" s="39">
        <f t="shared" si="117"/>
        <v>0.31</v>
      </c>
      <c r="AO289" s="39">
        <f t="shared" si="118"/>
        <v>0.56999999999999995</v>
      </c>
      <c r="AP289" s="39">
        <f t="shared" si="119"/>
        <v>0.12</v>
      </c>
      <c r="AR289" s="51">
        <f t="shared" si="134"/>
        <v>5675.004510591767</v>
      </c>
      <c r="AS289" s="51">
        <f t="shared" si="134"/>
        <v>10434.685713023571</v>
      </c>
      <c r="AT289" s="51">
        <f t="shared" si="134"/>
        <v>2196.7759395839098</v>
      </c>
    </row>
    <row r="290" spans="2:51" s="12" customFormat="1" ht="12.75" customHeight="1" x14ac:dyDescent="0.15">
      <c r="B290" s="16" t="s">
        <v>259</v>
      </c>
      <c r="C290" s="16" t="str">
        <f t="shared" si="99"/>
        <v>Pacific Islands</v>
      </c>
      <c r="D290" s="16" t="str">
        <f t="shared" si="132"/>
        <v/>
      </c>
      <c r="E290" s="16" t="str">
        <f t="shared" si="132"/>
        <v/>
      </c>
      <c r="F290" s="32">
        <v>20.390908718109099</v>
      </c>
      <c r="G290" s="32">
        <f t="shared" si="101"/>
        <v>0</v>
      </c>
      <c r="H290" s="32">
        <f t="shared" si="102"/>
        <v>0</v>
      </c>
      <c r="I290" s="32">
        <f t="shared" si="103"/>
        <v>0</v>
      </c>
      <c r="J290" s="32">
        <f t="shared" si="104"/>
        <v>0</v>
      </c>
      <c r="K290" s="32">
        <f t="shared" si="105"/>
        <v>0</v>
      </c>
      <c r="L290" s="32">
        <f t="shared" si="106"/>
        <v>0</v>
      </c>
      <c r="M290" s="32">
        <f t="shared" si="121"/>
        <v>0</v>
      </c>
      <c r="N290" s="32">
        <f t="shared" si="107"/>
        <v>0</v>
      </c>
      <c r="O290" s="32">
        <f t="shared" si="108"/>
        <v>0</v>
      </c>
      <c r="P290" s="32">
        <f t="shared" si="109"/>
        <v>0</v>
      </c>
      <c r="Q290" s="32">
        <f t="shared" si="110"/>
        <v>0</v>
      </c>
      <c r="R290" s="32">
        <f t="shared" si="111"/>
        <v>0</v>
      </c>
      <c r="S290" s="32">
        <f t="shared" si="112"/>
        <v>0</v>
      </c>
      <c r="T290" s="32">
        <f t="shared" si="122"/>
        <v>0</v>
      </c>
      <c r="U290" s="32">
        <f t="shared" si="135"/>
        <v>5.4520113014860758</v>
      </c>
      <c r="V290" s="32">
        <f t="shared" si="135"/>
        <v>6.4149081268885917</v>
      </c>
      <c r="W290" s="32">
        <f t="shared" si="135"/>
        <v>0.64652234959439625</v>
      </c>
      <c r="X290" s="32">
        <f t="shared" si="135"/>
        <v>0</v>
      </c>
      <c r="Y290" s="32">
        <f t="shared" si="135"/>
        <v>0.67316019456180154</v>
      </c>
      <c r="Z290" s="32">
        <f t="shared" si="124"/>
        <v>7.2043067455782328</v>
      </c>
      <c r="AA290" s="8"/>
      <c r="AB290" s="32">
        <f t="shared" si="125"/>
        <v>0</v>
      </c>
      <c r="AC290" s="32">
        <f t="shared" si="126"/>
        <v>0</v>
      </c>
      <c r="AD290" s="32">
        <f t="shared" si="127"/>
        <v>0</v>
      </c>
      <c r="AE290" s="32">
        <f t="shared" si="128"/>
        <v>20.390908718109099</v>
      </c>
      <c r="AF290" s="8"/>
      <c r="AG290" s="32">
        <f t="shared" si="113"/>
        <v>0</v>
      </c>
      <c r="AH290" s="32">
        <f t="shared" si="114"/>
        <v>0</v>
      </c>
      <c r="AI290" s="32">
        <f t="shared" si="115"/>
        <v>0</v>
      </c>
      <c r="AJ290" s="32">
        <f t="shared" si="116"/>
        <v>0</v>
      </c>
      <c r="AK290" s="32">
        <f t="shared" si="129"/>
        <v>0</v>
      </c>
      <c r="AL290" s="32">
        <f t="shared" si="133"/>
        <v>0</v>
      </c>
      <c r="AN290" s="39">
        <f t="shared" si="117"/>
        <v>0.31</v>
      </c>
      <c r="AO290" s="39">
        <f t="shared" si="118"/>
        <v>0.55000000000000004</v>
      </c>
      <c r="AP290" s="39">
        <f t="shared" si="119"/>
        <v>0.14000000000000001</v>
      </c>
      <c r="AR290" s="51">
        <f t="shared" si="134"/>
        <v>0</v>
      </c>
      <c r="AS290" s="51">
        <f t="shared" si="134"/>
        <v>0</v>
      </c>
      <c r="AT290" s="51">
        <f t="shared" si="134"/>
        <v>0</v>
      </c>
      <c r="AV290" s="7"/>
      <c r="AW290" s="7"/>
      <c r="AX290" s="7"/>
      <c r="AY290" s="7"/>
    </row>
    <row r="291" spans="2:51" s="12" customFormat="1" ht="12.75" customHeight="1" x14ac:dyDescent="0.15">
      <c r="B291" s="16" t="s">
        <v>260</v>
      </c>
      <c r="C291" s="16" t="str">
        <f t="shared" si="99"/>
        <v>Pacific Islands</v>
      </c>
      <c r="D291" s="16" t="str">
        <f t="shared" si="132"/>
        <v/>
      </c>
      <c r="E291" s="16" t="str">
        <f t="shared" si="132"/>
        <v/>
      </c>
      <c r="F291" s="32">
        <v>667.70917153358403</v>
      </c>
      <c r="G291" s="32">
        <f t="shared" si="101"/>
        <v>0</v>
      </c>
      <c r="H291" s="32">
        <f t="shared" si="102"/>
        <v>0</v>
      </c>
      <c r="I291" s="32">
        <f t="shared" si="103"/>
        <v>0</v>
      </c>
      <c r="J291" s="32">
        <f t="shared" si="104"/>
        <v>0</v>
      </c>
      <c r="K291" s="32">
        <f t="shared" si="105"/>
        <v>0</v>
      </c>
      <c r="L291" s="32">
        <f t="shared" si="106"/>
        <v>0</v>
      </c>
      <c r="M291" s="32">
        <f t="shared" si="121"/>
        <v>0</v>
      </c>
      <c r="N291" s="32">
        <f t="shared" si="107"/>
        <v>0</v>
      </c>
      <c r="O291" s="32">
        <f t="shared" si="108"/>
        <v>0</v>
      </c>
      <c r="P291" s="32">
        <f t="shared" si="109"/>
        <v>0</v>
      </c>
      <c r="Q291" s="32">
        <f t="shared" si="110"/>
        <v>0</v>
      </c>
      <c r="R291" s="32">
        <f t="shared" si="111"/>
        <v>0</v>
      </c>
      <c r="S291" s="32">
        <f t="shared" si="112"/>
        <v>0</v>
      </c>
      <c r="T291" s="32">
        <f t="shared" si="122"/>
        <v>0</v>
      </c>
      <c r="U291" s="32">
        <f t="shared" si="135"/>
        <v>178.52848049258421</v>
      </c>
      <c r="V291" s="32">
        <f t="shared" si="135"/>
        <v>210.05895568866228</v>
      </c>
      <c r="W291" s="32">
        <f t="shared" si="135"/>
        <v>21.170655432449607</v>
      </c>
      <c r="X291" s="32">
        <f t="shared" si="135"/>
        <v>0</v>
      </c>
      <c r="Y291" s="32">
        <f t="shared" si="135"/>
        <v>22.042923247509282</v>
      </c>
      <c r="Z291" s="32">
        <f t="shared" si="124"/>
        <v>235.9081566723786</v>
      </c>
      <c r="AA291" s="8"/>
      <c r="AB291" s="32">
        <f t="shared" si="125"/>
        <v>500.57838362455283</v>
      </c>
      <c r="AC291" s="32">
        <f t="shared" si="126"/>
        <v>100.69861102104184</v>
      </c>
      <c r="AD291" s="32">
        <f t="shared" si="127"/>
        <v>56.739308416843315</v>
      </c>
      <c r="AE291" s="32">
        <f t="shared" si="128"/>
        <v>9.6928684711456299</v>
      </c>
      <c r="AF291" s="8"/>
      <c r="AG291" s="32">
        <f t="shared" si="113"/>
        <v>0</v>
      </c>
      <c r="AH291" s="32">
        <f t="shared" si="114"/>
        <v>0</v>
      </c>
      <c r="AI291" s="32">
        <f t="shared" si="115"/>
        <v>0</v>
      </c>
      <c r="AJ291" s="32">
        <f t="shared" si="116"/>
        <v>0</v>
      </c>
      <c r="AK291" s="32">
        <f t="shared" si="129"/>
        <v>0</v>
      </c>
      <c r="AL291" s="32">
        <f t="shared" si="133"/>
        <v>0</v>
      </c>
      <c r="AN291" s="39">
        <f t="shared" si="117"/>
        <v>0.31</v>
      </c>
      <c r="AO291" s="39">
        <f t="shared" si="118"/>
        <v>0.55000000000000004</v>
      </c>
      <c r="AP291" s="39">
        <f t="shared" si="119"/>
        <v>0.14000000000000001</v>
      </c>
      <c r="AR291" s="51">
        <f t="shared" si="134"/>
        <v>0</v>
      </c>
      <c r="AS291" s="51">
        <f t="shared" si="134"/>
        <v>0</v>
      </c>
      <c r="AT291" s="51">
        <f t="shared" si="134"/>
        <v>0</v>
      </c>
    </row>
    <row r="292" spans="2:51" s="12" customFormat="1" ht="12.75" customHeight="1" x14ac:dyDescent="0.15">
      <c r="B292" s="16" t="s">
        <v>261</v>
      </c>
      <c r="C292" s="16" t="str">
        <f t="shared" si="99"/>
        <v>Caribbean</v>
      </c>
      <c r="D292" s="16" t="str">
        <f t="shared" si="132"/>
        <v>Latin America</v>
      </c>
      <c r="E292" s="16" t="str">
        <f t="shared" si="132"/>
        <v/>
      </c>
      <c r="F292" s="32">
        <v>5211.56298607587</v>
      </c>
      <c r="G292" s="32">
        <f t="shared" si="101"/>
        <v>30.095442175684308</v>
      </c>
      <c r="H292" s="32">
        <f t="shared" si="102"/>
        <v>0</v>
      </c>
      <c r="I292" s="32">
        <f t="shared" si="103"/>
        <v>0</v>
      </c>
      <c r="J292" s="32">
        <f t="shared" si="104"/>
        <v>0</v>
      </c>
      <c r="K292" s="32">
        <f t="shared" si="105"/>
        <v>0</v>
      </c>
      <c r="L292" s="32">
        <f t="shared" si="106"/>
        <v>0</v>
      </c>
      <c r="M292" s="32">
        <f t="shared" si="121"/>
        <v>30.095442175684308</v>
      </c>
      <c r="N292" s="32">
        <f t="shared" si="107"/>
        <v>1103.3475235623544</v>
      </c>
      <c r="O292" s="32">
        <f t="shared" si="108"/>
        <v>0</v>
      </c>
      <c r="P292" s="32">
        <f t="shared" si="109"/>
        <v>0</v>
      </c>
      <c r="Q292" s="32">
        <f t="shared" si="110"/>
        <v>0</v>
      </c>
      <c r="R292" s="32">
        <f t="shared" si="111"/>
        <v>0</v>
      </c>
      <c r="S292" s="32">
        <f t="shared" si="112"/>
        <v>0</v>
      </c>
      <c r="T292" s="32">
        <f t="shared" si="122"/>
        <v>1103.3475235623544</v>
      </c>
      <c r="U292" s="32">
        <f t="shared" si="135"/>
        <v>2118.5925232966811</v>
      </c>
      <c r="V292" s="32">
        <f t="shared" si="135"/>
        <v>843.02241121717668</v>
      </c>
      <c r="W292" s="32">
        <f t="shared" si="135"/>
        <v>211.54945057373476</v>
      </c>
      <c r="X292" s="32">
        <f t="shared" si="135"/>
        <v>0.4065255737304681</v>
      </c>
      <c r="Y292" s="32">
        <f t="shared" si="135"/>
        <v>286.42859127044619</v>
      </c>
      <c r="Z292" s="32">
        <f t="shared" si="124"/>
        <v>618.12051840606182</v>
      </c>
      <c r="AA292" s="8"/>
      <c r="AB292" s="32">
        <f t="shared" si="125"/>
        <v>3515.0777671933147</v>
      </c>
      <c r="AC292" s="32">
        <f t="shared" si="126"/>
        <v>1545.42946010828</v>
      </c>
      <c r="AD292" s="32">
        <f t="shared" si="127"/>
        <v>148.51712691783899</v>
      </c>
      <c r="AE292" s="32">
        <f t="shared" si="128"/>
        <v>2.5386318564414898</v>
      </c>
      <c r="AF292" s="8"/>
      <c r="AG292" s="32">
        <f t="shared" si="113"/>
        <v>5211.56298607587</v>
      </c>
      <c r="AH292" s="32">
        <f t="shared" si="114"/>
        <v>0</v>
      </c>
      <c r="AI292" s="32">
        <f t="shared" si="115"/>
        <v>0</v>
      </c>
      <c r="AJ292" s="32">
        <f t="shared" si="116"/>
        <v>0</v>
      </c>
      <c r="AK292" s="32">
        <f t="shared" si="129"/>
        <v>0</v>
      </c>
      <c r="AL292" s="32">
        <f t="shared" si="133"/>
        <v>0</v>
      </c>
      <c r="AN292" s="39">
        <f t="shared" si="117"/>
        <v>0.4</v>
      </c>
      <c r="AO292" s="39">
        <f t="shared" si="118"/>
        <v>0.56000000000000005</v>
      </c>
      <c r="AP292" s="39">
        <f t="shared" si="119"/>
        <v>0.04</v>
      </c>
      <c r="AR292" s="51">
        <f t="shared" si="134"/>
        <v>441.33900942494176</v>
      </c>
      <c r="AS292" s="51">
        <f t="shared" si="134"/>
        <v>617.87461319491854</v>
      </c>
      <c r="AT292" s="51">
        <f t="shared" si="134"/>
        <v>44.133900942494172</v>
      </c>
      <c r="AV292" s="7"/>
      <c r="AW292" s="7"/>
      <c r="AX292" s="7"/>
      <c r="AY292" s="7"/>
    </row>
    <row r="293" spans="2:51" s="12" customFormat="1" ht="12.75" customHeight="1" x14ac:dyDescent="0.15">
      <c r="B293" s="16" t="s">
        <v>262</v>
      </c>
      <c r="C293" s="16" t="str">
        <f t="shared" si="99"/>
        <v>Northern Africa</v>
      </c>
      <c r="D293" s="16" t="str">
        <f t="shared" si="132"/>
        <v>Middle East and Africa</v>
      </c>
      <c r="E293" s="16" t="str">
        <f t="shared" si="132"/>
        <v/>
      </c>
      <c r="F293" s="32">
        <v>155258.39429014901</v>
      </c>
      <c r="G293" s="32">
        <f t="shared" si="101"/>
        <v>0</v>
      </c>
      <c r="H293" s="32">
        <f t="shared" si="102"/>
        <v>0</v>
      </c>
      <c r="I293" s="32">
        <f t="shared" si="103"/>
        <v>1139.332481905484</v>
      </c>
      <c r="J293" s="32">
        <f t="shared" si="104"/>
        <v>2351.4399654867243</v>
      </c>
      <c r="K293" s="32">
        <f t="shared" si="105"/>
        <v>311.31494698293108</v>
      </c>
      <c r="L293" s="32">
        <f t="shared" si="106"/>
        <v>0</v>
      </c>
      <c r="M293" s="32">
        <f t="shared" si="121"/>
        <v>3802.087394375139</v>
      </c>
      <c r="N293" s="32">
        <f t="shared" si="107"/>
        <v>0</v>
      </c>
      <c r="O293" s="32">
        <f t="shared" si="108"/>
        <v>0</v>
      </c>
      <c r="P293" s="32">
        <f t="shared" si="109"/>
        <v>4488.572072127673</v>
      </c>
      <c r="Q293" s="32">
        <f t="shared" si="110"/>
        <v>9263.8522345263482</v>
      </c>
      <c r="R293" s="32">
        <f t="shared" si="111"/>
        <v>1226.4721658127999</v>
      </c>
      <c r="S293" s="32">
        <f t="shared" si="112"/>
        <v>0</v>
      </c>
      <c r="T293" s="32">
        <f t="shared" si="122"/>
        <v>14978.896472466822</v>
      </c>
      <c r="U293" s="32">
        <f t="shared" si="135"/>
        <v>4926.5210978547602</v>
      </c>
      <c r="V293" s="32">
        <f t="shared" si="135"/>
        <v>40031.076087397101</v>
      </c>
      <c r="W293" s="32">
        <f t="shared" si="135"/>
        <v>3062.873331850049</v>
      </c>
      <c r="X293" s="32">
        <f t="shared" si="135"/>
        <v>85463.56911594767</v>
      </c>
      <c r="Y293" s="32">
        <f t="shared" si="135"/>
        <v>1199.9843348693983</v>
      </c>
      <c r="Z293" s="32">
        <f t="shared" si="124"/>
        <v>1793.3864553880703</v>
      </c>
      <c r="AA293" s="8"/>
      <c r="AB293" s="32">
        <f t="shared" si="125"/>
        <v>83133.552557289571</v>
      </c>
      <c r="AC293" s="32">
        <f t="shared" si="126"/>
        <v>66870.628607571096</v>
      </c>
      <c r="AD293" s="32">
        <f t="shared" si="127"/>
        <v>5113.9305299520456</v>
      </c>
      <c r="AE293" s="32">
        <f t="shared" si="128"/>
        <v>140.28259533643686</v>
      </c>
      <c r="AF293" s="8"/>
      <c r="AG293" s="32">
        <f t="shared" si="113"/>
        <v>0</v>
      </c>
      <c r="AH293" s="32">
        <f t="shared" si="114"/>
        <v>0</v>
      </c>
      <c r="AI293" s="32">
        <f t="shared" si="115"/>
        <v>17345.095189949152</v>
      </c>
      <c r="AJ293" s="32">
        <f t="shared" si="116"/>
        <v>31750.776355839487</v>
      </c>
      <c r="AK293" s="32">
        <f t="shared" si="129"/>
        <v>106162.5382701998</v>
      </c>
      <c r="AL293" s="32">
        <f t="shared" si="133"/>
        <v>0</v>
      </c>
      <c r="AN293" s="39">
        <f t="shared" si="117"/>
        <v>0.16</v>
      </c>
      <c r="AO293" s="39">
        <f t="shared" si="118"/>
        <v>0.49</v>
      </c>
      <c r="AP293" s="39">
        <f t="shared" si="119"/>
        <v>0.35</v>
      </c>
      <c r="AR293" s="51">
        <f t="shared" si="134"/>
        <v>2396.6234355946917</v>
      </c>
      <c r="AS293" s="51">
        <f t="shared" si="134"/>
        <v>7339.6592715087427</v>
      </c>
      <c r="AT293" s="51">
        <f t="shared" si="134"/>
        <v>5242.6137653633878</v>
      </c>
    </row>
    <row r="294" spans="2:51" s="12" customFormat="1" ht="12.75" customHeight="1" x14ac:dyDescent="0.15">
      <c r="B294" s="16" t="s">
        <v>263</v>
      </c>
      <c r="C294" s="16" t="str">
        <f t="shared" si="99"/>
        <v>Western Asia</v>
      </c>
      <c r="D294" s="16" t="str">
        <f t="shared" ref="D294:E309" si="136">IF(D497&lt;&gt;"",D497,"")</f>
        <v>OECD90</v>
      </c>
      <c r="E294" s="16" t="str">
        <f t="shared" si="136"/>
        <v/>
      </c>
      <c r="F294" s="32">
        <v>780142.44131982303</v>
      </c>
      <c r="G294" s="32">
        <f t="shared" si="101"/>
        <v>0</v>
      </c>
      <c r="H294" s="32">
        <f t="shared" si="102"/>
        <v>1587.1472397776236</v>
      </c>
      <c r="I294" s="32">
        <f t="shared" si="103"/>
        <v>7708.528035901486</v>
      </c>
      <c r="J294" s="32">
        <f t="shared" si="104"/>
        <v>32078.084696972939</v>
      </c>
      <c r="K294" s="32">
        <f t="shared" si="105"/>
        <v>0</v>
      </c>
      <c r="L294" s="32">
        <f t="shared" si="106"/>
        <v>0</v>
      </c>
      <c r="M294" s="32">
        <f t="shared" si="121"/>
        <v>41373.759972652049</v>
      </c>
      <c r="N294" s="32">
        <f t="shared" si="107"/>
        <v>0</v>
      </c>
      <c r="O294" s="32">
        <f t="shared" si="108"/>
        <v>8606.1838900951589</v>
      </c>
      <c r="P294" s="32">
        <f t="shared" si="109"/>
        <v>41798.900654117846</v>
      </c>
      <c r="Q294" s="32">
        <f t="shared" si="110"/>
        <v>173940.94815228163</v>
      </c>
      <c r="R294" s="32">
        <f t="shared" si="111"/>
        <v>0</v>
      </c>
      <c r="S294" s="32">
        <f t="shared" si="112"/>
        <v>0</v>
      </c>
      <c r="T294" s="32">
        <f t="shared" si="122"/>
        <v>224346.03269649466</v>
      </c>
      <c r="U294" s="32">
        <f t="shared" si="135"/>
        <v>99661.893386975687</v>
      </c>
      <c r="V294" s="32">
        <f t="shared" si="135"/>
        <v>376238.96907772479</v>
      </c>
      <c r="W294" s="32">
        <f t="shared" si="135"/>
        <v>13850.418669598441</v>
      </c>
      <c r="X294" s="32">
        <f t="shared" si="135"/>
        <v>8460.2528972908476</v>
      </c>
      <c r="Y294" s="32">
        <f t="shared" si="135"/>
        <v>10598.564056421652</v>
      </c>
      <c r="Z294" s="32">
        <f t="shared" si="124"/>
        <v>5612.5505626648664</v>
      </c>
      <c r="AA294" s="8"/>
      <c r="AB294" s="32">
        <f t="shared" si="125"/>
        <v>64792.241776525909</v>
      </c>
      <c r="AC294" s="32">
        <f t="shared" si="126"/>
        <v>433374.111502646</v>
      </c>
      <c r="AD294" s="32">
        <f t="shared" si="127"/>
        <v>273106.33869600238</v>
      </c>
      <c r="AE294" s="32">
        <f t="shared" si="128"/>
        <v>8869.7493446469252</v>
      </c>
      <c r="AF294" s="8"/>
      <c r="AG294" s="32">
        <f t="shared" si="113"/>
        <v>0</v>
      </c>
      <c r="AH294" s="32">
        <f t="shared" si="114"/>
        <v>17427.055896934602</v>
      </c>
      <c r="AI294" s="32">
        <f t="shared" si="115"/>
        <v>131721.20014854224</v>
      </c>
      <c r="AJ294" s="32">
        <f t="shared" si="116"/>
        <v>630994.18527434627</v>
      </c>
      <c r="AK294" s="32">
        <f t="shared" si="129"/>
        <v>0</v>
      </c>
      <c r="AL294" s="32">
        <f t="shared" si="133"/>
        <v>0</v>
      </c>
      <c r="AN294" s="39">
        <f t="shared" si="117"/>
        <v>7.0000000000000007E-2</v>
      </c>
      <c r="AO294" s="39">
        <f t="shared" si="118"/>
        <v>0.57999999999999996</v>
      </c>
      <c r="AP294" s="39">
        <f t="shared" si="119"/>
        <v>0.35</v>
      </c>
      <c r="AR294" s="51">
        <f t="shared" si="134"/>
        <v>15704.222288754627</v>
      </c>
      <c r="AS294" s="51">
        <f t="shared" si="134"/>
        <v>130120.69896396689</v>
      </c>
      <c r="AT294" s="51">
        <f t="shared" si="134"/>
        <v>78521.11144377313</v>
      </c>
      <c r="AV294" s="7"/>
      <c r="AW294" s="7"/>
      <c r="AX294" s="7"/>
      <c r="AY294" s="7"/>
    </row>
    <row r="295" spans="2:51" s="12" customFormat="1" ht="12.75" customHeight="1" x14ac:dyDescent="0.15">
      <c r="B295" s="16" t="s">
        <v>264</v>
      </c>
      <c r="C295" s="16" t="str">
        <f t="shared" si="99"/>
        <v>Central Asia</v>
      </c>
      <c r="D295" s="16" t="str">
        <f t="shared" si="136"/>
        <v>Eastern Europe</v>
      </c>
      <c r="E295" s="16" t="str">
        <f t="shared" si="136"/>
        <v/>
      </c>
      <c r="F295" s="32">
        <v>554371.13780099095</v>
      </c>
      <c r="G295" s="32">
        <f t="shared" si="101"/>
        <v>0</v>
      </c>
      <c r="H295" s="32">
        <f t="shared" si="102"/>
        <v>0</v>
      </c>
      <c r="I295" s="32">
        <f t="shared" si="103"/>
        <v>8438.8023467843523</v>
      </c>
      <c r="J295" s="32">
        <f t="shared" si="104"/>
        <v>136.31382945319558</v>
      </c>
      <c r="K295" s="32">
        <f t="shared" si="105"/>
        <v>8815.4009513899764</v>
      </c>
      <c r="L295" s="32">
        <f t="shared" si="106"/>
        <v>0</v>
      </c>
      <c r="M295" s="32">
        <f t="shared" si="121"/>
        <v>17390.517127627525</v>
      </c>
      <c r="N295" s="32">
        <f t="shared" si="107"/>
        <v>0</v>
      </c>
      <c r="O295" s="32">
        <f t="shared" si="108"/>
        <v>0</v>
      </c>
      <c r="P295" s="32">
        <f t="shared" si="109"/>
        <v>1326.56684038764</v>
      </c>
      <c r="Q295" s="32">
        <f t="shared" si="110"/>
        <v>21.428325798834624</v>
      </c>
      <c r="R295" s="32">
        <f t="shared" si="111"/>
        <v>1385.7675658550932</v>
      </c>
      <c r="S295" s="32">
        <f t="shared" si="112"/>
        <v>0</v>
      </c>
      <c r="T295" s="32">
        <f t="shared" si="122"/>
        <v>2733.7627320415677</v>
      </c>
      <c r="U295" s="32">
        <f t="shared" ref="U295:Y310" si="137">I498*$F498/100</f>
        <v>682.30209774770412</v>
      </c>
      <c r="V295" s="32">
        <f t="shared" si="137"/>
        <v>52620.834402655761</v>
      </c>
      <c r="W295" s="32">
        <f t="shared" si="137"/>
        <v>1644.90570388485</v>
      </c>
      <c r="X295" s="32">
        <f t="shared" si="137"/>
        <v>393764.35305556597</v>
      </c>
      <c r="Y295" s="32">
        <f t="shared" si="137"/>
        <v>1385.2086289430797</v>
      </c>
      <c r="Z295" s="32">
        <f t="shared" si="124"/>
        <v>84149.254052524513</v>
      </c>
      <c r="AA295" s="8"/>
      <c r="AB295" s="32">
        <f t="shared" si="125"/>
        <v>401636.53326743841</v>
      </c>
      <c r="AC295" s="32">
        <f t="shared" si="126"/>
        <v>64749.456033587303</v>
      </c>
      <c r="AD295" s="32">
        <f t="shared" si="127"/>
        <v>3835.892705738539</v>
      </c>
      <c r="AE295" s="32">
        <f t="shared" si="128"/>
        <v>84149.255794227094</v>
      </c>
      <c r="AF295" s="8"/>
      <c r="AG295" s="32">
        <f t="shared" si="113"/>
        <v>0</v>
      </c>
      <c r="AH295" s="32">
        <f t="shared" si="114"/>
        <v>0</v>
      </c>
      <c r="AI295" s="32">
        <f t="shared" si="115"/>
        <v>104447.56927101265</v>
      </c>
      <c r="AJ295" s="32">
        <f t="shared" si="116"/>
        <v>6145.7029965480051</v>
      </c>
      <c r="AK295" s="32">
        <f t="shared" si="129"/>
        <v>443777.8655334303</v>
      </c>
      <c r="AL295" s="32">
        <f t="shared" si="133"/>
        <v>0</v>
      </c>
      <c r="AN295" s="39">
        <f t="shared" si="117"/>
        <v>0.03</v>
      </c>
      <c r="AO295" s="39">
        <f t="shared" si="118"/>
        <v>0.74</v>
      </c>
      <c r="AP295" s="39">
        <f t="shared" si="119"/>
        <v>0.23</v>
      </c>
      <c r="AR295" s="51">
        <f t="shared" si="134"/>
        <v>82.012881961247032</v>
      </c>
      <c r="AS295" s="51">
        <f t="shared" si="134"/>
        <v>2022.98442171076</v>
      </c>
      <c r="AT295" s="51">
        <f t="shared" si="134"/>
        <v>628.7654283695606</v>
      </c>
    </row>
    <row r="296" spans="2:51" s="12" customFormat="1" ht="12.75" customHeight="1" x14ac:dyDescent="0.15">
      <c r="B296" s="16" t="s">
        <v>265</v>
      </c>
      <c r="C296" s="16" t="str">
        <f t="shared" si="99"/>
        <v>Pacific Islands</v>
      </c>
      <c r="D296" s="16" t="str">
        <f t="shared" si="136"/>
        <v/>
      </c>
      <c r="E296" s="16" t="str">
        <f t="shared" si="136"/>
        <v/>
      </c>
      <c r="F296" s="32">
        <v>28.9972863793373</v>
      </c>
      <c r="G296" s="32">
        <f t="shared" si="101"/>
        <v>0</v>
      </c>
      <c r="H296" s="32">
        <f t="shared" si="102"/>
        <v>0</v>
      </c>
      <c r="I296" s="32">
        <f t="shared" si="103"/>
        <v>0</v>
      </c>
      <c r="J296" s="32">
        <f t="shared" si="104"/>
        <v>0</v>
      </c>
      <c r="K296" s="32">
        <f t="shared" si="105"/>
        <v>0</v>
      </c>
      <c r="L296" s="32">
        <f t="shared" si="106"/>
        <v>0</v>
      </c>
      <c r="M296" s="32">
        <f t="shared" si="121"/>
        <v>0</v>
      </c>
      <c r="N296" s="32">
        <f t="shared" si="107"/>
        <v>0</v>
      </c>
      <c r="O296" s="32">
        <f t="shared" si="108"/>
        <v>0</v>
      </c>
      <c r="P296" s="32">
        <f t="shared" si="109"/>
        <v>0</v>
      </c>
      <c r="Q296" s="32">
        <f t="shared" si="110"/>
        <v>0</v>
      </c>
      <c r="R296" s="32">
        <f t="shared" si="111"/>
        <v>0</v>
      </c>
      <c r="S296" s="32">
        <f t="shared" si="112"/>
        <v>0</v>
      </c>
      <c r="T296" s="32">
        <f t="shared" si="122"/>
        <v>0</v>
      </c>
      <c r="U296" s="32">
        <f t="shared" si="137"/>
        <v>7.7531381871261518</v>
      </c>
      <c r="V296" s="32">
        <f t="shared" si="137"/>
        <v>9.1224442531748213</v>
      </c>
      <c r="W296" s="32">
        <f t="shared" si="137"/>
        <v>0.91939961975217099</v>
      </c>
      <c r="X296" s="32">
        <f t="shared" si="137"/>
        <v>0</v>
      </c>
      <c r="Y296" s="32">
        <f t="shared" si="137"/>
        <v>0.95728048272529842</v>
      </c>
      <c r="Z296" s="32">
        <f t="shared" si="124"/>
        <v>10.245023836558858</v>
      </c>
      <c r="AA296" s="8"/>
      <c r="AB296" s="32">
        <f t="shared" si="125"/>
        <v>25.594814300537088</v>
      </c>
      <c r="AC296" s="32">
        <f t="shared" si="126"/>
        <v>0</v>
      </c>
      <c r="AD296" s="32">
        <f t="shared" si="127"/>
        <v>0</v>
      </c>
      <c r="AE296" s="32">
        <f t="shared" si="128"/>
        <v>3.4024720788002001</v>
      </c>
      <c r="AF296" s="8"/>
      <c r="AG296" s="32">
        <f t="shared" si="113"/>
        <v>0</v>
      </c>
      <c r="AH296" s="32">
        <f t="shared" si="114"/>
        <v>0</v>
      </c>
      <c r="AI296" s="32">
        <f t="shared" si="115"/>
        <v>0</v>
      </c>
      <c r="AJ296" s="32">
        <f t="shared" si="116"/>
        <v>0</v>
      </c>
      <c r="AK296" s="32">
        <f t="shared" si="129"/>
        <v>0</v>
      </c>
      <c r="AL296" s="32">
        <f t="shared" si="133"/>
        <v>0</v>
      </c>
      <c r="AN296" s="39">
        <f t="shared" si="117"/>
        <v>0.31</v>
      </c>
      <c r="AO296" s="39">
        <f t="shared" si="118"/>
        <v>0.55000000000000004</v>
      </c>
      <c r="AP296" s="39">
        <f t="shared" si="119"/>
        <v>0.14000000000000001</v>
      </c>
      <c r="AR296" s="51">
        <f t="shared" si="134"/>
        <v>0</v>
      </c>
      <c r="AS296" s="51">
        <f t="shared" si="134"/>
        <v>0</v>
      </c>
      <c r="AT296" s="51">
        <f t="shared" si="134"/>
        <v>0</v>
      </c>
      <c r="AV296" s="7"/>
      <c r="AW296" s="7"/>
      <c r="AX296" s="7"/>
      <c r="AY296" s="7"/>
    </row>
    <row r="297" spans="2:51" s="12" customFormat="1" ht="12.75" customHeight="1" x14ac:dyDescent="0.15">
      <c r="B297" s="16" t="s">
        <v>266</v>
      </c>
      <c r="C297" s="16" t="str">
        <f t="shared" si="99"/>
        <v>Eastern Africa</v>
      </c>
      <c r="D297" s="16" t="str">
        <f t="shared" si="136"/>
        <v>Middle East and Africa</v>
      </c>
      <c r="E297" s="16" t="str">
        <f t="shared" si="136"/>
        <v/>
      </c>
      <c r="F297" s="32">
        <v>242847.72057056401</v>
      </c>
      <c r="G297" s="32">
        <f t="shared" si="101"/>
        <v>88.281975961006879</v>
      </c>
      <c r="H297" s="32">
        <f t="shared" si="102"/>
        <v>0</v>
      </c>
      <c r="I297" s="32">
        <f t="shared" si="103"/>
        <v>0</v>
      </c>
      <c r="J297" s="32">
        <f t="shared" si="104"/>
        <v>2.8390204363540148</v>
      </c>
      <c r="K297" s="32">
        <f t="shared" si="105"/>
        <v>0</v>
      </c>
      <c r="L297" s="32">
        <f t="shared" si="106"/>
        <v>0</v>
      </c>
      <c r="M297" s="32">
        <f t="shared" si="121"/>
        <v>91.120996397360898</v>
      </c>
      <c r="N297" s="32">
        <f t="shared" si="107"/>
        <v>69506.664445731658</v>
      </c>
      <c r="O297" s="32">
        <f t="shared" si="108"/>
        <v>0</v>
      </c>
      <c r="P297" s="32">
        <f t="shared" si="109"/>
        <v>0</v>
      </c>
      <c r="Q297" s="32">
        <f t="shared" si="110"/>
        <v>2235.2336213157701</v>
      </c>
      <c r="R297" s="32">
        <f t="shared" si="111"/>
        <v>0</v>
      </c>
      <c r="S297" s="32">
        <f t="shared" si="112"/>
        <v>0</v>
      </c>
      <c r="T297" s="32">
        <f t="shared" si="122"/>
        <v>71741.898067047427</v>
      </c>
      <c r="U297" s="32">
        <f t="shared" si="137"/>
        <v>40785.846301329097</v>
      </c>
      <c r="V297" s="32">
        <f t="shared" si="137"/>
        <v>86500.685333793299</v>
      </c>
      <c r="W297" s="32">
        <f t="shared" si="137"/>
        <v>6421.0713097643638</v>
      </c>
      <c r="X297" s="32">
        <f t="shared" si="137"/>
        <v>0</v>
      </c>
      <c r="Y297" s="32">
        <f t="shared" si="137"/>
        <v>37307.098603045692</v>
      </c>
      <c r="Z297" s="32">
        <f t="shared" si="124"/>
        <v>-4.0813261875882745E-5</v>
      </c>
      <c r="AA297" s="8"/>
      <c r="AB297" s="32">
        <f t="shared" si="125"/>
        <v>76790.373129308166</v>
      </c>
      <c r="AC297" s="32">
        <f t="shared" si="126"/>
        <v>115982.6988434791</v>
      </c>
      <c r="AD297" s="32">
        <f t="shared" si="127"/>
        <v>12297.0717870593</v>
      </c>
      <c r="AE297" s="32">
        <f t="shared" si="128"/>
        <v>37777.576810717503</v>
      </c>
      <c r="AF297" s="8"/>
      <c r="AG297" s="32">
        <f t="shared" si="113"/>
        <v>236398.65650309209</v>
      </c>
      <c r="AH297" s="32">
        <f t="shared" si="114"/>
        <v>0</v>
      </c>
      <c r="AI297" s="32">
        <f t="shared" si="115"/>
        <v>0</v>
      </c>
      <c r="AJ297" s="32">
        <f t="shared" si="116"/>
        <v>6449.0640674718979</v>
      </c>
      <c r="AK297" s="32">
        <f t="shared" si="129"/>
        <v>0</v>
      </c>
      <c r="AL297" s="32">
        <f t="shared" si="133"/>
        <v>0</v>
      </c>
      <c r="AN297" s="39">
        <f t="shared" si="117"/>
        <v>0.36</v>
      </c>
      <c r="AO297" s="39">
        <f t="shared" si="118"/>
        <v>0.49</v>
      </c>
      <c r="AP297" s="39">
        <f t="shared" si="119"/>
        <v>0.14000000000000001</v>
      </c>
      <c r="AR297" s="51">
        <f t="shared" si="134"/>
        <v>25827.083304137072</v>
      </c>
      <c r="AS297" s="51">
        <f t="shared" si="134"/>
        <v>35153.530052853239</v>
      </c>
      <c r="AT297" s="51">
        <f t="shared" si="134"/>
        <v>10043.86572938664</v>
      </c>
    </row>
    <row r="298" spans="2:51" s="12" customFormat="1" ht="12.75" customHeight="1" x14ac:dyDescent="0.15">
      <c r="B298" s="16" t="s">
        <v>267</v>
      </c>
      <c r="C298" s="16" t="str">
        <f t="shared" si="99"/>
        <v>Eastern Europe</v>
      </c>
      <c r="D298" s="16" t="str">
        <f t="shared" si="136"/>
        <v>Eastern Europe</v>
      </c>
      <c r="E298" s="16" t="str">
        <f t="shared" si="136"/>
        <v/>
      </c>
      <c r="F298" s="32">
        <v>597677.41921991098</v>
      </c>
      <c r="G298" s="32">
        <f t="shared" si="101"/>
        <v>0</v>
      </c>
      <c r="H298" s="32">
        <f t="shared" si="102"/>
        <v>11006.649948272905</v>
      </c>
      <c r="I298" s="32">
        <f t="shared" si="103"/>
        <v>12754.768530478632</v>
      </c>
      <c r="J298" s="32">
        <f t="shared" si="104"/>
        <v>81.224724477969517</v>
      </c>
      <c r="K298" s="32">
        <f t="shared" si="105"/>
        <v>0</v>
      </c>
      <c r="L298" s="32">
        <f t="shared" si="106"/>
        <v>0</v>
      </c>
      <c r="M298" s="32">
        <f t="shared" si="121"/>
        <v>23842.643203229505</v>
      </c>
      <c r="N298" s="32">
        <f t="shared" si="107"/>
        <v>0</v>
      </c>
      <c r="O298" s="32">
        <f t="shared" si="108"/>
        <v>143329.43647041675</v>
      </c>
      <c r="P298" s="32">
        <f t="shared" si="109"/>
        <v>166093.5701939869</v>
      </c>
      <c r="Q298" s="32">
        <f t="shared" si="110"/>
        <v>1057.7145672484123</v>
      </c>
      <c r="R298" s="32">
        <f t="shared" si="111"/>
        <v>0</v>
      </c>
      <c r="S298" s="32">
        <f t="shared" si="112"/>
        <v>0</v>
      </c>
      <c r="T298" s="32">
        <f t="shared" si="122"/>
        <v>310480.72123165207</v>
      </c>
      <c r="U298" s="32">
        <f t="shared" si="137"/>
        <v>95033.343308235038</v>
      </c>
      <c r="V298" s="32">
        <f t="shared" si="137"/>
        <v>136020.63900064054</v>
      </c>
      <c r="W298" s="32">
        <f t="shared" si="137"/>
        <v>17128.913175008969</v>
      </c>
      <c r="X298" s="32">
        <f t="shared" si="137"/>
        <v>540.69562055069719</v>
      </c>
      <c r="Y298" s="32">
        <f t="shared" si="137"/>
        <v>9483.7189501030571</v>
      </c>
      <c r="Z298" s="32">
        <f t="shared" si="124"/>
        <v>5146.7447304910747</v>
      </c>
      <c r="AA298" s="8"/>
      <c r="AB298" s="32">
        <f t="shared" si="125"/>
        <v>412827.54078984208</v>
      </c>
      <c r="AC298" s="32">
        <f t="shared" si="126"/>
        <v>169420.72225356029</v>
      </c>
      <c r="AD298" s="32">
        <f t="shared" si="127"/>
        <v>9617.1766894459688</v>
      </c>
      <c r="AE298" s="32">
        <f t="shared" si="128"/>
        <v>5811.9794870614933</v>
      </c>
      <c r="AF298" s="8"/>
      <c r="AG298" s="32">
        <f t="shared" si="113"/>
        <v>0</v>
      </c>
      <c r="AH298" s="32">
        <f t="shared" si="114"/>
        <v>338533.4554074459</v>
      </c>
      <c r="AI298" s="32">
        <f t="shared" si="115"/>
        <v>245066.21011241738</v>
      </c>
      <c r="AJ298" s="32">
        <f t="shared" si="116"/>
        <v>14077.753700047706</v>
      </c>
      <c r="AK298" s="32">
        <f t="shared" si="129"/>
        <v>0</v>
      </c>
      <c r="AL298" s="32">
        <f t="shared" si="133"/>
        <v>0</v>
      </c>
      <c r="AN298" s="39">
        <f t="shared" si="117"/>
        <v>0.37</v>
      </c>
      <c r="AO298" s="39">
        <f t="shared" si="118"/>
        <v>0.56000000000000005</v>
      </c>
      <c r="AP298" s="39">
        <f t="shared" si="119"/>
        <v>0.06</v>
      </c>
      <c r="AR298" s="51">
        <f t="shared" si="134"/>
        <v>114877.86685571127</v>
      </c>
      <c r="AS298" s="51">
        <f t="shared" si="134"/>
        <v>173869.20388972518</v>
      </c>
      <c r="AT298" s="51">
        <f t="shared" si="134"/>
        <v>18628.843273899125</v>
      </c>
      <c r="AV298" s="7"/>
      <c r="AW298" s="7"/>
      <c r="AX298" s="7"/>
      <c r="AY298" s="7"/>
    </row>
    <row r="299" spans="2:51" s="12" customFormat="1" ht="12.75" customHeight="1" x14ac:dyDescent="0.15">
      <c r="B299" s="16" t="s">
        <v>268</v>
      </c>
      <c r="C299" s="16" t="str">
        <f t="shared" si="99"/>
        <v>Western Asia</v>
      </c>
      <c r="D299" s="16" t="str">
        <f t="shared" si="136"/>
        <v>Middle East and Africa</v>
      </c>
      <c r="E299" s="16" t="str">
        <f t="shared" si="136"/>
        <v/>
      </c>
      <c r="F299" s="32">
        <v>71531.178938269601</v>
      </c>
      <c r="G299" s="32">
        <f t="shared" si="101"/>
        <v>0</v>
      </c>
      <c r="H299" s="32">
        <f t="shared" si="102"/>
        <v>0</v>
      </c>
      <c r="I299" s="32">
        <f t="shared" si="103"/>
        <v>0</v>
      </c>
      <c r="J299" s="32">
        <f t="shared" si="104"/>
        <v>0</v>
      </c>
      <c r="K299" s="32">
        <f t="shared" si="105"/>
        <v>0</v>
      </c>
      <c r="L299" s="32">
        <f t="shared" si="106"/>
        <v>0</v>
      </c>
      <c r="M299" s="32">
        <f t="shared" si="121"/>
        <v>0</v>
      </c>
      <c r="N299" s="32">
        <f t="shared" si="107"/>
        <v>0</v>
      </c>
      <c r="O299" s="32">
        <f t="shared" si="108"/>
        <v>0</v>
      </c>
      <c r="P299" s="32">
        <f t="shared" si="109"/>
        <v>0</v>
      </c>
      <c r="Q299" s="32">
        <f t="shared" si="110"/>
        <v>0</v>
      </c>
      <c r="R299" s="32">
        <f t="shared" si="111"/>
        <v>0</v>
      </c>
      <c r="S299" s="32">
        <f t="shared" si="112"/>
        <v>0</v>
      </c>
      <c r="T299" s="32">
        <f t="shared" si="122"/>
        <v>0</v>
      </c>
      <c r="U299" s="32">
        <f t="shared" si="137"/>
        <v>2.3297433778692036</v>
      </c>
      <c r="V299" s="32">
        <f t="shared" si="137"/>
        <v>451.48439935823785</v>
      </c>
      <c r="W299" s="32">
        <f t="shared" si="137"/>
        <v>710.6159213057955</v>
      </c>
      <c r="X299" s="32">
        <f t="shared" si="137"/>
        <v>65452.641052503182</v>
      </c>
      <c r="Y299" s="32">
        <f t="shared" si="137"/>
        <v>549.96381892951285</v>
      </c>
      <c r="Z299" s="32">
        <f t="shared" si="124"/>
        <v>4364.1440027950011</v>
      </c>
      <c r="AA299" s="8"/>
      <c r="AB299" s="32">
        <f t="shared" si="125"/>
        <v>36722.761349976041</v>
      </c>
      <c r="AC299" s="32">
        <f t="shared" si="126"/>
        <v>30971.29704499236</v>
      </c>
      <c r="AD299" s="32">
        <f t="shared" si="127"/>
        <v>3827.7335433959902</v>
      </c>
      <c r="AE299" s="32">
        <f t="shared" si="128"/>
        <v>9.3869999051094002</v>
      </c>
      <c r="AF299" s="8"/>
      <c r="AG299" s="32">
        <f t="shared" si="113"/>
        <v>0</v>
      </c>
      <c r="AH299" s="32">
        <f t="shared" si="114"/>
        <v>0</v>
      </c>
      <c r="AI299" s="32">
        <f t="shared" si="115"/>
        <v>0</v>
      </c>
      <c r="AJ299" s="32">
        <f t="shared" si="116"/>
        <v>0</v>
      </c>
      <c r="AK299" s="32">
        <f t="shared" si="129"/>
        <v>71531.178938269601</v>
      </c>
      <c r="AL299" s="32">
        <f t="shared" si="133"/>
        <v>0</v>
      </c>
      <c r="AN299" s="39">
        <f t="shared" si="117"/>
        <v>7.0000000000000007E-2</v>
      </c>
      <c r="AO299" s="39">
        <f t="shared" si="118"/>
        <v>0.57999999999999996</v>
      </c>
      <c r="AP299" s="39">
        <f t="shared" si="119"/>
        <v>0.35</v>
      </c>
      <c r="AR299" s="51">
        <f t="shared" si="134"/>
        <v>0</v>
      </c>
      <c r="AS299" s="51">
        <f t="shared" si="134"/>
        <v>0</v>
      </c>
      <c r="AT299" s="51">
        <f t="shared" si="134"/>
        <v>0</v>
      </c>
    </row>
    <row r="300" spans="2:51" s="12" customFormat="1" ht="12.75" customHeight="1" x14ac:dyDescent="0.15">
      <c r="B300" s="16" t="s">
        <v>269</v>
      </c>
      <c r="C300" s="16" t="str">
        <f t="shared" si="99"/>
        <v>Northern Europe</v>
      </c>
      <c r="D300" s="16" t="str">
        <f t="shared" si="136"/>
        <v>OECD90</v>
      </c>
      <c r="E300" s="16" t="str">
        <f t="shared" si="136"/>
        <v>EU</v>
      </c>
      <c r="F300" s="32">
        <v>242715.23510503699</v>
      </c>
      <c r="G300" s="32">
        <f t="shared" si="101"/>
        <v>0</v>
      </c>
      <c r="H300" s="32">
        <f t="shared" si="102"/>
        <v>2123.0860183092859</v>
      </c>
      <c r="I300" s="32">
        <f t="shared" si="103"/>
        <v>0</v>
      </c>
      <c r="J300" s="32">
        <f t="shared" si="104"/>
        <v>0</v>
      </c>
      <c r="K300" s="32">
        <f t="shared" si="105"/>
        <v>0</v>
      </c>
      <c r="L300" s="32">
        <f t="shared" si="106"/>
        <v>0</v>
      </c>
      <c r="M300" s="32">
        <f t="shared" si="121"/>
        <v>2123.0860183092859</v>
      </c>
      <c r="N300" s="32">
        <f t="shared" si="107"/>
        <v>0</v>
      </c>
      <c r="O300" s="32">
        <f t="shared" si="108"/>
        <v>55956.990158752109</v>
      </c>
      <c r="P300" s="32">
        <f t="shared" si="109"/>
        <v>0</v>
      </c>
      <c r="Q300" s="32">
        <f t="shared" si="110"/>
        <v>0</v>
      </c>
      <c r="R300" s="32">
        <f t="shared" si="111"/>
        <v>0</v>
      </c>
      <c r="S300" s="32">
        <f t="shared" si="112"/>
        <v>0</v>
      </c>
      <c r="T300" s="32">
        <f t="shared" si="122"/>
        <v>55956.990158752109</v>
      </c>
      <c r="U300" s="32">
        <f t="shared" si="137"/>
        <v>26956.77966182524</v>
      </c>
      <c r="V300" s="32">
        <f t="shared" si="137"/>
        <v>123135.01540784021</v>
      </c>
      <c r="W300" s="32">
        <f t="shared" si="137"/>
        <v>16650.177856628576</v>
      </c>
      <c r="X300" s="32">
        <f t="shared" si="137"/>
        <v>0.17265966415405207</v>
      </c>
      <c r="Y300" s="32">
        <f t="shared" si="137"/>
        <v>6380.4785656776967</v>
      </c>
      <c r="Z300" s="32">
        <f t="shared" si="124"/>
        <v>11512.534776339715</v>
      </c>
      <c r="AA300" s="8"/>
      <c r="AB300" s="32">
        <f t="shared" si="125"/>
        <v>143925.19067686779</v>
      </c>
      <c r="AC300" s="32">
        <f t="shared" si="126"/>
        <v>95740.075532436298</v>
      </c>
      <c r="AD300" s="32">
        <f t="shared" si="127"/>
        <v>2137.5300195217101</v>
      </c>
      <c r="AE300" s="32">
        <f t="shared" si="128"/>
        <v>912.43887621164254</v>
      </c>
      <c r="AF300" s="8"/>
      <c r="AG300" s="32">
        <f t="shared" si="113"/>
        <v>0</v>
      </c>
      <c r="AH300" s="32">
        <f t="shared" si="114"/>
        <v>242715.23510503699</v>
      </c>
      <c r="AI300" s="32">
        <f t="shared" si="115"/>
        <v>0</v>
      </c>
      <c r="AJ300" s="32">
        <f t="shared" si="116"/>
        <v>0</v>
      </c>
      <c r="AK300" s="32">
        <f t="shared" si="129"/>
        <v>0</v>
      </c>
      <c r="AL300" s="32">
        <f t="shared" si="133"/>
        <v>0</v>
      </c>
      <c r="AN300" s="39">
        <f t="shared" si="117"/>
        <v>0.34</v>
      </c>
      <c r="AO300" s="39">
        <f t="shared" si="118"/>
        <v>0.44</v>
      </c>
      <c r="AP300" s="39">
        <f t="shared" si="119"/>
        <v>0.22</v>
      </c>
      <c r="AR300" s="51">
        <f t="shared" si="134"/>
        <v>19025.37665397572</v>
      </c>
      <c r="AS300" s="51">
        <f t="shared" si="134"/>
        <v>24621.075669850929</v>
      </c>
      <c r="AT300" s="51">
        <f t="shared" si="134"/>
        <v>12310.537834925464</v>
      </c>
      <c r="AV300" s="7"/>
      <c r="AW300" s="7"/>
      <c r="AX300" s="7"/>
      <c r="AY300" s="7"/>
    </row>
    <row r="301" spans="2:51" s="12" customFormat="1" ht="12.75" customHeight="1" x14ac:dyDescent="0.15">
      <c r="B301" s="16" t="s">
        <v>270</v>
      </c>
      <c r="C301" s="16" t="str">
        <f t="shared" si="99"/>
        <v>Eastern Africa</v>
      </c>
      <c r="D301" s="16" t="str">
        <f t="shared" si="136"/>
        <v>Middle East and Africa</v>
      </c>
      <c r="E301" s="16" t="str">
        <f t="shared" si="136"/>
        <v/>
      </c>
      <c r="F301" s="32">
        <v>947126.70970237197</v>
      </c>
      <c r="G301" s="32">
        <f t="shared" si="101"/>
        <v>1541.7928437777625</v>
      </c>
      <c r="H301" s="32">
        <f t="shared" si="102"/>
        <v>251.39608955700169</v>
      </c>
      <c r="I301" s="32">
        <f t="shared" si="103"/>
        <v>52.026969510257089</v>
      </c>
      <c r="J301" s="32">
        <f t="shared" si="104"/>
        <v>0</v>
      </c>
      <c r="K301" s="32">
        <f t="shared" si="105"/>
        <v>0</v>
      </c>
      <c r="L301" s="32">
        <f t="shared" si="106"/>
        <v>0</v>
      </c>
      <c r="M301" s="32">
        <f t="shared" si="121"/>
        <v>1845.2159028450212</v>
      </c>
      <c r="N301" s="32">
        <f t="shared" si="107"/>
        <v>99963.00614173217</v>
      </c>
      <c r="O301" s="32">
        <f t="shared" si="108"/>
        <v>16299.406853399787</v>
      </c>
      <c r="P301" s="32">
        <f t="shared" si="109"/>
        <v>3373.1978285399232</v>
      </c>
      <c r="Q301" s="32">
        <f t="shared" si="110"/>
        <v>0</v>
      </c>
      <c r="R301" s="32">
        <f t="shared" si="111"/>
        <v>0</v>
      </c>
      <c r="S301" s="32">
        <f t="shared" si="112"/>
        <v>0</v>
      </c>
      <c r="T301" s="32">
        <f t="shared" si="122"/>
        <v>119635.61082367189</v>
      </c>
      <c r="U301" s="32">
        <f t="shared" si="137"/>
        <v>247698.72249335505</v>
      </c>
      <c r="V301" s="32">
        <f t="shared" si="137"/>
        <v>496953.01048174419</v>
      </c>
      <c r="W301" s="32">
        <f t="shared" si="137"/>
        <v>13068.397956478757</v>
      </c>
      <c r="X301" s="32">
        <f t="shared" si="137"/>
        <v>320.97285786222892</v>
      </c>
      <c r="Y301" s="32">
        <f t="shared" si="137"/>
        <v>63603.19479220856</v>
      </c>
      <c r="Z301" s="32">
        <f t="shared" si="124"/>
        <v>4001.5843942061765</v>
      </c>
      <c r="AA301" s="8"/>
      <c r="AB301" s="32">
        <f t="shared" si="125"/>
        <v>469467.60614454653</v>
      </c>
      <c r="AC301" s="32">
        <f t="shared" si="126"/>
        <v>396867.19811880501</v>
      </c>
      <c r="AD301" s="32">
        <f t="shared" si="127"/>
        <v>23903.191967606537</v>
      </c>
      <c r="AE301" s="32">
        <f t="shared" si="128"/>
        <v>56888.713471412571</v>
      </c>
      <c r="AF301" s="8"/>
      <c r="AG301" s="32">
        <f t="shared" si="113"/>
        <v>796535.4571131143</v>
      </c>
      <c r="AH301" s="32">
        <f t="shared" si="114"/>
        <v>84788.772018646705</v>
      </c>
      <c r="AI301" s="32">
        <f t="shared" si="115"/>
        <v>65802.385857940055</v>
      </c>
      <c r="AJ301" s="32">
        <f t="shared" si="116"/>
        <v>0</v>
      </c>
      <c r="AK301" s="32">
        <f t="shared" si="129"/>
        <v>0</v>
      </c>
      <c r="AL301" s="32">
        <f t="shared" si="133"/>
        <v>0</v>
      </c>
      <c r="AN301" s="39">
        <f t="shared" si="117"/>
        <v>0.36</v>
      </c>
      <c r="AO301" s="39">
        <f t="shared" si="118"/>
        <v>0.49</v>
      </c>
      <c r="AP301" s="39">
        <f t="shared" si="119"/>
        <v>0.14000000000000001</v>
      </c>
      <c r="AR301" s="51">
        <f t="shared" si="134"/>
        <v>43068.819896521876</v>
      </c>
      <c r="AS301" s="51">
        <f t="shared" si="134"/>
        <v>58621.44930359922</v>
      </c>
      <c r="AT301" s="51">
        <f t="shared" si="134"/>
        <v>16748.985515314067</v>
      </c>
    </row>
    <row r="302" spans="2:51" s="12" customFormat="1" ht="12.75" customHeight="1" x14ac:dyDescent="0.15">
      <c r="B302" s="16" t="s">
        <v>271</v>
      </c>
      <c r="C302" s="16" t="str">
        <f t="shared" si="99"/>
        <v>Northern America</v>
      </c>
      <c r="D302" s="16" t="str">
        <f t="shared" si="136"/>
        <v>OECD90</v>
      </c>
      <c r="E302" s="16" t="str">
        <f t="shared" si="136"/>
        <v>USA</v>
      </c>
      <c r="F302" s="32">
        <v>9300491.7562821507</v>
      </c>
      <c r="G302" s="32">
        <f t="shared" si="101"/>
        <v>48.714728674052161</v>
      </c>
      <c r="H302" s="32">
        <f t="shared" si="102"/>
        <v>226277.01964423966</v>
      </c>
      <c r="I302" s="32">
        <f t="shared" si="103"/>
        <v>36778.339647469948</v>
      </c>
      <c r="J302" s="32">
        <f t="shared" si="104"/>
        <v>15223.631080519439</v>
      </c>
      <c r="K302" s="32">
        <f t="shared" si="105"/>
        <v>42.200873525636041</v>
      </c>
      <c r="L302" s="32">
        <f t="shared" si="106"/>
        <v>0</v>
      </c>
      <c r="M302" s="32">
        <f t="shared" si="121"/>
        <v>278369.90597442875</v>
      </c>
      <c r="N302" s="32">
        <f t="shared" si="107"/>
        <v>263.96777590124583</v>
      </c>
      <c r="O302" s="32">
        <f t="shared" si="108"/>
        <v>1226114.6318334618</v>
      </c>
      <c r="P302" s="32">
        <f t="shared" si="109"/>
        <v>199288.7322239026</v>
      </c>
      <c r="Q302" s="32">
        <f t="shared" si="110"/>
        <v>82491.438356430182</v>
      </c>
      <c r="R302" s="32">
        <f t="shared" si="111"/>
        <v>228.67151329502209</v>
      </c>
      <c r="S302" s="32">
        <f t="shared" si="112"/>
        <v>0</v>
      </c>
      <c r="T302" s="32">
        <f t="shared" si="122"/>
        <v>1508387.441702991</v>
      </c>
      <c r="U302" s="32">
        <f t="shared" si="137"/>
        <v>3007230.248815062</v>
      </c>
      <c r="V302" s="32">
        <f t="shared" si="137"/>
        <v>3215517.7144619422</v>
      </c>
      <c r="W302" s="32">
        <f t="shared" si="137"/>
        <v>133109.767467789</v>
      </c>
      <c r="X302" s="32">
        <f t="shared" si="137"/>
        <v>902608.43055818498</v>
      </c>
      <c r="Y302" s="32">
        <f t="shared" si="137"/>
        <v>189454.74379113107</v>
      </c>
      <c r="Z302" s="32">
        <f t="shared" si="124"/>
        <v>65813.503510620445</v>
      </c>
      <c r="AA302" s="8"/>
      <c r="AB302" s="32">
        <f t="shared" si="125"/>
        <v>4679151.6631826703</v>
      </c>
      <c r="AC302" s="32">
        <f t="shared" si="126"/>
        <v>3525854.3530338304</v>
      </c>
      <c r="AD302" s="32">
        <f t="shared" si="127"/>
        <v>1024265.5104610909</v>
      </c>
      <c r="AE302" s="32">
        <f t="shared" si="128"/>
        <v>71220.229604542241</v>
      </c>
      <c r="AF302" s="8"/>
      <c r="AG302" s="32">
        <f t="shared" si="113"/>
        <v>11798.603842019536</v>
      </c>
      <c r="AH302" s="32">
        <f t="shared" si="114"/>
        <v>5389596.8407493047</v>
      </c>
      <c r="AI302" s="32">
        <f t="shared" si="115"/>
        <v>1655196.4272262512</v>
      </c>
      <c r="AJ302" s="32">
        <f t="shared" si="116"/>
        <v>1606552.9952425444</v>
      </c>
      <c r="AK302" s="32">
        <f t="shared" si="129"/>
        <v>388993.99775567657</v>
      </c>
      <c r="AL302" s="32">
        <f t="shared" si="133"/>
        <v>248352.89146635353</v>
      </c>
      <c r="AN302" s="39">
        <f t="shared" si="117"/>
        <v>0.39</v>
      </c>
      <c r="AO302" s="39">
        <f t="shared" si="118"/>
        <v>0.52</v>
      </c>
      <c r="AP302" s="39">
        <f t="shared" si="119"/>
        <v>0.09</v>
      </c>
      <c r="AR302" s="51">
        <f t="shared" si="134"/>
        <v>588271.10226416658</v>
      </c>
      <c r="AS302" s="51">
        <f t="shared" si="134"/>
        <v>784361.46968555532</v>
      </c>
      <c r="AT302" s="51">
        <f t="shared" si="134"/>
        <v>135754.86975326919</v>
      </c>
      <c r="AV302" s="7"/>
      <c r="AW302" s="7"/>
      <c r="AX302" s="7"/>
      <c r="AY302" s="7"/>
    </row>
    <row r="303" spans="2:51" s="12" customFormat="1" ht="12.75" customHeight="1" x14ac:dyDescent="0.15">
      <c r="B303" s="16" t="s">
        <v>272</v>
      </c>
      <c r="C303" s="16" t="str">
        <f t="shared" si="99"/>
        <v>South America</v>
      </c>
      <c r="D303" s="16" t="str">
        <f t="shared" si="136"/>
        <v>Latin America</v>
      </c>
      <c r="E303" s="16" t="str">
        <f t="shared" si="136"/>
        <v/>
      </c>
      <c r="F303" s="32">
        <v>178308.776237607</v>
      </c>
      <c r="G303" s="32">
        <f t="shared" si="101"/>
        <v>0</v>
      </c>
      <c r="H303" s="32">
        <f t="shared" si="102"/>
        <v>2284.8700454730892</v>
      </c>
      <c r="I303" s="32">
        <f t="shared" si="103"/>
        <v>0</v>
      </c>
      <c r="J303" s="32">
        <f t="shared" si="104"/>
        <v>0</v>
      </c>
      <c r="K303" s="32">
        <f t="shared" si="105"/>
        <v>0</v>
      </c>
      <c r="L303" s="32">
        <f t="shared" si="106"/>
        <v>0</v>
      </c>
      <c r="M303" s="32">
        <f t="shared" si="121"/>
        <v>2284.8700454730892</v>
      </c>
      <c r="N303" s="32">
        <f t="shared" si="107"/>
        <v>0</v>
      </c>
      <c r="O303" s="32">
        <f t="shared" si="108"/>
        <v>18923.011952582103</v>
      </c>
      <c r="P303" s="32">
        <f t="shared" si="109"/>
        <v>0</v>
      </c>
      <c r="Q303" s="32">
        <f t="shared" si="110"/>
        <v>0</v>
      </c>
      <c r="R303" s="32">
        <f t="shared" si="111"/>
        <v>0</v>
      </c>
      <c r="S303" s="32">
        <f t="shared" si="112"/>
        <v>0</v>
      </c>
      <c r="T303" s="32">
        <f t="shared" si="122"/>
        <v>18923.011952582103</v>
      </c>
      <c r="U303" s="32">
        <f t="shared" si="137"/>
        <v>14098.18745566295</v>
      </c>
      <c r="V303" s="32">
        <f t="shared" si="137"/>
        <v>136494.4384821991</v>
      </c>
      <c r="W303" s="32">
        <f t="shared" si="137"/>
        <v>964.94648059514486</v>
      </c>
      <c r="X303" s="32">
        <f t="shared" si="137"/>
        <v>128.73952667737674</v>
      </c>
      <c r="Y303" s="32">
        <f t="shared" si="137"/>
        <v>4429.9944532950394</v>
      </c>
      <c r="Z303" s="32">
        <f t="shared" si="124"/>
        <v>984.58784112217836</v>
      </c>
      <c r="AA303" s="8"/>
      <c r="AB303" s="32">
        <f t="shared" si="125"/>
        <v>81310.839904069886</v>
      </c>
      <c r="AC303" s="32">
        <f t="shared" si="126"/>
        <v>93695.951126039014</v>
      </c>
      <c r="AD303" s="32">
        <f t="shared" si="127"/>
        <v>0</v>
      </c>
      <c r="AE303" s="32">
        <f t="shared" si="128"/>
        <v>3301.9852074980713</v>
      </c>
      <c r="AF303" s="8"/>
      <c r="AG303" s="32">
        <f t="shared" si="113"/>
        <v>0</v>
      </c>
      <c r="AH303" s="32">
        <f t="shared" si="114"/>
        <v>178308.776237607</v>
      </c>
      <c r="AI303" s="32">
        <f t="shared" si="115"/>
        <v>0</v>
      </c>
      <c r="AJ303" s="32">
        <f t="shared" si="116"/>
        <v>0</v>
      </c>
      <c r="AK303" s="32">
        <f t="shared" si="129"/>
        <v>0</v>
      </c>
      <c r="AL303" s="32">
        <f t="shared" si="133"/>
        <v>0</v>
      </c>
      <c r="AN303" s="39">
        <f t="shared" si="117"/>
        <v>0.32</v>
      </c>
      <c r="AO303" s="39">
        <f t="shared" si="118"/>
        <v>0.6</v>
      </c>
      <c r="AP303" s="39">
        <f t="shared" si="119"/>
        <v>0.08</v>
      </c>
      <c r="AR303" s="51">
        <f t="shared" si="134"/>
        <v>6055.3638248262732</v>
      </c>
      <c r="AS303" s="51">
        <f t="shared" si="134"/>
        <v>11353.807171549261</v>
      </c>
      <c r="AT303" s="51">
        <f t="shared" si="134"/>
        <v>1513.8409562065683</v>
      </c>
    </row>
    <row r="304" spans="2:51" s="12" customFormat="1" ht="12.75" customHeight="1" x14ac:dyDescent="0.15">
      <c r="B304" s="16" t="s">
        <v>273</v>
      </c>
      <c r="C304" s="16" t="str">
        <f t="shared" si="99"/>
        <v>Central Asia</v>
      </c>
      <c r="D304" s="16" t="str">
        <f t="shared" si="136"/>
        <v>Eastern Europe</v>
      </c>
      <c r="E304" s="16" t="str">
        <f t="shared" si="136"/>
        <v/>
      </c>
      <c r="F304" s="32">
        <v>448571.75567185797</v>
      </c>
      <c r="G304" s="32">
        <f t="shared" si="101"/>
        <v>0</v>
      </c>
      <c r="H304" s="32">
        <f t="shared" si="102"/>
        <v>0</v>
      </c>
      <c r="I304" s="32">
        <f t="shared" si="103"/>
        <v>24725.496188175595</v>
      </c>
      <c r="J304" s="32">
        <f t="shared" si="104"/>
        <v>7429.4540679015954</v>
      </c>
      <c r="K304" s="32">
        <f t="shared" si="105"/>
        <v>9116.240657491895</v>
      </c>
      <c r="L304" s="32">
        <f t="shared" si="106"/>
        <v>0</v>
      </c>
      <c r="M304" s="32">
        <f t="shared" si="121"/>
        <v>41271.190913569088</v>
      </c>
      <c r="N304" s="32">
        <f t="shared" si="107"/>
        <v>0</v>
      </c>
      <c r="O304" s="32">
        <f t="shared" si="108"/>
        <v>0</v>
      </c>
      <c r="P304" s="32">
        <f t="shared" si="109"/>
        <v>4232.5849185307889</v>
      </c>
      <c r="Q304" s="32">
        <f t="shared" si="110"/>
        <v>1271.7963272161044</v>
      </c>
      <c r="R304" s="32">
        <f t="shared" si="111"/>
        <v>1560.5455367585271</v>
      </c>
      <c r="S304" s="32">
        <f t="shared" si="112"/>
        <v>0</v>
      </c>
      <c r="T304" s="32">
        <f t="shared" si="122"/>
        <v>7064.9267825054203</v>
      </c>
      <c r="U304" s="32">
        <f t="shared" si="137"/>
        <v>1889.1706852469651</v>
      </c>
      <c r="V304" s="32">
        <f t="shared" si="137"/>
        <v>57467.849106025657</v>
      </c>
      <c r="W304" s="32">
        <f t="shared" si="137"/>
        <v>5810.3017722013792</v>
      </c>
      <c r="X304" s="32">
        <f t="shared" si="137"/>
        <v>319262.56656332663</v>
      </c>
      <c r="Y304" s="32">
        <f t="shared" si="137"/>
        <v>15805.750573541056</v>
      </c>
      <c r="Z304" s="32">
        <f t="shared" si="124"/>
        <v>-7.2455819463357329E-4</v>
      </c>
      <c r="AA304" s="8"/>
      <c r="AB304" s="32">
        <f t="shared" si="125"/>
        <v>337029.53429180279</v>
      </c>
      <c r="AC304" s="32">
        <f t="shared" si="126"/>
        <v>57324.717247426401</v>
      </c>
      <c r="AD304" s="32">
        <f t="shared" si="127"/>
        <v>22307.185095369779</v>
      </c>
      <c r="AE304" s="32">
        <f t="shared" si="128"/>
        <v>31910.3190372586</v>
      </c>
      <c r="AF304" s="8"/>
      <c r="AG304" s="32">
        <f t="shared" si="113"/>
        <v>0</v>
      </c>
      <c r="AH304" s="32">
        <f t="shared" si="114"/>
        <v>0</v>
      </c>
      <c r="AI304" s="32">
        <f t="shared" si="115"/>
        <v>91384.249209211222</v>
      </c>
      <c r="AJ304" s="32">
        <f t="shared" si="116"/>
        <v>55139.606493749532</v>
      </c>
      <c r="AK304" s="32">
        <f t="shared" si="129"/>
        <v>302047.89996889723</v>
      </c>
      <c r="AL304" s="32">
        <f t="shared" si="133"/>
        <v>0</v>
      </c>
      <c r="AN304" s="39">
        <f t="shared" si="117"/>
        <v>0.03</v>
      </c>
      <c r="AO304" s="39">
        <f t="shared" si="118"/>
        <v>0.74</v>
      </c>
      <c r="AP304" s="39">
        <f t="shared" si="119"/>
        <v>0.23</v>
      </c>
      <c r="AR304" s="51">
        <f t="shared" si="134"/>
        <v>211.9478034751626</v>
      </c>
      <c r="AS304" s="51">
        <f t="shared" si="134"/>
        <v>5228.0458190540112</v>
      </c>
      <c r="AT304" s="51">
        <f t="shared" si="134"/>
        <v>1624.9331599762468</v>
      </c>
      <c r="AV304" s="7"/>
      <c r="AW304" s="7"/>
      <c r="AX304" s="7"/>
      <c r="AY304" s="7"/>
    </row>
    <row r="305" spans="2:55" s="12" customFormat="1" ht="12.75" customHeight="1" x14ac:dyDescent="0.15">
      <c r="B305" s="16" t="s">
        <v>274</v>
      </c>
      <c r="C305" s="16" t="str">
        <f t="shared" si="99"/>
        <v>Pacific Islands</v>
      </c>
      <c r="D305" s="16" t="str">
        <f t="shared" si="136"/>
        <v>OECD90</v>
      </c>
      <c r="E305" s="16" t="str">
        <f t="shared" si="136"/>
        <v/>
      </c>
      <c r="F305" s="32">
        <v>12289.673711597899</v>
      </c>
      <c r="G305" s="32">
        <f t="shared" si="101"/>
        <v>0</v>
      </c>
      <c r="H305" s="32">
        <f t="shared" si="102"/>
        <v>0</v>
      </c>
      <c r="I305" s="32">
        <f t="shared" si="103"/>
        <v>0</v>
      </c>
      <c r="J305" s="32">
        <f t="shared" si="104"/>
        <v>0</v>
      </c>
      <c r="K305" s="32">
        <f t="shared" si="105"/>
        <v>0</v>
      </c>
      <c r="L305" s="32">
        <f t="shared" si="106"/>
        <v>0</v>
      </c>
      <c r="M305" s="32">
        <f t="shared" si="121"/>
        <v>0</v>
      </c>
      <c r="N305" s="32">
        <f t="shared" si="107"/>
        <v>0</v>
      </c>
      <c r="O305" s="32">
        <f t="shared" si="108"/>
        <v>0</v>
      </c>
      <c r="P305" s="32">
        <f t="shared" si="109"/>
        <v>0</v>
      </c>
      <c r="Q305" s="32">
        <f t="shared" si="110"/>
        <v>0</v>
      </c>
      <c r="R305" s="32">
        <f t="shared" si="111"/>
        <v>0</v>
      </c>
      <c r="S305" s="32">
        <f t="shared" si="112"/>
        <v>0</v>
      </c>
      <c r="T305" s="32">
        <f t="shared" si="122"/>
        <v>0</v>
      </c>
      <c r="U305" s="32">
        <f t="shared" si="137"/>
        <v>3818.6289492671121</v>
      </c>
      <c r="V305" s="32">
        <f t="shared" si="137"/>
        <v>3206.0275430135957</v>
      </c>
      <c r="W305" s="32">
        <f t="shared" si="137"/>
        <v>43.040266866097298</v>
      </c>
      <c r="X305" s="32">
        <f t="shared" si="137"/>
        <v>78.675054186909961</v>
      </c>
      <c r="Y305" s="32">
        <f t="shared" si="137"/>
        <v>1056.9434686616723</v>
      </c>
      <c r="Z305" s="32">
        <f t="shared" si="124"/>
        <v>4086.3584296025128</v>
      </c>
      <c r="AA305" s="8"/>
      <c r="AB305" s="32">
        <f t="shared" si="125"/>
        <v>1430.853381335733</v>
      </c>
      <c r="AC305" s="32">
        <f t="shared" si="126"/>
        <v>8628.8167863488106</v>
      </c>
      <c r="AD305" s="32">
        <f t="shared" si="127"/>
        <v>2225.0392817258762</v>
      </c>
      <c r="AE305" s="32">
        <f t="shared" si="128"/>
        <v>4.9642621874809203</v>
      </c>
      <c r="AF305" s="8"/>
      <c r="AG305" s="32">
        <f t="shared" si="113"/>
        <v>0</v>
      </c>
      <c r="AH305" s="32">
        <f t="shared" si="114"/>
        <v>0</v>
      </c>
      <c r="AI305" s="32">
        <f t="shared" si="115"/>
        <v>0</v>
      </c>
      <c r="AJ305" s="32">
        <f t="shared" si="116"/>
        <v>0</v>
      </c>
      <c r="AK305" s="32">
        <f t="shared" si="129"/>
        <v>0</v>
      </c>
      <c r="AL305" s="32">
        <f t="shared" si="133"/>
        <v>0</v>
      </c>
      <c r="AN305" s="39">
        <f t="shared" si="117"/>
        <v>0.31</v>
      </c>
      <c r="AO305" s="39">
        <f t="shared" si="118"/>
        <v>0.55000000000000004</v>
      </c>
      <c r="AP305" s="39">
        <f t="shared" si="119"/>
        <v>0.14000000000000001</v>
      </c>
      <c r="AR305" s="51">
        <f t="shared" si="134"/>
        <v>0</v>
      </c>
      <c r="AS305" s="51">
        <f t="shared" si="134"/>
        <v>0</v>
      </c>
      <c r="AT305" s="51">
        <f t="shared" si="134"/>
        <v>0</v>
      </c>
    </row>
    <row r="306" spans="2:55" s="12" customFormat="1" ht="12.75" customHeight="1" x14ac:dyDescent="0.15">
      <c r="B306" s="16" t="s">
        <v>275</v>
      </c>
      <c r="C306" s="16" t="str">
        <f t="shared" si="99"/>
        <v>South America</v>
      </c>
      <c r="D306" s="16" t="str">
        <f t="shared" si="136"/>
        <v>Latin America</v>
      </c>
      <c r="E306" s="16" t="str">
        <f t="shared" si="136"/>
        <v/>
      </c>
      <c r="F306" s="32">
        <v>917979.44262099196</v>
      </c>
      <c r="G306" s="32">
        <f t="shared" si="101"/>
        <v>4790.1479261281584</v>
      </c>
      <c r="H306" s="32">
        <f t="shared" si="102"/>
        <v>0</v>
      </c>
      <c r="I306" s="32">
        <f t="shared" si="103"/>
        <v>561.60570730039763</v>
      </c>
      <c r="J306" s="32">
        <f t="shared" si="104"/>
        <v>220.40833749282135</v>
      </c>
      <c r="K306" s="32">
        <f t="shared" si="105"/>
        <v>43.895102082599081</v>
      </c>
      <c r="L306" s="32">
        <f t="shared" si="106"/>
        <v>0</v>
      </c>
      <c r="M306" s="32">
        <f t="shared" si="121"/>
        <v>5616.0570730039763</v>
      </c>
      <c r="N306" s="32">
        <f t="shared" si="107"/>
        <v>31522.535282648765</v>
      </c>
      <c r="O306" s="32">
        <f t="shared" si="108"/>
        <v>0</v>
      </c>
      <c r="P306" s="32">
        <f t="shared" si="109"/>
        <v>3695.7597127116483</v>
      </c>
      <c r="Q306" s="32">
        <f t="shared" si="110"/>
        <v>1450.4415526105261</v>
      </c>
      <c r="R306" s="32">
        <f t="shared" si="111"/>
        <v>288.86057914554243</v>
      </c>
      <c r="S306" s="32">
        <f t="shared" si="112"/>
        <v>0</v>
      </c>
      <c r="T306" s="32">
        <f t="shared" si="122"/>
        <v>36957.597127116482</v>
      </c>
      <c r="U306" s="32">
        <f t="shared" si="137"/>
        <v>490394.21961686038</v>
      </c>
      <c r="V306" s="32">
        <f t="shared" si="137"/>
        <v>359072.62631331332</v>
      </c>
      <c r="W306" s="32">
        <f t="shared" si="137"/>
        <v>5345.2741742283579</v>
      </c>
      <c r="X306" s="32">
        <f t="shared" si="137"/>
        <v>938.09985963325289</v>
      </c>
      <c r="Y306" s="32">
        <f t="shared" si="137"/>
        <v>12388.93057061993</v>
      </c>
      <c r="Z306" s="32">
        <f t="shared" si="124"/>
        <v>7266.6378862162819</v>
      </c>
      <c r="AA306" s="8"/>
      <c r="AB306" s="32">
        <f t="shared" si="125"/>
        <v>539451.9854264243</v>
      </c>
      <c r="AC306" s="32">
        <f t="shared" si="126"/>
        <v>333909.01109051704</v>
      </c>
      <c r="AD306" s="32">
        <f t="shared" si="127"/>
        <v>38093.828546285564</v>
      </c>
      <c r="AE306" s="32">
        <f t="shared" si="128"/>
        <v>6524.6175577640506</v>
      </c>
      <c r="AF306" s="8"/>
      <c r="AG306" s="32">
        <f t="shared" si="113"/>
        <v>736433.49399011058</v>
      </c>
      <c r="AH306" s="32">
        <f t="shared" si="114"/>
        <v>0</v>
      </c>
      <c r="AI306" s="32">
        <f t="shared" si="115"/>
        <v>109871.76611403111</v>
      </c>
      <c r="AJ306" s="32">
        <f t="shared" si="116"/>
        <v>40242.566401507567</v>
      </c>
      <c r="AK306" s="32">
        <f t="shared" si="129"/>
        <v>31431.616115342764</v>
      </c>
      <c r="AL306" s="32">
        <f t="shared" si="133"/>
        <v>0</v>
      </c>
      <c r="AN306" s="39">
        <f t="shared" si="117"/>
        <v>0.32</v>
      </c>
      <c r="AO306" s="39">
        <f t="shared" si="118"/>
        <v>0.6</v>
      </c>
      <c r="AP306" s="39">
        <f t="shared" si="119"/>
        <v>0.08</v>
      </c>
      <c r="AR306" s="51">
        <f t="shared" si="134"/>
        <v>11826.431080677274</v>
      </c>
      <c r="AS306" s="51">
        <f t="shared" si="134"/>
        <v>22174.558276269887</v>
      </c>
      <c r="AT306" s="51">
        <f t="shared" si="134"/>
        <v>2956.6077701693184</v>
      </c>
      <c r="AV306" s="7"/>
      <c r="AW306" s="7"/>
      <c r="AX306" s="7"/>
      <c r="AY306" s="7"/>
    </row>
    <row r="307" spans="2:55" s="12" customFormat="1" ht="12.75" customHeight="1" x14ac:dyDescent="0.15">
      <c r="B307" s="16" t="s">
        <v>276</v>
      </c>
      <c r="C307" s="16" t="str">
        <f t="shared" si="99"/>
        <v>South-eastern Asia</v>
      </c>
      <c r="D307" s="16" t="str">
        <f t="shared" si="136"/>
        <v>Asia (Sans Japan)</v>
      </c>
      <c r="E307" s="16" t="str">
        <f t="shared" si="136"/>
        <v/>
      </c>
      <c r="F307" s="32">
        <v>329158.94106626499</v>
      </c>
      <c r="G307" s="32">
        <f t="shared" si="101"/>
        <v>15715.383387732527</v>
      </c>
      <c r="H307" s="32">
        <f t="shared" si="102"/>
        <v>13126.916503956281</v>
      </c>
      <c r="I307" s="32">
        <f t="shared" si="103"/>
        <v>0</v>
      </c>
      <c r="J307" s="32">
        <f t="shared" si="104"/>
        <v>0</v>
      </c>
      <c r="K307" s="32">
        <f t="shared" si="105"/>
        <v>0</v>
      </c>
      <c r="L307" s="32">
        <f t="shared" si="106"/>
        <v>0</v>
      </c>
      <c r="M307" s="32">
        <f t="shared" si="121"/>
        <v>28842.29989168881</v>
      </c>
      <c r="N307" s="32">
        <f t="shared" si="107"/>
        <v>31453.739707917081</v>
      </c>
      <c r="O307" s="32">
        <f t="shared" si="108"/>
        <v>26273.022089000089</v>
      </c>
      <c r="P307" s="32">
        <f t="shared" si="109"/>
        <v>0</v>
      </c>
      <c r="Q307" s="32">
        <f t="shared" si="110"/>
        <v>0</v>
      </c>
      <c r="R307" s="32">
        <f t="shared" si="111"/>
        <v>0</v>
      </c>
      <c r="S307" s="32">
        <f t="shared" si="112"/>
        <v>0</v>
      </c>
      <c r="T307" s="32">
        <f t="shared" si="122"/>
        <v>57726.76179691717</v>
      </c>
      <c r="U307" s="32">
        <f t="shared" si="137"/>
        <v>116583.27909225856</v>
      </c>
      <c r="V307" s="32">
        <f t="shared" si="137"/>
        <v>101621.94015975171</v>
      </c>
      <c r="W307" s="32">
        <f t="shared" si="137"/>
        <v>16124.355774665393</v>
      </c>
      <c r="X307" s="32">
        <f t="shared" si="137"/>
        <v>99.844270131374927</v>
      </c>
      <c r="Y307" s="32">
        <f t="shared" si="137"/>
        <v>3077.1998000320596</v>
      </c>
      <c r="Z307" s="32">
        <f t="shared" si="124"/>
        <v>5083.260280819959</v>
      </c>
      <c r="AA307" s="8"/>
      <c r="AB307" s="32">
        <f t="shared" si="125"/>
        <v>103619.5694281457</v>
      </c>
      <c r="AC307" s="32">
        <f t="shared" si="126"/>
        <v>115619.21115267259</v>
      </c>
      <c r="AD307" s="32">
        <f t="shared" si="127"/>
        <v>109853.4886199832</v>
      </c>
      <c r="AE307" s="32">
        <f t="shared" si="128"/>
        <v>66.671865463256793</v>
      </c>
      <c r="AF307" s="8"/>
      <c r="AG307" s="32">
        <f t="shared" si="113"/>
        <v>169354.34887992204</v>
      </c>
      <c r="AH307" s="32">
        <f t="shared" si="114"/>
        <v>159804.59218634292</v>
      </c>
      <c r="AI307" s="32">
        <f t="shared" si="115"/>
        <v>0</v>
      </c>
      <c r="AJ307" s="32">
        <f t="shared" si="116"/>
        <v>0</v>
      </c>
      <c r="AK307" s="32">
        <f t="shared" si="129"/>
        <v>0</v>
      </c>
      <c r="AL307" s="32">
        <f t="shared" si="133"/>
        <v>0</v>
      </c>
      <c r="AN307" s="39">
        <f t="shared" si="117"/>
        <v>0.28000000000000003</v>
      </c>
      <c r="AO307" s="39">
        <f t="shared" si="118"/>
        <v>0.55000000000000004</v>
      </c>
      <c r="AP307" s="39">
        <f t="shared" si="119"/>
        <v>0.17</v>
      </c>
      <c r="AR307" s="51">
        <f t="shared" si="134"/>
        <v>16163.493303136809</v>
      </c>
      <c r="AS307" s="51">
        <f t="shared" si="134"/>
        <v>31749.718988304445</v>
      </c>
      <c r="AT307" s="51">
        <f t="shared" si="134"/>
        <v>9813.5495054759194</v>
      </c>
    </row>
    <row r="308" spans="2:55" s="12" customFormat="1" ht="12.75" customHeight="1" x14ac:dyDescent="0.15">
      <c r="B308" s="16" t="s">
        <v>277</v>
      </c>
      <c r="C308" s="16" t="str">
        <f t="shared" si="99"/>
        <v>Western Asia</v>
      </c>
      <c r="D308" s="16" t="str">
        <f t="shared" si="136"/>
        <v>Middle East and Africa</v>
      </c>
      <c r="E308" s="16" t="str">
        <f t="shared" si="136"/>
        <v/>
      </c>
      <c r="F308" s="32">
        <v>455889.26611208898</v>
      </c>
      <c r="G308" s="32">
        <f t="shared" si="101"/>
        <v>0</v>
      </c>
      <c r="H308" s="32">
        <f t="shared" si="102"/>
        <v>0</v>
      </c>
      <c r="I308" s="32">
        <f t="shared" si="103"/>
        <v>0</v>
      </c>
      <c r="J308" s="32">
        <f t="shared" si="104"/>
        <v>3691.2090684588079</v>
      </c>
      <c r="K308" s="32">
        <f t="shared" si="105"/>
        <v>204.17746418587774</v>
      </c>
      <c r="L308" s="32">
        <f t="shared" si="106"/>
        <v>0</v>
      </c>
      <c r="M308" s="32">
        <f t="shared" si="121"/>
        <v>3895.3865326446858</v>
      </c>
      <c r="N308" s="32">
        <f t="shared" si="107"/>
        <v>0</v>
      </c>
      <c r="O308" s="32">
        <f t="shared" si="108"/>
        <v>0</v>
      </c>
      <c r="P308" s="32">
        <f t="shared" si="109"/>
        <v>0</v>
      </c>
      <c r="Q308" s="32">
        <f t="shared" si="110"/>
        <v>2.0317107939643593E-6</v>
      </c>
      <c r="R308" s="32">
        <f t="shared" si="111"/>
        <v>1.1238311083905175E-7</v>
      </c>
      <c r="S308" s="32">
        <f t="shared" si="112"/>
        <v>0</v>
      </c>
      <c r="T308" s="32">
        <f t="shared" si="122"/>
        <v>2.144093904803411E-6</v>
      </c>
      <c r="U308" s="32">
        <f t="shared" si="137"/>
        <v>1568.7959581629495</v>
      </c>
      <c r="V308" s="32">
        <f t="shared" si="137"/>
        <v>6233.8813134768352</v>
      </c>
      <c r="W308" s="32">
        <f t="shared" si="137"/>
        <v>4716.6309279505022</v>
      </c>
      <c r="X308" s="32">
        <f t="shared" si="137"/>
        <v>434397.86497709266</v>
      </c>
      <c r="Y308" s="32">
        <f t="shared" si="137"/>
        <v>1369.6792716138041</v>
      </c>
      <c r="Z308" s="32">
        <f t="shared" si="124"/>
        <v>3707.0271290034289</v>
      </c>
      <c r="AA308" s="8"/>
      <c r="AB308" s="32">
        <f t="shared" si="125"/>
        <v>78834.661916971119</v>
      </c>
      <c r="AC308" s="32">
        <f t="shared" si="126"/>
        <v>240925.71751046</v>
      </c>
      <c r="AD308" s="32">
        <f t="shared" si="127"/>
        <v>136118.117982745</v>
      </c>
      <c r="AE308" s="32">
        <f t="shared" si="128"/>
        <v>10.768701910972499</v>
      </c>
      <c r="AF308" s="8"/>
      <c r="AG308" s="32">
        <f t="shared" si="113"/>
        <v>0</v>
      </c>
      <c r="AH308" s="32">
        <f t="shared" si="114"/>
        <v>0</v>
      </c>
      <c r="AI308" s="32">
        <f t="shared" si="115"/>
        <v>0</v>
      </c>
      <c r="AJ308" s="32">
        <f t="shared" si="116"/>
        <v>62261.252962194107</v>
      </c>
      <c r="AK308" s="32">
        <f t="shared" si="129"/>
        <v>393628.01314989489</v>
      </c>
      <c r="AL308" s="32">
        <f t="shared" si="133"/>
        <v>0</v>
      </c>
      <c r="AN308" s="39">
        <f t="shared" si="117"/>
        <v>7.0000000000000007E-2</v>
      </c>
      <c r="AO308" s="39">
        <f t="shared" si="118"/>
        <v>0.57999999999999996</v>
      </c>
      <c r="AP308" s="39">
        <f t="shared" si="119"/>
        <v>0.35</v>
      </c>
      <c r="AR308" s="51">
        <f t="shared" si="134"/>
        <v>1.5008657333623878E-7</v>
      </c>
      <c r="AS308" s="51">
        <f t="shared" si="134"/>
        <v>1.2435744647859783E-6</v>
      </c>
      <c r="AT308" s="51">
        <f t="shared" si="134"/>
        <v>7.5043286668119379E-7</v>
      </c>
      <c r="AV308" s="7"/>
      <c r="AW308" s="7"/>
      <c r="AX308" s="7"/>
      <c r="AY308" s="7"/>
    </row>
    <row r="309" spans="2:55" s="12" customFormat="1" ht="12.75" customHeight="1" x14ac:dyDescent="0.15">
      <c r="B309" s="16" t="s">
        <v>278</v>
      </c>
      <c r="C309" s="16" t="str">
        <f t="shared" si="99"/>
        <v>Southern Africa</v>
      </c>
      <c r="D309" s="16" t="str">
        <f t="shared" si="136"/>
        <v>Middle East and Africa</v>
      </c>
      <c r="E309" s="16" t="str">
        <f t="shared" si="136"/>
        <v/>
      </c>
      <c r="F309" s="32">
        <v>755087.60492837406</v>
      </c>
      <c r="G309" s="32">
        <f t="shared" si="101"/>
        <v>24.344284962116962</v>
      </c>
      <c r="H309" s="32">
        <f t="shared" si="102"/>
        <v>1186.9655113412218</v>
      </c>
      <c r="I309" s="32">
        <f t="shared" si="103"/>
        <v>337.68312359386704</v>
      </c>
      <c r="J309" s="32">
        <f t="shared" si="104"/>
        <v>0</v>
      </c>
      <c r="K309" s="32">
        <f t="shared" si="105"/>
        <v>0</v>
      </c>
      <c r="L309" s="32">
        <f t="shared" si="106"/>
        <v>0</v>
      </c>
      <c r="M309" s="32">
        <f t="shared" si="121"/>
        <v>1548.9929198972059</v>
      </c>
      <c r="N309" s="32">
        <f t="shared" si="107"/>
        <v>813.46492430592809</v>
      </c>
      <c r="O309" s="32">
        <f t="shared" si="108"/>
        <v>39662.483878227256</v>
      </c>
      <c r="P309" s="32">
        <f t="shared" si="109"/>
        <v>11283.69048428142</v>
      </c>
      <c r="Q309" s="32">
        <f t="shared" si="110"/>
        <v>0</v>
      </c>
      <c r="R309" s="32">
        <f t="shared" si="111"/>
        <v>0</v>
      </c>
      <c r="S309" s="32">
        <f t="shared" si="112"/>
        <v>0</v>
      </c>
      <c r="T309" s="32">
        <f t="shared" si="122"/>
        <v>51759.639286814599</v>
      </c>
      <c r="U309" s="32">
        <f t="shared" si="137"/>
        <v>312223.96774556692</v>
      </c>
      <c r="V309" s="32">
        <f t="shared" si="137"/>
        <v>370205.08999513224</v>
      </c>
      <c r="W309" s="32">
        <f t="shared" si="137"/>
        <v>5394.4223833377218</v>
      </c>
      <c r="X309" s="32">
        <f t="shared" si="137"/>
        <v>28.272288441346117</v>
      </c>
      <c r="Y309" s="32">
        <f t="shared" si="137"/>
        <v>13927.214850631537</v>
      </c>
      <c r="Z309" s="32">
        <f t="shared" si="124"/>
        <v>5.4585525067523122E-3</v>
      </c>
      <c r="AA309" s="8"/>
      <c r="AB309" s="32">
        <f t="shared" si="125"/>
        <v>423775.68089449272</v>
      </c>
      <c r="AC309" s="32">
        <f t="shared" si="126"/>
        <v>311194.64307826711</v>
      </c>
      <c r="AD309" s="32">
        <f t="shared" si="127"/>
        <v>8817.1504678726142</v>
      </c>
      <c r="AE309" s="32">
        <f t="shared" si="128"/>
        <v>11300.13048774</v>
      </c>
      <c r="AF309" s="8"/>
      <c r="AG309" s="32">
        <f t="shared" si="113"/>
        <v>18092.880627970251</v>
      </c>
      <c r="AH309" s="32">
        <f t="shared" si="114"/>
        <v>634021.46438854863</v>
      </c>
      <c r="AI309" s="32">
        <f t="shared" si="115"/>
        <v>102973.25991185519</v>
      </c>
      <c r="AJ309" s="32">
        <f t="shared" si="116"/>
        <v>0</v>
      </c>
      <c r="AK309" s="32">
        <f t="shared" si="129"/>
        <v>0</v>
      </c>
      <c r="AL309" s="32">
        <f t="shared" si="133"/>
        <v>0</v>
      </c>
      <c r="AN309" s="39">
        <f t="shared" si="117"/>
        <v>0.34</v>
      </c>
      <c r="AO309" s="39">
        <f t="shared" si="118"/>
        <v>0.54</v>
      </c>
      <c r="AP309" s="39">
        <f t="shared" si="119"/>
        <v>0.11</v>
      </c>
      <c r="AR309" s="51">
        <f t="shared" si="134"/>
        <v>17598.277357516967</v>
      </c>
      <c r="AS309" s="51">
        <f t="shared" si="134"/>
        <v>27950.205214879887</v>
      </c>
      <c r="AT309" s="51">
        <f t="shared" si="134"/>
        <v>5693.5603215496058</v>
      </c>
    </row>
    <row r="310" spans="2:55" s="12" customFormat="1" ht="12.75" customHeight="1" x14ac:dyDescent="0.15">
      <c r="B310" s="16" t="s">
        <v>279</v>
      </c>
      <c r="C310" s="16" t="str">
        <f t="shared" ref="C310:C315" si="138">C513</f>
        <v>Eastern Africa</v>
      </c>
      <c r="D310" s="16" t="str">
        <f t="shared" ref="D310:E315" si="139">IF(D513&lt;&gt;"",D513,"")</f>
        <v>Middle East and Africa</v>
      </c>
      <c r="E310" s="16" t="str">
        <f t="shared" si="139"/>
        <v/>
      </c>
      <c r="F310" s="32">
        <v>392453.39593285299</v>
      </c>
      <c r="G310" s="32">
        <f t="shared" ref="G310:G315" si="140">$F513*$G513*SUM($Z513,$AA513,$AB513)/100</f>
        <v>0</v>
      </c>
      <c r="H310" s="32">
        <f t="shared" ref="H310:H315" si="141">$F513*$G513*SUM($AE513,$AG513,$AH513)/100</f>
        <v>838.62477431374248</v>
      </c>
      <c r="I310" s="32">
        <f t="shared" ref="I310:I315" si="142">$F513*$G513*SUM($AC513)/100</f>
        <v>899.51277556865273</v>
      </c>
      <c r="J310" s="32">
        <f t="shared" ref="J310:J315" si="143">$F513*$G513*SUM($AF513,$AI513,$AK513)/100</f>
        <v>0</v>
      </c>
      <c r="K310" s="32">
        <f t="shared" ref="K310:K315" si="144">$F513*$G513*SUM($AD513)/100</f>
        <v>0</v>
      </c>
      <c r="L310" s="32">
        <f t="shared" ref="L310:L315" si="145">$F513*$G513*SUM($AJ513)/100</f>
        <v>0</v>
      </c>
      <c r="M310" s="32">
        <f t="shared" si="121"/>
        <v>1738.1375498823952</v>
      </c>
      <c r="N310" s="32">
        <f t="shared" ref="N310:N315" si="146">$F513*$H513*SUM($Z513,$AA513,$AB513)/100</f>
        <v>0</v>
      </c>
      <c r="O310" s="32">
        <f t="shared" ref="O310:O315" si="147">$F513*$H513*SUM($AE513,$AG513,$AH513)/100</f>
        <v>22484.3182664163</v>
      </c>
      <c r="P310" s="32">
        <f t="shared" ref="P310:P315" si="148">$F513*$H513*SUM($AC513)/100</f>
        <v>24116.782797340336</v>
      </c>
      <c r="Q310" s="32">
        <f t="shared" ref="Q310:Q315" si="149">$F513*$H513*SUM($AF513,$AI513,$AK513)/100</f>
        <v>0</v>
      </c>
      <c r="R310" s="32">
        <f t="shared" ref="R310:R315" si="150">$F513*$H513*SUM($AD513)/100</f>
        <v>0</v>
      </c>
      <c r="S310" s="32">
        <f t="shared" ref="S310:S315" si="151">$F513*$H513*SUM($AJ513)/100</f>
        <v>0</v>
      </c>
      <c r="T310" s="32">
        <f t="shared" si="122"/>
        <v>46601.101063756636</v>
      </c>
      <c r="U310" s="32">
        <f t="shared" si="137"/>
        <v>122614.92576549444</v>
      </c>
      <c r="V310" s="32">
        <f t="shared" si="137"/>
        <v>212649.66899771115</v>
      </c>
      <c r="W310" s="32">
        <f t="shared" si="137"/>
        <v>5717.3770976203032</v>
      </c>
      <c r="X310" s="32">
        <f t="shared" si="137"/>
        <v>303.47580521203867</v>
      </c>
      <c r="Y310" s="32">
        <f t="shared" si="137"/>
        <v>2828.7096218612146</v>
      </c>
      <c r="Z310" s="32">
        <f t="shared" si="124"/>
        <v>3.131479024887085E-5</v>
      </c>
      <c r="AA310" s="8"/>
      <c r="AB310" s="32">
        <f t="shared" si="125"/>
        <v>112327.44333857295</v>
      </c>
      <c r="AC310" s="32">
        <f t="shared" si="126"/>
        <v>240269.77440875699</v>
      </c>
      <c r="AD310" s="32">
        <f t="shared" si="127"/>
        <v>36203.823420226487</v>
      </c>
      <c r="AE310" s="32">
        <f t="shared" si="128"/>
        <v>3652.3547652959801</v>
      </c>
      <c r="AF310" s="8"/>
      <c r="AG310" s="32">
        <f t="shared" ref="AG310:AG315" si="152">SUM(AM513,AN513,AO513)*$F310</f>
        <v>0</v>
      </c>
      <c r="AH310" s="32">
        <f t="shared" ref="AH310:AH315" si="153">SUM(AR513,AT513,AV513)*$F310</f>
        <v>172087.20354531344</v>
      </c>
      <c r="AI310" s="32">
        <f t="shared" ref="AI310:AI315" si="154">SUM(AP513)*$F310</f>
        <v>220366.19238753954</v>
      </c>
      <c r="AJ310" s="32">
        <f t="shared" ref="AJ310:AJ315" si="155">SUM(AS513,AU513,AW513)*$F310</f>
        <v>0</v>
      </c>
      <c r="AK310" s="32">
        <f t="shared" si="129"/>
        <v>0</v>
      </c>
      <c r="AL310" s="32">
        <f t="shared" si="133"/>
        <v>0</v>
      </c>
      <c r="AN310" s="39">
        <f t="shared" ref="AN310:AN315" si="156">VLOOKUP($C310,$AZ$321:$BC$341,2,FALSE)</f>
        <v>0.36</v>
      </c>
      <c r="AO310" s="39">
        <f t="shared" ref="AO310:AO315" si="157">VLOOKUP($C310,$AZ$321:$BC$341,3,FALSE)</f>
        <v>0.49</v>
      </c>
      <c r="AP310" s="39">
        <f t="shared" ref="AP310:AP315" si="158">VLOOKUP($C310,$AZ$321:$BC$341,4,FALSE)</f>
        <v>0.14000000000000001</v>
      </c>
      <c r="AR310" s="51">
        <f t="shared" ref="AR310:AT315" si="159">AN310*$T310</f>
        <v>16776.396382952389</v>
      </c>
      <c r="AS310" s="51">
        <f t="shared" si="159"/>
        <v>22834.539521240753</v>
      </c>
      <c r="AT310" s="51">
        <f t="shared" si="159"/>
        <v>6524.1541489259298</v>
      </c>
      <c r="AV310" s="7"/>
      <c r="AW310" s="7"/>
      <c r="AX310" s="7"/>
      <c r="AY310" s="7"/>
    </row>
    <row r="311" spans="2:55" s="12" customFormat="1" ht="12.75" customHeight="1" x14ac:dyDescent="0.15">
      <c r="B311" s="16" t="s">
        <v>280</v>
      </c>
      <c r="C311" s="16" t="str">
        <f t="shared" si="138"/>
        <v>Sudano-Sahelian Africa</v>
      </c>
      <c r="D311" s="16" t="str">
        <f t="shared" si="139"/>
        <v>Middle East and Africa</v>
      </c>
      <c r="E311" s="16" t="str">
        <f t="shared" si="139"/>
        <v/>
      </c>
      <c r="F311" s="32">
        <v>1861975.7303199701</v>
      </c>
      <c r="G311" s="32">
        <f t="shared" si="140"/>
        <v>6121.3875261842577</v>
      </c>
      <c r="H311" s="32">
        <f t="shared" si="141"/>
        <v>0</v>
      </c>
      <c r="I311" s="32">
        <f t="shared" si="142"/>
        <v>6181.4816729576651</v>
      </c>
      <c r="J311" s="32">
        <f t="shared" si="143"/>
        <v>719.95665749999068</v>
      </c>
      <c r="K311" s="32">
        <f t="shared" si="144"/>
        <v>5568.3592607346791</v>
      </c>
      <c r="L311" s="32">
        <f t="shared" si="145"/>
        <v>0</v>
      </c>
      <c r="M311" s="32">
        <f>SUM(G311:L311)</f>
        <v>18591.18511737659</v>
      </c>
      <c r="N311" s="32">
        <f t="shared" si="146"/>
        <v>37522.72072823326</v>
      </c>
      <c r="O311" s="32">
        <f t="shared" si="147"/>
        <v>0</v>
      </c>
      <c r="P311" s="32">
        <f t="shared" si="148"/>
        <v>37891.084253191402</v>
      </c>
      <c r="Q311" s="32">
        <f t="shared" si="149"/>
        <v>4413.1714387054926</v>
      </c>
      <c r="R311" s="32">
        <f t="shared" si="150"/>
        <v>34132.782569519935</v>
      </c>
      <c r="S311" s="32">
        <f t="shared" si="151"/>
        <v>0</v>
      </c>
      <c r="T311" s="32">
        <f>SUM(N311:S311)</f>
        <v>113959.75898965009</v>
      </c>
      <c r="U311" s="32">
        <f>I514*$F514/100</f>
        <v>12230.1723355924</v>
      </c>
      <c r="V311" s="32">
        <f t="shared" ref="V311:Y315" si="160">J514*$F514/100</f>
        <v>519620.06328863517</v>
      </c>
      <c r="W311" s="32">
        <f t="shared" si="160"/>
        <v>10478.942325370142</v>
      </c>
      <c r="X311" s="32">
        <f t="shared" si="160"/>
        <v>1181277.6500210564</v>
      </c>
      <c r="Y311" s="32">
        <f t="shared" si="160"/>
        <v>4482.632440428848</v>
      </c>
      <c r="Z311" s="32">
        <f>F311-SUM(T311:Y311,M311)</f>
        <v>1335.3258018605411</v>
      </c>
      <c r="AA311" s="8"/>
      <c r="AB311" s="32">
        <f>SUM(O514,P514,R514,T514)</f>
        <v>1286536.9396114333</v>
      </c>
      <c r="AC311" s="32">
        <f>SUM(U514,Q514)</f>
        <v>540257.24214184203</v>
      </c>
      <c r="AD311" s="32">
        <f>SUM(S514,V514)</f>
        <v>33540.34896093604</v>
      </c>
      <c r="AE311" s="32">
        <f>SUM(W514,X514)</f>
        <v>1641.1996057629531</v>
      </c>
      <c r="AF311" s="8"/>
      <c r="AG311" s="32">
        <f t="shared" si="152"/>
        <v>407624.844067086</v>
      </c>
      <c r="AH311" s="32">
        <f t="shared" si="153"/>
        <v>0</v>
      </c>
      <c r="AI311" s="32">
        <f t="shared" si="154"/>
        <v>384837.05409156508</v>
      </c>
      <c r="AJ311" s="32">
        <f t="shared" si="155"/>
        <v>41211.853629464029</v>
      </c>
      <c r="AK311" s="32">
        <f t="shared" ref="AK311:AK315" si="161">SUM(AQ514)*$F311</f>
        <v>1028301.9785318549</v>
      </c>
      <c r="AL311" s="32">
        <f t="shared" si="133"/>
        <v>0</v>
      </c>
      <c r="AN311" s="39">
        <f t="shared" si="156"/>
        <v>0.16</v>
      </c>
      <c r="AO311" s="39">
        <f t="shared" si="157"/>
        <v>0.49</v>
      </c>
      <c r="AP311" s="39">
        <f t="shared" si="158"/>
        <v>0.35</v>
      </c>
      <c r="AR311" s="51">
        <f t="shared" si="159"/>
        <v>18233.561438344015</v>
      </c>
      <c r="AS311" s="51">
        <f t="shared" si="159"/>
        <v>55840.281904928539</v>
      </c>
      <c r="AT311" s="51">
        <f t="shared" si="159"/>
        <v>39885.915646377529</v>
      </c>
    </row>
    <row r="312" spans="2:55" s="12" customFormat="1" ht="12.75" customHeight="1" x14ac:dyDescent="0.15">
      <c r="B312" s="16" t="s">
        <v>281</v>
      </c>
      <c r="C312" s="16" t="str">
        <f t="shared" si="138"/>
        <v>Sudano-Sahelian Africa</v>
      </c>
      <c r="D312" s="16" t="str">
        <f t="shared" si="139"/>
        <v>Middle East and Africa</v>
      </c>
      <c r="E312" s="16" t="str">
        <f t="shared" si="139"/>
        <v/>
      </c>
      <c r="F312" s="32">
        <v>633895.594809114</v>
      </c>
      <c r="G312" s="32">
        <f t="shared" si="140"/>
        <v>25.546168661489119</v>
      </c>
      <c r="H312" s="32">
        <f t="shared" si="141"/>
        <v>0</v>
      </c>
      <c r="I312" s="32">
        <f t="shared" si="142"/>
        <v>25.79695742506193</v>
      </c>
      <c r="J312" s="32">
        <f t="shared" si="143"/>
        <v>3.0045694906235387</v>
      </c>
      <c r="K312" s="32">
        <f t="shared" si="144"/>
        <v>23.238235487300393</v>
      </c>
      <c r="L312" s="32">
        <f t="shared" si="145"/>
        <v>0</v>
      </c>
      <c r="M312" s="32">
        <f>SUM(G312:L312)</f>
        <v>77.585931064474977</v>
      </c>
      <c r="N312" s="32">
        <f t="shared" si="146"/>
        <v>12006.163388214522</v>
      </c>
      <c r="O312" s="32">
        <f t="shared" si="147"/>
        <v>0</v>
      </c>
      <c r="P312" s="32">
        <f t="shared" si="148"/>
        <v>12124.028846290925</v>
      </c>
      <c r="Q312" s="32">
        <f t="shared" si="149"/>
        <v>1412.0846336558998</v>
      </c>
      <c r="R312" s="32">
        <f t="shared" si="150"/>
        <v>10921.483209923741</v>
      </c>
      <c r="S312" s="32">
        <f t="shared" si="151"/>
        <v>0</v>
      </c>
      <c r="T312" s="32">
        <f>SUM(N312:S312)</f>
        <v>36463.760078085092</v>
      </c>
      <c r="U312" s="32">
        <f>I515*$F515/100</f>
        <v>92651.301546694638</v>
      </c>
      <c r="V312" s="32">
        <f t="shared" si="160"/>
        <v>501407.62115994492</v>
      </c>
      <c r="W312" s="32">
        <f t="shared" si="160"/>
        <v>3254.3879065250007</v>
      </c>
      <c r="X312" s="32">
        <f t="shared" si="160"/>
        <v>0</v>
      </c>
      <c r="Y312" s="32">
        <f t="shared" si="160"/>
        <v>40.938160218936588</v>
      </c>
      <c r="Z312" s="32">
        <f>F312-SUM(T312:Y312,M312)</f>
        <v>2.6580994017422199E-5</v>
      </c>
      <c r="AA312" s="8"/>
      <c r="AB312" s="32">
        <f>SUM(O515,P515,R515,T515)</f>
        <v>513627.9784252033</v>
      </c>
      <c r="AC312" s="32">
        <f>SUM(U515,Q515)</f>
        <v>115033.01421105841</v>
      </c>
      <c r="AD312" s="32">
        <f>SUM(S515,V515)</f>
        <v>4385.2526397705005</v>
      </c>
      <c r="AE312" s="32">
        <f>SUM(W515,X515)</f>
        <v>849.34953308105401</v>
      </c>
      <c r="AF312" s="8"/>
      <c r="AG312" s="32">
        <f t="shared" si="152"/>
        <v>138772.80395296813</v>
      </c>
      <c r="AH312" s="32">
        <f t="shared" si="153"/>
        <v>0</v>
      </c>
      <c r="AI312" s="32">
        <f t="shared" si="154"/>
        <v>131014.87271589678</v>
      </c>
      <c r="AJ312" s="32">
        <f t="shared" si="155"/>
        <v>14030.264758148045</v>
      </c>
      <c r="AK312" s="32">
        <f t="shared" si="161"/>
        <v>350077.6533821011</v>
      </c>
      <c r="AL312" s="32">
        <f t="shared" si="133"/>
        <v>0</v>
      </c>
      <c r="AN312" s="39">
        <f t="shared" si="156"/>
        <v>0.16</v>
      </c>
      <c r="AO312" s="39">
        <f t="shared" si="157"/>
        <v>0.49</v>
      </c>
      <c r="AP312" s="39">
        <f t="shared" si="158"/>
        <v>0.35</v>
      </c>
      <c r="AR312" s="51">
        <f t="shared" si="159"/>
        <v>5834.2016124936144</v>
      </c>
      <c r="AS312" s="51">
        <f t="shared" si="159"/>
        <v>17867.242438261695</v>
      </c>
      <c r="AT312" s="51">
        <f t="shared" si="159"/>
        <v>12762.316027329782</v>
      </c>
      <c r="AV312" s="7"/>
      <c r="AW312" s="7"/>
      <c r="AX312" s="7"/>
      <c r="AY312" s="7"/>
    </row>
    <row r="313" spans="2:55" s="12" customFormat="1" ht="12.75" customHeight="1" x14ac:dyDescent="0.15">
      <c r="B313" s="16" t="s">
        <v>282</v>
      </c>
      <c r="C313" s="16" t="str">
        <f t="shared" si="138"/>
        <v>Southern Europe</v>
      </c>
      <c r="D313" s="16" t="str">
        <f t="shared" si="139"/>
        <v>Eastern Europe</v>
      </c>
      <c r="E313" s="16" t="str">
        <f t="shared" si="139"/>
        <v/>
      </c>
      <c r="F313" s="32">
        <v>13739.7760490775</v>
      </c>
      <c r="G313" s="32">
        <f t="shared" si="140"/>
        <v>0</v>
      </c>
      <c r="H313" s="32">
        <f t="shared" si="141"/>
        <v>5.6561991312358098</v>
      </c>
      <c r="I313" s="32">
        <f t="shared" si="142"/>
        <v>0</v>
      </c>
      <c r="J313" s="32">
        <f t="shared" si="143"/>
        <v>35.230046494471679</v>
      </c>
      <c r="K313" s="32">
        <f t="shared" si="144"/>
        <v>0</v>
      </c>
      <c r="L313" s="32">
        <f t="shared" si="145"/>
        <v>0</v>
      </c>
      <c r="M313" s="32">
        <f>SUM(G313:L313)</f>
        <v>40.886245625707488</v>
      </c>
      <c r="N313" s="32">
        <f t="shared" si="146"/>
        <v>0</v>
      </c>
      <c r="O313" s="32">
        <f t="shared" si="147"/>
        <v>524.27301851479649</v>
      </c>
      <c r="P313" s="32">
        <f t="shared" si="148"/>
        <v>0</v>
      </c>
      <c r="Q313" s="32">
        <f t="shared" si="149"/>
        <v>3265.4725177679143</v>
      </c>
      <c r="R313" s="32">
        <f t="shared" si="150"/>
        <v>0</v>
      </c>
      <c r="S313" s="32">
        <f t="shared" si="151"/>
        <v>0</v>
      </c>
      <c r="T313" s="32">
        <f>SUM(N313:S313)</f>
        <v>3789.7455362827109</v>
      </c>
      <c r="U313" s="32">
        <f>I516*$F516/100</f>
        <v>4408.1015154115994</v>
      </c>
      <c r="V313" s="32">
        <f t="shared" si="160"/>
        <v>4861.7173583652584</v>
      </c>
      <c r="W313" s="32">
        <f t="shared" si="160"/>
        <v>184.17304168047303</v>
      </c>
      <c r="X313" s="32">
        <f t="shared" si="160"/>
        <v>0</v>
      </c>
      <c r="Y313" s="32">
        <f t="shared" si="160"/>
        <v>290.67304074433895</v>
      </c>
      <c r="Z313" s="32">
        <f>F313-SUM(T313:Y313,M313)</f>
        <v>164.47931096741013</v>
      </c>
      <c r="AA313" s="8"/>
      <c r="AB313" s="32">
        <f>SUM(O516,P516,R516,T516)</f>
        <v>311.1360229253761</v>
      </c>
      <c r="AC313" s="32">
        <f>SUM(U516,Q516)</f>
        <v>5562.3697767853655</v>
      </c>
      <c r="AD313" s="32">
        <f>SUM(S516,V516)</f>
        <v>7603.1462926864615</v>
      </c>
      <c r="AE313" s="32">
        <f>SUM(W516,X516)</f>
        <v>263.123956680297</v>
      </c>
      <c r="AF313" s="8"/>
      <c r="AG313" s="32">
        <f t="shared" si="152"/>
        <v>0</v>
      </c>
      <c r="AH313" s="32">
        <f t="shared" si="153"/>
        <v>1815.6138524756432</v>
      </c>
      <c r="AI313" s="32">
        <f t="shared" si="154"/>
        <v>0</v>
      </c>
      <c r="AJ313" s="32">
        <f t="shared" si="155"/>
        <v>11924.163570579462</v>
      </c>
      <c r="AK313" s="32">
        <f t="shared" si="161"/>
        <v>0</v>
      </c>
      <c r="AL313" s="32">
        <f t="shared" si="133"/>
        <v>0</v>
      </c>
      <c r="AN313" s="39">
        <f t="shared" si="156"/>
        <v>0.18</v>
      </c>
      <c r="AO313" s="39">
        <f t="shared" si="157"/>
        <v>0.43</v>
      </c>
      <c r="AP313" s="39">
        <f t="shared" si="158"/>
        <v>0.39</v>
      </c>
      <c r="AR313" s="51">
        <f t="shared" si="159"/>
        <v>682.15419653088793</v>
      </c>
      <c r="AS313" s="51">
        <f t="shared" si="159"/>
        <v>1629.5905806015658</v>
      </c>
      <c r="AT313" s="51">
        <f t="shared" si="159"/>
        <v>1478.0007591502572</v>
      </c>
    </row>
    <row r="314" spans="2:55" s="12" customFormat="1" ht="12.75" customHeight="1" x14ac:dyDescent="0.15">
      <c r="B314" s="16" t="s">
        <v>283</v>
      </c>
      <c r="C314" s="16" t="str">
        <f t="shared" si="138"/>
        <v>Southern Europe</v>
      </c>
      <c r="D314" s="16" t="str">
        <f t="shared" si="139"/>
        <v>Eastern Europe</v>
      </c>
      <c r="E314" s="16" t="str">
        <f t="shared" si="139"/>
        <v/>
      </c>
      <c r="F314" s="32">
        <v>88206.343266010197</v>
      </c>
      <c r="G314" s="32">
        <f t="shared" si="140"/>
        <v>0</v>
      </c>
      <c r="H314" s="32">
        <f t="shared" si="141"/>
        <v>1607.456062461189</v>
      </c>
      <c r="I314" s="32">
        <f t="shared" si="142"/>
        <v>0</v>
      </c>
      <c r="J314" s="32">
        <f t="shared" si="143"/>
        <v>2.9631713902867154</v>
      </c>
      <c r="K314" s="32">
        <f t="shared" si="144"/>
        <v>0</v>
      </c>
      <c r="L314" s="32">
        <f t="shared" si="145"/>
        <v>0</v>
      </c>
      <c r="M314" s="32">
        <f>SUM(G314:L314)</f>
        <v>1610.4192338514758</v>
      </c>
      <c r="N314" s="32">
        <f t="shared" si="146"/>
        <v>0</v>
      </c>
      <c r="O314" s="32">
        <f t="shared" si="147"/>
        <v>31823.01919390068</v>
      </c>
      <c r="P314" s="32">
        <f t="shared" si="148"/>
        <v>0</v>
      </c>
      <c r="Q314" s="32">
        <f t="shared" si="149"/>
        <v>58.662293937622472</v>
      </c>
      <c r="R314" s="32">
        <f t="shared" si="150"/>
        <v>0</v>
      </c>
      <c r="S314" s="32">
        <f t="shared" si="151"/>
        <v>0</v>
      </c>
      <c r="T314" s="32">
        <f>SUM(N314:S314)</f>
        <v>31881.681487838301</v>
      </c>
      <c r="U314" s="32">
        <f>I517*$F517/100</f>
        <v>22765.767525649848</v>
      </c>
      <c r="V314" s="32">
        <f t="shared" si="160"/>
        <v>28865.109744205187</v>
      </c>
      <c r="W314" s="32">
        <f t="shared" si="160"/>
        <v>3066.0110783865653</v>
      </c>
      <c r="X314" s="32">
        <f t="shared" si="160"/>
        <v>0</v>
      </c>
      <c r="Y314" s="32">
        <f t="shared" si="160"/>
        <v>17.354193236782532</v>
      </c>
      <c r="Z314" s="32">
        <f>F314-SUM(T314:Y314,M314)</f>
        <v>2.8420472517609596E-6</v>
      </c>
      <c r="AA314" s="8"/>
      <c r="AB314" s="32">
        <f>SUM(O517,P517,R517,T517)</f>
        <v>26379.60950469962</v>
      </c>
      <c r="AC314" s="32">
        <f>SUM(U517,Q517)</f>
        <v>47585.235267639</v>
      </c>
      <c r="AD314" s="32">
        <f>SUM(S517,V517)</f>
        <v>14241.498493671324</v>
      </c>
      <c r="AE314" s="32">
        <f>SUM(W517,X517)</f>
        <v>0</v>
      </c>
      <c r="AF314" s="8"/>
      <c r="AG314" s="32">
        <f t="shared" si="152"/>
        <v>0</v>
      </c>
      <c r="AH314" s="32">
        <f t="shared" si="153"/>
        <v>86901.074618994098</v>
      </c>
      <c r="AI314" s="32">
        <f t="shared" si="154"/>
        <v>0</v>
      </c>
      <c r="AJ314" s="32">
        <f t="shared" si="155"/>
        <v>1305.2774676504189</v>
      </c>
      <c r="AK314" s="32">
        <f t="shared" si="161"/>
        <v>0</v>
      </c>
      <c r="AL314" s="32">
        <f t="shared" si="133"/>
        <v>0</v>
      </c>
      <c r="AN314" s="39">
        <f t="shared" si="156"/>
        <v>0.18</v>
      </c>
      <c r="AO314" s="39">
        <f t="shared" si="157"/>
        <v>0.43</v>
      </c>
      <c r="AP314" s="39">
        <f t="shared" si="158"/>
        <v>0.39</v>
      </c>
      <c r="AR314" s="51">
        <f t="shared" si="159"/>
        <v>5738.7026678108941</v>
      </c>
      <c r="AS314" s="51">
        <f t="shared" si="159"/>
        <v>13709.123039770469</v>
      </c>
      <c r="AT314" s="51">
        <f t="shared" si="159"/>
        <v>12433.855780256938</v>
      </c>
      <c r="AV314" s="7"/>
      <c r="AW314" s="7"/>
      <c r="AX314" s="7"/>
      <c r="AY314" s="7"/>
    </row>
    <row r="315" spans="2:55" s="12" customFormat="1" ht="12.75" customHeight="1" x14ac:dyDescent="0.15">
      <c r="B315" s="16" t="s">
        <v>284</v>
      </c>
      <c r="C315" s="16" t="str">
        <f t="shared" si="138"/>
        <v>Northern Africa</v>
      </c>
      <c r="D315" s="16" t="str">
        <f t="shared" si="139"/>
        <v>Middle East and Africa</v>
      </c>
      <c r="E315" s="16" t="str">
        <f t="shared" si="139"/>
        <v/>
      </c>
      <c r="F315" s="32">
        <v>983656.98506086995</v>
      </c>
      <c r="G315" s="32">
        <f t="shared" si="140"/>
        <v>0</v>
      </c>
      <c r="H315" s="32">
        <f t="shared" si="141"/>
        <v>0</v>
      </c>
      <c r="I315" s="32">
        <f t="shared" si="142"/>
        <v>0</v>
      </c>
      <c r="J315" s="32">
        <f t="shared" si="143"/>
        <v>0</v>
      </c>
      <c r="K315" s="32">
        <f t="shared" si="144"/>
        <v>33731.392774141299</v>
      </c>
      <c r="L315" s="32">
        <f t="shared" si="145"/>
        <v>0</v>
      </c>
      <c r="M315" s="32">
        <f>SUM(G315:L315)</f>
        <v>33731.392774141299</v>
      </c>
      <c r="N315" s="32">
        <f t="shared" si="146"/>
        <v>0</v>
      </c>
      <c r="O315" s="32">
        <f t="shared" si="147"/>
        <v>0</v>
      </c>
      <c r="P315" s="32">
        <f t="shared" si="148"/>
        <v>0</v>
      </c>
      <c r="Q315" s="32">
        <f t="shared" si="149"/>
        <v>0</v>
      </c>
      <c r="R315" s="32">
        <f t="shared" si="150"/>
        <v>52.252148239035904</v>
      </c>
      <c r="S315" s="32">
        <f t="shared" si="151"/>
        <v>0</v>
      </c>
      <c r="T315" s="32">
        <f>SUM(N315:S315)</f>
        <v>52.252148239035904</v>
      </c>
      <c r="U315" s="32">
        <f>I518*$F518/100</f>
        <v>87.993206751309287</v>
      </c>
      <c r="V315" s="32">
        <f t="shared" si="160"/>
        <v>2477.5732269816745</v>
      </c>
      <c r="W315" s="32">
        <f t="shared" si="160"/>
        <v>6036.9478279778268</v>
      </c>
      <c r="X315" s="32">
        <f t="shared" si="160"/>
        <v>927151.93686722277</v>
      </c>
      <c r="Y315" s="32">
        <f t="shared" si="160"/>
        <v>8851.5120634696577</v>
      </c>
      <c r="Z315" s="32">
        <f>F315-SUM(T315:Y315,M315)</f>
        <v>5267.3769460864132</v>
      </c>
      <c r="AA315" s="8"/>
      <c r="AB315" s="32">
        <f>SUM(O518,P518,R518,T518)</f>
        <v>460120.86367744079</v>
      </c>
      <c r="AC315" s="32">
        <f>SUM(U518,Q518)</f>
        <v>484428.13510388002</v>
      </c>
      <c r="AD315" s="32">
        <f>SUM(S518,V518)</f>
        <v>34917.44513177863</v>
      </c>
      <c r="AE315" s="32">
        <f>SUM(W518,X518)</f>
        <v>4190.5411477684938</v>
      </c>
      <c r="AF315" s="8"/>
      <c r="AG315" s="32">
        <f t="shared" si="152"/>
        <v>0</v>
      </c>
      <c r="AH315" s="32">
        <f t="shared" si="153"/>
        <v>0</v>
      </c>
      <c r="AI315" s="32">
        <f t="shared" si="154"/>
        <v>0</v>
      </c>
      <c r="AJ315" s="32">
        <f t="shared" si="155"/>
        <v>0</v>
      </c>
      <c r="AK315" s="32">
        <f t="shared" si="161"/>
        <v>983656.98506086995</v>
      </c>
      <c r="AL315" s="32">
        <f t="shared" si="133"/>
        <v>0</v>
      </c>
      <c r="AN315" s="39">
        <f t="shared" si="156"/>
        <v>0.16</v>
      </c>
      <c r="AO315" s="39">
        <f t="shared" si="157"/>
        <v>0.49</v>
      </c>
      <c r="AP315" s="39">
        <f t="shared" si="158"/>
        <v>0.35</v>
      </c>
      <c r="AR315" s="51">
        <f t="shared" si="159"/>
        <v>8.3603437182457441</v>
      </c>
      <c r="AS315" s="51">
        <f t="shared" si="159"/>
        <v>25.603552637127592</v>
      </c>
      <c r="AT315" s="51">
        <f t="shared" si="159"/>
        <v>18.288251883662564</v>
      </c>
    </row>
    <row r="316" spans="2:55" s="12" customFormat="1" ht="12.75" customHeight="1" x14ac:dyDescent="0.15">
      <c r="C316" s="8"/>
      <c r="D316" s="8"/>
      <c r="E316" s="8"/>
      <c r="F316" s="8"/>
      <c r="G316" s="8" t="s">
        <v>75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B316" s="8" t="s">
        <v>75</v>
      </c>
      <c r="AG316" s="8" t="s">
        <v>75</v>
      </c>
      <c r="AN316" s="8" t="s">
        <v>285</v>
      </c>
      <c r="AV316" s="7"/>
      <c r="AW316" s="7"/>
      <c r="AX316" s="7"/>
      <c r="AY316" s="7"/>
    </row>
    <row r="317" spans="2:55" s="12" customFormat="1" ht="12.75" customHeight="1" x14ac:dyDescent="0.1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2:55" s="12" customFormat="1" ht="12.75" customHeight="1" x14ac:dyDescent="0.1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BA318" s="71" t="s">
        <v>52</v>
      </c>
      <c r="BB318" s="72"/>
      <c r="BC318" s="73"/>
    </row>
    <row r="319" spans="2:55" s="12" customFormat="1" ht="12.75" customHeight="1" x14ac:dyDescent="0.15">
      <c r="B319" s="14" t="s">
        <v>286</v>
      </c>
      <c r="C319" s="16"/>
      <c r="D319" s="16"/>
      <c r="E319" s="16"/>
      <c r="F319" s="32"/>
      <c r="G319" s="81" t="s">
        <v>287</v>
      </c>
      <c r="H319" s="81"/>
      <c r="I319" s="81"/>
      <c r="J319" s="81"/>
      <c r="K319" s="81"/>
      <c r="L319" s="81"/>
      <c r="M319" s="81"/>
      <c r="O319" s="82" t="s">
        <v>288</v>
      </c>
      <c r="P319" s="82"/>
      <c r="Q319" s="82"/>
      <c r="R319" s="82"/>
      <c r="S319" s="82"/>
      <c r="T319" s="82"/>
      <c r="U319" s="82"/>
      <c r="V319" s="82"/>
      <c r="W319" s="82"/>
      <c r="X319" s="82"/>
      <c r="Z319" s="83" t="s">
        <v>289</v>
      </c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5"/>
      <c r="AM319" s="82" t="s">
        <v>290</v>
      </c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BA319" s="35" t="s">
        <v>65</v>
      </c>
      <c r="BB319" s="35" t="s">
        <v>66</v>
      </c>
      <c r="BC319" s="35" t="s">
        <v>67</v>
      </c>
    </row>
    <row r="320" spans="2:55" s="12" customFormat="1" ht="12.75" customHeight="1" x14ac:dyDescent="0.15">
      <c r="B320" s="14" t="s">
        <v>86</v>
      </c>
      <c r="C320" s="14" t="s">
        <v>291</v>
      </c>
      <c r="D320" s="14" t="s">
        <v>292</v>
      </c>
      <c r="E320" s="14" t="s">
        <v>293</v>
      </c>
      <c r="F320" s="17" t="s">
        <v>294</v>
      </c>
      <c r="G320" s="10" t="s">
        <v>295</v>
      </c>
      <c r="H320" s="10" t="s">
        <v>296</v>
      </c>
      <c r="I320" s="10" t="s">
        <v>56</v>
      </c>
      <c r="J320" s="10" t="s">
        <v>297</v>
      </c>
      <c r="K320" s="10" t="s">
        <v>298</v>
      </c>
      <c r="L320" s="10" t="s">
        <v>59</v>
      </c>
      <c r="M320" s="10" t="s">
        <v>82</v>
      </c>
      <c r="O320" s="17" t="s">
        <v>299</v>
      </c>
      <c r="P320" s="17" t="s">
        <v>300</v>
      </c>
      <c r="Q320" s="17" t="s">
        <v>301</v>
      </c>
      <c r="R320" s="17" t="s">
        <v>302</v>
      </c>
      <c r="S320" s="17" t="s">
        <v>303</v>
      </c>
      <c r="T320" s="17" t="s">
        <v>304</v>
      </c>
      <c r="U320" s="17" t="s">
        <v>305</v>
      </c>
      <c r="V320" s="17" t="s">
        <v>306</v>
      </c>
      <c r="W320" s="17" t="s">
        <v>307</v>
      </c>
      <c r="X320" s="17" t="s">
        <v>82</v>
      </c>
      <c r="Z320" s="52" t="s">
        <v>308</v>
      </c>
      <c r="AA320" s="52" t="s">
        <v>309</v>
      </c>
      <c r="AB320" s="52" t="s">
        <v>310</v>
      </c>
      <c r="AC320" s="52" t="s">
        <v>311</v>
      </c>
      <c r="AD320" s="52" t="s">
        <v>312</v>
      </c>
      <c r="AE320" s="52" t="s">
        <v>313</v>
      </c>
      <c r="AF320" s="52" t="s">
        <v>314</v>
      </c>
      <c r="AG320" s="52" t="s">
        <v>315</v>
      </c>
      <c r="AH320" s="52" t="s">
        <v>316</v>
      </c>
      <c r="AI320" s="52" t="s">
        <v>317</v>
      </c>
      <c r="AJ320" s="52" t="s">
        <v>318</v>
      </c>
      <c r="AK320" s="52" t="s">
        <v>319</v>
      </c>
      <c r="AM320" s="52" t="s">
        <v>320</v>
      </c>
      <c r="AN320" s="52" t="s">
        <v>321</v>
      </c>
      <c r="AO320" s="52" t="s">
        <v>322</v>
      </c>
      <c r="AP320" s="52" t="s">
        <v>323</v>
      </c>
      <c r="AQ320" s="52" t="s">
        <v>324</v>
      </c>
      <c r="AR320" s="52" t="s">
        <v>325</v>
      </c>
      <c r="AS320" s="52" t="s">
        <v>326</v>
      </c>
      <c r="AT320" s="52" t="s">
        <v>327</v>
      </c>
      <c r="AU320" s="52" t="s">
        <v>328</v>
      </c>
      <c r="AV320" s="52" t="s">
        <v>329</v>
      </c>
      <c r="AW320" s="52" t="s">
        <v>330</v>
      </c>
      <c r="AX320" s="52" t="s">
        <v>331</v>
      </c>
      <c r="AZ320" s="35" t="s">
        <v>332</v>
      </c>
      <c r="BA320" s="16"/>
      <c r="BB320" s="16"/>
      <c r="BC320" s="16"/>
    </row>
    <row r="321" spans="2:57" s="12" customFormat="1" ht="12.75" customHeight="1" x14ac:dyDescent="0.15">
      <c r="B321" s="16" t="s">
        <v>88</v>
      </c>
      <c r="C321" s="16" t="s">
        <v>333</v>
      </c>
      <c r="D321" s="16" t="s">
        <v>35</v>
      </c>
      <c r="E321" s="16"/>
      <c r="F321" s="53">
        <v>641721.06180626096</v>
      </c>
      <c r="G321" s="54">
        <v>5.00565553771112</v>
      </c>
      <c r="H321" s="54">
        <v>7.5751267209293003</v>
      </c>
      <c r="I321" s="54">
        <v>1.5688841867808001</v>
      </c>
      <c r="J321" s="54">
        <v>34.871712754501999</v>
      </c>
      <c r="K321" s="54">
        <v>1.0169184714602899</v>
      </c>
      <c r="L321" s="54">
        <v>49.925879277615103</v>
      </c>
      <c r="M321" s="54">
        <v>3.5823109553553098E-2</v>
      </c>
      <c r="O321" s="53">
        <v>682.21739959716797</v>
      </c>
      <c r="P321" s="53">
        <v>3826.89299464225</v>
      </c>
      <c r="Q321" s="53">
        <v>135574.75240296099</v>
      </c>
      <c r="R321" s="53">
        <v>70448.110014200196</v>
      </c>
      <c r="S321" s="53">
        <v>144665.71060740901</v>
      </c>
      <c r="T321" s="53">
        <v>82192.551637887897</v>
      </c>
      <c r="U321" s="53">
        <v>111672.133553206</v>
      </c>
      <c r="V321" s="53">
        <v>91514.774844229207</v>
      </c>
      <c r="W321" s="53">
        <v>0</v>
      </c>
      <c r="X321" s="53">
        <v>1143.91835212707</v>
      </c>
      <c r="Z321" s="55">
        <v>0</v>
      </c>
      <c r="AA321" s="55">
        <v>0</v>
      </c>
      <c r="AB321" s="55">
        <v>0</v>
      </c>
      <c r="AC321" s="55">
        <v>0.27412379999999997</v>
      </c>
      <c r="AD321" s="55">
        <v>5.5891099999999999E-2</v>
      </c>
      <c r="AE321" s="55">
        <v>0</v>
      </c>
      <c r="AF321" s="55">
        <v>0</v>
      </c>
      <c r="AG321" s="55">
        <v>0</v>
      </c>
      <c r="AH321" s="55">
        <v>0</v>
      </c>
      <c r="AI321" s="55">
        <v>0</v>
      </c>
      <c r="AJ321" s="55">
        <v>0</v>
      </c>
      <c r="AK321" s="55">
        <v>0.6699851</v>
      </c>
      <c r="AM321" s="55">
        <v>0</v>
      </c>
      <c r="AN321" s="55">
        <v>0</v>
      </c>
      <c r="AO321" s="55">
        <v>0</v>
      </c>
      <c r="AP321" s="55">
        <v>0.17420930000000001</v>
      </c>
      <c r="AQ321" s="55">
        <v>0.29332970000000003</v>
      </c>
      <c r="AR321" s="55">
        <v>0</v>
      </c>
      <c r="AS321" s="55">
        <v>0</v>
      </c>
      <c r="AT321" s="55">
        <v>0</v>
      </c>
      <c r="AU321" s="55">
        <v>0</v>
      </c>
      <c r="AV321" s="55">
        <v>0</v>
      </c>
      <c r="AW321" s="55">
        <v>0.53246099999999996</v>
      </c>
      <c r="AX321" s="55">
        <v>0</v>
      </c>
      <c r="AZ321" s="16" t="s">
        <v>334</v>
      </c>
      <c r="BA321" s="56">
        <v>0.39</v>
      </c>
      <c r="BB321" s="56">
        <v>0.52</v>
      </c>
      <c r="BC321" s="56">
        <v>0.09</v>
      </c>
      <c r="BE321" s="57"/>
    </row>
    <row r="322" spans="2:57" s="12" customFormat="1" ht="12.75" customHeight="1" x14ac:dyDescent="0.15">
      <c r="B322" s="16" t="s">
        <v>89</v>
      </c>
      <c r="C322" s="16" t="s">
        <v>335</v>
      </c>
      <c r="D322" s="16" t="s">
        <v>34</v>
      </c>
      <c r="E322" s="16"/>
      <c r="F322" s="53">
        <v>28429.316143095399</v>
      </c>
      <c r="G322" s="54">
        <v>11.242484221061201</v>
      </c>
      <c r="H322" s="54">
        <v>18.9236132217335</v>
      </c>
      <c r="I322" s="54">
        <v>26.786492552756801</v>
      </c>
      <c r="J322" s="54">
        <v>37.6571130861524</v>
      </c>
      <c r="K322" s="54">
        <v>2.4641255729712301</v>
      </c>
      <c r="L322" s="54">
        <v>0</v>
      </c>
      <c r="M322" s="54">
        <v>1.6328568799135501</v>
      </c>
      <c r="O322" s="53">
        <v>4.5153880119323704</v>
      </c>
      <c r="P322" s="53">
        <v>427.51276850700299</v>
      </c>
      <c r="Q322" s="53">
        <v>7380.1984354257502</v>
      </c>
      <c r="R322" s="53">
        <v>1101.52842903137</v>
      </c>
      <c r="S322" s="53">
        <v>14104.557677090101</v>
      </c>
      <c r="T322" s="53">
        <v>666.78010177612305</v>
      </c>
      <c r="U322" s="53">
        <v>1486.1515426635699</v>
      </c>
      <c r="V322" s="53">
        <v>3015.2660991549401</v>
      </c>
      <c r="W322" s="53">
        <v>7.15120428800582</v>
      </c>
      <c r="X322" s="53">
        <v>235.65449714660599</v>
      </c>
      <c r="Z322" s="55">
        <v>0</v>
      </c>
      <c r="AA322" s="55">
        <v>0</v>
      </c>
      <c r="AB322" s="55">
        <v>0</v>
      </c>
      <c r="AC322" s="55">
        <v>0</v>
      </c>
      <c r="AD322" s="55">
        <v>0</v>
      </c>
      <c r="AE322" s="55">
        <v>0</v>
      </c>
      <c r="AF322" s="55">
        <v>1</v>
      </c>
      <c r="AG322" s="55">
        <v>0</v>
      </c>
      <c r="AH322" s="55">
        <v>0</v>
      </c>
      <c r="AI322" s="55">
        <v>0</v>
      </c>
      <c r="AJ322" s="55">
        <v>0</v>
      </c>
      <c r="AK322" s="55">
        <v>0</v>
      </c>
      <c r="AM322" s="55">
        <v>0</v>
      </c>
      <c r="AN322" s="55">
        <v>0</v>
      </c>
      <c r="AO322" s="55">
        <v>0</v>
      </c>
      <c r="AP322" s="55">
        <v>0</v>
      </c>
      <c r="AQ322" s="55">
        <v>0</v>
      </c>
      <c r="AR322" s="55">
        <v>0</v>
      </c>
      <c r="AS322" s="55">
        <v>1</v>
      </c>
      <c r="AT322" s="55">
        <v>0</v>
      </c>
      <c r="AU322" s="55">
        <v>0</v>
      </c>
      <c r="AV322" s="55">
        <v>0</v>
      </c>
      <c r="AW322" s="55">
        <v>0</v>
      </c>
      <c r="AX322" s="55">
        <v>0</v>
      </c>
      <c r="AZ322" s="16" t="s">
        <v>34</v>
      </c>
      <c r="BA322" s="56">
        <v>0.37</v>
      </c>
      <c r="BB322" s="56">
        <v>0.56000000000000005</v>
      </c>
      <c r="BC322" s="56">
        <v>0.06</v>
      </c>
      <c r="BE322" s="57"/>
    </row>
    <row r="323" spans="2:57" s="12" customFormat="1" ht="12.75" customHeight="1" x14ac:dyDescent="0.15">
      <c r="B323" s="16" t="s">
        <v>90</v>
      </c>
      <c r="C323" s="16" t="s">
        <v>336</v>
      </c>
      <c r="D323" s="16" t="s">
        <v>36</v>
      </c>
      <c r="E323" s="16"/>
      <c r="F323" s="53">
        <v>2321707.3274699398</v>
      </c>
      <c r="G323" s="54">
        <v>0.24382944162267001</v>
      </c>
      <c r="H323" s="54">
        <v>1.4322261689623601</v>
      </c>
      <c r="I323" s="54">
        <v>0.90994856201658603</v>
      </c>
      <c r="J323" s="54">
        <v>6.0397902831902401</v>
      </c>
      <c r="K323" s="54">
        <v>0.36251882143896302</v>
      </c>
      <c r="L323" s="54">
        <v>90.843923689731199</v>
      </c>
      <c r="M323" s="54">
        <v>0.114354657392491</v>
      </c>
      <c r="O323" s="53">
        <v>163486.47210991301</v>
      </c>
      <c r="P323" s="53">
        <v>531999.61183029402</v>
      </c>
      <c r="Q323" s="53">
        <v>206209.53881949099</v>
      </c>
      <c r="R323" s="53">
        <v>588849.06805151701</v>
      </c>
      <c r="S323" s="53">
        <v>64158.415306091301</v>
      </c>
      <c r="T323" s="53">
        <v>332329.93634778197</v>
      </c>
      <c r="U323" s="53">
        <v>420925.10074919398</v>
      </c>
      <c r="V323" s="53">
        <v>13457.1790203452</v>
      </c>
      <c r="W323" s="53">
        <v>2.08652651309967</v>
      </c>
      <c r="X323" s="53">
        <v>289.91870880126902</v>
      </c>
      <c r="Z323" s="55">
        <v>0</v>
      </c>
      <c r="AA323" s="55">
        <v>0</v>
      </c>
      <c r="AB323" s="55">
        <v>0</v>
      </c>
      <c r="AC323" s="55">
        <v>0.2018259</v>
      </c>
      <c r="AD323" s="55">
        <v>3.81581E-2</v>
      </c>
      <c r="AE323" s="55">
        <v>0</v>
      </c>
      <c r="AF323" s="55">
        <v>0.76001600000000002</v>
      </c>
      <c r="AG323" s="55">
        <v>0</v>
      </c>
      <c r="AH323" s="55">
        <v>0</v>
      </c>
      <c r="AI323" s="55">
        <v>0</v>
      </c>
      <c r="AJ323" s="55">
        <v>0</v>
      </c>
      <c r="AK323" s="55">
        <v>0</v>
      </c>
      <c r="AM323" s="55">
        <v>0</v>
      </c>
      <c r="AN323" s="55">
        <v>0</v>
      </c>
      <c r="AO323" s="55">
        <v>0</v>
      </c>
      <c r="AP323" s="55">
        <v>6.3770099999999996E-2</v>
      </c>
      <c r="AQ323" s="55">
        <v>0.87427869999999996</v>
      </c>
      <c r="AR323" s="55">
        <v>0</v>
      </c>
      <c r="AS323" s="55">
        <v>6.1951199999999998E-2</v>
      </c>
      <c r="AT323" s="55">
        <v>0</v>
      </c>
      <c r="AU323" s="55">
        <v>0</v>
      </c>
      <c r="AV323" s="55">
        <v>0</v>
      </c>
      <c r="AW323" s="55">
        <v>0</v>
      </c>
      <c r="AX323" s="55">
        <v>0</v>
      </c>
      <c r="AZ323" s="16" t="s">
        <v>337</v>
      </c>
      <c r="BA323" s="56">
        <v>0.34</v>
      </c>
      <c r="BB323" s="56">
        <v>0.44</v>
      </c>
      <c r="BC323" s="56">
        <v>0.22</v>
      </c>
      <c r="BE323" s="57"/>
    </row>
    <row r="324" spans="2:57" s="12" customFormat="1" ht="12.75" customHeight="1" x14ac:dyDescent="0.15">
      <c r="B324" s="16" t="s">
        <v>91</v>
      </c>
      <c r="C324" s="16" t="s">
        <v>335</v>
      </c>
      <c r="D324" s="16" t="s">
        <v>33</v>
      </c>
      <c r="E324" s="16"/>
      <c r="F324" s="53">
        <v>475.27252995967802</v>
      </c>
      <c r="G324" s="54">
        <v>0.39663713353440799</v>
      </c>
      <c r="H324" s="54">
        <v>1.3273402754814501</v>
      </c>
      <c r="I324" s="54">
        <v>49.020053163439698</v>
      </c>
      <c r="J324" s="54">
        <v>46.413690899159803</v>
      </c>
      <c r="K324" s="54">
        <v>2.84227921193837</v>
      </c>
      <c r="L324" s="54">
        <v>0</v>
      </c>
      <c r="M324" s="54">
        <v>3.3012760925361322</v>
      </c>
      <c r="O324" s="53">
        <v>0</v>
      </c>
      <c r="P324" s="53">
        <v>0</v>
      </c>
      <c r="Q324" s="53">
        <v>0</v>
      </c>
      <c r="R324" s="53">
        <v>0</v>
      </c>
      <c r="S324" s="53">
        <v>168.76555621623899</v>
      </c>
      <c r="T324" s="53">
        <v>0</v>
      </c>
      <c r="U324" s="53">
        <v>0</v>
      </c>
      <c r="V324" s="53">
        <v>306.50697374343798</v>
      </c>
      <c r="W324" s="53">
        <v>0</v>
      </c>
      <c r="X324" s="53">
        <v>0</v>
      </c>
      <c r="Z324" s="55">
        <v>0</v>
      </c>
      <c r="AA324" s="55">
        <v>0</v>
      </c>
      <c r="AB324" s="55">
        <v>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M324" s="55">
        <v>0</v>
      </c>
      <c r="AN324" s="55">
        <v>0</v>
      </c>
      <c r="AO324" s="55">
        <v>0</v>
      </c>
      <c r="AP324" s="55">
        <v>0</v>
      </c>
      <c r="AQ324" s="55">
        <v>0</v>
      </c>
      <c r="AR324" s="55">
        <v>0</v>
      </c>
      <c r="AS324" s="55">
        <v>0</v>
      </c>
      <c r="AT324" s="55">
        <v>0</v>
      </c>
      <c r="AU324" s="55">
        <v>0</v>
      </c>
      <c r="AV324" s="55">
        <v>0</v>
      </c>
      <c r="AW324" s="55">
        <v>0</v>
      </c>
      <c r="AX324" s="55">
        <v>0</v>
      </c>
      <c r="AZ324" s="16" t="s">
        <v>335</v>
      </c>
      <c r="BA324" s="56">
        <v>0.18</v>
      </c>
      <c r="BB324" s="56">
        <v>0.43</v>
      </c>
      <c r="BC324" s="56">
        <v>0.39</v>
      </c>
      <c r="BE324" s="57"/>
    </row>
    <row r="325" spans="2:57" s="12" customFormat="1" ht="12.75" customHeight="1" x14ac:dyDescent="0.15">
      <c r="B325" s="16" t="s">
        <v>92</v>
      </c>
      <c r="C325" s="16" t="s">
        <v>338</v>
      </c>
      <c r="D325" s="16" t="s">
        <v>36</v>
      </c>
      <c r="E325" s="16"/>
      <c r="F325" s="53">
        <v>1254625.6043950899</v>
      </c>
      <c r="G325" s="54">
        <v>5.2065722745985497E-2</v>
      </c>
      <c r="H325" s="54">
        <v>2.8173424582359599</v>
      </c>
      <c r="I325" s="54">
        <v>46.935547332179098</v>
      </c>
      <c r="J325" s="54">
        <v>46.765493776699202</v>
      </c>
      <c r="K325" s="54">
        <v>0.45862938739505599</v>
      </c>
      <c r="L325" s="54">
        <v>2.4291929179534302</v>
      </c>
      <c r="M325" s="54">
        <v>4.6915426493126001E-2</v>
      </c>
      <c r="O325" s="53">
        <v>2059.3030485510799</v>
      </c>
      <c r="P325" s="53">
        <v>32908.782592773401</v>
      </c>
      <c r="Q325" s="53">
        <v>342032.50512105197</v>
      </c>
      <c r="R325" s="53">
        <v>196139.53767776399</v>
      </c>
      <c r="S325" s="53">
        <v>28312.113135814601</v>
      </c>
      <c r="T325" s="53">
        <v>211002.97955822901</v>
      </c>
      <c r="U325" s="53">
        <v>436929.84080982202</v>
      </c>
      <c r="V325" s="53">
        <v>4819.9062194824201</v>
      </c>
      <c r="W325" s="53">
        <v>13.2912260890007</v>
      </c>
      <c r="X325" s="53">
        <v>407.34500551223698</v>
      </c>
      <c r="Z325" s="55">
        <v>0</v>
      </c>
      <c r="AA325" s="55">
        <v>0</v>
      </c>
      <c r="AB325" s="55">
        <v>0.52893049999999997</v>
      </c>
      <c r="AC325" s="55">
        <v>0.1070033</v>
      </c>
      <c r="AD325" s="55">
        <v>9.0466000000000001E-3</v>
      </c>
      <c r="AE325" s="55">
        <v>0</v>
      </c>
      <c r="AF325" s="55">
        <v>0</v>
      </c>
      <c r="AG325" s="55">
        <v>0.35501949999999999</v>
      </c>
      <c r="AH325" s="55">
        <v>0</v>
      </c>
      <c r="AI325" s="55">
        <v>0</v>
      </c>
      <c r="AJ325" s="55">
        <v>0</v>
      </c>
      <c r="AK325" s="55">
        <v>0</v>
      </c>
      <c r="AM325" s="55">
        <v>0</v>
      </c>
      <c r="AN325" s="55">
        <v>0</v>
      </c>
      <c r="AO325" s="55">
        <v>0.4941295</v>
      </c>
      <c r="AP325" s="55">
        <v>0.1225624</v>
      </c>
      <c r="AQ325" s="55">
        <v>3.5728000000000003E-2</v>
      </c>
      <c r="AR325" s="55">
        <v>0</v>
      </c>
      <c r="AS325" s="55">
        <v>0</v>
      </c>
      <c r="AT325" s="55">
        <v>0.3475801</v>
      </c>
      <c r="AU325" s="55">
        <v>0</v>
      </c>
      <c r="AV325" s="55">
        <v>0</v>
      </c>
      <c r="AW325" s="55">
        <v>0</v>
      </c>
      <c r="AX325" s="55">
        <v>0</v>
      </c>
      <c r="AZ325" s="16" t="s">
        <v>339</v>
      </c>
      <c r="BA325" s="56">
        <v>0.48</v>
      </c>
      <c r="BB325" s="56">
        <v>0.39</v>
      </c>
      <c r="BC325" s="56">
        <v>0.12</v>
      </c>
      <c r="BE325" s="57"/>
    </row>
    <row r="326" spans="2:57" s="12" customFormat="1" ht="12.75" customHeight="1" x14ac:dyDescent="0.15">
      <c r="B326" s="16" t="s">
        <v>93</v>
      </c>
      <c r="C326" s="16" t="s">
        <v>340</v>
      </c>
      <c r="D326" s="16" t="s">
        <v>37</v>
      </c>
      <c r="E326" s="16"/>
      <c r="F326" s="53">
        <v>448.39787012338599</v>
      </c>
      <c r="G326" s="54">
        <v>0.17014425658597701</v>
      </c>
      <c r="H326" s="54">
        <v>3.5088841715219301</v>
      </c>
      <c r="I326" s="54">
        <v>25.394807243311799</v>
      </c>
      <c r="J326" s="54">
        <v>15.8621095663117</v>
      </c>
      <c r="K326" s="54">
        <v>1.9693481316516099</v>
      </c>
      <c r="L326" s="54">
        <v>0</v>
      </c>
      <c r="M326" s="54">
        <v>15.365876953149799</v>
      </c>
      <c r="O326" s="53">
        <v>446.752908349037</v>
      </c>
      <c r="P326" s="53">
        <v>0</v>
      </c>
      <c r="Q326" s="53">
        <v>0</v>
      </c>
      <c r="R326" s="53">
        <v>0</v>
      </c>
      <c r="S326" s="53">
        <v>0</v>
      </c>
      <c r="T326" s="53">
        <v>0</v>
      </c>
      <c r="U326" s="53">
        <v>0</v>
      </c>
      <c r="V326" s="53">
        <v>0</v>
      </c>
      <c r="W326" s="53">
        <v>1.64496177434921</v>
      </c>
      <c r="X326" s="53">
        <v>0</v>
      </c>
      <c r="Z326" s="55">
        <v>0</v>
      </c>
      <c r="AA326" s="55">
        <v>0</v>
      </c>
      <c r="AB326" s="55">
        <v>0</v>
      </c>
      <c r="AC326" s="55">
        <v>0</v>
      </c>
      <c r="AD326" s="55">
        <v>0</v>
      </c>
      <c r="AE326" s="55">
        <v>0</v>
      </c>
      <c r="AF326" s="55">
        <v>0</v>
      </c>
      <c r="AG326" s="55">
        <v>0</v>
      </c>
      <c r="AH326" s="55">
        <v>0</v>
      </c>
      <c r="AI326" s="55">
        <v>0</v>
      </c>
      <c r="AJ326" s="55">
        <v>0</v>
      </c>
      <c r="AK326" s="55">
        <v>0</v>
      </c>
      <c r="AM326" s="55">
        <v>0</v>
      </c>
      <c r="AN326" s="55">
        <v>0</v>
      </c>
      <c r="AO326" s="55">
        <v>0</v>
      </c>
      <c r="AP326" s="55">
        <v>0</v>
      </c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Z326" s="16" t="s">
        <v>340</v>
      </c>
      <c r="BA326" s="56">
        <v>0.4</v>
      </c>
      <c r="BB326" s="56">
        <v>0.56000000000000005</v>
      </c>
      <c r="BC326" s="56">
        <v>0.04</v>
      </c>
      <c r="BE326" s="57"/>
    </row>
    <row r="327" spans="2:57" s="12" customFormat="1" ht="12.75" customHeight="1" x14ac:dyDescent="0.15">
      <c r="B327" s="16" t="s">
        <v>94</v>
      </c>
      <c r="C327" s="16" t="s">
        <v>341</v>
      </c>
      <c r="D327" s="16" t="s">
        <v>37</v>
      </c>
      <c r="E327" s="16"/>
      <c r="F327" s="53">
        <v>2780529.89501312</v>
      </c>
      <c r="G327" s="54">
        <v>0.64123363615275297</v>
      </c>
      <c r="H327" s="54">
        <v>9.7165250080426002</v>
      </c>
      <c r="I327" s="54">
        <v>12.4601787094876</v>
      </c>
      <c r="J327" s="54">
        <v>63.325039253737799</v>
      </c>
      <c r="K327" s="54">
        <v>0.39564603782839702</v>
      </c>
      <c r="L327" s="54">
        <v>11.5951924491707</v>
      </c>
      <c r="M327" s="54">
        <v>1.58815051044112</v>
      </c>
      <c r="O327" s="53">
        <v>22169.837537527001</v>
      </c>
      <c r="P327" s="53">
        <v>374604.06472262699</v>
      </c>
      <c r="Q327" s="53">
        <v>285533.145152151</v>
      </c>
      <c r="R327" s="53">
        <v>912191.41201925196</v>
      </c>
      <c r="S327" s="53">
        <v>151738.76152115999</v>
      </c>
      <c r="T327" s="53">
        <v>535604.43869566906</v>
      </c>
      <c r="U327" s="53">
        <v>420413.78422808601</v>
      </c>
      <c r="V327" s="53">
        <v>57534.444812476599</v>
      </c>
      <c r="W327" s="53">
        <v>7.6416290402412397</v>
      </c>
      <c r="X327" s="53">
        <v>20732.364695131699</v>
      </c>
      <c r="Z327" s="55">
        <v>0</v>
      </c>
      <c r="AA327" s="55">
        <v>0</v>
      </c>
      <c r="AB327" s="55">
        <v>4.0299999999999997E-5</v>
      </c>
      <c r="AC327" s="55">
        <v>0.2235375</v>
      </c>
      <c r="AD327" s="55">
        <v>1.4092E-3</v>
      </c>
      <c r="AE327" s="55">
        <v>0.63645370000000001</v>
      </c>
      <c r="AF327" s="55">
        <v>0</v>
      </c>
      <c r="AG327" s="55">
        <v>7.2174600000000005E-2</v>
      </c>
      <c r="AH327" s="55">
        <v>0</v>
      </c>
      <c r="AI327" s="55">
        <v>0</v>
      </c>
      <c r="AJ327" s="55">
        <v>7.25E-5</v>
      </c>
      <c r="AK327" s="55">
        <v>6.6312399999999994E-2</v>
      </c>
      <c r="AM327" s="55">
        <v>0</v>
      </c>
      <c r="AN327" s="55">
        <v>0</v>
      </c>
      <c r="AO327" s="55">
        <v>4.57E-5</v>
      </c>
      <c r="AP327" s="55">
        <v>0.2802789</v>
      </c>
      <c r="AQ327" s="55">
        <v>0.16397049999999999</v>
      </c>
      <c r="AR327" s="55">
        <v>0.2645865</v>
      </c>
      <c r="AS327" s="55">
        <v>0</v>
      </c>
      <c r="AT327" s="55">
        <v>0.1225324</v>
      </c>
      <c r="AU327" s="55">
        <v>0</v>
      </c>
      <c r="AV327" s="55">
        <v>0</v>
      </c>
      <c r="AW327" s="55">
        <v>0.1674435</v>
      </c>
      <c r="AX327" s="55">
        <v>1.1424E-3</v>
      </c>
      <c r="AZ327" s="16" t="s">
        <v>342</v>
      </c>
      <c r="BA327" s="56">
        <v>0.24</v>
      </c>
      <c r="BB327" s="56">
        <v>0.51</v>
      </c>
      <c r="BC327" s="56">
        <v>0.24</v>
      </c>
      <c r="BE327" s="57"/>
    </row>
    <row r="328" spans="2:57" s="12" customFormat="1" ht="12.75" customHeight="1" x14ac:dyDescent="0.15">
      <c r="B328" s="16" t="s">
        <v>95</v>
      </c>
      <c r="C328" s="16" t="s">
        <v>343</v>
      </c>
      <c r="D328" s="16" t="s">
        <v>34</v>
      </c>
      <c r="E328" s="16"/>
      <c r="F328" s="53">
        <v>29595.641939163201</v>
      </c>
      <c r="G328" s="54">
        <v>9.6608036945386093</v>
      </c>
      <c r="H328" s="54">
        <v>8.6495877264085106</v>
      </c>
      <c r="I328" s="54">
        <v>8.1490251442390207</v>
      </c>
      <c r="J328" s="54">
        <v>67.514674188830895</v>
      </c>
      <c r="K328" s="54">
        <v>2.0441820202867298</v>
      </c>
      <c r="L328" s="54">
        <v>0.22669216718989901</v>
      </c>
      <c r="M328" s="54">
        <v>3.7550350355853102</v>
      </c>
      <c r="O328" s="53">
        <v>65.292648315429602</v>
      </c>
      <c r="P328" s="53">
        <v>164.21389961242599</v>
      </c>
      <c r="Q328" s="53">
        <v>10313.742800116501</v>
      </c>
      <c r="R328" s="53">
        <v>788.399085521698</v>
      </c>
      <c r="S328" s="53">
        <v>11479.514961004201</v>
      </c>
      <c r="T328" s="53">
        <v>823.08012008666901</v>
      </c>
      <c r="U328" s="53">
        <v>3458.6142129897999</v>
      </c>
      <c r="V328" s="53">
        <v>1390.7733091115899</v>
      </c>
      <c r="W328" s="53">
        <v>0</v>
      </c>
      <c r="X328" s="53">
        <v>1112.0109024047799</v>
      </c>
      <c r="Z328" s="55">
        <v>0</v>
      </c>
      <c r="AA328" s="55">
        <v>0</v>
      </c>
      <c r="AB328" s="55">
        <v>0</v>
      </c>
      <c r="AC328" s="55">
        <v>5.2881999999999998E-3</v>
      </c>
      <c r="AD328" s="55">
        <v>0</v>
      </c>
      <c r="AE328" s="55">
        <v>0</v>
      </c>
      <c r="AF328" s="55">
        <v>0</v>
      </c>
      <c r="AG328" s="55">
        <v>0</v>
      </c>
      <c r="AH328" s="55">
        <v>0</v>
      </c>
      <c r="AI328" s="55">
        <v>0</v>
      </c>
      <c r="AJ328" s="55">
        <v>0</v>
      </c>
      <c r="AK328" s="55">
        <v>0.99471180000000003</v>
      </c>
      <c r="AM328" s="55">
        <v>0</v>
      </c>
      <c r="AN328" s="55">
        <v>0</v>
      </c>
      <c r="AO328" s="55">
        <v>0</v>
      </c>
      <c r="AP328" s="55">
        <v>1.54597E-2</v>
      </c>
      <c r="AQ328" s="55">
        <v>0</v>
      </c>
      <c r="AR328" s="55">
        <v>0</v>
      </c>
      <c r="AS328" s="55">
        <v>0</v>
      </c>
      <c r="AT328" s="55">
        <v>0</v>
      </c>
      <c r="AU328" s="55">
        <v>0</v>
      </c>
      <c r="AV328" s="55">
        <v>0</v>
      </c>
      <c r="AW328" s="55">
        <v>0.98454030000000003</v>
      </c>
      <c r="AX328" s="55">
        <v>0</v>
      </c>
      <c r="AZ328" s="16" t="s">
        <v>341</v>
      </c>
      <c r="BA328" s="56">
        <v>0.32</v>
      </c>
      <c r="BB328" s="56">
        <v>0.6</v>
      </c>
      <c r="BC328" s="56">
        <v>0.08</v>
      </c>
      <c r="BE328" s="57"/>
    </row>
    <row r="329" spans="2:57" s="12" customFormat="1" ht="12.75" customHeight="1" x14ac:dyDescent="0.15">
      <c r="B329" s="16" t="s">
        <v>96</v>
      </c>
      <c r="C329" s="16" t="s">
        <v>344</v>
      </c>
      <c r="D329" s="16" t="s">
        <v>33</v>
      </c>
      <c r="E329" s="16"/>
      <c r="F329" s="53">
        <v>7709156.21219372</v>
      </c>
      <c r="G329" s="54">
        <v>0.26440281806757499</v>
      </c>
      <c r="H329" s="54">
        <v>5.9197544091451597</v>
      </c>
      <c r="I329" s="54">
        <v>11.5913318576166</v>
      </c>
      <c r="J329" s="54">
        <v>64.675529357529598</v>
      </c>
      <c r="K329" s="54">
        <v>0.14707854592654801</v>
      </c>
      <c r="L329" s="54">
        <v>16.4586162768686</v>
      </c>
      <c r="M329" s="54">
        <v>0.28220247875239601</v>
      </c>
      <c r="O329" s="53">
        <v>829866.65431493497</v>
      </c>
      <c r="P329" s="53">
        <v>3425705.9618732901</v>
      </c>
      <c r="Q329" s="53">
        <v>119115.28660875501</v>
      </c>
      <c r="R329" s="53">
        <v>2300595.3993495698</v>
      </c>
      <c r="S329" s="53">
        <v>14437.0071553587</v>
      </c>
      <c r="T329" s="53">
        <v>607823.19462835696</v>
      </c>
      <c r="U329" s="53">
        <v>317665.616441369</v>
      </c>
      <c r="V329" s="53">
        <v>841.12003946304299</v>
      </c>
      <c r="W329" s="53">
        <v>167.261372327804</v>
      </c>
      <c r="X329" s="53">
        <v>92938.710410296902</v>
      </c>
      <c r="Z329" s="55">
        <v>1.3483E-3</v>
      </c>
      <c r="AA329" s="55">
        <v>0</v>
      </c>
      <c r="AB329" s="55">
        <v>4.4449000000000002E-2</v>
      </c>
      <c r="AC329" s="55">
        <v>0.43189559999999999</v>
      </c>
      <c r="AD329" s="55">
        <v>3.6074000000000002E-3</v>
      </c>
      <c r="AE329" s="55">
        <v>0.35372589999999998</v>
      </c>
      <c r="AF329" s="55">
        <v>0.16000929999999999</v>
      </c>
      <c r="AG329" s="55">
        <v>4.9645999999999996E-3</v>
      </c>
      <c r="AH329" s="55">
        <v>0</v>
      </c>
      <c r="AI329" s="55">
        <v>0</v>
      </c>
      <c r="AJ329" s="55">
        <v>0</v>
      </c>
      <c r="AK329" s="55">
        <v>0</v>
      </c>
      <c r="AM329" s="55">
        <v>3.0718E-3</v>
      </c>
      <c r="AN329" s="55">
        <v>0</v>
      </c>
      <c r="AO329" s="55">
        <v>7.6251399999999997E-2</v>
      </c>
      <c r="AP329" s="55">
        <v>0.33346039999999999</v>
      </c>
      <c r="AQ329" s="55">
        <v>0.43135679999999998</v>
      </c>
      <c r="AR329" s="55">
        <v>0.1089642</v>
      </c>
      <c r="AS329" s="55">
        <v>3.8356000000000001E-2</v>
      </c>
      <c r="AT329" s="55">
        <v>8.5394000000000008E-3</v>
      </c>
      <c r="AU329" s="55">
        <v>0</v>
      </c>
      <c r="AV329" s="55">
        <v>0</v>
      </c>
      <c r="AW329" s="55">
        <v>0</v>
      </c>
      <c r="AX329" s="55">
        <v>0</v>
      </c>
      <c r="AZ329" s="16" t="s">
        <v>344</v>
      </c>
      <c r="BA329" s="56">
        <v>0.08</v>
      </c>
      <c r="BB329" s="56">
        <v>0.51</v>
      </c>
      <c r="BC329" s="56">
        <v>0.41</v>
      </c>
      <c r="BE329" s="57"/>
    </row>
    <row r="330" spans="2:57" s="12" customFormat="1" ht="12.75" customHeight="1" x14ac:dyDescent="0.15">
      <c r="B330" s="16" t="s">
        <v>98</v>
      </c>
      <c r="C330" s="16" t="s">
        <v>339</v>
      </c>
      <c r="D330" s="16" t="s">
        <v>33</v>
      </c>
      <c r="E330" s="16" t="s">
        <v>42</v>
      </c>
      <c r="F330" s="53">
        <v>83617.778302252205</v>
      </c>
      <c r="G330" s="54">
        <v>1.17677248426972</v>
      </c>
      <c r="H330" s="54">
        <v>16.1969858841118</v>
      </c>
      <c r="I330" s="54">
        <v>46.627544093298603</v>
      </c>
      <c r="J330" s="54">
        <v>32.277973463473401</v>
      </c>
      <c r="K330" s="54">
        <v>2.7521984808298399</v>
      </c>
      <c r="L330" s="54">
        <v>0.66758935905920402</v>
      </c>
      <c r="M330" s="54">
        <v>0.30093623456309199</v>
      </c>
      <c r="O330" s="53">
        <v>0</v>
      </c>
      <c r="P330" s="53">
        <v>321.66211968660298</v>
      </c>
      <c r="Q330" s="53">
        <v>12867.207374453499</v>
      </c>
      <c r="R330" s="53">
        <v>3314.01928055286</v>
      </c>
      <c r="S330" s="53">
        <v>21523.523351192402</v>
      </c>
      <c r="T330" s="53">
        <v>4347.6744389533997</v>
      </c>
      <c r="U330" s="53">
        <v>17254.086541175799</v>
      </c>
      <c r="V330" s="53">
        <v>23773.6207532882</v>
      </c>
      <c r="W330" s="53">
        <v>0</v>
      </c>
      <c r="X330" s="53">
        <v>215.98444294929499</v>
      </c>
      <c r="Z330" s="55">
        <v>0</v>
      </c>
      <c r="AA330" s="55">
        <v>0</v>
      </c>
      <c r="AB330" s="55">
        <v>0</v>
      </c>
      <c r="AC330" s="55">
        <v>0</v>
      </c>
      <c r="AD330" s="55">
        <v>0</v>
      </c>
      <c r="AE330" s="55">
        <v>0.88795849999999998</v>
      </c>
      <c r="AF330" s="55">
        <v>0</v>
      </c>
      <c r="AG330" s="55">
        <v>0</v>
      </c>
      <c r="AH330" s="55">
        <v>0</v>
      </c>
      <c r="AI330" s="55">
        <v>0</v>
      </c>
      <c r="AJ330" s="55">
        <v>0</v>
      </c>
      <c r="AK330" s="55">
        <v>0.11204160000000001</v>
      </c>
      <c r="AM330" s="55">
        <v>0</v>
      </c>
      <c r="AN330" s="55">
        <v>0</v>
      </c>
      <c r="AO330" s="55">
        <v>0</v>
      </c>
      <c r="AP330" s="55">
        <v>0</v>
      </c>
      <c r="AQ330" s="55">
        <v>0</v>
      </c>
      <c r="AR330" s="55">
        <v>0.88172989999999996</v>
      </c>
      <c r="AS330" s="55">
        <v>0</v>
      </c>
      <c r="AT330" s="55">
        <v>0</v>
      </c>
      <c r="AU330" s="55">
        <v>0</v>
      </c>
      <c r="AV330" s="55">
        <v>0</v>
      </c>
      <c r="AW330" s="55">
        <v>0.1182701</v>
      </c>
      <c r="AX330" s="55">
        <v>0</v>
      </c>
      <c r="AZ330" s="16" t="s">
        <v>345</v>
      </c>
      <c r="BA330" s="56">
        <v>0.31</v>
      </c>
      <c r="BB330" s="56">
        <v>0.55000000000000004</v>
      </c>
      <c r="BC330" s="56">
        <v>0.14000000000000001</v>
      </c>
      <c r="BE330" s="57"/>
    </row>
    <row r="331" spans="2:57" s="12" customFormat="1" ht="12.75" customHeight="1" x14ac:dyDescent="0.15">
      <c r="B331" s="16" t="s">
        <v>99</v>
      </c>
      <c r="C331" s="16" t="s">
        <v>343</v>
      </c>
      <c r="D331" s="16" t="s">
        <v>34</v>
      </c>
      <c r="E331" s="16"/>
      <c r="F331" s="53">
        <v>164691.946692764</v>
      </c>
      <c r="G331" s="54">
        <v>8.7597986558235004</v>
      </c>
      <c r="H331" s="54">
        <v>4.3628796338896398</v>
      </c>
      <c r="I331" s="54">
        <v>6.0565240596233396</v>
      </c>
      <c r="J331" s="54">
        <v>29.827723421890301</v>
      </c>
      <c r="K331" s="54">
        <v>1.27818875741347</v>
      </c>
      <c r="L331" s="54">
        <v>1.43643886506102</v>
      </c>
      <c r="M331" s="54">
        <v>0.53359737224187798</v>
      </c>
      <c r="O331" s="53">
        <v>1830.09823989868</v>
      </c>
      <c r="P331" s="53">
        <v>7136.84177398681</v>
      </c>
      <c r="Q331" s="53">
        <v>16121.9798290133</v>
      </c>
      <c r="R331" s="53">
        <v>15618.844494044701</v>
      </c>
      <c r="S331" s="53">
        <v>16372.4549810886</v>
      </c>
      <c r="T331" s="53">
        <v>8668.1682635545694</v>
      </c>
      <c r="U331" s="53">
        <v>15495.4773020148</v>
      </c>
      <c r="V331" s="53">
        <v>4816.1601521968796</v>
      </c>
      <c r="W331" s="53">
        <v>0</v>
      </c>
      <c r="X331" s="53">
        <v>78631.921656966195</v>
      </c>
      <c r="Z331" s="55">
        <v>0</v>
      </c>
      <c r="AA331" s="55">
        <v>0</v>
      </c>
      <c r="AB331" s="55">
        <v>0</v>
      </c>
      <c r="AC331" s="55">
        <v>0.3910324</v>
      </c>
      <c r="AD331" s="55">
        <v>0</v>
      </c>
      <c r="AE331" s="55">
        <v>0</v>
      </c>
      <c r="AF331" s="55">
        <v>0</v>
      </c>
      <c r="AG331" s="55">
        <v>0</v>
      </c>
      <c r="AH331" s="55">
        <v>0</v>
      </c>
      <c r="AI331" s="55">
        <v>0</v>
      </c>
      <c r="AJ331" s="55">
        <v>0</v>
      </c>
      <c r="AK331" s="55">
        <v>0.60896760000000005</v>
      </c>
      <c r="AM331" s="55">
        <v>0</v>
      </c>
      <c r="AN331" s="55">
        <v>0</v>
      </c>
      <c r="AO331" s="55">
        <v>0</v>
      </c>
      <c r="AP331" s="55">
        <v>0.39733249999999998</v>
      </c>
      <c r="AQ331" s="55">
        <v>0</v>
      </c>
      <c r="AR331" s="55">
        <v>0</v>
      </c>
      <c r="AS331" s="55">
        <v>0</v>
      </c>
      <c r="AT331" s="55">
        <v>0</v>
      </c>
      <c r="AU331" s="55">
        <v>0</v>
      </c>
      <c r="AV331" s="55">
        <v>0</v>
      </c>
      <c r="AW331" s="55">
        <v>0.60266750000000002</v>
      </c>
      <c r="AX331" s="55">
        <v>0</v>
      </c>
      <c r="AZ331" s="16" t="s">
        <v>346</v>
      </c>
      <c r="BA331" s="56">
        <v>0.36</v>
      </c>
      <c r="BB331" s="56">
        <v>0.49</v>
      </c>
      <c r="BC331" s="56">
        <v>0.14000000000000001</v>
      </c>
      <c r="BE331" s="57"/>
    </row>
    <row r="332" spans="2:57" s="12" customFormat="1" ht="12.75" customHeight="1" x14ac:dyDescent="0.15">
      <c r="B332" s="16" t="s">
        <v>100</v>
      </c>
      <c r="C332" s="16" t="s">
        <v>340</v>
      </c>
      <c r="D332" s="16" t="s">
        <v>37</v>
      </c>
      <c r="E332" s="16"/>
      <c r="F332" s="53">
        <v>13375.653488755201</v>
      </c>
      <c r="G332" s="54">
        <v>2.7244357033597466</v>
      </c>
      <c r="H332" s="54">
        <v>1.51004204003929</v>
      </c>
      <c r="I332" s="54">
        <v>19.847650552629499</v>
      </c>
      <c r="J332" s="54">
        <v>24.155843867942298</v>
      </c>
      <c r="K332" s="54">
        <v>0.66313279619392795</v>
      </c>
      <c r="L332" s="54">
        <v>7.0629820526353804</v>
      </c>
      <c r="M332" s="54">
        <v>15.1581400426152</v>
      </c>
      <c r="O332" s="53">
        <v>1882.54526340961</v>
      </c>
      <c r="P332" s="53">
        <v>7203.0019668936702</v>
      </c>
      <c r="Q332" s="53">
        <v>0</v>
      </c>
      <c r="R332" s="53">
        <v>3547.4019796848202</v>
      </c>
      <c r="S332" s="53">
        <v>0</v>
      </c>
      <c r="T332" s="53">
        <v>206.75751525163599</v>
      </c>
      <c r="U332" s="53">
        <v>0</v>
      </c>
      <c r="V332" s="53">
        <v>0</v>
      </c>
      <c r="W332" s="53">
        <v>63.963525295257497</v>
      </c>
      <c r="X332" s="53">
        <v>471.98323822021399</v>
      </c>
      <c r="Z332" s="55">
        <v>0</v>
      </c>
      <c r="AA332" s="55">
        <v>0</v>
      </c>
      <c r="AB332" s="55">
        <v>0</v>
      </c>
      <c r="AC332" s="55">
        <v>0</v>
      </c>
      <c r="AD332" s="55">
        <v>0</v>
      </c>
      <c r="AE332" s="55">
        <v>0</v>
      </c>
      <c r="AF332" s="55">
        <v>0</v>
      </c>
      <c r="AG332" s="55">
        <v>0</v>
      </c>
      <c r="AH332" s="55">
        <v>0</v>
      </c>
      <c r="AI332" s="55">
        <v>0</v>
      </c>
      <c r="AJ332" s="55">
        <v>0</v>
      </c>
      <c r="AK332" s="55">
        <v>0</v>
      </c>
      <c r="AM332" s="55">
        <v>0</v>
      </c>
      <c r="AN332" s="55">
        <v>0</v>
      </c>
      <c r="AO332" s="55">
        <v>0</v>
      </c>
      <c r="AP332" s="55">
        <v>0</v>
      </c>
      <c r="AQ332" s="55">
        <v>0</v>
      </c>
      <c r="AR332" s="55">
        <v>0</v>
      </c>
      <c r="AS332" s="55">
        <v>0</v>
      </c>
      <c r="AT332" s="55">
        <v>0</v>
      </c>
      <c r="AU332" s="55">
        <v>0</v>
      </c>
      <c r="AV332" s="55">
        <v>0</v>
      </c>
      <c r="AW332" s="55">
        <v>0</v>
      </c>
      <c r="AX332" s="55">
        <v>0</v>
      </c>
      <c r="AZ332" s="16" t="s">
        <v>338</v>
      </c>
      <c r="BA332" s="56">
        <v>0.2</v>
      </c>
      <c r="BB332" s="56">
        <v>0.75</v>
      </c>
      <c r="BC332" s="56">
        <v>0.05</v>
      </c>
      <c r="BE332" s="57"/>
    </row>
    <row r="333" spans="2:57" s="12" customFormat="1" ht="12.75" customHeight="1" x14ac:dyDescent="0.15">
      <c r="B333" s="16" t="s">
        <v>101</v>
      </c>
      <c r="C333" s="16" t="s">
        <v>347</v>
      </c>
      <c r="D333" s="16" t="s">
        <v>36</v>
      </c>
      <c r="E333" s="16"/>
      <c r="F333" s="53">
        <v>675.75443851947705</v>
      </c>
      <c r="G333" s="54">
        <v>1.87124263711431</v>
      </c>
      <c r="H333" s="54">
        <v>14.795456781535872</v>
      </c>
      <c r="I333" s="54">
        <v>2.3270394862686E-3</v>
      </c>
      <c r="J333" s="54">
        <v>0.62793057527170004</v>
      </c>
      <c r="K333" s="54">
        <v>20.231601941855999</v>
      </c>
      <c r="L333" s="54">
        <v>30.026507512756002</v>
      </c>
      <c r="M333" s="54">
        <v>13.2858635142506</v>
      </c>
      <c r="O333" s="53">
        <v>0</v>
      </c>
      <c r="P333" s="53">
        <v>99.693553924560504</v>
      </c>
      <c r="Q333" s="53">
        <v>0</v>
      </c>
      <c r="R333" s="53">
        <v>217.66330671310399</v>
      </c>
      <c r="S333" s="53">
        <v>0</v>
      </c>
      <c r="T333" s="53">
        <v>280.34879696369097</v>
      </c>
      <c r="U333" s="53">
        <v>77.274032592773395</v>
      </c>
      <c r="V333" s="53">
        <v>0</v>
      </c>
      <c r="W333" s="53">
        <v>0.77474832534789995</v>
      </c>
      <c r="X333" s="53">
        <v>0</v>
      </c>
      <c r="Z333" s="55">
        <v>0</v>
      </c>
      <c r="AA333" s="55">
        <v>0</v>
      </c>
      <c r="AB333" s="55">
        <v>0</v>
      </c>
      <c r="AC333" s="55">
        <v>0</v>
      </c>
      <c r="AD333" s="55">
        <v>0</v>
      </c>
      <c r="AE333" s="55">
        <v>0</v>
      </c>
      <c r="AF333" s="55">
        <v>0</v>
      </c>
      <c r="AG333" s="55">
        <v>0</v>
      </c>
      <c r="AH333" s="55">
        <v>0</v>
      </c>
      <c r="AI333" s="55">
        <v>0</v>
      </c>
      <c r="AJ333" s="55">
        <v>0</v>
      </c>
      <c r="AK333" s="55">
        <v>0</v>
      </c>
      <c r="AM333" s="55">
        <v>0</v>
      </c>
      <c r="AN333" s="55">
        <v>0</v>
      </c>
      <c r="AO333" s="55">
        <v>0</v>
      </c>
      <c r="AP333" s="55">
        <v>0</v>
      </c>
      <c r="AQ333" s="55">
        <v>0</v>
      </c>
      <c r="AR333" s="55">
        <v>0</v>
      </c>
      <c r="AS333" s="55">
        <v>0</v>
      </c>
      <c r="AT333" s="55">
        <v>0</v>
      </c>
      <c r="AU333" s="55">
        <v>0</v>
      </c>
      <c r="AV333" s="55">
        <v>0</v>
      </c>
      <c r="AW333" s="55">
        <v>0</v>
      </c>
      <c r="AX333" s="55">
        <v>0</v>
      </c>
      <c r="AZ333" s="16" t="s">
        <v>348</v>
      </c>
      <c r="BA333" s="56">
        <v>0.34</v>
      </c>
      <c r="BB333" s="56">
        <v>0.54</v>
      </c>
      <c r="BC333" s="56">
        <v>0.11</v>
      </c>
      <c r="BE333" s="57"/>
    </row>
    <row r="334" spans="2:57" s="12" customFormat="1" ht="12.75" customHeight="1" x14ac:dyDescent="0.15">
      <c r="B334" s="16" t="s">
        <v>102</v>
      </c>
      <c r="C334" s="16" t="s">
        <v>333</v>
      </c>
      <c r="D334" s="16" t="s">
        <v>35</v>
      </c>
      <c r="E334" s="16"/>
      <c r="F334" s="53">
        <v>139322.24794864599</v>
      </c>
      <c r="G334" s="54">
        <v>26.511784448724399</v>
      </c>
      <c r="H334" s="54">
        <v>33.871370302054999</v>
      </c>
      <c r="I334" s="54">
        <v>6.86646120804589</v>
      </c>
      <c r="J334" s="54">
        <v>6.3689072307877597</v>
      </c>
      <c r="K334" s="54">
        <v>16.485201037789398</v>
      </c>
      <c r="L334" s="54">
        <v>1.5307645629331299</v>
      </c>
      <c r="M334" s="54">
        <v>5.2986388457305003</v>
      </c>
      <c r="O334" s="53">
        <v>20475.458867907499</v>
      </c>
      <c r="P334" s="53">
        <v>68612.2095847725</v>
      </c>
      <c r="Q334" s="53">
        <v>4297.3634449839501</v>
      </c>
      <c r="R334" s="53">
        <v>29945.951367735801</v>
      </c>
      <c r="S334" s="53">
        <v>1111.39764058589</v>
      </c>
      <c r="T334" s="53">
        <v>6447.9975270628902</v>
      </c>
      <c r="U334" s="53">
        <v>4970.3847621679297</v>
      </c>
      <c r="V334" s="53">
        <v>0</v>
      </c>
      <c r="W334" s="53">
        <v>117.965823709964</v>
      </c>
      <c r="X334" s="53">
        <v>3343.5189297199199</v>
      </c>
      <c r="Z334" s="55">
        <v>0</v>
      </c>
      <c r="AA334" s="55">
        <v>7.74508E-2</v>
      </c>
      <c r="AB334" s="55">
        <v>0.83306500000000006</v>
      </c>
      <c r="AC334" s="55">
        <v>0</v>
      </c>
      <c r="AD334" s="55">
        <v>0</v>
      </c>
      <c r="AE334" s="55">
        <v>0</v>
      </c>
      <c r="AF334" s="55">
        <v>0</v>
      </c>
      <c r="AG334" s="55">
        <v>8.9484099999999997E-2</v>
      </c>
      <c r="AH334" s="55">
        <v>0</v>
      </c>
      <c r="AI334" s="55">
        <v>0</v>
      </c>
      <c r="AJ334" s="55">
        <v>0</v>
      </c>
      <c r="AK334" s="55">
        <v>0</v>
      </c>
      <c r="AM334" s="55">
        <v>0</v>
      </c>
      <c r="AN334" s="55">
        <v>0.141067</v>
      </c>
      <c r="AO334" s="55">
        <v>0.72640970000000005</v>
      </c>
      <c r="AP334" s="55">
        <v>0</v>
      </c>
      <c r="AQ334" s="55">
        <v>0</v>
      </c>
      <c r="AR334" s="55">
        <v>0</v>
      </c>
      <c r="AS334" s="55">
        <v>0</v>
      </c>
      <c r="AT334" s="55">
        <v>0.13252330000000001</v>
      </c>
      <c r="AU334" s="55">
        <v>0</v>
      </c>
      <c r="AV334" s="55">
        <v>0</v>
      </c>
      <c r="AW334" s="55">
        <v>0</v>
      </c>
      <c r="AX334" s="55">
        <v>0</v>
      </c>
      <c r="AZ334" s="16" t="s">
        <v>349</v>
      </c>
      <c r="BA334" s="56">
        <v>0.16</v>
      </c>
      <c r="BB334" s="56">
        <v>0.49</v>
      </c>
      <c r="BC334" s="56">
        <v>0.35</v>
      </c>
      <c r="BE334" s="57"/>
    </row>
    <row r="335" spans="2:57" s="12" customFormat="1" ht="12.75" customHeight="1" x14ac:dyDescent="0.15">
      <c r="B335" s="16" t="s">
        <v>103</v>
      </c>
      <c r="C335" s="16" t="s">
        <v>340</v>
      </c>
      <c r="D335" s="16" t="s">
        <v>37</v>
      </c>
      <c r="E335" s="16"/>
      <c r="F335" s="53">
        <v>443.94958639144897</v>
      </c>
      <c r="G335" s="54">
        <v>1.05785860763955</v>
      </c>
      <c r="H335" s="54">
        <v>14.795456781535872</v>
      </c>
      <c r="I335" s="54">
        <v>1.08358138554482</v>
      </c>
      <c r="J335" s="54">
        <v>17.1840958718923</v>
      </c>
      <c r="K335" s="54">
        <v>10.4109725919383</v>
      </c>
      <c r="L335" s="54">
        <v>0</v>
      </c>
      <c r="M335" s="54">
        <v>23.473720663100501</v>
      </c>
      <c r="O335" s="53">
        <v>0</v>
      </c>
      <c r="P335" s="53">
        <v>0</v>
      </c>
      <c r="Q335" s="53">
        <v>143.212734222412</v>
      </c>
      <c r="R335" s="53">
        <v>0</v>
      </c>
      <c r="S335" s="53">
        <v>0</v>
      </c>
      <c r="T335" s="53">
        <v>4.1897778511047301</v>
      </c>
      <c r="U335" s="53">
        <v>296.54707431793202</v>
      </c>
      <c r="V335" s="53">
        <v>0</v>
      </c>
      <c r="W335" s="53">
        <v>0</v>
      </c>
      <c r="X335" s="53">
        <v>0</v>
      </c>
      <c r="Z335" s="55">
        <v>0</v>
      </c>
      <c r="AA335" s="55">
        <v>0</v>
      </c>
      <c r="AB335" s="55">
        <v>0</v>
      </c>
      <c r="AC335" s="55">
        <v>0</v>
      </c>
      <c r="AD335" s="55">
        <v>0</v>
      </c>
      <c r="AE335" s="55">
        <v>0</v>
      </c>
      <c r="AF335" s="55">
        <v>0</v>
      </c>
      <c r="AG335" s="55">
        <v>0</v>
      </c>
      <c r="AH335" s="55">
        <v>0</v>
      </c>
      <c r="AI335" s="55">
        <v>0</v>
      </c>
      <c r="AJ335" s="55">
        <v>0</v>
      </c>
      <c r="AK335" s="55">
        <v>0</v>
      </c>
      <c r="AM335" s="55">
        <v>0</v>
      </c>
      <c r="AN335" s="55">
        <v>0</v>
      </c>
      <c r="AO335" s="55">
        <v>0</v>
      </c>
      <c r="AP335" s="55">
        <v>0</v>
      </c>
      <c r="AQ335" s="55">
        <v>0</v>
      </c>
      <c r="AR335" s="55">
        <v>0</v>
      </c>
      <c r="AS335" s="55">
        <v>0</v>
      </c>
      <c r="AT335" s="55">
        <v>0</v>
      </c>
      <c r="AU335" s="55">
        <v>0</v>
      </c>
      <c r="AV335" s="55">
        <v>0</v>
      </c>
      <c r="AW335" s="55">
        <v>0</v>
      </c>
      <c r="AX335" s="55">
        <v>0</v>
      </c>
      <c r="AZ335" s="16" t="s">
        <v>350</v>
      </c>
      <c r="BA335" s="56">
        <v>0.31</v>
      </c>
      <c r="BB335" s="56">
        <v>0.56999999999999995</v>
      </c>
      <c r="BC335" s="56">
        <v>0.12</v>
      </c>
      <c r="BE335" s="57"/>
    </row>
    <row r="336" spans="2:57" s="12" customFormat="1" ht="12.75" customHeight="1" x14ac:dyDescent="0.15">
      <c r="B336" s="16" t="s">
        <v>104</v>
      </c>
      <c r="C336" s="16" t="s">
        <v>34</v>
      </c>
      <c r="D336" s="16" t="s">
        <v>34</v>
      </c>
      <c r="E336" s="16"/>
      <c r="F336" s="53">
        <v>206292.90026408399</v>
      </c>
      <c r="G336" s="54">
        <v>0.55002601422656605</v>
      </c>
      <c r="H336" s="54">
        <v>29.719124498849599</v>
      </c>
      <c r="I336" s="54">
        <v>38.035855721680498</v>
      </c>
      <c r="J336" s="54">
        <v>29.919177546831001</v>
      </c>
      <c r="K336" s="54">
        <v>1.512133146304</v>
      </c>
      <c r="L336" s="54">
        <v>0</v>
      </c>
      <c r="M336" s="54">
        <v>0.26368307545518199</v>
      </c>
      <c r="O336" s="53">
        <v>98.582000732421804</v>
      </c>
      <c r="P336" s="53">
        <v>1936.2331924438399</v>
      </c>
      <c r="Q336" s="53">
        <v>0</v>
      </c>
      <c r="R336" s="53">
        <v>152059.853934377</v>
      </c>
      <c r="S336" s="53">
        <v>0</v>
      </c>
      <c r="T336" s="53">
        <v>51195.749420374603</v>
      </c>
      <c r="U336" s="53">
        <v>856.46047210693303</v>
      </c>
      <c r="V336" s="53">
        <v>0</v>
      </c>
      <c r="W336" s="53">
        <v>0</v>
      </c>
      <c r="X336" s="53">
        <v>146.02124404907201</v>
      </c>
      <c r="Z336" s="55">
        <v>0</v>
      </c>
      <c r="AA336" s="55">
        <v>0</v>
      </c>
      <c r="AB336" s="55">
        <v>0</v>
      </c>
      <c r="AC336" s="55">
        <v>0</v>
      </c>
      <c r="AD336" s="55">
        <v>0</v>
      </c>
      <c r="AE336" s="55">
        <v>0</v>
      </c>
      <c r="AF336" s="55">
        <v>0</v>
      </c>
      <c r="AG336" s="55">
        <v>0</v>
      </c>
      <c r="AH336" s="55">
        <v>1</v>
      </c>
      <c r="AI336" s="55">
        <v>0</v>
      </c>
      <c r="AJ336" s="55">
        <v>0</v>
      </c>
      <c r="AK336" s="55">
        <v>0</v>
      </c>
      <c r="AM336" s="55">
        <v>0</v>
      </c>
      <c r="AN336" s="55">
        <v>0</v>
      </c>
      <c r="AO336" s="55">
        <v>0</v>
      </c>
      <c r="AP336" s="55">
        <v>0</v>
      </c>
      <c r="AQ336" s="55">
        <v>0</v>
      </c>
      <c r="AR336" s="55">
        <v>0</v>
      </c>
      <c r="AS336" s="55">
        <v>0</v>
      </c>
      <c r="AT336" s="55">
        <v>0</v>
      </c>
      <c r="AU336" s="55">
        <v>0</v>
      </c>
      <c r="AV336" s="55">
        <v>1</v>
      </c>
      <c r="AW336" s="55">
        <v>0</v>
      </c>
      <c r="AX336" s="55">
        <v>0</v>
      </c>
      <c r="AZ336" s="16" t="s">
        <v>336</v>
      </c>
      <c r="BA336" s="56">
        <v>0.16</v>
      </c>
      <c r="BB336" s="56">
        <v>0.49</v>
      </c>
      <c r="BC336" s="56">
        <v>0.35</v>
      </c>
      <c r="BE336" s="57"/>
    </row>
    <row r="337" spans="2:57" s="12" customFormat="1" ht="12.75" customHeight="1" x14ac:dyDescent="0.15">
      <c r="B337" s="16" t="s">
        <v>105</v>
      </c>
      <c r="C337" s="16" t="s">
        <v>339</v>
      </c>
      <c r="D337" s="16" t="s">
        <v>33</v>
      </c>
      <c r="E337" s="16" t="s">
        <v>42</v>
      </c>
      <c r="F337" s="53">
        <v>30510.5765544772</v>
      </c>
      <c r="G337" s="54">
        <v>1.3219632537042001</v>
      </c>
      <c r="H337" s="54">
        <v>25.443686378624701</v>
      </c>
      <c r="I337" s="54">
        <v>22.095343520016598</v>
      </c>
      <c r="J337" s="54">
        <v>37.582903259183503</v>
      </c>
      <c r="K337" s="54">
        <v>12.810940080935699</v>
      </c>
      <c r="L337" s="54">
        <v>2.35187068058661E-2</v>
      </c>
      <c r="M337" s="54">
        <v>1.7846568751448601E-2</v>
      </c>
      <c r="O337" s="53">
        <v>1402.49352455139</v>
      </c>
      <c r="P337" s="53">
        <v>5324.33022600412</v>
      </c>
      <c r="Q337" s="53">
        <v>1491.1459956169101</v>
      </c>
      <c r="R337" s="53">
        <v>4670.2155091762497</v>
      </c>
      <c r="S337" s="53">
        <v>0</v>
      </c>
      <c r="T337" s="53">
        <v>7391.3053288459696</v>
      </c>
      <c r="U337" s="53">
        <v>10231.0859702825</v>
      </c>
      <c r="V337" s="53">
        <v>0</v>
      </c>
      <c r="W337" s="53">
        <v>0</v>
      </c>
      <c r="X337" s="53">
        <v>0</v>
      </c>
      <c r="Z337" s="55">
        <v>0</v>
      </c>
      <c r="AA337" s="55">
        <v>0</v>
      </c>
      <c r="AB337" s="55">
        <v>0</v>
      </c>
      <c r="AC337" s="55">
        <v>0</v>
      </c>
      <c r="AD337" s="55">
        <v>0</v>
      </c>
      <c r="AE337" s="55">
        <v>1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5">
        <v>0</v>
      </c>
      <c r="AM337" s="55">
        <v>0</v>
      </c>
      <c r="AN337" s="55">
        <v>0</v>
      </c>
      <c r="AO337" s="55">
        <v>0</v>
      </c>
      <c r="AP337" s="55">
        <v>0</v>
      </c>
      <c r="AQ337" s="55">
        <v>0</v>
      </c>
      <c r="AR337" s="55">
        <v>1</v>
      </c>
      <c r="AS337" s="55">
        <v>0</v>
      </c>
      <c r="AT337" s="55">
        <v>0</v>
      </c>
      <c r="AU337" s="55">
        <v>0</v>
      </c>
      <c r="AV337" s="55">
        <v>0</v>
      </c>
      <c r="AW337" s="55">
        <v>0</v>
      </c>
      <c r="AX337" s="55">
        <v>0</v>
      </c>
      <c r="AZ337" s="16" t="s">
        <v>347</v>
      </c>
      <c r="BA337" s="56">
        <v>7.0000000000000007E-2</v>
      </c>
      <c r="BB337" s="56">
        <v>0.57999999999999996</v>
      </c>
      <c r="BC337" s="56">
        <v>0.35</v>
      </c>
      <c r="BE337" s="57"/>
    </row>
    <row r="338" spans="2:57" s="12" customFormat="1" ht="12.75" customHeight="1" x14ac:dyDescent="0.15">
      <c r="B338" s="16" t="s">
        <v>106</v>
      </c>
      <c r="C338" s="16" t="s">
        <v>342</v>
      </c>
      <c r="D338" s="16" t="s">
        <v>37</v>
      </c>
      <c r="E338" s="16"/>
      <c r="F338" s="53">
        <v>22365.708802699999</v>
      </c>
      <c r="G338" s="54">
        <v>0.203030318332305</v>
      </c>
      <c r="H338" s="54">
        <v>4.4319239082536299</v>
      </c>
      <c r="I338" s="54">
        <v>59.367812330599897</v>
      </c>
      <c r="J338" s="54">
        <v>27.991610506543299</v>
      </c>
      <c r="K338" s="54">
        <v>0.32660574746728899</v>
      </c>
      <c r="L338" s="54">
        <v>1.4041471021496299</v>
      </c>
      <c r="M338" s="54">
        <v>2.5901884084056901</v>
      </c>
      <c r="O338" s="53">
        <v>1447.07687866687</v>
      </c>
      <c r="P338" s="53">
        <v>6029.3157923221497</v>
      </c>
      <c r="Q338" s="53">
        <v>3864.1300015449501</v>
      </c>
      <c r="R338" s="53">
        <v>5636.3450045585596</v>
      </c>
      <c r="S338" s="53">
        <v>658.67963409423805</v>
      </c>
      <c r="T338" s="53">
        <v>1422.5321552753401</v>
      </c>
      <c r="U338" s="53">
        <v>3247.89068555831</v>
      </c>
      <c r="V338" s="53">
        <v>0</v>
      </c>
      <c r="W338" s="53">
        <v>17.255851149559</v>
      </c>
      <c r="X338" s="53">
        <v>42.482799530029297</v>
      </c>
      <c r="Z338" s="55">
        <v>0.68041240000000003</v>
      </c>
      <c r="AA338" s="55">
        <v>0</v>
      </c>
      <c r="AB338" s="55">
        <v>0.31958760000000003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M338" s="55">
        <v>0.69486400000000004</v>
      </c>
      <c r="AN338" s="55">
        <v>0</v>
      </c>
      <c r="AO338" s="55">
        <v>0.30513600000000002</v>
      </c>
      <c r="AP338" s="55">
        <v>0</v>
      </c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Z338" s="16" t="s">
        <v>351</v>
      </c>
      <c r="BA338" s="56">
        <v>0.28000000000000003</v>
      </c>
      <c r="BB338" s="56">
        <v>0.55000000000000004</v>
      </c>
      <c r="BC338" s="56">
        <v>0.17</v>
      </c>
      <c r="BE338" s="57"/>
    </row>
    <row r="339" spans="2:57" s="12" customFormat="1" ht="12.75" customHeight="1" x14ac:dyDescent="0.15">
      <c r="B339" s="16" t="s">
        <v>107</v>
      </c>
      <c r="C339" s="16" t="s">
        <v>350</v>
      </c>
      <c r="D339" s="16" t="s">
        <v>36</v>
      </c>
      <c r="E339" s="16"/>
      <c r="F339" s="53">
        <v>116281.23477959599</v>
      </c>
      <c r="G339" s="54">
        <v>0.10680998649448301</v>
      </c>
      <c r="H339" s="54">
        <v>28.5632270063427</v>
      </c>
      <c r="I339" s="54">
        <v>23.052085412134399</v>
      </c>
      <c r="J339" s="54">
        <v>46.013944927608797</v>
      </c>
      <c r="K339" s="54">
        <v>1.7180561708787701</v>
      </c>
      <c r="L339" s="54">
        <v>0</v>
      </c>
      <c r="M339" s="54">
        <v>0.39070720858985097</v>
      </c>
      <c r="O339" s="53">
        <v>7378.8559863567298</v>
      </c>
      <c r="P339" s="53">
        <v>36379.988074302601</v>
      </c>
      <c r="Q339" s="53">
        <v>0</v>
      </c>
      <c r="R339" s="53">
        <v>49908.490525543602</v>
      </c>
      <c r="S339" s="53">
        <v>0</v>
      </c>
      <c r="T339" s="53">
        <v>18211.306997478001</v>
      </c>
      <c r="U339" s="53">
        <v>4402.5931959152203</v>
      </c>
      <c r="V339" s="53">
        <v>0</v>
      </c>
      <c r="W339" s="53">
        <v>0</v>
      </c>
      <c r="X339" s="53">
        <v>0</v>
      </c>
      <c r="Z339" s="55">
        <v>0</v>
      </c>
      <c r="AA339" s="55">
        <v>0</v>
      </c>
      <c r="AB339" s="55">
        <v>0.40617389999999998</v>
      </c>
      <c r="AC339" s="55">
        <v>0.59382610000000002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M339" s="55">
        <v>0</v>
      </c>
      <c r="AN339" s="55">
        <v>0</v>
      </c>
      <c r="AO339" s="55">
        <v>0.44235350000000001</v>
      </c>
      <c r="AP339" s="55">
        <v>0.55764659999999999</v>
      </c>
      <c r="AQ339" s="55">
        <v>0</v>
      </c>
      <c r="AR339" s="55">
        <v>0</v>
      </c>
      <c r="AS339" s="55">
        <v>0</v>
      </c>
      <c r="AT339" s="55">
        <v>0</v>
      </c>
      <c r="AU339" s="55">
        <v>0</v>
      </c>
      <c r="AV339" s="55">
        <v>0</v>
      </c>
      <c r="AW339" s="55">
        <v>0</v>
      </c>
      <c r="AX339" s="55">
        <v>0</v>
      </c>
      <c r="AZ339" s="16" t="s">
        <v>333</v>
      </c>
      <c r="BA339" s="56">
        <v>0.25</v>
      </c>
      <c r="BB339" s="56">
        <v>0.42</v>
      </c>
      <c r="BC339" s="56">
        <v>0.33</v>
      </c>
      <c r="BE339" s="57"/>
    </row>
    <row r="340" spans="2:57" s="12" customFormat="1" ht="12.75" customHeight="1" x14ac:dyDescent="0.15">
      <c r="B340" s="16" t="s">
        <v>108</v>
      </c>
      <c r="C340" s="16" t="s">
        <v>333</v>
      </c>
      <c r="D340" s="16" t="s">
        <v>35</v>
      </c>
      <c r="E340" s="16"/>
      <c r="F340" s="53">
        <v>37760.681503951499</v>
      </c>
      <c r="G340" s="54">
        <v>0.937840563233453</v>
      </c>
      <c r="H340" s="54">
        <v>3.6446797170883101</v>
      </c>
      <c r="I340" s="54">
        <v>77.983131642241105</v>
      </c>
      <c r="J340" s="54">
        <v>11.3094825627983</v>
      </c>
      <c r="K340" s="54">
        <v>1.6719685959661501</v>
      </c>
      <c r="L340" s="54">
        <v>4.2412081713830201</v>
      </c>
      <c r="M340" s="54">
        <v>0.21168879825679601</v>
      </c>
      <c r="O340" s="53">
        <v>0</v>
      </c>
      <c r="P340" s="53">
        <v>0</v>
      </c>
      <c r="Q340" s="53">
        <v>873.92466735839798</v>
      </c>
      <c r="R340" s="53">
        <v>11.503693580627401</v>
      </c>
      <c r="S340" s="53">
        <v>5699.1218676566996</v>
      </c>
      <c r="T340" s="53">
        <v>139.606202125549</v>
      </c>
      <c r="U340" s="53">
        <v>377.98159909248301</v>
      </c>
      <c r="V340" s="53">
        <v>30658.543474137699</v>
      </c>
      <c r="W340" s="53">
        <v>0</v>
      </c>
      <c r="X340" s="53">
        <v>0</v>
      </c>
      <c r="Z340" s="55">
        <v>0</v>
      </c>
      <c r="AA340" s="55">
        <v>0</v>
      </c>
      <c r="AB340" s="55">
        <v>0</v>
      </c>
      <c r="AC340" s="55">
        <v>0</v>
      </c>
      <c r="AD340" s="55">
        <v>0</v>
      </c>
      <c r="AE340" s="55">
        <v>0</v>
      </c>
      <c r="AF340" s="55">
        <v>0</v>
      </c>
      <c r="AG340" s="55">
        <v>0.70927320000000005</v>
      </c>
      <c r="AH340" s="55">
        <v>0</v>
      </c>
      <c r="AI340" s="55">
        <v>0</v>
      </c>
      <c r="AJ340" s="55">
        <v>0</v>
      </c>
      <c r="AK340" s="55">
        <v>0.29072680000000001</v>
      </c>
      <c r="AM340" s="55">
        <v>0</v>
      </c>
      <c r="AN340" s="55">
        <v>0</v>
      </c>
      <c r="AO340" s="55">
        <v>0</v>
      </c>
      <c r="AP340" s="55">
        <v>0</v>
      </c>
      <c r="AQ340" s="55">
        <v>0</v>
      </c>
      <c r="AR340" s="55">
        <v>0</v>
      </c>
      <c r="AS340" s="55">
        <v>0</v>
      </c>
      <c r="AT340" s="55">
        <v>0.68164060000000004</v>
      </c>
      <c r="AU340" s="55">
        <v>0</v>
      </c>
      <c r="AV340" s="55">
        <v>0</v>
      </c>
      <c r="AW340" s="55">
        <v>0.31835940000000001</v>
      </c>
      <c r="AX340" s="55">
        <v>0</v>
      </c>
      <c r="AZ340" s="16" t="s">
        <v>352</v>
      </c>
      <c r="BA340" s="56">
        <v>0.17</v>
      </c>
      <c r="BB340" s="56">
        <v>0.48</v>
      </c>
      <c r="BC340" s="56">
        <v>0.35</v>
      </c>
      <c r="BE340" s="57"/>
    </row>
    <row r="341" spans="2:57" s="12" customFormat="1" ht="12.75" customHeight="1" x14ac:dyDescent="0.15">
      <c r="B341" s="16" t="s">
        <v>109</v>
      </c>
      <c r="C341" s="16" t="s">
        <v>341</v>
      </c>
      <c r="D341" s="16" t="s">
        <v>37</v>
      </c>
      <c r="E341" s="16"/>
      <c r="F341" s="53">
        <v>1089819.75958293</v>
      </c>
      <c r="G341" s="54">
        <v>0.11807888873634501</v>
      </c>
      <c r="H341" s="54">
        <v>3.0781332605999898</v>
      </c>
      <c r="I341" s="54">
        <v>50.450976818457001</v>
      </c>
      <c r="J341" s="54">
        <v>34.421880591846097</v>
      </c>
      <c r="K341" s="54">
        <v>0.29025075231495701</v>
      </c>
      <c r="L341" s="54">
        <v>10.4838484016951</v>
      </c>
      <c r="M341" s="54">
        <v>1.1568312741989499</v>
      </c>
      <c r="O341" s="53">
        <v>102373.518366277</v>
      </c>
      <c r="P341" s="53">
        <v>297116.41771394003</v>
      </c>
      <c r="Q341" s="53">
        <v>139471.45598977801</v>
      </c>
      <c r="R341" s="53">
        <v>251227.69275826201</v>
      </c>
      <c r="S341" s="53">
        <v>100615.901024818</v>
      </c>
      <c r="T341" s="53">
        <v>83791.342082857998</v>
      </c>
      <c r="U341" s="53">
        <v>88697.9235689044</v>
      </c>
      <c r="V341" s="53">
        <v>17763.679616451202</v>
      </c>
      <c r="W341" s="53">
        <v>0</v>
      </c>
      <c r="X341" s="53">
        <v>8761.8284616470301</v>
      </c>
      <c r="Z341" s="55">
        <v>0</v>
      </c>
      <c r="AA341" s="55">
        <v>0</v>
      </c>
      <c r="AB341" s="55">
        <v>0.47508250000000002</v>
      </c>
      <c r="AC341" s="55">
        <v>0</v>
      </c>
      <c r="AD341" s="55">
        <v>0</v>
      </c>
      <c r="AE341" s="55">
        <v>0</v>
      </c>
      <c r="AF341" s="55">
        <v>0</v>
      </c>
      <c r="AG341" s="55">
        <v>0.1680768</v>
      </c>
      <c r="AH341" s="55">
        <v>0</v>
      </c>
      <c r="AI341" s="55">
        <v>0</v>
      </c>
      <c r="AJ341" s="55">
        <v>0</v>
      </c>
      <c r="AK341" s="55">
        <v>0.35684070000000001</v>
      </c>
      <c r="AM341" s="55">
        <v>0</v>
      </c>
      <c r="AN341" s="55">
        <v>0</v>
      </c>
      <c r="AO341" s="55">
        <v>0.47296270000000001</v>
      </c>
      <c r="AP341" s="55">
        <v>0</v>
      </c>
      <c r="AQ341" s="55">
        <v>0</v>
      </c>
      <c r="AR341" s="55">
        <v>0</v>
      </c>
      <c r="AS341" s="55">
        <v>0</v>
      </c>
      <c r="AT341" s="55">
        <v>0.16992550000000001</v>
      </c>
      <c r="AU341" s="55">
        <v>0</v>
      </c>
      <c r="AV341" s="55">
        <v>0</v>
      </c>
      <c r="AW341" s="55">
        <v>0.35711179999999998</v>
      </c>
      <c r="AX341" s="55">
        <v>0</v>
      </c>
      <c r="AZ341" s="16" t="s">
        <v>343</v>
      </c>
      <c r="BA341" s="56">
        <v>0.03</v>
      </c>
      <c r="BB341" s="56">
        <v>0.74</v>
      </c>
      <c r="BC341" s="56">
        <v>0.23</v>
      </c>
      <c r="BE341" s="57"/>
    </row>
    <row r="342" spans="2:57" s="12" customFormat="1" ht="12.75" customHeight="1" x14ac:dyDescent="0.15">
      <c r="B342" s="16" t="s">
        <v>110</v>
      </c>
      <c r="C342" s="16" t="s">
        <v>335</v>
      </c>
      <c r="D342" s="16" t="s">
        <v>34</v>
      </c>
      <c r="E342" s="16"/>
      <c r="F342" s="53">
        <v>50998.040542483301</v>
      </c>
      <c r="G342" s="54">
        <v>0.10113667777400499</v>
      </c>
      <c r="H342" s="54">
        <v>21.535732786933899</v>
      </c>
      <c r="I342" s="54">
        <v>42.620735106362197</v>
      </c>
      <c r="J342" s="54">
        <v>33.593064429945301</v>
      </c>
      <c r="K342" s="54">
        <v>2.0418780157472201</v>
      </c>
      <c r="L342" s="54">
        <v>0</v>
      </c>
      <c r="M342" s="54">
        <v>8.8970810248578197E-2</v>
      </c>
      <c r="O342" s="53">
        <v>0</v>
      </c>
      <c r="P342" s="53">
        <v>333.98452079296101</v>
      </c>
      <c r="Q342" s="53">
        <v>23444.211573064302</v>
      </c>
      <c r="R342" s="53">
        <v>2062.5254714488901</v>
      </c>
      <c r="S342" s="53">
        <v>16053.5191478133</v>
      </c>
      <c r="T342" s="53">
        <v>1342.45386600494</v>
      </c>
      <c r="U342" s="53">
        <v>6907.6316689252799</v>
      </c>
      <c r="V342" s="53">
        <v>853.71429443359295</v>
      </c>
      <c r="W342" s="53">
        <v>0</v>
      </c>
      <c r="X342" s="53">
        <v>0</v>
      </c>
      <c r="Z342" s="55">
        <v>0</v>
      </c>
      <c r="AA342" s="55">
        <v>0</v>
      </c>
      <c r="AB342" s="55">
        <v>0</v>
      </c>
      <c r="AC342" s="55">
        <v>0</v>
      </c>
      <c r="AD342" s="55">
        <v>0</v>
      </c>
      <c r="AE342" s="55">
        <v>0.56788760000000005</v>
      </c>
      <c r="AF342" s="55">
        <v>0.43211240000000001</v>
      </c>
      <c r="AG342" s="55">
        <v>0</v>
      </c>
      <c r="AH342" s="55">
        <v>0</v>
      </c>
      <c r="AI342" s="55">
        <v>0</v>
      </c>
      <c r="AJ342" s="55">
        <v>0</v>
      </c>
      <c r="AK342" s="55">
        <v>0</v>
      </c>
      <c r="AM342" s="55">
        <v>0</v>
      </c>
      <c r="AN342" s="55">
        <v>0</v>
      </c>
      <c r="AO342" s="55">
        <v>0</v>
      </c>
      <c r="AP342" s="55">
        <v>0</v>
      </c>
      <c r="AQ342" s="55">
        <v>0</v>
      </c>
      <c r="AR342" s="55">
        <v>0.3017032</v>
      </c>
      <c r="AS342" s="55">
        <v>0.69829680000000005</v>
      </c>
      <c r="AT342" s="55">
        <v>0</v>
      </c>
      <c r="AU342" s="55">
        <v>0</v>
      </c>
      <c r="AV342" s="55">
        <v>0</v>
      </c>
      <c r="AW342" s="55">
        <v>0</v>
      </c>
      <c r="AX342" s="55">
        <v>0</v>
      </c>
      <c r="AZ342" s="65" t="s">
        <v>353</v>
      </c>
      <c r="BA342" s="65"/>
      <c r="BB342" s="65"/>
      <c r="BC342" s="65"/>
    </row>
    <row r="343" spans="2:57" s="12" customFormat="1" ht="12.75" customHeight="1" x14ac:dyDescent="0.15">
      <c r="B343" s="16" t="s">
        <v>111</v>
      </c>
      <c r="C343" s="16" t="s">
        <v>348</v>
      </c>
      <c r="D343" s="16" t="s">
        <v>36</v>
      </c>
      <c r="E343" s="16"/>
      <c r="F343" s="53">
        <v>580279.86195719196</v>
      </c>
      <c r="G343" s="54">
        <v>7.9604223482453006E-3</v>
      </c>
      <c r="H343" s="54">
        <v>0.76818059671403705</v>
      </c>
      <c r="I343" s="54">
        <v>5.9927624161391204</v>
      </c>
      <c r="J343" s="54">
        <v>86.769853049381993</v>
      </c>
      <c r="K343" s="54">
        <v>0.17873850484256101</v>
      </c>
      <c r="L343" s="54">
        <v>6.2720046740349398</v>
      </c>
      <c r="M343" s="54">
        <v>1.0500300954688801E-2</v>
      </c>
      <c r="O343" s="53">
        <v>30510.792480468699</v>
      </c>
      <c r="P343" s="53">
        <v>145883.00345671101</v>
      </c>
      <c r="Q343" s="53">
        <v>3797.3961176872199</v>
      </c>
      <c r="R343" s="53">
        <v>234567.851162612</v>
      </c>
      <c r="S343" s="53">
        <v>154.02922821044899</v>
      </c>
      <c r="T343" s="53">
        <v>114113.79789757699</v>
      </c>
      <c r="U343" s="53">
        <v>51252.991613924503</v>
      </c>
      <c r="V343" s="53">
        <v>0</v>
      </c>
      <c r="W343" s="53">
        <v>0</v>
      </c>
      <c r="X343" s="53">
        <v>0</v>
      </c>
      <c r="Z343" s="55">
        <v>0</v>
      </c>
      <c r="AA343" s="55">
        <v>0</v>
      </c>
      <c r="AB343" s="55">
        <v>0</v>
      </c>
      <c r="AC343" s="55">
        <v>1</v>
      </c>
      <c r="AD343" s="55">
        <v>0</v>
      </c>
      <c r="AE343" s="55">
        <v>0</v>
      </c>
      <c r="AF343" s="55">
        <v>0</v>
      </c>
      <c r="AG343" s="55">
        <v>0</v>
      </c>
      <c r="AH343" s="55">
        <v>0</v>
      </c>
      <c r="AI343" s="55">
        <v>0</v>
      </c>
      <c r="AJ343" s="55">
        <v>0</v>
      </c>
      <c r="AK343" s="55">
        <v>0</v>
      </c>
      <c r="AM343" s="55">
        <v>0</v>
      </c>
      <c r="AN343" s="55">
        <v>0</v>
      </c>
      <c r="AO343" s="55">
        <v>6.6154999999999999E-3</v>
      </c>
      <c r="AP343" s="55">
        <v>0.9853362</v>
      </c>
      <c r="AQ343" s="55">
        <v>8.0482000000000001E-3</v>
      </c>
      <c r="AR343" s="55">
        <v>0</v>
      </c>
      <c r="AS343" s="55">
        <v>0</v>
      </c>
      <c r="AT343" s="55">
        <v>0</v>
      </c>
      <c r="AU343" s="55">
        <v>0</v>
      </c>
      <c r="AV343" s="55">
        <v>0</v>
      </c>
      <c r="AW343" s="55">
        <v>0</v>
      </c>
      <c r="AX343" s="55">
        <v>0</v>
      </c>
      <c r="AZ343" s="66"/>
      <c r="BA343" s="66"/>
      <c r="BB343" s="66"/>
      <c r="BC343" s="66"/>
    </row>
    <row r="344" spans="2:57" s="12" customFormat="1" ht="12.75" customHeight="1" x14ac:dyDescent="0.15">
      <c r="B344" s="16" t="s">
        <v>112</v>
      </c>
      <c r="C344" s="16" t="s">
        <v>341</v>
      </c>
      <c r="D344" s="16" t="s">
        <v>37</v>
      </c>
      <c r="E344" s="16"/>
      <c r="F344" s="53">
        <v>8532744.47218531</v>
      </c>
      <c r="G344" s="54">
        <v>0.36442590695778199</v>
      </c>
      <c r="H344" s="54">
        <v>7.3687047041248004</v>
      </c>
      <c r="I344" s="54">
        <v>57.705639492105199</v>
      </c>
      <c r="J344" s="54">
        <v>31.8082276900656</v>
      </c>
      <c r="K344" s="54">
        <v>0.58999491085765898</v>
      </c>
      <c r="L344" s="54">
        <v>0.54330633701761399</v>
      </c>
      <c r="M344" s="54">
        <v>1.43951643920629</v>
      </c>
      <c r="O344" s="53">
        <v>1068647.2863133501</v>
      </c>
      <c r="P344" s="53">
        <v>1825600.94131249</v>
      </c>
      <c r="Q344" s="53">
        <v>185513.71686881699</v>
      </c>
      <c r="R344" s="53">
        <v>2593461.7268169499</v>
      </c>
      <c r="S344" s="53">
        <v>8411.9197622537595</v>
      </c>
      <c r="T344" s="53">
        <v>1681719.5305699699</v>
      </c>
      <c r="U344" s="53">
        <v>1090968.25663083</v>
      </c>
      <c r="V344" s="53">
        <v>99.133594155311499</v>
      </c>
      <c r="W344" s="53">
        <v>87.502160549163804</v>
      </c>
      <c r="X344" s="53">
        <v>78234.458155929999</v>
      </c>
      <c r="Z344" s="55">
        <v>0.1904797</v>
      </c>
      <c r="AA344" s="55">
        <v>1.50849E-2</v>
      </c>
      <c r="AB344" s="55">
        <v>0.57436500000000001</v>
      </c>
      <c r="AC344" s="55">
        <v>0</v>
      </c>
      <c r="AD344" s="55">
        <v>0</v>
      </c>
      <c r="AE344" s="55">
        <v>8.9677699999999999E-2</v>
      </c>
      <c r="AF344" s="55">
        <v>0</v>
      </c>
      <c r="AG344" s="55">
        <v>0.1303927</v>
      </c>
      <c r="AH344" s="55">
        <v>0</v>
      </c>
      <c r="AI344" s="55">
        <v>0</v>
      </c>
      <c r="AJ344" s="55">
        <v>0</v>
      </c>
      <c r="AK344" s="55">
        <v>0</v>
      </c>
      <c r="AM344" s="55">
        <v>0.19929939999999999</v>
      </c>
      <c r="AN344" s="55">
        <v>1.82954E-2</v>
      </c>
      <c r="AO344" s="55">
        <v>0.62510399999999999</v>
      </c>
      <c r="AP344" s="55">
        <v>0</v>
      </c>
      <c r="AQ344" s="55">
        <v>0</v>
      </c>
      <c r="AR344" s="55">
        <v>5.40029E-2</v>
      </c>
      <c r="AS344" s="55">
        <v>0</v>
      </c>
      <c r="AT344" s="55">
        <v>0.1032983</v>
      </c>
      <c r="AU344" s="55">
        <v>0</v>
      </c>
      <c r="AV344" s="55">
        <v>0</v>
      </c>
      <c r="AW344" s="55">
        <v>0</v>
      </c>
      <c r="AX344" s="55">
        <v>0</v>
      </c>
      <c r="AZ344" s="66"/>
      <c r="BA344" s="66"/>
      <c r="BB344" s="66"/>
      <c r="BC344" s="66"/>
    </row>
    <row r="345" spans="2:57" s="12" customFormat="1" ht="12.75" customHeight="1" x14ac:dyDescent="0.15">
      <c r="B345" s="16" t="s">
        <v>113</v>
      </c>
      <c r="C345" s="16" t="s">
        <v>351</v>
      </c>
      <c r="D345" s="16" t="s">
        <v>35</v>
      </c>
      <c r="E345" s="16"/>
      <c r="F345" s="53">
        <v>5901.9250448346102</v>
      </c>
      <c r="G345" s="54">
        <v>0.153863409587846</v>
      </c>
      <c r="H345" s="54">
        <v>3.44534357414609</v>
      </c>
      <c r="I345" s="54">
        <v>51.310591275901402</v>
      </c>
      <c r="J345" s="54">
        <v>35.896216050709803</v>
      </c>
      <c r="K345" s="54">
        <v>2.0838170615001301</v>
      </c>
      <c r="L345" s="54">
        <v>0</v>
      </c>
      <c r="M345" s="54">
        <v>0.86264062263312302</v>
      </c>
      <c r="O345" s="53">
        <v>816.32404845952897</v>
      </c>
      <c r="P345" s="53">
        <v>367.089771747589</v>
      </c>
      <c r="Q345" s="53">
        <v>416.12205827236102</v>
      </c>
      <c r="R345" s="53">
        <v>1280.0130138397201</v>
      </c>
      <c r="S345" s="53">
        <v>90.093317985534597</v>
      </c>
      <c r="T345" s="53">
        <v>2083.0200519561699</v>
      </c>
      <c r="U345" s="53">
        <v>849.26278257369995</v>
      </c>
      <c r="V345" s="53">
        <v>0</v>
      </c>
      <c r="W345" s="53">
        <v>0</v>
      </c>
      <c r="X345" s="53">
        <v>0</v>
      </c>
      <c r="Z345" s="55">
        <v>1</v>
      </c>
      <c r="AA345" s="55">
        <v>0</v>
      </c>
      <c r="AB345" s="55">
        <v>0</v>
      </c>
      <c r="AC345" s="55">
        <v>0</v>
      </c>
      <c r="AD345" s="55">
        <v>0</v>
      </c>
      <c r="AE345" s="55">
        <v>0</v>
      </c>
      <c r="AF345" s="55">
        <v>0</v>
      </c>
      <c r="AG345" s="55">
        <v>0</v>
      </c>
      <c r="AH345" s="55">
        <v>0</v>
      </c>
      <c r="AI345" s="55">
        <v>0</v>
      </c>
      <c r="AJ345" s="55">
        <v>0</v>
      </c>
      <c r="AK345" s="55">
        <v>0</v>
      </c>
      <c r="AM345" s="55">
        <v>1</v>
      </c>
      <c r="AN345" s="55">
        <v>0</v>
      </c>
      <c r="AO345" s="55">
        <v>0</v>
      </c>
      <c r="AP345" s="55">
        <v>0</v>
      </c>
      <c r="AQ345" s="55">
        <v>0</v>
      </c>
      <c r="AR345" s="55">
        <v>0</v>
      </c>
      <c r="AS345" s="55">
        <v>0</v>
      </c>
      <c r="AT345" s="55">
        <v>0</v>
      </c>
      <c r="AU345" s="55">
        <v>0</v>
      </c>
      <c r="AV345" s="55">
        <v>0</v>
      </c>
      <c r="AW345" s="55">
        <v>0</v>
      </c>
      <c r="AX345" s="55">
        <v>0</v>
      </c>
      <c r="AZ345" s="58" t="s">
        <v>354</v>
      </c>
      <c r="BA345" s="59"/>
      <c r="BB345" s="59"/>
      <c r="BC345" s="59"/>
    </row>
    <row r="346" spans="2:57" s="12" customFormat="1" ht="12.75" customHeight="1" x14ac:dyDescent="0.15">
      <c r="B346" s="16" t="s">
        <v>114</v>
      </c>
      <c r="C346" s="16" t="s">
        <v>34</v>
      </c>
      <c r="D346" s="16" t="s">
        <v>34</v>
      </c>
      <c r="E346" s="16" t="s">
        <v>42</v>
      </c>
      <c r="F346" s="53">
        <v>111017.961040914</v>
      </c>
      <c r="G346" s="54">
        <v>5.0075329085545803</v>
      </c>
      <c r="H346" s="54">
        <v>29.377474947876699</v>
      </c>
      <c r="I346" s="54">
        <v>30.396604013575999</v>
      </c>
      <c r="J346" s="54">
        <v>32.251564437214398</v>
      </c>
      <c r="K346" s="54">
        <v>2.42760590541068</v>
      </c>
      <c r="L346" s="54">
        <v>4.3332894550514198E-4</v>
      </c>
      <c r="M346" s="54">
        <v>0.270697381377419</v>
      </c>
      <c r="O346" s="53">
        <v>52.326413869857703</v>
      </c>
      <c r="P346" s="53">
        <v>434.79470062255803</v>
      </c>
      <c r="Q346" s="53">
        <v>37486.846621692101</v>
      </c>
      <c r="R346" s="53">
        <v>4869.9311685562097</v>
      </c>
      <c r="S346" s="53">
        <v>14939.190259814201</v>
      </c>
      <c r="T346" s="53">
        <v>11289.411175012499</v>
      </c>
      <c r="U346" s="53">
        <v>40494.744767785</v>
      </c>
      <c r="V346" s="53">
        <v>797.60796689987103</v>
      </c>
      <c r="W346" s="53">
        <v>0</v>
      </c>
      <c r="X346" s="53">
        <v>653.10796666145302</v>
      </c>
      <c r="Z346" s="55">
        <v>0</v>
      </c>
      <c r="AA346" s="55">
        <v>0</v>
      </c>
      <c r="AB346" s="55">
        <v>0</v>
      </c>
      <c r="AC346" s="55">
        <v>0</v>
      </c>
      <c r="AD346" s="55">
        <v>0</v>
      </c>
      <c r="AE346" s="55">
        <v>0.98243809999999998</v>
      </c>
      <c r="AF346" s="55">
        <v>1.7561899999999998E-2</v>
      </c>
      <c r="AG346" s="55">
        <v>0</v>
      </c>
      <c r="AH346" s="55">
        <v>0</v>
      </c>
      <c r="AI346" s="55">
        <v>0</v>
      </c>
      <c r="AJ346" s="55">
        <v>0</v>
      </c>
      <c r="AK346" s="55">
        <v>0</v>
      </c>
      <c r="AM346" s="55">
        <v>0</v>
      </c>
      <c r="AN346" s="55">
        <v>0</v>
      </c>
      <c r="AO346" s="55">
        <v>0</v>
      </c>
      <c r="AP346" s="55">
        <v>0</v>
      </c>
      <c r="AQ346" s="55">
        <v>0</v>
      </c>
      <c r="AR346" s="55">
        <v>0.90992720000000005</v>
      </c>
      <c r="AS346" s="55">
        <v>9.0072700000000006E-2</v>
      </c>
      <c r="AT346" s="55">
        <v>0</v>
      </c>
      <c r="AU346" s="55">
        <v>0</v>
      </c>
      <c r="AV346" s="55">
        <v>0</v>
      </c>
      <c r="AW346" s="55">
        <v>0</v>
      </c>
      <c r="AX346" s="55">
        <v>0</v>
      </c>
      <c r="AZ346" s="8"/>
    </row>
    <row r="347" spans="2:57" s="12" customFormat="1" ht="12.75" customHeight="1" x14ac:dyDescent="0.15">
      <c r="B347" s="16" t="s">
        <v>115</v>
      </c>
      <c r="C347" s="16" t="s">
        <v>349</v>
      </c>
      <c r="D347" s="16" t="s">
        <v>36</v>
      </c>
      <c r="E347" s="16"/>
      <c r="F347" s="53">
        <v>274972.51857227</v>
      </c>
      <c r="G347" s="54">
        <v>9.0778191858329194E-2</v>
      </c>
      <c r="H347" s="54">
        <v>18.228081735336399</v>
      </c>
      <c r="I347" s="54">
        <v>7.9044366071932597</v>
      </c>
      <c r="J347" s="54">
        <v>71.583957612727701</v>
      </c>
      <c r="K347" s="54">
        <v>1.6491748688758301</v>
      </c>
      <c r="L347" s="54">
        <v>0.395376326128345</v>
      </c>
      <c r="M347" s="54">
        <v>0.14819467381659401</v>
      </c>
      <c r="O347" s="53">
        <v>12133.398276984601</v>
      </c>
      <c r="P347" s="53">
        <v>50262.885747730703</v>
      </c>
      <c r="Q347" s="53">
        <v>1090.1086730956999</v>
      </c>
      <c r="R347" s="53">
        <v>69851.290186762795</v>
      </c>
      <c r="S347" s="53">
        <v>0</v>
      </c>
      <c r="T347" s="53">
        <v>99235.850550711097</v>
      </c>
      <c r="U347" s="53">
        <v>42398.985136985699</v>
      </c>
      <c r="V347" s="53">
        <v>0</v>
      </c>
      <c r="W347" s="53">
        <v>0</v>
      </c>
      <c r="X347" s="53">
        <v>0</v>
      </c>
      <c r="Z347" s="55">
        <v>0</v>
      </c>
      <c r="AA347" s="55">
        <v>0</v>
      </c>
      <c r="AB347" s="55">
        <v>0.13167760000000001</v>
      </c>
      <c r="AC347" s="55">
        <v>0.86098920000000001</v>
      </c>
      <c r="AD347" s="55">
        <v>7.3333000000000001E-3</v>
      </c>
      <c r="AE347" s="55">
        <v>0</v>
      </c>
      <c r="AF347" s="55">
        <v>0</v>
      </c>
      <c r="AG347" s="55">
        <v>0</v>
      </c>
      <c r="AH347" s="55">
        <v>0</v>
      </c>
      <c r="AI347" s="55">
        <v>0</v>
      </c>
      <c r="AJ347" s="55">
        <v>0</v>
      </c>
      <c r="AK347" s="55">
        <v>0</v>
      </c>
      <c r="AM347" s="55">
        <v>0</v>
      </c>
      <c r="AN347" s="55">
        <v>0</v>
      </c>
      <c r="AO347" s="55">
        <v>0.1176683</v>
      </c>
      <c r="AP347" s="55">
        <v>0.87573429999999997</v>
      </c>
      <c r="AQ347" s="55">
        <v>6.5973999999999998E-3</v>
      </c>
      <c r="AR347" s="55">
        <v>0</v>
      </c>
      <c r="AS347" s="55">
        <v>0</v>
      </c>
      <c r="AT347" s="55">
        <v>0</v>
      </c>
      <c r="AU347" s="55">
        <v>0</v>
      </c>
      <c r="AV347" s="55">
        <v>0</v>
      </c>
      <c r="AW347" s="55">
        <v>0</v>
      </c>
      <c r="AX347" s="55">
        <v>0</v>
      </c>
      <c r="AZ347" s="8"/>
    </row>
    <row r="348" spans="2:57" s="12" customFormat="1" ht="12.75" customHeight="1" x14ac:dyDescent="0.15">
      <c r="B348" s="16" t="s">
        <v>116</v>
      </c>
      <c r="C348" s="16" t="s">
        <v>346</v>
      </c>
      <c r="D348" s="16" t="s">
        <v>36</v>
      </c>
      <c r="E348" s="16"/>
      <c r="F348" s="53">
        <v>27127.8712358474</v>
      </c>
      <c r="G348" s="54">
        <v>0.77166483118713103</v>
      </c>
      <c r="H348" s="54">
        <v>45.046274717575699</v>
      </c>
      <c r="I348" s="54">
        <v>8.0086894142315597</v>
      </c>
      <c r="J348" s="54">
        <v>32.795399913990302</v>
      </c>
      <c r="K348" s="54">
        <v>5.5290820847325302</v>
      </c>
      <c r="L348" s="54">
        <v>0</v>
      </c>
      <c r="M348" s="54">
        <v>7.8488889942478099</v>
      </c>
      <c r="O348" s="53">
        <v>215.51755523681601</v>
      </c>
      <c r="P348" s="53">
        <v>141.71434593200601</v>
      </c>
      <c r="Q348" s="53">
        <v>8454.9150397777503</v>
      </c>
      <c r="R348" s="53">
        <v>427.64655303954999</v>
      </c>
      <c r="S348" s="53">
        <v>4654.0747079849198</v>
      </c>
      <c r="T348" s="53">
        <v>2513.1657650470702</v>
      </c>
      <c r="U348" s="53">
        <v>8247.5298748016303</v>
      </c>
      <c r="V348" s="53">
        <v>742.622388839721</v>
      </c>
      <c r="W348" s="53">
        <v>0</v>
      </c>
      <c r="X348" s="53">
        <v>1730.6850051879801</v>
      </c>
      <c r="Z348" s="55">
        <v>0</v>
      </c>
      <c r="AA348" s="55">
        <v>0</v>
      </c>
      <c r="AB348" s="55">
        <v>0.96722989999999998</v>
      </c>
      <c r="AC348" s="55">
        <v>0</v>
      </c>
      <c r="AD348" s="55">
        <v>0</v>
      </c>
      <c r="AE348" s="55">
        <v>0</v>
      </c>
      <c r="AF348" s="55">
        <v>0</v>
      </c>
      <c r="AG348" s="55">
        <v>0</v>
      </c>
      <c r="AH348" s="55">
        <v>0</v>
      </c>
      <c r="AI348" s="55">
        <v>0</v>
      </c>
      <c r="AJ348" s="55">
        <v>0</v>
      </c>
      <c r="AK348" s="55">
        <v>3.2770100000000003E-2</v>
      </c>
      <c r="AM348" s="55">
        <v>0</v>
      </c>
      <c r="AN348" s="55">
        <v>0</v>
      </c>
      <c r="AO348" s="55">
        <v>0.96897160000000004</v>
      </c>
      <c r="AP348" s="55">
        <v>0</v>
      </c>
      <c r="AQ348" s="55">
        <v>0</v>
      </c>
      <c r="AR348" s="55">
        <v>0</v>
      </c>
      <c r="AS348" s="55">
        <v>0</v>
      </c>
      <c r="AT348" s="55">
        <v>0</v>
      </c>
      <c r="AU348" s="55">
        <v>0</v>
      </c>
      <c r="AV348" s="55">
        <v>0</v>
      </c>
      <c r="AW348" s="55">
        <v>3.1028400000000001E-2</v>
      </c>
      <c r="AX348" s="55">
        <v>0</v>
      </c>
      <c r="AZ348" s="8"/>
    </row>
    <row r="349" spans="2:57" s="12" customFormat="1" ht="12.75" customHeight="1" x14ac:dyDescent="0.15">
      <c r="B349" s="16" t="s">
        <v>117</v>
      </c>
      <c r="C349" s="16" t="s">
        <v>351</v>
      </c>
      <c r="D349" s="16" t="s">
        <v>35</v>
      </c>
      <c r="E349" s="16"/>
      <c r="F349" s="53">
        <v>182498.15992414899</v>
      </c>
      <c r="G349" s="54">
        <v>1.7214225819459199</v>
      </c>
      <c r="H349" s="54">
        <v>19.1943316739838</v>
      </c>
      <c r="I349" s="54">
        <v>50.9465497101233</v>
      </c>
      <c r="J349" s="54">
        <v>23.909164387191499</v>
      </c>
      <c r="K349" s="54">
        <v>2.0676099580749998</v>
      </c>
      <c r="L349" s="54">
        <v>1.8225009376114101E-3</v>
      </c>
      <c r="M349" s="54">
        <v>1.78502029132467</v>
      </c>
      <c r="O349" s="53">
        <v>8338.3215904235803</v>
      </c>
      <c r="P349" s="53">
        <v>29253.707490324901</v>
      </c>
      <c r="Q349" s="53">
        <v>16445.9154534339</v>
      </c>
      <c r="R349" s="53">
        <v>54453.185308873602</v>
      </c>
      <c r="S349" s="53">
        <v>5313.2349939346304</v>
      </c>
      <c r="T349" s="53">
        <v>44432.256459057302</v>
      </c>
      <c r="U349" s="53">
        <v>21236.592725753701</v>
      </c>
      <c r="V349" s="53">
        <v>84.030311584472599</v>
      </c>
      <c r="W349" s="53">
        <v>5.9188332557678196</v>
      </c>
      <c r="X349" s="53">
        <v>2934.9967575073201</v>
      </c>
      <c r="Z349" s="55">
        <v>0.35457850000000002</v>
      </c>
      <c r="AA349" s="55">
        <v>0</v>
      </c>
      <c r="AB349" s="55">
        <v>0.63728929999999995</v>
      </c>
      <c r="AC349" s="55">
        <v>0</v>
      </c>
      <c r="AD349" s="55">
        <v>0</v>
      </c>
      <c r="AE349" s="55">
        <v>0</v>
      </c>
      <c r="AF349" s="55">
        <v>0</v>
      </c>
      <c r="AG349" s="55">
        <v>8.1321999999999992E-3</v>
      </c>
      <c r="AH349" s="55">
        <v>0</v>
      </c>
      <c r="AI349" s="55">
        <v>0</v>
      </c>
      <c r="AJ349" s="55">
        <v>0</v>
      </c>
      <c r="AK349" s="55">
        <v>0</v>
      </c>
      <c r="AM349" s="55">
        <v>0.26655649999999997</v>
      </c>
      <c r="AN349" s="55">
        <v>0</v>
      </c>
      <c r="AO349" s="55">
        <v>0.69571810000000001</v>
      </c>
      <c r="AP349" s="55">
        <v>0</v>
      </c>
      <c r="AQ349" s="55">
        <v>0</v>
      </c>
      <c r="AR349" s="55">
        <v>0</v>
      </c>
      <c r="AS349" s="55">
        <v>0</v>
      </c>
      <c r="AT349" s="55">
        <v>3.7725500000000002E-2</v>
      </c>
      <c r="AU349" s="55">
        <v>0</v>
      </c>
      <c r="AV349" s="55">
        <v>0</v>
      </c>
      <c r="AW349" s="55">
        <v>0</v>
      </c>
      <c r="AX349" s="55">
        <v>0</v>
      </c>
      <c r="AZ349" s="8"/>
    </row>
    <row r="350" spans="2:57" s="12" customFormat="1" ht="12.75" customHeight="1" x14ac:dyDescent="0.15">
      <c r="B350" s="16" t="s">
        <v>118</v>
      </c>
      <c r="C350" s="16" t="s">
        <v>350</v>
      </c>
      <c r="D350" s="16" t="s">
        <v>36</v>
      </c>
      <c r="E350" s="16"/>
      <c r="F350" s="53">
        <v>469272.53762978298</v>
      </c>
      <c r="G350" s="54">
        <v>5.4414502091766799E-2</v>
      </c>
      <c r="H350" s="54">
        <v>15.153531658056799</v>
      </c>
      <c r="I350" s="54">
        <v>51.057234523377097</v>
      </c>
      <c r="J350" s="54">
        <v>31.6756723208605</v>
      </c>
      <c r="K350" s="54">
        <v>1.0975530304253001</v>
      </c>
      <c r="L350" s="54">
        <v>1.9854302651810499E-2</v>
      </c>
      <c r="M350" s="54">
        <v>0.61121767337670296</v>
      </c>
      <c r="O350" s="53">
        <v>10765.918187379801</v>
      </c>
      <c r="P350" s="53">
        <v>50533.317615032101</v>
      </c>
      <c r="Q350" s="53">
        <v>40478.498263537796</v>
      </c>
      <c r="R350" s="53">
        <v>143155.350521624</v>
      </c>
      <c r="S350" s="53">
        <v>6774.7472753524698</v>
      </c>
      <c r="T350" s="53">
        <v>108862.11406862699</v>
      </c>
      <c r="U350" s="53">
        <v>105446.268523573</v>
      </c>
      <c r="V350" s="53">
        <v>512.144775390625</v>
      </c>
      <c r="W350" s="53">
        <v>0</v>
      </c>
      <c r="X350" s="53">
        <v>2744.1783992648102</v>
      </c>
      <c r="Z350" s="55">
        <v>0.16203090000000001</v>
      </c>
      <c r="AA350" s="55">
        <v>0</v>
      </c>
      <c r="AB350" s="55">
        <v>0.68966099999999997</v>
      </c>
      <c r="AC350" s="55">
        <v>0.13614799999999999</v>
      </c>
      <c r="AD350" s="55">
        <v>1.21601E-2</v>
      </c>
      <c r="AE350" s="55">
        <v>0</v>
      </c>
      <c r="AF350" s="55">
        <v>0</v>
      </c>
      <c r="AG350" s="55">
        <v>0</v>
      </c>
      <c r="AH350" s="55">
        <v>0</v>
      </c>
      <c r="AI350" s="55">
        <v>0</v>
      </c>
      <c r="AJ350" s="55">
        <v>0</v>
      </c>
      <c r="AK350" s="55">
        <v>0</v>
      </c>
      <c r="AM350" s="55">
        <v>0.23734479999999999</v>
      </c>
      <c r="AN350" s="55">
        <v>0</v>
      </c>
      <c r="AO350" s="55">
        <v>0.67549919999999997</v>
      </c>
      <c r="AP350" s="55">
        <v>7.3880199999999993E-2</v>
      </c>
      <c r="AQ350" s="55">
        <v>1.3275800000000001E-2</v>
      </c>
      <c r="AR350" s="55">
        <v>0</v>
      </c>
      <c r="AS350" s="55">
        <v>0</v>
      </c>
      <c r="AT350" s="55">
        <v>0</v>
      </c>
      <c r="AU350" s="55">
        <v>0</v>
      </c>
      <c r="AV350" s="55">
        <v>0</v>
      </c>
      <c r="AW350" s="55">
        <v>0</v>
      </c>
      <c r="AX350" s="55">
        <v>0</v>
      </c>
      <c r="AZ350" s="8"/>
    </row>
    <row r="351" spans="2:57" s="12" customFormat="1" ht="12.75" customHeight="1" x14ac:dyDescent="0.15">
      <c r="B351" s="16" t="s">
        <v>119</v>
      </c>
      <c r="C351" s="16" t="s">
        <v>334</v>
      </c>
      <c r="D351" s="16" t="s">
        <v>33</v>
      </c>
      <c r="E351" s="16"/>
      <c r="F351" s="53">
        <v>9806200.1562753096</v>
      </c>
      <c r="G351" s="54">
        <v>7.9482285873765601E-2</v>
      </c>
      <c r="H351" s="54">
        <v>5.2044783042874299</v>
      </c>
      <c r="I351" s="54">
        <v>31.472212001301902</v>
      </c>
      <c r="J351" s="54">
        <v>34.215814210005597</v>
      </c>
      <c r="K351" s="54">
        <v>0.13439077695120399</v>
      </c>
      <c r="L351" s="54">
        <v>17.222860573545699</v>
      </c>
      <c r="M351" s="54">
        <v>9.2176311355743294</v>
      </c>
      <c r="O351" s="53">
        <v>399683.87572728802</v>
      </c>
      <c r="P351" s="53">
        <v>1921057.0759729999</v>
      </c>
      <c r="Q351" s="53">
        <v>976517.70464478398</v>
      </c>
      <c r="R351" s="53">
        <v>2352372.8017962398</v>
      </c>
      <c r="S351" s="53">
        <v>436824.84615844401</v>
      </c>
      <c r="T351" s="53">
        <v>1602908.8139049101</v>
      </c>
      <c r="U351" s="53">
        <v>1547356.2338707701</v>
      </c>
      <c r="V351" s="53">
        <v>197094.28481462499</v>
      </c>
      <c r="W351" s="53">
        <v>785.23261688649598</v>
      </c>
      <c r="X351" s="53">
        <v>371599.28676834702</v>
      </c>
      <c r="Z351" s="55">
        <v>0</v>
      </c>
      <c r="AA351" s="55">
        <v>0</v>
      </c>
      <c r="AB351" s="55">
        <v>0</v>
      </c>
      <c r="AC351" s="55">
        <v>0.28278999999999999</v>
      </c>
      <c r="AD351" s="55">
        <v>0</v>
      </c>
      <c r="AE351" s="55">
        <v>4.3813999999999997E-3</v>
      </c>
      <c r="AF351" s="55">
        <v>2.9223999999999999E-3</v>
      </c>
      <c r="AG351" s="55">
        <v>0</v>
      </c>
      <c r="AH351" s="55">
        <v>0.67126810000000003</v>
      </c>
      <c r="AI351" s="55">
        <v>0</v>
      </c>
      <c r="AJ351" s="55">
        <v>0</v>
      </c>
      <c r="AK351" s="55">
        <v>3.8638100000000002E-2</v>
      </c>
      <c r="AM351" s="55">
        <v>0</v>
      </c>
      <c r="AN351" s="55">
        <v>0</v>
      </c>
      <c r="AO351" s="55">
        <v>0</v>
      </c>
      <c r="AP351" s="55">
        <v>2.1501099999999999E-2</v>
      </c>
      <c r="AQ351" s="55">
        <v>0</v>
      </c>
      <c r="AR351" s="55">
        <v>7.3214999999999999E-3</v>
      </c>
      <c r="AS351" s="55">
        <v>4.5999999999999999E-3</v>
      </c>
      <c r="AT351" s="55">
        <v>0</v>
      </c>
      <c r="AU351" s="55">
        <v>0</v>
      </c>
      <c r="AV351" s="55">
        <v>0.70546629999999999</v>
      </c>
      <c r="AW351" s="55">
        <v>3.4211400000000003E-2</v>
      </c>
      <c r="AX351" s="55">
        <v>0.22689960000000001</v>
      </c>
      <c r="AZ351" s="8"/>
    </row>
    <row r="352" spans="2:57" s="12" customFormat="1" ht="12.75" customHeight="1" x14ac:dyDescent="0.15">
      <c r="B352" s="16" t="s">
        <v>120</v>
      </c>
      <c r="C352" s="16" t="s">
        <v>349</v>
      </c>
      <c r="D352" s="16" t="s">
        <v>36</v>
      </c>
      <c r="E352" s="16"/>
      <c r="F352" s="53">
        <v>4076.0676284432402</v>
      </c>
      <c r="G352" s="54">
        <v>2.7244357033597466</v>
      </c>
      <c r="H352" s="54">
        <v>14.795456781535872</v>
      </c>
      <c r="I352" s="54">
        <v>26.737461173783604</v>
      </c>
      <c r="J352" s="54">
        <v>31.459648098917398</v>
      </c>
      <c r="K352" s="54">
        <v>3.1706402031029732</v>
      </c>
      <c r="L352" s="54">
        <v>0</v>
      </c>
      <c r="M352" s="54">
        <v>3.3012760925361322</v>
      </c>
      <c r="O352" s="53">
        <v>77.492508530616703</v>
      </c>
      <c r="P352" s="53">
        <v>51.895195007324197</v>
      </c>
      <c r="Q352" s="53">
        <v>1040.8868670463501</v>
      </c>
      <c r="R352" s="53">
        <v>117.275588989257</v>
      </c>
      <c r="S352" s="53">
        <v>1293.60485947132</v>
      </c>
      <c r="T352" s="53">
        <v>105.851005911827</v>
      </c>
      <c r="U352" s="53">
        <v>1160.70871514081</v>
      </c>
      <c r="V352" s="53">
        <v>227.52136015892</v>
      </c>
      <c r="W352" s="53">
        <v>0.83152818679809504</v>
      </c>
      <c r="X352" s="53">
        <v>0</v>
      </c>
      <c r="Z352" s="55">
        <v>0</v>
      </c>
      <c r="AA352" s="55">
        <v>0</v>
      </c>
      <c r="AB352" s="55">
        <v>0</v>
      </c>
      <c r="AC352" s="55">
        <v>0</v>
      </c>
      <c r="AD352" s="55">
        <v>0</v>
      </c>
      <c r="AE352" s="55">
        <v>0</v>
      </c>
      <c r="AF352" s="55">
        <v>0</v>
      </c>
      <c r="AG352" s="55">
        <v>0</v>
      </c>
      <c r="AH352" s="55">
        <v>0</v>
      </c>
      <c r="AI352" s="55">
        <v>0</v>
      </c>
      <c r="AJ352" s="55">
        <v>0</v>
      </c>
      <c r="AK352" s="55">
        <v>0</v>
      </c>
      <c r="AM352" s="55">
        <v>0</v>
      </c>
      <c r="AN352" s="55">
        <v>0</v>
      </c>
      <c r="AO352" s="55">
        <v>0</v>
      </c>
      <c r="AP352" s="55">
        <v>0</v>
      </c>
      <c r="AQ352" s="55">
        <v>0</v>
      </c>
      <c r="AR352" s="55">
        <v>0</v>
      </c>
      <c r="AS352" s="55">
        <v>0</v>
      </c>
      <c r="AT352" s="55">
        <v>0</v>
      </c>
      <c r="AU352" s="55">
        <v>0</v>
      </c>
      <c r="AV352" s="55">
        <v>0</v>
      </c>
      <c r="AW352" s="55">
        <v>0</v>
      </c>
      <c r="AX352" s="55">
        <v>0</v>
      </c>
      <c r="AZ352" s="8"/>
    </row>
    <row r="353" spans="2:52" s="12" customFormat="1" ht="12.75" customHeight="1" x14ac:dyDescent="0.15">
      <c r="B353" s="16" t="s">
        <v>121</v>
      </c>
      <c r="C353" s="16" t="s">
        <v>338</v>
      </c>
      <c r="D353" s="16" t="s">
        <v>36</v>
      </c>
      <c r="E353" s="16"/>
      <c r="F353" s="53">
        <v>624200.25025933899</v>
      </c>
      <c r="G353" s="54">
        <v>2.1675054762775199E-4</v>
      </c>
      <c r="H353" s="54">
        <v>3.2583720053139502</v>
      </c>
      <c r="I353" s="54">
        <v>38.480141376736697</v>
      </c>
      <c r="J353" s="54">
        <v>57.899014455026297</v>
      </c>
      <c r="K353" s="54">
        <v>0.327081730840448</v>
      </c>
      <c r="L353" s="54">
        <v>0</v>
      </c>
      <c r="M353" s="54">
        <v>3.5173672447951797E-2</v>
      </c>
      <c r="O353" s="53">
        <v>21554.661469578699</v>
      </c>
      <c r="P353" s="53">
        <v>173103.816114485</v>
      </c>
      <c r="Q353" s="53">
        <v>1253.01319885253</v>
      </c>
      <c r="R353" s="53">
        <v>234940.59957086999</v>
      </c>
      <c r="S353" s="53">
        <v>0</v>
      </c>
      <c r="T353" s="53">
        <v>114394.64038157401</v>
      </c>
      <c r="U353" s="53">
        <v>77422.539096712993</v>
      </c>
      <c r="V353" s="53">
        <v>0</v>
      </c>
      <c r="W353" s="53">
        <v>0</v>
      </c>
      <c r="X353" s="53">
        <v>1530.98042726516</v>
      </c>
      <c r="Z353" s="55">
        <v>1.6293E-3</v>
      </c>
      <c r="AA353" s="55">
        <v>0</v>
      </c>
      <c r="AB353" s="55">
        <v>0.95181899999999997</v>
      </c>
      <c r="AC353" s="55">
        <v>4.6551700000000001E-2</v>
      </c>
      <c r="AD353" s="55">
        <v>0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</v>
      </c>
      <c r="AM353" s="55">
        <v>6.4907000000000003E-3</v>
      </c>
      <c r="AN353" s="55">
        <v>0</v>
      </c>
      <c r="AO353" s="55">
        <v>0.94977639999999997</v>
      </c>
      <c r="AP353" s="55">
        <v>4.3732899999999998E-2</v>
      </c>
      <c r="AQ353" s="55">
        <v>0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</v>
      </c>
      <c r="AX353" s="55">
        <v>0</v>
      </c>
      <c r="AZ353" s="8"/>
    </row>
    <row r="354" spans="2:52" s="12" customFormat="1" ht="12.75" customHeight="1" x14ac:dyDescent="0.15">
      <c r="B354" s="16" t="s">
        <v>122</v>
      </c>
      <c r="C354" s="16" t="s">
        <v>349</v>
      </c>
      <c r="D354" s="16" t="s">
        <v>36</v>
      </c>
      <c r="E354" s="16"/>
      <c r="F354" s="53">
        <v>1276646.4445235101</v>
      </c>
      <c r="G354" s="54">
        <v>2.4030527368214E-2</v>
      </c>
      <c r="H354" s="54">
        <v>6.5460096487703998</v>
      </c>
      <c r="I354" s="54">
        <v>1.9541937130306599</v>
      </c>
      <c r="J354" s="54">
        <v>34.216759263036103</v>
      </c>
      <c r="K354" s="54">
        <v>0.29747273270833002</v>
      </c>
      <c r="L354" s="54">
        <v>56.771580479796803</v>
      </c>
      <c r="M354" s="54">
        <v>0.18995391248128199</v>
      </c>
      <c r="O354" s="53">
        <v>79882.968330621705</v>
      </c>
      <c r="P354" s="53">
        <v>375257.676637172</v>
      </c>
      <c r="Q354" s="53">
        <v>83539.531786560998</v>
      </c>
      <c r="R354" s="53">
        <v>272846.429261624</v>
      </c>
      <c r="S354" s="53">
        <v>23665.411362647999</v>
      </c>
      <c r="T354" s="53">
        <v>227419.18782031501</v>
      </c>
      <c r="U354" s="53">
        <v>193523.88733422701</v>
      </c>
      <c r="V354" s="53">
        <v>6672.7717056274396</v>
      </c>
      <c r="W354" s="53">
        <v>0</v>
      </c>
      <c r="X354" s="53">
        <v>13838.580284714601</v>
      </c>
      <c r="Z354" s="55">
        <v>0</v>
      </c>
      <c r="AA354" s="55">
        <v>0</v>
      </c>
      <c r="AB354" s="55">
        <v>0.21650739999999999</v>
      </c>
      <c r="AC354" s="55">
        <v>0.42033090000000001</v>
      </c>
      <c r="AD354" s="55">
        <v>0.36316179999999998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M354" s="55">
        <v>0</v>
      </c>
      <c r="AN354" s="55">
        <v>0</v>
      </c>
      <c r="AO354" s="55">
        <v>6.5132099999999998E-2</v>
      </c>
      <c r="AP354" s="55">
        <v>0.1728711</v>
      </c>
      <c r="AQ354" s="55">
        <v>0.76199669999999997</v>
      </c>
      <c r="AR354" s="55">
        <v>0</v>
      </c>
      <c r="AS354" s="55">
        <v>0</v>
      </c>
      <c r="AT354" s="55">
        <v>0</v>
      </c>
      <c r="AU354" s="55">
        <v>0</v>
      </c>
      <c r="AV354" s="55">
        <v>0</v>
      </c>
      <c r="AW354" s="55">
        <v>0</v>
      </c>
      <c r="AX354" s="55">
        <v>0</v>
      </c>
      <c r="AZ354" s="8"/>
    </row>
    <row r="355" spans="2:52" s="12" customFormat="1" ht="12.75" customHeight="1" x14ac:dyDescent="0.15">
      <c r="B355" s="16" t="s">
        <v>123</v>
      </c>
      <c r="C355" s="16" t="s">
        <v>341</v>
      </c>
      <c r="D355" s="16" t="s">
        <v>37</v>
      </c>
      <c r="E355" s="16"/>
      <c r="F355" s="53">
        <v>753686.54139926995</v>
      </c>
      <c r="G355" s="54">
        <v>2.5129638888785801</v>
      </c>
      <c r="H355" s="54">
        <v>0.80312882014035403</v>
      </c>
      <c r="I355" s="54">
        <v>19.986133515114201</v>
      </c>
      <c r="J355" s="54">
        <v>26.847282463805598</v>
      </c>
      <c r="K355" s="54">
        <v>0.52815554075072502</v>
      </c>
      <c r="L355" s="54">
        <v>41.088961586688903</v>
      </c>
      <c r="M355" s="54">
        <v>4.2252662147076698</v>
      </c>
      <c r="O355" s="53">
        <v>7395.1558109223797</v>
      </c>
      <c r="P355" s="53">
        <v>4722.1070931553804</v>
      </c>
      <c r="Q355" s="53">
        <v>258171.14264023301</v>
      </c>
      <c r="R355" s="53">
        <v>37975.7154850363</v>
      </c>
      <c r="S355" s="53">
        <v>154552.645703613</v>
      </c>
      <c r="T355" s="53">
        <v>61511.477414756999</v>
      </c>
      <c r="U355" s="53">
        <v>144032.744636774</v>
      </c>
      <c r="V355" s="53">
        <v>75427.304126977906</v>
      </c>
      <c r="W355" s="53">
        <v>135.94684973359099</v>
      </c>
      <c r="X355" s="53">
        <v>9762.3016380667596</v>
      </c>
      <c r="Z355" s="55">
        <v>0</v>
      </c>
      <c r="AA355" s="55">
        <v>0</v>
      </c>
      <c r="AB355" s="55">
        <v>0</v>
      </c>
      <c r="AC355" s="55">
        <v>3.6654600000000002E-2</v>
      </c>
      <c r="AD355" s="55">
        <v>1.47651E-2</v>
      </c>
      <c r="AE355" s="55">
        <v>0.22612289999999999</v>
      </c>
      <c r="AF355" s="55">
        <v>0.30025809999999997</v>
      </c>
      <c r="AG355" s="55">
        <v>0</v>
      </c>
      <c r="AH355" s="55">
        <v>0</v>
      </c>
      <c r="AI355" s="55">
        <v>0</v>
      </c>
      <c r="AJ355" s="55">
        <v>3.7171000000000001E-3</v>
      </c>
      <c r="AK355" s="55">
        <v>0.41848220000000003</v>
      </c>
      <c r="AM355" s="55">
        <v>0</v>
      </c>
      <c r="AN355" s="55">
        <v>0</v>
      </c>
      <c r="AO355" s="55">
        <v>0</v>
      </c>
      <c r="AP355" s="55">
        <v>3.0043199999999999E-2</v>
      </c>
      <c r="AQ355" s="55">
        <v>0.28347620000000001</v>
      </c>
      <c r="AR355" s="55">
        <v>0.1781731</v>
      </c>
      <c r="AS355" s="55">
        <v>0.1300357</v>
      </c>
      <c r="AT355" s="55">
        <v>0</v>
      </c>
      <c r="AU355" s="55">
        <v>0</v>
      </c>
      <c r="AV355" s="55">
        <v>0</v>
      </c>
      <c r="AW355" s="55">
        <v>0.34936650000000002</v>
      </c>
      <c r="AX355" s="55">
        <v>2.8905199999999999E-2</v>
      </c>
      <c r="AZ355" s="8"/>
    </row>
    <row r="356" spans="2:52" s="12" customFormat="1" ht="12.75" customHeight="1" x14ac:dyDescent="0.15">
      <c r="B356" s="16" t="s">
        <v>40</v>
      </c>
      <c r="C356" s="16" t="s">
        <v>352</v>
      </c>
      <c r="D356" s="16" t="s">
        <v>35</v>
      </c>
      <c r="E356" s="16" t="s">
        <v>40</v>
      </c>
      <c r="F356" s="53">
        <v>9378815.8045602404</v>
      </c>
      <c r="G356" s="54">
        <v>5.7455684747002502</v>
      </c>
      <c r="H356" s="54">
        <v>9.2057237659712996</v>
      </c>
      <c r="I356" s="54">
        <v>18.3331183979444</v>
      </c>
      <c r="J356" s="54">
        <v>35.253631771113298</v>
      </c>
      <c r="K356" s="54">
        <v>2.8118120874176902</v>
      </c>
      <c r="L356" s="54">
        <v>27.736693327519699</v>
      </c>
      <c r="M356" s="54">
        <v>0.65369469982380601</v>
      </c>
      <c r="O356" s="53">
        <v>29110.0035546422</v>
      </c>
      <c r="P356" s="53">
        <v>274749.83145290602</v>
      </c>
      <c r="Q356" s="53">
        <v>2400322.9008529698</v>
      </c>
      <c r="R356" s="53">
        <v>1251526.3099635199</v>
      </c>
      <c r="S356" s="53">
        <v>1641613.81257951</v>
      </c>
      <c r="T356" s="53">
        <v>1219497.51993519</v>
      </c>
      <c r="U356" s="53">
        <v>1814103.3598766299</v>
      </c>
      <c r="V356" s="53">
        <v>680262.11641824199</v>
      </c>
      <c r="W356" s="53">
        <v>72.484072625636998</v>
      </c>
      <c r="X356" s="53">
        <v>67557.465853989095</v>
      </c>
      <c r="Z356" s="55">
        <v>0</v>
      </c>
      <c r="AA356" s="55">
        <v>2.4979999999999998E-3</v>
      </c>
      <c r="AB356" s="55">
        <v>1.7607E-3</v>
      </c>
      <c r="AC356" s="55">
        <v>0.16619329999999999</v>
      </c>
      <c r="AD356" s="55">
        <v>4.7009500000000003E-2</v>
      </c>
      <c r="AE356" s="55">
        <v>0.23809839999999999</v>
      </c>
      <c r="AF356" s="55">
        <v>0</v>
      </c>
      <c r="AG356" s="55">
        <v>0.21133289999999999</v>
      </c>
      <c r="AH356" s="55">
        <v>0</v>
      </c>
      <c r="AI356" s="55">
        <v>0.27234350000000002</v>
      </c>
      <c r="AJ356" s="55">
        <v>0</v>
      </c>
      <c r="AK356" s="55">
        <v>6.0763499999999998E-2</v>
      </c>
      <c r="AM356" s="55">
        <v>0</v>
      </c>
      <c r="AN356" s="55">
        <v>2.2491999999999998E-3</v>
      </c>
      <c r="AO356" s="55">
        <v>8.5349999999999998E-4</v>
      </c>
      <c r="AP356" s="55">
        <v>0.15724170000000001</v>
      </c>
      <c r="AQ356" s="55">
        <v>0.17965880000000001</v>
      </c>
      <c r="AR356" s="55">
        <v>0.1234469</v>
      </c>
      <c r="AS356" s="55">
        <v>0</v>
      </c>
      <c r="AT356" s="55">
        <v>0.11441519999999999</v>
      </c>
      <c r="AU356" s="55">
        <v>0.1714241</v>
      </c>
      <c r="AV356" s="55">
        <v>0</v>
      </c>
      <c r="AW356" s="55">
        <v>0.25071060000000001</v>
      </c>
      <c r="AX356" s="55">
        <v>0</v>
      </c>
      <c r="AZ356" s="8"/>
    </row>
    <row r="357" spans="2:52" s="12" customFormat="1" ht="12.75" customHeight="1" x14ac:dyDescent="0.15">
      <c r="B357" s="16" t="s">
        <v>124</v>
      </c>
      <c r="C357" s="16" t="s">
        <v>341</v>
      </c>
      <c r="D357" s="16" t="s">
        <v>37</v>
      </c>
      <c r="E357" s="16"/>
      <c r="F357" s="53">
        <v>1145383.4839365999</v>
      </c>
      <c r="G357" s="54">
        <v>0.78552026107940598</v>
      </c>
      <c r="H357" s="54">
        <v>6.0522759595416504</v>
      </c>
      <c r="I357" s="54">
        <v>57.2078619044851</v>
      </c>
      <c r="J357" s="54">
        <v>34.002696842954897</v>
      </c>
      <c r="K357" s="54">
        <v>0.68785769938317398</v>
      </c>
      <c r="L357" s="54">
        <v>0.27841763919924101</v>
      </c>
      <c r="M357" s="54">
        <v>0.42786480202197202</v>
      </c>
      <c r="O357" s="53">
        <v>83839.060004949497</v>
      </c>
      <c r="P357" s="53">
        <v>250063.54183548599</v>
      </c>
      <c r="Q357" s="53">
        <v>144587.33275145199</v>
      </c>
      <c r="R357" s="53">
        <v>333932.00252491201</v>
      </c>
      <c r="S357" s="53">
        <v>126061.81963545</v>
      </c>
      <c r="T357" s="53">
        <v>116106.922567784</v>
      </c>
      <c r="U357" s="53">
        <v>77323.232729971394</v>
      </c>
      <c r="V357" s="53">
        <v>11491.740108489899</v>
      </c>
      <c r="W357" s="53">
        <v>52.8448557257652</v>
      </c>
      <c r="X357" s="53">
        <v>1924.9869223833</v>
      </c>
      <c r="Z357" s="55">
        <v>0.44224020000000003</v>
      </c>
      <c r="AA357" s="55">
        <v>0</v>
      </c>
      <c r="AB357" s="55">
        <v>0.32062940000000001</v>
      </c>
      <c r="AC357" s="55">
        <v>6.2179999999999996E-3</v>
      </c>
      <c r="AD357" s="55">
        <v>0</v>
      </c>
      <c r="AE357" s="55">
        <v>0</v>
      </c>
      <c r="AF357" s="55">
        <v>0</v>
      </c>
      <c r="AG357" s="55">
        <v>0</v>
      </c>
      <c r="AH357" s="55">
        <v>0</v>
      </c>
      <c r="AI357" s="55">
        <v>0</v>
      </c>
      <c r="AJ357" s="55">
        <v>0</v>
      </c>
      <c r="AK357" s="55">
        <v>0.23091239999999999</v>
      </c>
      <c r="AM357" s="55">
        <v>0.51776350000000004</v>
      </c>
      <c r="AN357" s="55">
        <v>0</v>
      </c>
      <c r="AO357" s="55">
        <v>0.31341239999999998</v>
      </c>
      <c r="AP357" s="55">
        <v>1.4010699999999999E-2</v>
      </c>
      <c r="AQ357" s="55">
        <v>0</v>
      </c>
      <c r="AR357" s="55">
        <v>0</v>
      </c>
      <c r="AS357" s="55">
        <v>0</v>
      </c>
      <c r="AT357" s="55">
        <v>0</v>
      </c>
      <c r="AU357" s="55">
        <v>0</v>
      </c>
      <c r="AV357" s="55">
        <v>0</v>
      </c>
      <c r="AW357" s="55">
        <v>0.15481339999999999</v>
      </c>
      <c r="AX357" s="55">
        <v>0</v>
      </c>
      <c r="AZ357" s="8"/>
    </row>
    <row r="358" spans="2:52" s="12" customFormat="1" ht="12.75" customHeight="1" x14ac:dyDescent="0.15">
      <c r="B358" s="16" t="s">
        <v>125</v>
      </c>
      <c r="C358" s="16" t="s">
        <v>346</v>
      </c>
      <c r="D358" s="16" t="s">
        <v>36</v>
      </c>
      <c r="E358" s="16"/>
      <c r="F358" s="53">
        <v>1685.37939864397</v>
      </c>
      <c r="G358" s="54">
        <v>2.8019851974559799E-2</v>
      </c>
      <c r="H358" s="54">
        <v>9.7549725092972697</v>
      </c>
      <c r="I358" s="54">
        <v>29.8730890522171</v>
      </c>
      <c r="J358" s="54">
        <v>6.9867743859191904</v>
      </c>
      <c r="K358" s="54">
        <v>2.11324041478044</v>
      </c>
      <c r="L358" s="54">
        <v>0.92564597213464905</v>
      </c>
      <c r="M358" s="54">
        <v>9.7061576507528393</v>
      </c>
      <c r="O358" s="53">
        <v>9.2502479553222603</v>
      </c>
      <c r="P358" s="53">
        <v>0</v>
      </c>
      <c r="Q358" s="53">
        <v>608.87619304656903</v>
      </c>
      <c r="R358" s="53">
        <v>0</v>
      </c>
      <c r="S358" s="53">
        <v>840.71899539232197</v>
      </c>
      <c r="T358" s="53">
        <v>15.126272201538001</v>
      </c>
      <c r="U358" s="53">
        <v>10.9491062164306</v>
      </c>
      <c r="V358" s="53">
        <v>200.458583831787</v>
      </c>
      <c r="W358" s="53">
        <v>0</v>
      </c>
      <c r="X358" s="53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Z358" s="8"/>
    </row>
    <row r="359" spans="2:52" s="12" customFormat="1" ht="12.75" customHeight="1" x14ac:dyDescent="0.15">
      <c r="B359" s="16" t="s">
        <v>126</v>
      </c>
      <c r="C359" s="16" t="s">
        <v>338</v>
      </c>
      <c r="D359" s="16" t="s">
        <v>36</v>
      </c>
      <c r="E359" s="16"/>
      <c r="F359" s="53">
        <v>343881.26545721199</v>
      </c>
      <c r="G359" s="54">
        <v>5.7250001884843003E-3</v>
      </c>
      <c r="H359" s="54">
        <v>1.8414340594137499</v>
      </c>
      <c r="I359" s="54">
        <v>68.2990864671781</v>
      </c>
      <c r="J359" s="54">
        <v>28.5651753104388</v>
      </c>
      <c r="K359" s="54">
        <v>0.403741419512745</v>
      </c>
      <c r="L359" s="54">
        <v>0</v>
      </c>
      <c r="M359" s="54">
        <v>0.76159376623295205</v>
      </c>
      <c r="O359" s="53">
        <v>19725.159745454701</v>
      </c>
      <c r="P359" s="53">
        <v>136867.76385945</v>
      </c>
      <c r="Q359" s="53">
        <v>1864.3988576531401</v>
      </c>
      <c r="R359" s="53">
        <v>114293.73038572</v>
      </c>
      <c r="S359" s="53">
        <v>0</v>
      </c>
      <c r="T359" s="53">
        <v>45100.1906946897</v>
      </c>
      <c r="U359" s="53">
        <v>23823.429988861</v>
      </c>
      <c r="V359" s="53">
        <v>0</v>
      </c>
      <c r="W359" s="53">
        <v>0.85723352432250899</v>
      </c>
      <c r="X359" s="53">
        <v>2205.7346918582898</v>
      </c>
      <c r="Z359" s="55">
        <v>0.39204850000000002</v>
      </c>
      <c r="AA359" s="55">
        <v>0</v>
      </c>
      <c r="AB359" s="55">
        <v>0.60795149999999998</v>
      </c>
      <c r="AC359" s="55">
        <v>0</v>
      </c>
      <c r="AD359" s="55">
        <v>0</v>
      </c>
      <c r="AE359" s="55">
        <v>0</v>
      </c>
      <c r="AF359" s="55">
        <v>0</v>
      </c>
      <c r="AG359" s="55">
        <v>0</v>
      </c>
      <c r="AH359" s="55">
        <v>0</v>
      </c>
      <c r="AI359" s="55">
        <v>0</v>
      </c>
      <c r="AJ359" s="55">
        <v>0</v>
      </c>
      <c r="AK359" s="55">
        <v>0</v>
      </c>
      <c r="AM359" s="55">
        <v>0.57931920000000003</v>
      </c>
      <c r="AN359" s="55">
        <v>0</v>
      </c>
      <c r="AO359" s="55">
        <v>0.42068080000000002</v>
      </c>
      <c r="AP359" s="55">
        <v>0</v>
      </c>
      <c r="AQ359" s="55">
        <v>0</v>
      </c>
      <c r="AR359" s="55">
        <v>0</v>
      </c>
      <c r="AS359" s="55">
        <v>0</v>
      </c>
      <c r="AT359" s="55">
        <v>0</v>
      </c>
      <c r="AU359" s="55">
        <v>0</v>
      </c>
      <c r="AV359" s="55">
        <v>0</v>
      </c>
      <c r="AW359" s="55">
        <v>0</v>
      </c>
      <c r="AX359" s="55">
        <v>0</v>
      </c>
      <c r="AZ359" s="8"/>
    </row>
    <row r="360" spans="2:52" s="12" customFormat="1" ht="12.75" customHeight="1" x14ac:dyDescent="0.15">
      <c r="B360" s="16" t="s">
        <v>127</v>
      </c>
      <c r="C360" s="16" t="s">
        <v>345</v>
      </c>
      <c r="D360" s="16"/>
      <c r="E360" s="16"/>
      <c r="F360" s="53">
        <v>248.81535166501999</v>
      </c>
      <c r="G360" s="54">
        <v>2.7244357033597466</v>
      </c>
      <c r="H360" s="54">
        <v>14.795456781535872</v>
      </c>
      <c r="I360" s="54">
        <v>26.737461173783604</v>
      </c>
      <c r="J360" s="54">
        <v>31.459648098917398</v>
      </c>
      <c r="K360" s="54">
        <v>3.1706402031029732</v>
      </c>
      <c r="L360" s="54">
        <v>0</v>
      </c>
      <c r="M360" s="54">
        <v>3.3012760925361322</v>
      </c>
      <c r="O360" s="53">
        <v>57.4149986505508</v>
      </c>
      <c r="P360" s="53">
        <v>4.9611022472381503</v>
      </c>
      <c r="Q360" s="53">
        <v>67.324223995208698</v>
      </c>
      <c r="R360" s="53">
        <v>24.947826862335202</v>
      </c>
      <c r="S360" s="53">
        <v>4.0065708160400302</v>
      </c>
      <c r="T360" s="53">
        <v>24.932582259178101</v>
      </c>
      <c r="U360" s="53">
        <v>60.197994589805603</v>
      </c>
      <c r="V360" s="53">
        <v>0</v>
      </c>
      <c r="W360" s="53">
        <v>5.0300522446632296</v>
      </c>
      <c r="X360" s="53">
        <v>0</v>
      </c>
      <c r="Z360" s="55">
        <v>0</v>
      </c>
      <c r="AA360" s="55">
        <v>0</v>
      </c>
      <c r="AB360" s="55">
        <v>0</v>
      </c>
      <c r="AC360" s="55">
        <v>0</v>
      </c>
      <c r="AD360" s="55">
        <v>0</v>
      </c>
      <c r="AE360" s="55">
        <v>0</v>
      </c>
      <c r="AF360" s="55">
        <v>0</v>
      </c>
      <c r="AG360" s="55">
        <v>0</v>
      </c>
      <c r="AH360" s="55">
        <v>0</v>
      </c>
      <c r="AI360" s="55">
        <v>0</v>
      </c>
      <c r="AJ360" s="55">
        <v>0</v>
      </c>
      <c r="AK360" s="55">
        <v>0</v>
      </c>
      <c r="AM360" s="55">
        <v>0</v>
      </c>
      <c r="AN360" s="55">
        <v>0</v>
      </c>
      <c r="AO360" s="55">
        <v>0</v>
      </c>
      <c r="AP360" s="55">
        <v>0</v>
      </c>
      <c r="AQ360" s="55">
        <v>0</v>
      </c>
      <c r="AR360" s="55">
        <v>0</v>
      </c>
      <c r="AS360" s="55">
        <v>0</v>
      </c>
      <c r="AT360" s="55">
        <v>0</v>
      </c>
      <c r="AU360" s="55">
        <v>0</v>
      </c>
      <c r="AV360" s="55">
        <v>0</v>
      </c>
      <c r="AW360" s="55">
        <v>0</v>
      </c>
      <c r="AX360" s="55">
        <v>0</v>
      </c>
      <c r="AZ360" s="8"/>
    </row>
    <row r="361" spans="2:52" s="12" customFormat="1" ht="12.75" customHeight="1" x14ac:dyDescent="0.15">
      <c r="B361" s="16" t="s">
        <v>128</v>
      </c>
      <c r="C361" s="16" t="s">
        <v>342</v>
      </c>
      <c r="D361" s="16" t="s">
        <v>37</v>
      </c>
      <c r="E361" s="16"/>
      <c r="F361" s="53">
        <v>51539.240432322003</v>
      </c>
      <c r="G361" s="54">
        <v>1.92749006159845</v>
      </c>
      <c r="H361" s="54">
        <v>11.234014187112001</v>
      </c>
      <c r="I361" s="54">
        <v>45.119819165477203</v>
      </c>
      <c r="J361" s="54">
        <v>35.090783519630499</v>
      </c>
      <c r="K361" s="54">
        <v>1.5935721155670901</v>
      </c>
      <c r="L361" s="54">
        <v>9.8130459744647597E-2</v>
      </c>
      <c r="M361" s="54">
        <v>2.7464358397486399</v>
      </c>
      <c r="O361" s="53">
        <v>55.302560091018599</v>
      </c>
      <c r="P361" s="53">
        <v>2266.4033788442598</v>
      </c>
      <c r="Q361" s="53">
        <v>14454.5897271633</v>
      </c>
      <c r="R361" s="53">
        <v>5361.4870209097799</v>
      </c>
      <c r="S361" s="53">
        <v>12887.3441386222</v>
      </c>
      <c r="T361" s="53">
        <v>4961.9118558168402</v>
      </c>
      <c r="U361" s="53">
        <v>8044.8725566267904</v>
      </c>
      <c r="V361" s="53">
        <v>3444.4956436157199</v>
      </c>
      <c r="W361" s="53">
        <v>31.602317035198201</v>
      </c>
      <c r="X361" s="53">
        <v>31.231233596801701</v>
      </c>
      <c r="Z361" s="55">
        <v>0.23603650000000001</v>
      </c>
      <c r="AA361" s="55">
        <v>0</v>
      </c>
      <c r="AB361" s="55">
        <v>0.76396350000000002</v>
      </c>
      <c r="AC361" s="55">
        <v>0</v>
      </c>
      <c r="AD361" s="55">
        <v>0</v>
      </c>
      <c r="AE361" s="55">
        <v>0</v>
      </c>
      <c r="AF361" s="55">
        <v>0</v>
      </c>
      <c r="AG361" s="55">
        <v>0</v>
      </c>
      <c r="AH361" s="55">
        <v>0</v>
      </c>
      <c r="AI361" s="55">
        <v>0</v>
      </c>
      <c r="AJ361" s="55">
        <v>0</v>
      </c>
      <c r="AK361" s="55">
        <v>0</v>
      </c>
      <c r="AM361" s="55">
        <v>0.36399769999999998</v>
      </c>
      <c r="AN361" s="55">
        <v>0</v>
      </c>
      <c r="AO361" s="55">
        <v>0.63600219999999996</v>
      </c>
      <c r="AP361" s="55">
        <v>0</v>
      </c>
      <c r="AQ361" s="55">
        <v>0</v>
      </c>
      <c r="AR361" s="55">
        <v>0</v>
      </c>
      <c r="AS361" s="55">
        <v>0</v>
      </c>
      <c r="AT361" s="55">
        <v>0</v>
      </c>
      <c r="AU361" s="55">
        <v>0</v>
      </c>
      <c r="AV361" s="55">
        <v>0</v>
      </c>
      <c r="AW361" s="55">
        <v>0</v>
      </c>
      <c r="AX361" s="55">
        <v>0</v>
      </c>
      <c r="AZ361" s="8"/>
    </row>
    <row r="362" spans="2:52" s="12" customFormat="1" ht="12.75" customHeight="1" x14ac:dyDescent="0.15">
      <c r="B362" s="16" t="s">
        <v>129</v>
      </c>
      <c r="C362" s="16" t="s">
        <v>335</v>
      </c>
      <c r="D362" s="16" t="s">
        <v>34</v>
      </c>
      <c r="E362" s="16"/>
      <c r="F362" s="53">
        <v>56381.747409522497</v>
      </c>
      <c r="G362" s="54">
        <v>0.108325067246567</v>
      </c>
      <c r="H362" s="54">
        <v>27.5322294135803</v>
      </c>
      <c r="I362" s="54">
        <v>37.078756986280801</v>
      </c>
      <c r="J362" s="54">
        <v>27.031336216410299</v>
      </c>
      <c r="K362" s="54">
        <v>2.09337356168942</v>
      </c>
      <c r="L362" s="54">
        <v>4.1871467677915596E-3</v>
      </c>
      <c r="M362" s="54">
        <v>2.2431197983250599</v>
      </c>
      <c r="O362" s="53">
        <v>31.006699562072701</v>
      </c>
      <c r="P362" s="53">
        <v>1328.5685217380501</v>
      </c>
      <c r="Q362" s="53">
        <v>18869.7641594409</v>
      </c>
      <c r="R362" s="53">
        <v>10816.3883538842</v>
      </c>
      <c r="S362" s="53">
        <v>4990.2989453077298</v>
      </c>
      <c r="T362" s="53">
        <v>6561.9549162387802</v>
      </c>
      <c r="U362" s="53">
        <v>13682.7268115878</v>
      </c>
      <c r="V362" s="53">
        <v>95.449653625488196</v>
      </c>
      <c r="W362" s="53">
        <v>5.58934813737869</v>
      </c>
      <c r="X362" s="53">
        <v>0</v>
      </c>
      <c r="Z362" s="55">
        <v>0</v>
      </c>
      <c r="AA362" s="55">
        <v>0</v>
      </c>
      <c r="AB362" s="55">
        <v>0</v>
      </c>
      <c r="AC362" s="55">
        <v>0</v>
      </c>
      <c r="AD362" s="55">
        <v>0</v>
      </c>
      <c r="AE362" s="55">
        <v>0.76303270000000001</v>
      </c>
      <c r="AF362" s="55">
        <v>0.23696729999999999</v>
      </c>
      <c r="AG362" s="55">
        <v>0</v>
      </c>
      <c r="AH362" s="55">
        <v>0</v>
      </c>
      <c r="AI362" s="55">
        <v>0</v>
      </c>
      <c r="AJ362" s="55">
        <v>0</v>
      </c>
      <c r="AK362" s="55">
        <v>0</v>
      </c>
      <c r="AM362" s="55">
        <v>0</v>
      </c>
      <c r="AN362" s="55">
        <v>0</v>
      </c>
      <c r="AO362" s="55">
        <v>0</v>
      </c>
      <c r="AP362" s="55">
        <v>0</v>
      </c>
      <c r="AQ362" s="55">
        <v>0</v>
      </c>
      <c r="AR362" s="55">
        <v>0.54061760000000003</v>
      </c>
      <c r="AS362" s="55">
        <v>0.45938240000000002</v>
      </c>
      <c r="AT362" s="55">
        <v>0</v>
      </c>
      <c r="AU362" s="55">
        <v>0</v>
      </c>
      <c r="AV362" s="55">
        <v>0</v>
      </c>
      <c r="AW362" s="55">
        <v>0</v>
      </c>
      <c r="AX362" s="55">
        <v>0</v>
      </c>
      <c r="AZ362" s="8"/>
    </row>
    <row r="363" spans="2:52" s="12" customFormat="1" ht="12.75" customHeight="1" x14ac:dyDescent="0.15">
      <c r="B363" s="16" t="s">
        <v>130</v>
      </c>
      <c r="C363" s="16" t="s">
        <v>340</v>
      </c>
      <c r="D363" s="16" t="s">
        <v>37</v>
      </c>
      <c r="E363" s="16"/>
      <c r="F363" s="53">
        <v>111826.402163386</v>
      </c>
      <c r="G363" s="54">
        <v>7.50302660073082</v>
      </c>
      <c r="H363" s="54">
        <v>25.983897378834001</v>
      </c>
      <c r="I363" s="54">
        <v>20.706075149904301</v>
      </c>
      <c r="J363" s="54">
        <v>32.568534081874503</v>
      </c>
      <c r="K363" s="54">
        <v>2.4572446858049402</v>
      </c>
      <c r="L363" s="54">
        <v>0.73344047591693595</v>
      </c>
      <c r="M363" s="54">
        <v>3.7832516282766702</v>
      </c>
      <c r="O363" s="53">
        <v>7642.6578356027603</v>
      </c>
      <c r="P363" s="53">
        <v>21093.5874924659</v>
      </c>
      <c r="Q363" s="53">
        <v>9949.9781882762909</v>
      </c>
      <c r="R363" s="53">
        <v>34052.951958775498</v>
      </c>
      <c r="S363" s="53">
        <v>4415.25093507766</v>
      </c>
      <c r="T363" s="53">
        <v>18726.744887351899</v>
      </c>
      <c r="U363" s="53">
        <v>15397.255458354901</v>
      </c>
      <c r="V363" s="53">
        <v>328.85432052612299</v>
      </c>
      <c r="W363" s="53">
        <v>55.838639140128997</v>
      </c>
      <c r="X363" s="53">
        <v>163.28244781494101</v>
      </c>
      <c r="Z363" s="55">
        <v>0</v>
      </c>
      <c r="AA363" s="55">
        <v>0</v>
      </c>
      <c r="AB363" s="55">
        <v>1</v>
      </c>
      <c r="AC363" s="55">
        <v>0</v>
      </c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</v>
      </c>
      <c r="AM363" s="55">
        <v>0</v>
      </c>
      <c r="AN363" s="55">
        <v>0</v>
      </c>
      <c r="AO363" s="55">
        <v>1</v>
      </c>
      <c r="AP363" s="55">
        <v>0</v>
      </c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</v>
      </c>
      <c r="AX363" s="55">
        <v>0</v>
      </c>
      <c r="AZ363" s="8"/>
    </row>
    <row r="364" spans="2:52" s="12" customFormat="1" ht="12.75" customHeight="1" x14ac:dyDescent="0.15">
      <c r="B364" s="16" t="s">
        <v>131</v>
      </c>
      <c r="C364" s="16" t="s">
        <v>347</v>
      </c>
      <c r="D364" s="16" t="s">
        <v>34</v>
      </c>
      <c r="E364" s="16" t="s">
        <v>42</v>
      </c>
      <c r="F364" s="53">
        <v>9010.30378895998</v>
      </c>
      <c r="G364" s="54">
        <v>4.28497295264195</v>
      </c>
      <c r="H364" s="54">
        <v>10.724177784981199</v>
      </c>
      <c r="I364" s="54">
        <v>17.638519879294002</v>
      </c>
      <c r="J364" s="54">
        <v>51.560576270916499</v>
      </c>
      <c r="K364" s="54">
        <v>1.9916883688261999</v>
      </c>
      <c r="L364" s="54">
        <v>3.82470037997241</v>
      </c>
      <c r="M364" s="54">
        <v>3.7079684478172901</v>
      </c>
      <c r="O364" s="53">
        <v>0</v>
      </c>
      <c r="P364" s="53">
        <v>0</v>
      </c>
      <c r="Q364" s="53">
        <v>2466.9168987870198</v>
      </c>
      <c r="R364" s="53">
        <v>12.7023930549621</v>
      </c>
      <c r="S364" s="53">
        <v>2696.5665922164899</v>
      </c>
      <c r="T364" s="53">
        <v>927.57425975799504</v>
      </c>
      <c r="U364" s="53">
        <v>1727.4904342889699</v>
      </c>
      <c r="V364" s="53">
        <v>1179.0532108545301</v>
      </c>
      <c r="W364" s="53">
        <v>0</v>
      </c>
      <c r="X364" s="53">
        <v>0</v>
      </c>
      <c r="Z364" s="55">
        <v>0</v>
      </c>
      <c r="AA364" s="55">
        <v>0</v>
      </c>
      <c r="AB364" s="55">
        <v>0</v>
      </c>
      <c r="AC364" s="55">
        <v>0</v>
      </c>
      <c r="AD364" s="55">
        <v>0</v>
      </c>
      <c r="AE364" s="55">
        <v>0</v>
      </c>
      <c r="AF364" s="55">
        <v>1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M364" s="55">
        <v>0</v>
      </c>
      <c r="AN364" s="55">
        <v>0</v>
      </c>
      <c r="AO364" s="55">
        <v>0</v>
      </c>
      <c r="AP364" s="55">
        <v>0</v>
      </c>
      <c r="AQ364" s="55">
        <v>0</v>
      </c>
      <c r="AR364" s="55">
        <v>0</v>
      </c>
      <c r="AS364" s="55">
        <v>1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Z364" s="8"/>
    </row>
    <row r="365" spans="2:52" s="12" customFormat="1" ht="12.75" customHeight="1" x14ac:dyDescent="0.15">
      <c r="B365" s="16" t="s">
        <v>132</v>
      </c>
      <c r="C365" s="16" t="s">
        <v>34</v>
      </c>
      <c r="D365" s="16" t="s">
        <v>34</v>
      </c>
      <c r="E365" s="16" t="s">
        <v>42</v>
      </c>
      <c r="F365" s="53">
        <v>78460.974840521798</v>
      </c>
      <c r="G365" s="54">
        <v>0.65494957943760901</v>
      </c>
      <c r="H365" s="54">
        <v>41.843647000634199</v>
      </c>
      <c r="I365" s="54">
        <v>33.586329846620202</v>
      </c>
      <c r="J365" s="54">
        <v>19.780669028847498</v>
      </c>
      <c r="K365" s="54">
        <v>4.0989419666242002</v>
      </c>
      <c r="L365" s="54">
        <v>0</v>
      </c>
      <c r="M365" s="54">
        <v>3.5462614942245903E-2</v>
      </c>
      <c r="O365" s="53">
        <v>0</v>
      </c>
      <c r="P365" s="53">
        <v>164.764209747314</v>
      </c>
      <c r="Q365" s="53">
        <v>18085.059633255001</v>
      </c>
      <c r="R365" s="53">
        <v>2478.2928490638701</v>
      </c>
      <c r="S365" s="53">
        <v>941.48850059509198</v>
      </c>
      <c r="T365" s="53">
        <v>11642.573328733401</v>
      </c>
      <c r="U365" s="53">
        <v>45148.796319127003</v>
      </c>
      <c r="V365" s="53">
        <v>0</v>
      </c>
      <c r="W365" s="53">
        <v>0</v>
      </c>
      <c r="X365" s="53">
        <v>0</v>
      </c>
      <c r="Z365" s="55">
        <v>0</v>
      </c>
      <c r="AA365" s="55">
        <v>0</v>
      </c>
      <c r="AB365" s="55">
        <v>0</v>
      </c>
      <c r="AC365" s="55">
        <v>0</v>
      </c>
      <c r="AD365" s="55">
        <v>0</v>
      </c>
      <c r="AE365" s="55">
        <v>0.98962220000000001</v>
      </c>
      <c r="AF365" s="55">
        <v>0</v>
      </c>
      <c r="AG365" s="55">
        <v>0</v>
      </c>
      <c r="AH365" s="55">
        <v>5.0918999999999999E-3</v>
      </c>
      <c r="AI365" s="55">
        <v>0</v>
      </c>
      <c r="AJ365" s="55">
        <v>0</v>
      </c>
      <c r="AK365" s="55">
        <v>5.2858999999999996E-3</v>
      </c>
      <c r="AM365" s="55">
        <v>0</v>
      </c>
      <c r="AN365" s="55">
        <v>0</v>
      </c>
      <c r="AO365" s="55">
        <v>0</v>
      </c>
      <c r="AP365" s="55">
        <v>0</v>
      </c>
      <c r="AQ365" s="55">
        <v>0</v>
      </c>
      <c r="AR365" s="55">
        <v>0.98781629999999998</v>
      </c>
      <c r="AS365" s="55">
        <v>0</v>
      </c>
      <c r="AT365" s="55">
        <v>0</v>
      </c>
      <c r="AU365" s="55">
        <v>0</v>
      </c>
      <c r="AV365" s="55">
        <v>3.124E-3</v>
      </c>
      <c r="AW365" s="55">
        <v>9.0597000000000004E-3</v>
      </c>
      <c r="AX365" s="55">
        <v>0</v>
      </c>
      <c r="AZ365" s="8"/>
    </row>
    <row r="366" spans="2:52" s="12" customFormat="1" ht="12.75" customHeight="1" x14ac:dyDescent="0.15">
      <c r="B366" s="16" t="s">
        <v>133</v>
      </c>
      <c r="C366" s="16" t="s">
        <v>349</v>
      </c>
      <c r="D366" s="16" t="s">
        <v>36</v>
      </c>
      <c r="E366" s="16"/>
      <c r="F366" s="53">
        <v>323939.61974394298</v>
      </c>
      <c r="G366" s="54">
        <v>0.22420408886025001</v>
      </c>
      <c r="H366" s="54">
        <v>27.481747391899699</v>
      </c>
      <c r="I366" s="54">
        <v>31.810958609752699</v>
      </c>
      <c r="J366" s="54">
        <v>37.609375236275</v>
      </c>
      <c r="K366" s="54">
        <v>1.56757410214399</v>
      </c>
      <c r="L366" s="54">
        <v>0</v>
      </c>
      <c r="M366" s="54">
        <v>0.98254460925077702</v>
      </c>
      <c r="O366" s="53">
        <v>11941.526160240101</v>
      </c>
      <c r="P366" s="53">
        <v>73693.651619791897</v>
      </c>
      <c r="Q366" s="53">
        <v>3244.0123009681702</v>
      </c>
      <c r="R366" s="53">
        <v>137744.09672427099</v>
      </c>
      <c r="S366" s="53">
        <v>10.234870910644499</v>
      </c>
      <c r="T366" s="53">
        <v>61717.2790976166</v>
      </c>
      <c r="U366" s="53">
        <v>32935.012316167296</v>
      </c>
      <c r="V366" s="53">
        <v>0</v>
      </c>
      <c r="W366" s="53">
        <v>0</v>
      </c>
      <c r="X366" s="53">
        <v>2653.80665397644</v>
      </c>
      <c r="Z366" s="55">
        <v>3.7683999999999999E-3</v>
      </c>
      <c r="AA366" s="55">
        <v>0</v>
      </c>
      <c r="AB366" s="55">
        <v>0.99623159999999999</v>
      </c>
      <c r="AC366" s="55">
        <v>0</v>
      </c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55">
        <v>0</v>
      </c>
      <c r="AJ366" s="55">
        <v>0</v>
      </c>
      <c r="AK366" s="55">
        <v>0</v>
      </c>
      <c r="AM366" s="55">
        <v>5.0558000000000001E-3</v>
      </c>
      <c r="AN366" s="55">
        <v>0</v>
      </c>
      <c r="AO366" s="55">
        <v>0.99494419999999995</v>
      </c>
      <c r="AP366" s="55">
        <v>0</v>
      </c>
      <c r="AQ366" s="55">
        <v>0</v>
      </c>
      <c r="AR366" s="55">
        <v>0</v>
      </c>
      <c r="AS366" s="55">
        <v>0</v>
      </c>
      <c r="AT366" s="55">
        <v>0</v>
      </c>
      <c r="AU366" s="55">
        <v>0</v>
      </c>
      <c r="AV366" s="55">
        <v>0</v>
      </c>
      <c r="AW366" s="55">
        <v>0</v>
      </c>
      <c r="AX366" s="55">
        <v>0</v>
      </c>
      <c r="AZ366" s="8"/>
    </row>
    <row r="367" spans="2:52" s="12" customFormat="1" ht="12.75" customHeight="1" x14ac:dyDescent="0.15">
      <c r="B367" s="16" t="s">
        <v>134</v>
      </c>
      <c r="C367" s="16" t="s">
        <v>352</v>
      </c>
      <c r="D367" s="16" t="s">
        <v>35</v>
      </c>
      <c r="E367" s="16"/>
      <c r="F367" s="53">
        <v>122304.513211846</v>
      </c>
      <c r="G367" s="54">
        <v>10.807673430126099</v>
      </c>
      <c r="H367" s="54">
        <v>9.9546876114429299</v>
      </c>
      <c r="I367" s="54">
        <v>55.894840245276399</v>
      </c>
      <c r="J367" s="54">
        <v>17.872158235087898</v>
      </c>
      <c r="K367" s="54">
        <v>2.5745217375401301</v>
      </c>
      <c r="L367" s="54">
        <v>7.2306301010698001E-3</v>
      </c>
      <c r="M367" s="54">
        <v>0.87334439608251802</v>
      </c>
      <c r="O367" s="53">
        <v>311.29432868957502</v>
      </c>
      <c r="P367" s="53">
        <v>1078.49962067604</v>
      </c>
      <c r="Q367" s="53">
        <v>38153.799417257302</v>
      </c>
      <c r="R367" s="53">
        <v>2412.8773941397599</v>
      </c>
      <c r="S367" s="53">
        <v>60497.0716292262</v>
      </c>
      <c r="T367" s="53">
        <v>4953.6010065078699</v>
      </c>
      <c r="U367" s="53">
        <v>14232.991112887799</v>
      </c>
      <c r="V367" s="53">
        <v>454.30838775634697</v>
      </c>
      <c r="W367" s="53">
        <v>2.6654608845710701</v>
      </c>
      <c r="X367" s="53">
        <v>207.40485382080001</v>
      </c>
      <c r="Z367" s="55">
        <v>0</v>
      </c>
      <c r="AA367" s="55">
        <v>0</v>
      </c>
      <c r="AB367" s="55">
        <v>0</v>
      </c>
      <c r="AC367" s="55">
        <v>0</v>
      </c>
      <c r="AD367" s="55">
        <v>0</v>
      </c>
      <c r="AE367" s="55">
        <v>0</v>
      </c>
      <c r="AF367" s="55">
        <v>0</v>
      </c>
      <c r="AG367" s="55">
        <v>0</v>
      </c>
      <c r="AH367" s="55">
        <v>0</v>
      </c>
      <c r="AI367" s="55">
        <v>1</v>
      </c>
      <c r="AJ367" s="55">
        <v>0</v>
      </c>
      <c r="AK367" s="55">
        <v>0</v>
      </c>
      <c r="AM367" s="55">
        <v>0</v>
      </c>
      <c r="AN367" s="55">
        <v>0</v>
      </c>
      <c r="AO367" s="55">
        <v>0</v>
      </c>
      <c r="AP367" s="55">
        <v>0</v>
      </c>
      <c r="AQ367" s="55">
        <v>0</v>
      </c>
      <c r="AR367" s="55">
        <v>0</v>
      </c>
      <c r="AS367" s="55">
        <v>0</v>
      </c>
      <c r="AT367" s="55">
        <v>0</v>
      </c>
      <c r="AU367" s="55">
        <v>1</v>
      </c>
      <c r="AV367" s="55">
        <v>0</v>
      </c>
      <c r="AW367" s="55">
        <v>0</v>
      </c>
      <c r="AX367" s="55">
        <v>0</v>
      </c>
      <c r="AZ367" s="8"/>
    </row>
    <row r="368" spans="2:52" s="12" customFormat="1" ht="12.75" customHeight="1" x14ac:dyDescent="0.15">
      <c r="B368" s="16" t="s">
        <v>135</v>
      </c>
      <c r="C368" s="16" t="s">
        <v>338</v>
      </c>
      <c r="D368" s="16" t="s">
        <v>36</v>
      </c>
      <c r="E368" s="16"/>
      <c r="F368" s="53">
        <v>2343542.4819870498</v>
      </c>
      <c r="G368" s="54">
        <v>4.7972536211233503E-3</v>
      </c>
      <c r="H368" s="54">
        <v>6.7245314127809497</v>
      </c>
      <c r="I368" s="54">
        <v>64.061746992889994</v>
      </c>
      <c r="J368" s="54">
        <v>26.554516564821199</v>
      </c>
      <c r="K368" s="54">
        <v>0.82574987170173098</v>
      </c>
      <c r="L368" s="54">
        <v>2.5265709110711902E-4</v>
      </c>
      <c r="M368" s="54">
        <v>1.82833221273739</v>
      </c>
      <c r="O368" s="53">
        <v>213198.520647764</v>
      </c>
      <c r="P368" s="53">
        <v>611259.80253559304</v>
      </c>
      <c r="Q368" s="53">
        <v>282820.428816378</v>
      </c>
      <c r="R368" s="53">
        <v>496891.49560475303</v>
      </c>
      <c r="S368" s="53">
        <v>29169.061361551201</v>
      </c>
      <c r="T368" s="53">
        <v>278719.59964895202</v>
      </c>
      <c r="U368" s="53">
        <v>388226.17210251</v>
      </c>
      <c r="V368" s="53">
        <v>970.63390350341797</v>
      </c>
      <c r="W368" s="53">
        <v>0</v>
      </c>
      <c r="X368" s="53">
        <v>42286.767366051601</v>
      </c>
      <c r="Z368" s="55">
        <v>0.21274799999999999</v>
      </c>
      <c r="AA368" s="55">
        <v>0</v>
      </c>
      <c r="AB368" s="55">
        <v>0.65734119999999996</v>
      </c>
      <c r="AC368" s="55">
        <v>0</v>
      </c>
      <c r="AD368" s="55">
        <v>0</v>
      </c>
      <c r="AE368" s="55">
        <v>0</v>
      </c>
      <c r="AF368" s="55">
        <v>0</v>
      </c>
      <c r="AG368" s="55">
        <v>9.6006099999999997E-2</v>
      </c>
      <c r="AH368" s="55">
        <v>0</v>
      </c>
      <c r="AI368" s="55">
        <v>0</v>
      </c>
      <c r="AJ368" s="55">
        <v>0</v>
      </c>
      <c r="AK368" s="55">
        <v>3.3904700000000003E-2</v>
      </c>
      <c r="AM368" s="55">
        <v>0.3896734</v>
      </c>
      <c r="AN368" s="55">
        <v>0</v>
      </c>
      <c r="AO368" s="55">
        <v>0.49266260000000001</v>
      </c>
      <c r="AP368" s="55">
        <v>0</v>
      </c>
      <c r="AQ368" s="55">
        <v>0</v>
      </c>
      <c r="AR368" s="55">
        <v>0</v>
      </c>
      <c r="AS368" s="55">
        <v>0</v>
      </c>
      <c r="AT368" s="55">
        <v>7.3021799999999998E-2</v>
      </c>
      <c r="AU368" s="55">
        <v>0</v>
      </c>
      <c r="AV368" s="55">
        <v>0</v>
      </c>
      <c r="AW368" s="55">
        <v>4.46422E-2</v>
      </c>
      <c r="AX368" s="55">
        <v>0</v>
      </c>
      <c r="AZ368" s="8"/>
    </row>
    <row r="369" spans="2:52" s="12" customFormat="1" ht="12.75" customHeight="1" x14ac:dyDescent="0.15">
      <c r="B369" s="16" t="s">
        <v>136</v>
      </c>
      <c r="C369" s="16" t="s">
        <v>337</v>
      </c>
      <c r="D369" s="16" t="s">
        <v>33</v>
      </c>
      <c r="E369" s="16" t="s">
        <v>42</v>
      </c>
      <c r="F369" s="53">
        <v>44125.358907908201</v>
      </c>
      <c r="G369" s="54">
        <v>10.3102317790261</v>
      </c>
      <c r="H369" s="54">
        <v>39.907417947812903</v>
      </c>
      <c r="I369" s="54">
        <v>10.192462346823101</v>
      </c>
      <c r="J369" s="54">
        <v>22.300983367236299</v>
      </c>
      <c r="K369" s="54">
        <v>5.0160977095292703</v>
      </c>
      <c r="L369" s="54">
        <v>0</v>
      </c>
      <c r="M369" s="54">
        <v>4.6934185032822597</v>
      </c>
      <c r="O369" s="53">
        <v>759.885341018438</v>
      </c>
      <c r="P369" s="53">
        <v>5309.1210891902401</v>
      </c>
      <c r="Q369" s="53">
        <v>1.9651861190795801</v>
      </c>
      <c r="R369" s="53">
        <v>20014.136722862699</v>
      </c>
      <c r="S369" s="53">
        <v>0</v>
      </c>
      <c r="T369" s="53">
        <v>15003.168988496</v>
      </c>
      <c r="U369" s="53">
        <v>1438.0306364297801</v>
      </c>
      <c r="V369" s="53">
        <v>0</v>
      </c>
      <c r="W369" s="53">
        <v>9.2963747382164001</v>
      </c>
      <c r="X369" s="53">
        <v>1589.7545690536499</v>
      </c>
      <c r="Z369" s="55">
        <v>0</v>
      </c>
      <c r="AA369" s="55">
        <v>0</v>
      </c>
      <c r="AB369" s="55">
        <v>0</v>
      </c>
      <c r="AC369" s="55">
        <v>0</v>
      </c>
      <c r="AD369" s="55">
        <v>0</v>
      </c>
      <c r="AE369" s="55">
        <v>1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M369" s="55">
        <v>0</v>
      </c>
      <c r="AN369" s="55">
        <v>0</v>
      </c>
      <c r="AO369" s="55">
        <v>0</v>
      </c>
      <c r="AP369" s="55">
        <v>0</v>
      </c>
      <c r="AQ369" s="55">
        <v>0</v>
      </c>
      <c r="AR369" s="55">
        <v>1</v>
      </c>
      <c r="AS369" s="55">
        <v>0</v>
      </c>
      <c r="AT369" s="55">
        <v>0</v>
      </c>
      <c r="AU369" s="55">
        <v>0</v>
      </c>
      <c r="AV369" s="55">
        <v>0</v>
      </c>
      <c r="AW369" s="55">
        <v>0</v>
      </c>
      <c r="AX369" s="55">
        <v>0</v>
      </c>
      <c r="AZ369" s="8"/>
    </row>
    <row r="370" spans="2:52" s="12" customFormat="1" ht="12.75" customHeight="1" x14ac:dyDescent="0.15">
      <c r="B370" s="16" t="s">
        <v>137</v>
      </c>
      <c r="C370" s="16" t="s">
        <v>346</v>
      </c>
      <c r="D370" s="16" t="s">
        <v>36</v>
      </c>
      <c r="E370" s="16"/>
      <c r="F370" s="53">
        <v>21817.6177799701</v>
      </c>
      <c r="G370" s="54">
        <v>4.0063699712975603E-2</v>
      </c>
      <c r="H370" s="54">
        <v>14.795456781535872</v>
      </c>
      <c r="I370" s="54">
        <v>9.2007081662169005E-2</v>
      </c>
      <c r="J370" s="54">
        <v>13.275769948645699</v>
      </c>
      <c r="K370" s="54">
        <v>0.65927243454742801</v>
      </c>
      <c r="L370" s="54">
        <v>82.063985371200303</v>
      </c>
      <c r="M370" s="54">
        <v>2.2636533487681101</v>
      </c>
      <c r="O370" s="53">
        <v>0</v>
      </c>
      <c r="P370" s="53">
        <v>11.7970821857452</v>
      </c>
      <c r="Q370" s="53">
        <v>8892.3530480861591</v>
      </c>
      <c r="R370" s="53">
        <v>187.757194519042</v>
      </c>
      <c r="S370" s="53">
        <v>5367.0994286537098</v>
      </c>
      <c r="T370" s="53">
        <v>1313.81030082702</v>
      </c>
      <c r="U370" s="53">
        <v>4501.6545884609204</v>
      </c>
      <c r="V370" s="53">
        <v>1284.9760246276801</v>
      </c>
      <c r="W370" s="53">
        <v>0</v>
      </c>
      <c r="X370" s="53">
        <v>258.170112609863</v>
      </c>
      <c r="Z370" s="55">
        <v>0</v>
      </c>
      <c r="AA370" s="55">
        <v>0</v>
      </c>
      <c r="AB370" s="55">
        <v>0</v>
      </c>
      <c r="AC370" s="55">
        <v>0</v>
      </c>
      <c r="AD370" s="55">
        <v>1</v>
      </c>
      <c r="AE370" s="55">
        <v>0</v>
      </c>
      <c r="AF370" s="55">
        <v>0</v>
      </c>
      <c r="AG370" s="55">
        <v>0</v>
      </c>
      <c r="AH370" s="55">
        <v>0</v>
      </c>
      <c r="AI370" s="55">
        <v>0</v>
      </c>
      <c r="AJ370" s="55">
        <v>0</v>
      </c>
      <c r="AK370" s="55">
        <v>0</v>
      </c>
      <c r="AM370" s="55">
        <v>0</v>
      </c>
      <c r="AN370" s="55">
        <v>0</v>
      </c>
      <c r="AO370" s="55">
        <v>0</v>
      </c>
      <c r="AP370" s="55">
        <v>0</v>
      </c>
      <c r="AQ370" s="55">
        <v>1</v>
      </c>
      <c r="AR370" s="55">
        <v>0</v>
      </c>
      <c r="AS370" s="55">
        <v>0</v>
      </c>
      <c r="AT370" s="55">
        <v>0</v>
      </c>
      <c r="AU370" s="55">
        <v>0</v>
      </c>
      <c r="AV370" s="55">
        <v>0</v>
      </c>
      <c r="AW370" s="55">
        <v>0</v>
      </c>
      <c r="AX370" s="55">
        <v>0</v>
      </c>
      <c r="AZ370" s="8"/>
    </row>
    <row r="371" spans="2:52" s="12" customFormat="1" ht="12.75" customHeight="1" x14ac:dyDescent="0.15">
      <c r="B371" s="16" t="s">
        <v>138</v>
      </c>
      <c r="C371" s="16" t="s">
        <v>340</v>
      </c>
      <c r="D371" s="16"/>
      <c r="E371" s="16"/>
      <c r="F371" s="53">
        <v>771.112247169017</v>
      </c>
      <c r="G371" s="54">
        <v>2.7244357033597466</v>
      </c>
      <c r="H371" s="54">
        <v>1.0858811307388301</v>
      </c>
      <c r="I371" s="54">
        <v>25.233016127736299</v>
      </c>
      <c r="J371" s="54">
        <v>12.485590839237</v>
      </c>
      <c r="K371" s="54">
        <v>1.0255302095313801</v>
      </c>
      <c r="L371" s="54">
        <v>14.814907861443499</v>
      </c>
      <c r="M371" s="54">
        <v>13.0968352952711</v>
      </c>
      <c r="O371" s="53">
        <v>770.28266286849896</v>
      </c>
      <c r="P371" s="53">
        <v>0</v>
      </c>
      <c r="Q371" s="53">
        <v>0</v>
      </c>
      <c r="R371" s="53">
        <v>0</v>
      </c>
      <c r="S371" s="53">
        <v>0</v>
      </c>
      <c r="T371" s="53">
        <v>0</v>
      </c>
      <c r="U371" s="53">
        <v>0</v>
      </c>
      <c r="V371" s="53">
        <v>0</v>
      </c>
      <c r="W371" s="53">
        <v>0.829584300518035</v>
      </c>
      <c r="X371" s="53">
        <v>0</v>
      </c>
      <c r="Z371" s="55">
        <v>0</v>
      </c>
      <c r="AA371" s="55">
        <v>0</v>
      </c>
      <c r="AB371" s="55">
        <v>0</v>
      </c>
      <c r="AC371" s="55">
        <v>0</v>
      </c>
      <c r="AD371" s="55">
        <v>0</v>
      </c>
      <c r="AE371" s="55">
        <v>0</v>
      </c>
      <c r="AF371" s="55">
        <v>0</v>
      </c>
      <c r="AG371" s="55">
        <v>0</v>
      </c>
      <c r="AH371" s="55">
        <v>0</v>
      </c>
      <c r="AI371" s="55">
        <v>0</v>
      </c>
      <c r="AJ371" s="55">
        <v>0</v>
      </c>
      <c r="AK371" s="55">
        <v>0</v>
      </c>
      <c r="AM371" s="55">
        <v>0</v>
      </c>
      <c r="AN371" s="55">
        <v>0</v>
      </c>
      <c r="AO371" s="55">
        <v>0</v>
      </c>
      <c r="AP371" s="55">
        <v>0</v>
      </c>
      <c r="AQ371" s="55">
        <v>0</v>
      </c>
      <c r="AR371" s="55">
        <v>0</v>
      </c>
      <c r="AS371" s="55">
        <v>0</v>
      </c>
      <c r="AT371" s="55">
        <v>0</v>
      </c>
      <c r="AU371" s="55">
        <v>0</v>
      </c>
      <c r="AV371" s="55">
        <v>0</v>
      </c>
      <c r="AW371" s="55">
        <v>0</v>
      </c>
      <c r="AX371" s="55">
        <v>0</v>
      </c>
      <c r="AZ371" s="8"/>
    </row>
    <row r="372" spans="2:52" s="12" customFormat="1" ht="12.75" customHeight="1" x14ac:dyDescent="0.15">
      <c r="B372" s="16" t="s">
        <v>139</v>
      </c>
      <c r="C372" s="16" t="s">
        <v>340</v>
      </c>
      <c r="D372" s="16" t="s">
        <v>37</v>
      </c>
      <c r="E372" s="16"/>
      <c r="F372" s="53">
        <v>48401.551382899197</v>
      </c>
      <c r="G372" s="54">
        <v>5.3769351972286703</v>
      </c>
      <c r="H372" s="54">
        <v>26.797440795095099</v>
      </c>
      <c r="I372" s="54">
        <v>27.542043980668002</v>
      </c>
      <c r="J372" s="54">
        <v>30.0831201598989</v>
      </c>
      <c r="K372" s="54">
        <v>2.87910365793745</v>
      </c>
      <c r="L372" s="54">
        <v>0.85447534585270701</v>
      </c>
      <c r="M372" s="54">
        <v>2.7170179916667201</v>
      </c>
      <c r="O372" s="53">
        <v>248.12822270393301</v>
      </c>
      <c r="P372" s="53">
        <v>965.47733092307999</v>
      </c>
      <c r="Q372" s="53">
        <v>13703.184877038</v>
      </c>
      <c r="R372" s="53">
        <v>5607.37668907642</v>
      </c>
      <c r="S372" s="53">
        <v>9270.32508730888</v>
      </c>
      <c r="T372" s="53">
        <v>6555.93268430233</v>
      </c>
      <c r="U372" s="53">
        <v>10664.193856239301</v>
      </c>
      <c r="V372" s="53">
        <v>976.56446838378895</v>
      </c>
      <c r="W372" s="53">
        <v>2.46100902557373</v>
      </c>
      <c r="X372" s="53">
        <v>407.90715789794899</v>
      </c>
      <c r="Z372" s="55">
        <v>0</v>
      </c>
      <c r="AA372" s="55">
        <v>0</v>
      </c>
      <c r="AB372" s="55">
        <v>1</v>
      </c>
      <c r="AC372" s="55">
        <v>0</v>
      </c>
      <c r="AD372" s="55">
        <v>0</v>
      </c>
      <c r="AE372" s="55">
        <v>0</v>
      </c>
      <c r="AF372" s="55">
        <v>0</v>
      </c>
      <c r="AG372" s="55">
        <v>0</v>
      </c>
      <c r="AH372" s="55">
        <v>0</v>
      </c>
      <c r="AI372" s="55">
        <v>0</v>
      </c>
      <c r="AJ372" s="55">
        <v>0</v>
      </c>
      <c r="AK372" s="55">
        <v>0</v>
      </c>
      <c r="AM372" s="55">
        <v>0</v>
      </c>
      <c r="AN372" s="55">
        <v>0</v>
      </c>
      <c r="AO372" s="55">
        <v>1</v>
      </c>
      <c r="AP372" s="55">
        <v>0</v>
      </c>
      <c r="AQ372" s="55">
        <v>0</v>
      </c>
      <c r="AR372" s="55">
        <v>0</v>
      </c>
      <c r="AS372" s="55">
        <v>0</v>
      </c>
      <c r="AT372" s="55">
        <v>0</v>
      </c>
      <c r="AU372" s="55">
        <v>0</v>
      </c>
      <c r="AV372" s="55">
        <v>0</v>
      </c>
      <c r="AW372" s="55">
        <v>0</v>
      </c>
      <c r="AX372" s="55">
        <v>0</v>
      </c>
      <c r="AZ372" s="8"/>
    </row>
    <row r="373" spans="2:52" s="12" customFormat="1" ht="12.75" customHeight="1" x14ac:dyDescent="0.15">
      <c r="B373" s="16" t="s">
        <v>140</v>
      </c>
      <c r="C373" s="16" t="s">
        <v>341</v>
      </c>
      <c r="D373" s="16" t="s">
        <v>37</v>
      </c>
      <c r="E373" s="16"/>
      <c r="F373" s="53">
        <v>257905.80726063199</v>
      </c>
      <c r="G373" s="54">
        <v>3.2771055385446202</v>
      </c>
      <c r="H373" s="54">
        <v>10.570072200177499</v>
      </c>
      <c r="I373" s="54">
        <v>45.927701601371403</v>
      </c>
      <c r="J373" s="54">
        <v>34.966051630209101</v>
      </c>
      <c r="K373" s="54">
        <v>1.1281628998319</v>
      </c>
      <c r="L373" s="54">
        <v>1.3596405966624201</v>
      </c>
      <c r="M373" s="54">
        <v>0.69892401978936103</v>
      </c>
      <c r="O373" s="53">
        <v>4946.4129179716101</v>
      </c>
      <c r="P373" s="53">
        <v>47500.211130976597</v>
      </c>
      <c r="Q373" s="53">
        <v>55261.625896811398</v>
      </c>
      <c r="R373" s="53">
        <v>41551.4091561436</v>
      </c>
      <c r="S373" s="53">
        <v>40469.891507029497</v>
      </c>
      <c r="T373" s="53">
        <v>28626.16269207</v>
      </c>
      <c r="U373" s="53">
        <v>36661.243188560002</v>
      </c>
      <c r="V373" s="53">
        <v>2884.54835891723</v>
      </c>
      <c r="W373" s="53">
        <v>4.3024121522903398</v>
      </c>
      <c r="X373" s="53">
        <v>0</v>
      </c>
      <c r="Z373" s="55">
        <v>0.22034899999999999</v>
      </c>
      <c r="AA373" s="55">
        <v>0</v>
      </c>
      <c r="AB373" s="55">
        <v>8.9516799999999994E-2</v>
      </c>
      <c r="AC373" s="55">
        <v>0</v>
      </c>
      <c r="AD373" s="55">
        <v>0</v>
      </c>
      <c r="AE373" s="55">
        <v>0</v>
      </c>
      <c r="AF373" s="55">
        <v>0</v>
      </c>
      <c r="AG373" s="55">
        <v>0</v>
      </c>
      <c r="AH373" s="55">
        <v>0</v>
      </c>
      <c r="AI373" s="55">
        <v>0</v>
      </c>
      <c r="AJ373" s="55">
        <v>0</v>
      </c>
      <c r="AK373" s="55">
        <v>0.69013420000000003</v>
      </c>
      <c r="AM373" s="55">
        <v>0.42030450000000003</v>
      </c>
      <c r="AN373" s="55">
        <v>0</v>
      </c>
      <c r="AO373" s="55">
        <v>9.2247200000000001E-2</v>
      </c>
      <c r="AP373" s="55">
        <v>0</v>
      </c>
      <c r="AQ373" s="55">
        <v>0</v>
      </c>
      <c r="AR373" s="55">
        <v>0</v>
      </c>
      <c r="AS373" s="55">
        <v>0</v>
      </c>
      <c r="AT373" s="55">
        <v>0</v>
      </c>
      <c r="AU373" s="55">
        <v>0</v>
      </c>
      <c r="AV373" s="55">
        <v>0</v>
      </c>
      <c r="AW373" s="55">
        <v>0.4874483</v>
      </c>
      <c r="AX373" s="55">
        <v>0</v>
      </c>
      <c r="AZ373" s="8"/>
    </row>
    <row r="374" spans="2:52" s="12" customFormat="1" ht="12.75" customHeight="1" x14ac:dyDescent="0.15">
      <c r="B374" s="16" t="s">
        <v>141</v>
      </c>
      <c r="C374" s="16" t="s">
        <v>342</v>
      </c>
      <c r="D374" s="16" t="s">
        <v>37</v>
      </c>
      <c r="E374" s="16"/>
      <c r="F374" s="53">
        <v>20935.4365799427</v>
      </c>
      <c r="G374" s="54">
        <v>2.1421207389753198</v>
      </c>
      <c r="H374" s="54">
        <v>39.465547866409899</v>
      </c>
      <c r="I374" s="54">
        <v>25.965629789777399</v>
      </c>
      <c r="J374" s="54">
        <v>21.737731621637199</v>
      </c>
      <c r="K374" s="54">
        <v>5.6786280202089001</v>
      </c>
      <c r="L374" s="54">
        <v>2.1554714688780401E-3</v>
      </c>
      <c r="M374" s="54">
        <v>2.8806701645596999</v>
      </c>
      <c r="O374" s="53">
        <v>17.579174041748001</v>
      </c>
      <c r="P374" s="53">
        <v>478.76001167297301</v>
      </c>
      <c r="Q374" s="53">
        <v>10881.239145874901</v>
      </c>
      <c r="R374" s="53">
        <v>1083.0244219303099</v>
      </c>
      <c r="S374" s="53">
        <v>3120.4362530112198</v>
      </c>
      <c r="T374" s="53">
        <v>1200.48628377914</v>
      </c>
      <c r="U374" s="53">
        <v>4071.26558709144</v>
      </c>
      <c r="V374" s="53">
        <v>9.1637983322143501</v>
      </c>
      <c r="W374" s="53">
        <v>21.777630984783102</v>
      </c>
      <c r="X374" s="53">
        <v>51.704273223876903</v>
      </c>
      <c r="Z374" s="55">
        <v>0</v>
      </c>
      <c r="AA374" s="55">
        <v>0</v>
      </c>
      <c r="AB374" s="55">
        <v>0.94027870000000002</v>
      </c>
      <c r="AC374" s="55">
        <v>0</v>
      </c>
      <c r="AD374" s="55">
        <v>0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5.9721299999999998E-2</v>
      </c>
      <c r="AM374" s="55">
        <v>0</v>
      </c>
      <c r="AN374" s="55">
        <v>0</v>
      </c>
      <c r="AO374" s="55">
        <v>0.980464</v>
      </c>
      <c r="AP374" s="55">
        <v>0</v>
      </c>
      <c r="AQ374" s="55">
        <v>0</v>
      </c>
      <c r="AR374" s="55">
        <v>0</v>
      </c>
      <c r="AS374" s="55">
        <v>0</v>
      </c>
      <c r="AT374" s="55">
        <v>0</v>
      </c>
      <c r="AU374" s="55">
        <v>0</v>
      </c>
      <c r="AV374" s="55">
        <v>0</v>
      </c>
      <c r="AW374" s="55">
        <v>1.9536000000000001E-2</v>
      </c>
      <c r="AX374" s="55">
        <v>0</v>
      </c>
      <c r="AZ374" s="8"/>
    </row>
    <row r="375" spans="2:52" s="12" customFormat="1" ht="12.75" customHeight="1" x14ac:dyDescent="0.15">
      <c r="B375" s="16" t="s">
        <v>142</v>
      </c>
      <c r="C375" s="16" t="s">
        <v>350</v>
      </c>
      <c r="D375" s="16" t="s">
        <v>36</v>
      </c>
      <c r="E375" s="16"/>
      <c r="F375" s="53">
        <v>27131.745066761901</v>
      </c>
      <c r="G375" s="54">
        <v>2.7244357033597466</v>
      </c>
      <c r="H375" s="54">
        <v>6.7569484229588097</v>
      </c>
      <c r="I375" s="54">
        <v>66.0694685125776</v>
      </c>
      <c r="J375" s="54">
        <v>22.338312686533001</v>
      </c>
      <c r="K375" s="54">
        <v>0.69006734136057302</v>
      </c>
      <c r="L375" s="54">
        <v>0</v>
      </c>
      <c r="M375" s="54">
        <v>1.5268333580928299</v>
      </c>
      <c r="O375" s="53">
        <v>0</v>
      </c>
      <c r="P375" s="53">
        <v>1665.36530232429</v>
      </c>
      <c r="Q375" s="53">
        <v>1433.0080827474501</v>
      </c>
      <c r="R375" s="53">
        <v>11646.3652825355</v>
      </c>
      <c r="S375" s="53">
        <v>911.40432739257801</v>
      </c>
      <c r="T375" s="53">
        <v>6894.5749154090799</v>
      </c>
      <c r="U375" s="53">
        <v>4393.7715539932196</v>
      </c>
      <c r="V375" s="53">
        <v>171.77044677734301</v>
      </c>
      <c r="W375" s="53">
        <v>15.4851555824279</v>
      </c>
      <c r="X375" s="53">
        <v>0</v>
      </c>
      <c r="Z375" s="55">
        <v>1</v>
      </c>
      <c r="AA375" s="55">
        <v>0</v>
      </c>
      <c r="AB375" s="55">
        <v>0</v>
      </c>
      <c r="AC375" s="55">
        <v>0</v>
      </c>
      <c r="AD375" s="55">
        <v>0</v>
      </c>
      <c r="AE375" s="55">
        <v>0</v>
      </c>
      <c r="AF375" s="55">
        <v>0</v>
      </c>
      <c r="AG375" s="55">
        <v>0</v>
      </c>
      <c r="AH375" s="55">
        <v>0</v>
      </c>
      <c r="AI375" s="55">
        <v>0</v>
      </c>
      <c r="AJ375" s="55">
        <v>0</v>
      </c>
      <c r="AK375" s="55">
        <v>0</v>
      </c>
      <c r="AM375" s="55">
        <v>1</v>
      </c>
      <c r="AN375" s="55">
        <v>0</v>
      </c>
      <c r="AO375" s="55">
        <v>0</v>
      </c>
      <c r="AP375" s="55">
        <v>0</v>
      </c>
      <c r="AQ375" s="55">
        <v>0</v>
      </c>
      <c r="AR375" s="55">
        <v>0</v>
      </c>
      <c r="AS375" s="55">
        <v>0</v>
      </c>
      <c r="AT375" s="55">
        <v>0</v>
      </c>
      <c r="AU375" s="55">
        <v>0</v>
      </c>
      <c r="AV375" s="55">
        <v>0</v>
      </c>
      <c r="AW375" s="55">
        <v>0</v>
      </c>
      <c r="AX375" s="55">
        <v>0</v>
      </c>
      <c r="AZ375" s="8"/>
    </row>
    <row r="376" spans="2:52" s="12" customFormat="1" ht="12.75" customHeight="1" x14ac:dyDescent="0.15">
      <c r="B376" s="16" t="s">
        <v>143</v>
      </c>
      <c r="C376" s="16" t="s">
        <v>346</v>
      </c>
      <c r="D376" s="16" t="s">
        <v>36</v>
      </c>
      <c r="E376" s="16"/>
      <c r="F376" s="53">
        <v>121044.601071834</v>
      </c>
      <c r="G376" s="54">
        <v>0.161482503304756</v>
      </c>
      <c r="H376" s="54">
        <v>5.7339630634151098</v>
      </c>
      <c r="I376" s="54">
        <v>0.186030513008274</v>
      </c>
      <c r="J376" s="54">
        <v>35.208640623255</v>
      </c>
      <c r="K376" s="54">
        <v>1.0079875958118301</v>
      </c>
      <c r="L376" s="54">
        <v>54.875500694316003</v>
      </c>
      <c r="M376" s="54">
        <v>0.504459293186036</v>
      </c>
      <c r="O376" s="53">
        <v>37.302881181239997</v>
      </c>
      <c r="P376" s="53">
        <v>379.44604212045601</v>
      </c>
      <c r="Q376" s="53">
        <v>36517.783074974999</v>
      </c>
      <c r="R376" s="53">
        <v>2764.23998123407</v>
      </c>
      <c r="S376" s="53">
        <v>26445.897951722101</v>
      </c>
      <c r="T376" s="53">
        <v>17183.555377185301</v>
      </c>
      <c r="U376" s="53">
        <v>25403.579768717202</v>
      </c>
      <c r="V376" s="53">
        <v>12290.4268828034</v>
      </c>
      <c r="W376" s="53">
        <v>22.3691118955612</v>
      </c>
      <c r="X376" s="53">
        <v>0</v>
      </c>
      <c r="Z376" s="55">
        <v>0</v>
      </c>
      <c r="AA376" s="55">
        <v>0</v>
      </c>
      <c r="AB376" s="55">
        <v>0</v>
      </c>
      <c r="AC376" s="55">
        <v>0.41374420000000001</v>
      </c>
      <c r="AD376" s="55">
        <v>0.27063409999999999</v>
      </c>
      <c r="AE376" s="55">
        <v>0</v>
      </c>
      <c r="AF376" s="55">
        <v>0</v>
      </c>
      <c r="AG376" s="55">
        <v>0</v>
      </c>
      <c r="AH376" s="55">
        <v>0</v>
      </c>
      <c r="AI376" s="55">
        <v>0</v>
      </c>
      <c r="AJ376" s="55">
        <v>0</v>
      </c>
      <c r="AK376" s="55">
        <v>0.31562170000000001</v>
      </c>
      <c r="AM376" s="55">
        <v>0</v>
      </c>
      <c r="AN376" s="55">
        <v>0</v>
      </c>
      <c r="AO376" s="55">
        <v>0</v>
      </c>
      <c r="AP376" s="55">
        <v>0.24285090000000001</v>
      </c>
      <c r="AQ376" s="55">
        <v>0.61262649999999996</v>
      </c>
      <c r="AR376" s="55">
        <v>0</v>
      </c>
      <c r="AS376" s="55">
        <v>0</v>
      </c>
      <c r="AT376" s="55">
        <v>0</v>
      </c>
      <c r="AU376" s="55">
        <v>0</v>
      </c>
      <c r="AV376" s="55">
        <v>0</v>
      </c>
      <c r="AW376" s="55">
        <v>0.1445227</v>
      </c>
      <c r="AX376" s="55">
        <v>0</v>
      </c>
      <c r="AZ376" s="8"/>
    </row>
    <row r="377" spans="2:52" s="12" customFormat="1" ht="12.75" customHeight="1" x14ac:dyDescent="0.15">
      <c r="B377" s="16" t="s">
        <v>144</v>
      </c>
      <c r="C377" s="16" t="s">
        <v>337</v>
      </c>
      <c r="D377" s="16" t="s">
        <v>34</v>
      </c>
      <c r="E377" s="16" t="s">
        <v>42</v>
      </c>
      <c r="F377" s="53">
        <v>45100.315448462898</v>
      </c>
      <c r="G377" s="54">
        <v>3.0175893783400898E-2</v>
      </c>
      <c r="H377" s="54">
        <v>19.609406010725301</v>
      </c>
      <c r="I377" s="54">
        <v>48.363247914979802</v>
      </c>
      <c r="J377" s="54">
        <v>21.660247480875299</v>
      </c>
      <c r="K377" s="54">
        <v>1.3524135276078599</v>
      </c>
      <c r="L377" s="54">
        <v>2.1602209596956402E-2</v>
      </c>
      <c r="M377" s="54">
        <v>6.0184286285060198</v>
      </c>
      <c r="O377" s="53">
        <v>178.31942933797799</v>
      </c>
      <c r="P377" s="53">
        <v>2422.4955229759198</v>
      </c>
      <c r="Q377" s="53">
        <v>0</v>
      </c>
      <c r="R377" s="53">
        <v>36969.640037387602</v>
      </c>
      <c r="S377" s="53">
        <v>0</v>
      </c>
      <c r="T377" s="53">
        <v>3560.7131818532898</v>
      </c>
      <c r="U377" s="53">
        <v>108.424652069807</v>
      </c>
      <c r="V377" s="53">
        <v>0</v>
      </c>
      <c r="W377" s="53">
        <v>1.74894386529922</v>
      </c>
      <c r="X377" s="53">
        <v>1858.97368097305</v>
      </c>
      <c r="Z377" s="55">
        <v>0</v>
      </c>
      <c r="AA377" s="55">
        <v>0</v>
      </c>
      <c r="AB377" s="55">
        <v>0</v>
      </c>
      <c r="AC377" s="55">
        <v>0</v>
      </c>
      <c r="AD377" s="55">
        <v>0</v>
      </c>
      <c r="AE377" s="55">
        <v>0</v>
      </c>
      <c r="AF377" s="55">
        <v>0</v>
      </c>
      <c r="AG377" s="55">
        <v>0</v>
      </c>
      <c r="AH377" s="55">
        <v>1</v>
      </c>
      <c r="AI377" s="55">
        <v>0</v>
      </c>
      <c r="AJ377" s="55">
        <v>0</v>
      </c>
      <c r="AK377" s="55">
        <v>0</v>
      </c>
      <c r="AM377" s="55">
        <v>0</v>
      </c>
      <c r="AN377" s="55">
        <v>0</v>
      </c>
      <c r="AO377" s="55">
        <v>0</v>
      </c>
      <c r="AP377" s="55">
        <v>0</v>
      </c>
      <c r="AQ377" s="55">
        <v>0</v>
      </c>
      <c r="AR377" s="55">
        <v>0</v>
      </c>
      <c r="AS377" s="55">
        <v>0</v>
      </c>
      <c r="AT377" s="55">
        <v>0</v>
      </c>
      <c r="AU377" s="55">
        <v>0</v>
      </c>
      <c r="AV377" s="55">
        <v>1</v>
      </c>
      <c r="AW377" s="55">
        <v>0</v>
      </c>
      <c r="AX377" s="55">
        <v>0</v>
      </c>
      <c r="AZ377" s="8"/>
    </row>
    <row r="378" spans="2:52" s="12" customFormat="1" ht="12.75" customHeight="1" x14ac:dyDescent="0.15">
      <c r="B378" s="16" t="s">
        <v>145</v>
      </c>
      <c r="C378" s="16" t="s">
        <v>346</v>
      </c>
      <c r="D378" s="16" t="s">
        <v>36</v>
      </c>
      <c r="E378" s="16"/>
      <c r="F378" s="53">
        <v>1136270.15075331</v>
      </c>
      <c r="G378" s="54">
        <v>0.25842215843326499</v>
      </c>
      <c r="H378" s="54">
        <v>12.9636197379634</v>
      </c>
      <c r="I378" s="54">
        <v>7.4862057326794202</v>
      </c>
      <c r="J378" s="54">
        <v>69.178550111697803</v>
      </c>
      <c r="K378" s="54">
        <v>1.8494986364963599</v>
      </c>
      <c r="L378" s="54">
        <v>7.5881330892307703</v>
      </c>
      <c r="M378" s="54">
        <v>0.67557056773628599</v>
      </c>
      <c r="O378" s="53">
        <v>1707.9262018203699</v>
      </c>
      <c r="P378" s="53">
        <v>16539.9961231946</v>
      </c>
      <c r="Q378" s="53">
        <v>267415.66393333598</v>
      </c>
      <c r="R378" s="53">
        <v>112677.03109270299</v>
      </c>
      <c r="S378" s="53">
        <v>106858.35863065701</v>
      </c>
      <c r="T378" s="53">
        <v>224870.57486575801</v>
      </c>
      <c r="U378" s="53">
        <v>329589.53124147601</v>
      </c>
      <c r="V378" s="53">
        <v>69022.762677669496</v>
      </c>
      <c r="W378" s="53">
        <v>0</v>
      </c>
      <c r="X378" s="53">
        <v>7588.3059867024404</v>
      </c>
      <c r="Z378" s="55">
        <v>0</v>
      </c>
      <c r="AA378" s="55">
        <v>0</v>
      </c>
      <c r="AB378" s="55">
        <v>0.23262340000000001</v>
      </c>
      <c r="AC378" s="55">
        <v>0.1355999</v>
      </c>
      <c r="AD378" s="55">
        <v>3.8215399999999997E-2</v>
      </c>
      <c r="AE378" s="55">
        <v>0</v>
      </c>
      <c r="AF378" s="55">
        <v>0</v>
      </c>
      <c r="AG378" s="55">
        <v>0</v>
      </c>
      <c r="AH378" s="55">
        <v>0</v>
      </c>
      <c r="AI378" s="55">
        <v>0</v>
      </c>
      <c r="AJ378" s="55">
        <v>0</v>
      </c>
      <c r="AK378" s="55">
        <v>0.59356129999999996</v>
      </c>
      <c r="AM378" s="55">
        <v>0</v>
      </c>
      <c r="AN378" s="55">
        <v>0</v>
      </c>
      <c r="AO378" s="55">
        <v>0.2146411</v>
      </c>
      <c r="AP378" s="55">
        <v>0.23709820000000001</v>
      </c>
      <c r="AQ378" s="55">
        <v>4.8018499999999999E-2</v>
      </c>
      <c r="AR378" s="55">
        <v>0</v>
      </c>
      <c r="AS378" s="55">
        <v>0</v>
      </c>
      <c r="AT378" s="55">
        <v>0</v>
      </c>
      <c r="AU378" s="55">
        <v>0</v>
      </c>
      <c r="AV378" s="55">
        <v>0</v>
      </c>
      <c r="AW378" s="55">
        <v>0.50024219999999997</v>
      </c>
      <c r="AX378" s="55">
        <v>0</v>
      </c>
      <c r="AZ378" s="8"/>
    </row>
    <row r="379" spans="2:52" s="12" customFormat="1" ht="12.75" customHeight="1" x14ac:dyDescent="0.15">
      <c r="B379" s="16" t="s">
        <v>146</v>
      </c>
      <c r="C379" s="16" t="s">
        <v>337</v>
      </c>
      <c r="D379" s="16" t="s">
        <v>33</v>
      </c>
      <c r="E379" s="16"/>
      <c r="F379" s="53">
        <v>1403.6849905848501</v>
      </c>
      <c r="G379" s="54">
        <v>2.7244357033597466</v>
      </c>
      <c r="H379" s="54">
        <v>14.795456781535872</v>
      </c>
      <c r="I379" s="54">
        <v>26.737461173783604</v>
      </c>
      <c r="J379" s="54">
        <v>31.459648098917398</v>
      </c>
      <c r="K379" s="54">
        <v>3.1706402031029732</v>
      </c>
      <c r="L379" s="54">
        <v>0</v>
      </c>
      <c r="M379" s="54">
        <v>3.3012760925361322</v>
      </c>
      <c r="O379" s="53">
        <v>0.400516867637634</v>
      </c>
      <c r="P379" s="53">
        <v>0.80489212274551303</v>
      </c>
      <c r="Q379" s="53">
        <v>1028.7762416601099</v>
      </c>
      <c r="R379" s="53">
        <v>0</v>
      </c>
      <c r="S379" s="53">
        <v>304.22636127471901</v>
      </c>
      <c r="T379" s="53">
        <v>12.075589179992599</v>
      </c>
      <c r="U379" s="53">
        <v>57.401389479637103</v>
      </c>
      <c r="V379" s="53">
        <v>0</v>
      </c>
      <c r="W379" s="53">
        <v>0</v>
      </c>
      <c r="X379" s="53">
        <v>0</v>
      </c>
      <c r="Z379" s="55">
        <v>0</v>
      </c>
      <c r="AA379" s="55">
        <v>0</v>
      </c>
      <c r="AB379" s="55">
        <v>0</v>
      </c>
      <c r="AC379" s="55">
        <v>0</v>
      </c>
      <c r="AD379" s="55">
        <v>0</v>
      </c>
      <c r="AE379" s="55">
        <v>0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M379" s="55">
        <v>0</v>
      </c>
      <c r="AN379" s="55">
        <v>0</v>
      </c>
      <c r="AO379" s="55">
        <v>0</v>
      </c>
      <c r="AP379" s="55">
        <v>0</v>
      </c>
      <c r="AQ379" s="55">
        <v>0</v>
      </c>
      <c r="AR379" s="55">
        <v>0</v>
      </c>
      <c r="AS379" s="55">
        <v>0</v>
      </c>
      <c r="AT379" s="55">
        <v>0</v>
      </c>
      <c r="AU379" s="55">
        <v>0</v>
      </c>
      <c r="AV379" s="55">
        <v>0</v>
      </c>
      <c r="AW379" s="55">
        <v>0</v>
      </c>
      <c r="AX379" s="55">
        <v>0</v>
      </c>
      <c r="AZ379" s="8"/>
    </row>
    <row r="380" spans="2:52" s="12" customFormat="1" ht="12.75" customHeight="1" x14ac:dyDescent="0.15">
      <c r="B380" s="16" t="s">
        <v>147</v>
      </c>
      <c r="C380" s="16" t="s">
        <v>345</v>
      </c>
      <c r="D380" s="16" t="s">
        <v>33</v>
      </c>
      <c r="E380" s="16"/>
      <c r="F380" s="53">
        <v>18378.707404732701</v>
      </c>
      <c r="G380" s="54">
        <v>0.15445995100844701</v>
      </c>
      <c r="H380" s="54">
        <v>14.4045751860065</v>
      </c>
      <c r="I380" s="54">
        <v>43.959634312142299</v>
      </c>
      <c r="J380" s="54">
        <v>17.878862455365301</v>
      </c>
      <c r="K380" s="54">
        <v>1.0025018766089799</v>
      </c>
      <c r="L380" s="54">
        <v>2.2349053516114799</v>
      </c>
      <c r="M380" s="54">
        <v>4.5225633870762101</v>
      </c>
      <c r="O380" s="53">
        <v>755.27964967489197</v>
      </c>
      <c r="P380" s="53">
        <v>174.282805860042</v>
      </c>
      <c r="Q380" s="53">
        <v>7211.7486314773496</v>
      </c>
      <c r="R380" s="53">
        <v>458.19887936115202</v>
      </c>
      <c r="S380" s="53">
        <v>769.96220642328205</v>
      </c>
      <c r="T380" s="53">
        <v>1265.1949282288499</v>
      </c>
      <c r="U380" s="53">
        <v>7537.9705680608704</v>
      </c>
      <c r="V380" s="53">
        <v>172.44149428605999</v>
      </c>
      <c r="W380" s="53">
        <v>33.628241360187502</v>
      </c>
      <c r="X380" s="53">
        <v>0</v>
      </c>
      <c r="Z380" s="55">
        <v>0</v>
      </c>
      <c r="AA380" s="55">
        <v>0</v>
      </c>
      <c r="AB380" s="55">
        <v>0</v>
      </c>
      <c r="AC380" s="55">
        <v>0</v>
      </c>
      <c r="AD380" s="55">
        <v>0</v>
      </c>
      <c r="AE380" s="55">
        <v>0</v>
      </c>
      <c r="AF380" s="55">
        <v>0</v>
      </c>
      <c r="AG380" s="55">
        <v>0</v>
      </c>
      <c r="AH380" s="55">
        <v>0</v>
      </c>
      <c r="AI380" s="55">
        <v>0</v>
      </c>
      <c r="AJ380" s="55">
        <v>0</v>
      </c>
      <c r="AK380" s="55">
        <v>0</v>
      </c>
      <c r="AM380" s="55">
        <v>0</v>
      </c>
      <c r="AN380" s="55">
        <v>0</v>
      </c>
      <c r="AO380" s="55">
        <v>0</v>
      </c>
      <c r="AP380" s="55">
        <v>0</v>
      </c>
      <c r="AQ380" s="55">
        <v>0</v>
      </c>
      <c r="AR380" s="55">
        <v>0</v>
      </c>
      <c r="AS380" s="55">
        <v>0</v>
      </c>
      <c r="AT380" s="55">
        <v>0</v>
      </c>
      <c r="AU380" s="55">
        <v>0</v>
      </c>
      <c r="AV380" s="55">
        <v>0</v>
      </c>
      <c r="AW380" s="55">
        <v>0</v>
      </c>
      <c r="AX380" s="55">
        <v>0</v>
      </c>
      <c r="AZ380" s="8"/>
    </row>
    <row r="381" spans="2:52" s="12" customFormat="1" ht="12.75" customHeight="1" x14ac:dyDescent="0.15">
      <c r="B381" s="16" t="s">
        <v>148</v>
      </c>
      <c r="C381" s="16" t="s">
        <v>337</v>
      </c>
      <c r="D381" s="16" t="s">
        <v>33</v>
      </c>
      <c r="E381" s="16" t="s">
        <v>42</v>
      </c>
      <c r="F381" s="53">
        <v>333683.40406942298</v>
      </c>
      <c r="G381" s="54">
        <v>0.303461851187322</v>
      </c>
      <c r="H381" s="54">
        <v>6.1907533729783504</v>
      </c>
      <c r="I381" s="54">
        <v>67.100051991206001</v>
      </c>
      <c r="J381" s="54">
        <v>17.1713761617365</v>
      </c>
      <c r="K381" s="54">
        <v>0.64955208218323601</v>
      </c>
      <c r="L381" s="54">
        <v>7.9865161772936094E-2</v>
      </c>
      <c r="M381" s="54">
        <v>7.0956996337998497</v>
      </c>
      <c r="O381" s="53">
        <v>1484.1861757337999</v>
      </c>
      <c r="P381" s="53">
        <v>1730.43949839472</v>
      </c>
      <c r="Q381" s="53">
        <v>3104.44652640819</v>
      </c>
      <c r="R381" s="53">
        <v>97337.132316350893</v>
      </c>
      <c r="S381" s="53">
        <v>0</v>
      </c>
      <c r="T381" s="53">
        <v>148258.88802087301</v>
      </c>
      <c r="U381" s="53">
        <v>55430.265907138499</v>
      </c>
      <c r="V381" s="53">
        <v>0</v>
      </c>
      <c r="W381" s="53">
        <v>16.140549391508099</v>
      </c>
      <c r="X381" s="53">
        <v>26321.9050751328</v>
      </c>
      <c r="Z381" s="55">
        <v>0</v>
      </c>
      <c r="AA381" s="55">
        <v>0</v>
      </c>
      <c r="AB381" s="55">
        <v>0</v>
      </c>
      <c r="AC381" s="55">
        <v>0</v>
      </c>
      <c r="AD381" s="55">
        <v>0</v>
      </c>
      <c r="AE381" s="55">
        <v>5.3727999999999996E-3</v>
      </c>
      <c r="AF381" s="55">
        <v>0</v>
      </c>
      <c r="AG381" s="55">
        <v>0</v>
      </c>
      <c r="AH381" s="55">
        <v>0.99462720000000004</v>
      </c>
      <c r="AI381" s="55">
        <v>0</v>
      </c>
      <c r="AJ381" s="55">
        <v>0</v>
      </c>
      <c r="AK381" s="55">
        <v>0</v>
      </c>
      <c r="AM381" s="55">
        <v>0</v>
      </c>
      <c r="AN381" s="55">
        <v>0</v>
      </c>
      <c r="AO381" s="55">
        <v>0</v>
      </c>
      <c r="AP381" s="55">
        <v>0</v>
      </c>
      <c r="AQ381" s="55">
        <v>0</v>
      </c>
      <c r="AR381" s="55">
        <v>6.0070999999999996E-3</v>
      </c>
      <c r="AS381" s="55">
        <v>0</v>
      </c>
      <c r="AT381" s="55">
        <v>0</v>
      </c>
      <c r="AU381" s="55">
        <v>0</v>
      </c>
      <c r="AV381" s="55">
        <v>0.9268497</v>
      </c>
      <c r="AW381" s="55">
        <v>0</v>
      </c>
      <c r="AX381" s="55">
        <v>6.71432E-2</v>
      </c>
      <c r="AZ381" s="8"/>
    </row>
    <row r="382" spans="2:52" s="12" customFormat="1" ht="12.75" customHeight="1" x14ac:dyDescent="0.15">
      <c r="B382" s="16" t="s">
        <v>149</v>
      </c>
      <c r="C382" s="16" t="s">
        <v>339</v>
      </c>
      <c r="D382" s="16" t="s">
        <v>33</v>
      </c>
      <c r="E382" s="16" t="s">
        <v>42</v>
      </c>
      <c r="F382" s="53">
        <v>546661.36819076503</v>
      </c>
      <c r="G382" s="54">
        <v>5.2677528580931101</v>
      </c>
      <c r="H382" s="54">
        <v>30.360380034262899</v>
      </c>
      <c r="I382" s="54">
        <v>27.9591031288737</v>
      </c>
      <c r="J382" s="54">
        <v>31.6118658953622</v>
      </c>
      <c r="K382" s="54">
        <v>3.3117664223584899</v>
      </c>
      <c r="L382" s="54">
        <v>5.1758394161343098E-2</v>
      </c>
      <c r="M382" s="54">
        <v>0.52920003727202702</v>
      </c>
      <c r="O382" s="53">
        <v>2162.0561490058899</v>
      </c>
      <c r="P382" s="53">
        <v>11258.981396675101</v>
      </c>
      <c r="Q382" s="53">
        <v>74584.369019150705</v>
      </c>
      <c r="R382" s="53">
        <v>71510.650319516601</v>
      </c>
      <c r="S382" s="53">
        <v>33415.558360814997</v>
      </c>
      <c r="T382" s="53">
        <v>141955.51754099099</v>
      </c>
      <c r="U382" s="53">
        <v>189409.78397446801</v>
      </c>
      <c r="V382" s="53">
        <v>21835.510544717301</v>
      </c>
      <c r="W382" s="53">
        <v>14.9905756711959</v>
      </c>
      <c r="X382" s="53">
        <v>513.95030975341797</v>
      </c>
      <c r="Z382" s="55">
        <v>0</v>
      </c>
      <c r="AA382" s="55">
        <v>0</v>
      </c>
      <c r="AB382" s="55">
        <v>0</v>
      </c>
      <c r="AC382" s="55">
        <v>0</v>
      </c>
      <c r="AD382" s="55">
        <v>0</v>
      </c>
      <c r="AE382" s="55">
        <v>0.96623930000000002</v>
      </c>
      <c r="AF382" s="55">
        <v>3.1328700000000001E-2</v>
      </c>
      <c r="AG382" s="55">
        <v>0</v>
      </c>
      <c r="AH382" s="55">
        <v>0</v>
      </c>
      <c r="AI382" s="55">
        <v>0</v>
      </c>
      <c r="AJ382" s="55">
        <v>0</v>
      </c>
      <c r="AK382" s="55">
        <v>2.4320000000000001E-3</v>
      </c>
      <c r="AM382" s="55">
        <v>0</v>
      </c>
      <c r="AN382" s="55">
        <v>0</v>
      </c>
      <c r="AO382" s="55">
        <v>0</v>
      </c>
      <c r="AP382" s="55">
        <v>0</v>
      </c>
      <c r="AQ382" s="55">
        <v>0</v>
      </c>
      <c r="AR382" s="55">
        <v>0.91414609999999996</v>
      </c>
      <c r="AS382" s="55">
        <v>7.8707100000000002E-2</v>
      </c>
      <c r="AT382" s="55">
        <v>0</v>
      </c>
      <c r="AU382" s="55">
        <v>0</v>
      </c>
      <c r="AV382" s="55">
        <v>0</v>
      </c>
      <c r="AW382" s="55">
        <v>7.1468E-3</v>
      </c>
      <c r="AX382" s="55">
        <v>0</v>
      </c>
      <c r="AZ382" s="8"/>
    </row>
    <row r="383" spans="2:52" s="12" customFormat="1" ht="12.75" customHeight="1" x14ac:dyDescent="0.15">
      <c r="B383" s="16" t="s">
        <v>150</v>
      </c>
      <c r="C383" s="16" t="s">
        <v>350</v>
      </c>
      <c r="D383" s="16" t="s">
        <v>36</v>
      </c>
      <c r="E383" s="16"/>
      <c r="F383" s="53">
        <v>266518.15739083203</v>
      </c>
      <c r="G383" s="54">
        <v>1.66768086923984E-2</v>
      </c>
      <c r="H383" s="54">
        <v>1.8230279735047501</v>
      </c>
      <c r="I383" s="54">
        <v>81.701014560239798</v>
      </c>
      <c r="J383" s="54">
        <v>14.4466175038368</v>
      </c>
      <c r="K383" s="54">
        <v>0.22289729356683</v>
      </c>
      <c r="L383" s="54">
        <v>3.2256700224615699E-4</v>
      </c>
      <c r="M383" s="54">
        <v>0.69859388089960905</v>
      </c>
      <c r="O383" s="53">
        <v>6433.1260186433701</v>
      </c>
      <c r="P383" s="53">
        <v>39792.930138647498</v>
      </c>
      <c r="Q383" s="53">
        <v>3300.7314052581701</v>
      </c>
      <c r="R383" s="53">
        <v>127809.37053596901</v>
      </c>
      <c r="S383" s="53">
        <v>0</v>
      </c>
      <c r="T383" s="53">
        <v>64035.039858281598</v>
      </c>
      <c r="U383" s="53">
        <v>23057.615066528298</v>
      </c>
      <c r="V383" s="53">
        <v>0</v>
      </c>
      <c r="W383" s="53">
        <v>4.3027424812316797</v>
      </c>
      <c r="X383" s="53">
        <v>2085.04162502288</v>
      </c>
      <c r="Z383" s="55">
        <v>0.49542029999999998</v>
      </c>
      <c r="AA383" s="55">
        <v>0</v>
      </c>
      <c r="AB383" s="55">
        <v>0.50457969999999996</v>
      </c>
      <c r="AC383" s="55">
        <v>0</v>
      </c>
      <c r="AD383" s="55">
        <v>0</v>
      </c>
      <c r="AE383" s="55">
        <v>0</v>
      </c>
      <c r="AF383" s="55">
        <v>0</v>
      </c>
      <c r="AG383" s="55">
        <v>0</v>
      </c>
      <c r="AH383" s="55">
        <v>0</v>
      </c>
      <c r="AI383" s="55">
        <v>0</v>
      </c>
      <c r="AJ383" s="55">
        <v>0</v>
      </c>
      <c r="AK383" s="55">
        <v>0</v>
      </c>
      <c r="AM383" s="55">
        <v>0.4394265</v>
      </c>
      <c r="AN383" s="55">
        <v>0</v>
      </c>
      <c r="AO383" s="55">
        <v>0.56057349999999995</v>
      </c>
      <c r="AP383" s="55">
        <v>0</v>
      </c>
      <c r="AQ383" s="55">
        <v>0</v>
      </c>
      <c r="AR383" s="55">
        <v>0</v>
      </c>
      <c r="AS383" s="55">
        <v>0</v>
      </c>
      <c r="AT383" s="55">
        <v>0</v>
      </c>
      <c r="AU383" s="55">
        <v>0</v>
      </c>
      <c r="AV383" s="55">
        <v>0</v>
      </c>
      <c r="AW383" s="55">
        <v>0</v>
      </c>
      <c r="AX383" s="55">
        <v>0</v>
      </c>
      <c r="AZ383" s="8"/>
    </row>
    <row r="384" spans="2:52" s="12" customFormat="1" ht="12.75" customHeight="1" x14ac:dyDescent="0.15">
      <c r="B384" s="16" t="s">
        <v>151</v>
      </c>
      <c r="C384" s="16" t="s">
        <v>349</v>
      </c>
      <c r="D384" s="16" t="s">
        <v>36</v>
      </c>
      <c r="E384" s="16"/>
      <c r="F384" s="53">
        <v>10868.230472445401</v>
      </c>
      <c r="G384" s="54">
        <v>0.19882617903529401</v>
      </c>
      <c r="H384" s="54">
        <v>30.8735569496897</v>
      </c>
      <c r="I384" s="54">
        <v>19.364945895610401</v>
      </c>
      <c r="J384" s="54">
        <v>37.524519317204501</v>
      </c>
      <c r="K384" s="54">
        <v>2.8177550458927101</v>
      </c>
      <c r="L384" s="54">
        <v>1.1931274109597399E-2</v>
      </c>
      <c r="M384" s="54">
        <v>8.4146189505309206</v>
      </c>
      <c r="O384" s="53">
        <v>0</v>
      </c>
      <c r="P384" s="53">
        <v>0</v>
      </c>
      <c r="Q384" s="53">
        <v>0</v>
      </c>
      <c r="R384" s="53">
        <v>811.99382972717206</v>
      </c>
      <c r="S384" s="53">
        <v>0</v>
      </c>
      <c r="T384" s="53">
        <v>6601.7703621983501</v>
      </c>
      <c r="U384" s="53">
        <v>3114.7925892472199</v>
      </c>
      <c r="V384" s="53">
        <v>0</v>
      </c>
      <c r="W384" s="53">
        <v>0</v>
      </c>
      <c r="X384" s="53">
        <v>339.67369127273503</v>
      </c>
      <c r="Z384" s="55">
        <v>0</v>
      </c>
      <c r="AA384" s="55">
        <v>0</v>
      </c>
      <c r="AB384" s="55">
        <v>0.97468350000000004</v>
      </c>
      <c r="AC384" s="55">
        <v>2.5316499999999999E-2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M384" s="55">
        <v>0</v>
      </c>
      <c r="AN384" s="55">
        <v>0</v>
      </c>
      <c r="AO384" s="55">
        <v>0.99262899999999998</v>
      </c>
      <c r="AP384" s="55">
        <v>7.3709999999999999E-3</v>
      </c>
      <c r="AQ384" s="55">
        <v>0</v>
      </c>
      <c r="AR384" s="55">
        <v>0</v>
      </c>
      <c r="AS384" s="55">
        <v>0</v>
      </c>
      <c r="AT384" s="55">
        <v>0</v>
      </c>
      <c r="AU384" s="55">
        <v>0</v>
      </c>
      <c r="AV384" s="55">
        <v>0</v>
      </c>
      <c r="AW384" s="55">
        <v>0</v>
      </c>
      <c r="AX384" s="55">
        <v>0</v>
      </c>
      <c r="AZ384" s="8"/>
    </row>
    <row r="385" spans="2:52" s="12" customFormat="1" ht="12.75" customHeight="1" x14ac:dyDescent="0.15">
      <c r="B385" s="16" t="s">
        <v>152</v>
      </c>
      <c r="C385" s="16" t="s">
        <v>343</v>
      </c>
      <c r="D385" s="16" t="s">
        <v>34</v>
      </c>
      <c r="E385" s="16"/>
      <c r="F385" s="53">
        <v>69622.894662380204</v>
      </c>
      <c r="G385" s="54">
        <v>4.2925156789281003</v>
      </c>
      <c r="H385" s="54">
        <v>10.7695686487509</v>
      </c>
      <c r="I385" s="54">
        <v>39.503402016079903</v>
      </c>
      <c r="J385" s="54">
        <v>40.321627411859403</v>
      </c>
      <c r="K385" s="54">
        <v>1.66689327102664</v>
      </c>
      <c r="L385" s="54">
        <v>2.76633895031528</v>
      </c>
      <c r="M385" s="54">
        <v>0.462480515091448</v>
      </c>
      <c r="O385" s="53">
        <v>6.4689083099365199</v>
      </c>
      <c r="P385" s="53">
        <v>1466.8497346639599</v>
      </c>
      <c r="Q385" s="53">
        <v>14973.907727002999</v>
      </c>
      <c r="R385" s="53">
        <v>2829.7785499095899</v>
      </c>
      <c r="S385" s="53">
        <v>16903.329830706101</v>
      </c>
      <c r="T385" s="53">
        <v>2547.0292992591799</v>
      </c>
      <c r="U385" s="53">
        <v>8955.6845872402191</v>
      </c>
      <c r="V385" s="53">
        <v>21939.846025288101</v>
      </c>
      <c r="W385" s="53">
        <v>0</v>
      </c>
      <c r="X385" s="53">
        <v>0</v>
      </c>
      <c r="Z385" s="55">
        <v>0</v>
      </c>
      <c r="AA385" s="55">
        <v>0</v>
      </c>
      <c r="AB385" s="55">
        <v>0</v>
      </c>
      <c r="AC385" s="55">
        <v>0</v>
      </c>
      <c r="AD385" s="55">
        <v>0</v>
      </c>
      <c r="AE385" s="55">
        <v>0.17520069999999999</v>
      </c>
      <c r="AF385" s="55">
        <v>0</v>
      </c>
      <c r="AG385" s="55">
        <v>0</v>
      </c>
      <c r="AH385" s="55">
        <v>1.39743E-2</v>
      </c>
      <c r="AI385" s="55">
        <v>0</v>
      </c>
      <c r="AJ385" s="55">
        <v>0</v>
      </c>
      <c r="AK385" s="55">
        <v>0.81082489999999996</v>
      </c>
      <c r="AM385" s="55">
        <v>0</v>
      </c>
      <c r="AN385" s="55">
        <v>0</v>
      </c>
      <c r="AO385" s="55">
        <v>0</v>
      </c>
      <c r="AP385" s="55">
        <v>0</v>
      </c>
      <c r="AQ385" s="55">
        <v>0</v>
      </c>
      <c r="AR385" s="55">
        <v>0.23433709999999999</v>
      </c>
      <c r="AS385" s="55">
        <v>0</v>
      </c>
      <c r="AT385" s="55">
        <v>0</v>
      </c>
      <c r="AU385" s="55">
        <v>0</v>
      </c>
      <c r="AV385" s="55">
        <v>1.8691599999999999E-2</v>
      </c>
      <c r="AW385" s="55">
        <v>0.74697119999999995</v>
      </c>
      <c r="AX385" s="55">
        <v>0</v>
      </c>
      <c r="AZ385" s="8"/>
    </row>
    <row r="386" spans="2:52" s="12" customFormat="1" ht="12.75" customHeight="1" x14ac:dyDescent="0.15">
      <c r="B386" s="16" t="s">
        <v>153</v>
      </c>
      <c r="C386" s="16" t="s">
        <v>339</v>
      </c>
      <c r="D386" s="16" t="s">
        <v>33</v>
      </c>
      <c r="E386" s="16" t="s">
        <v>42</v>
      </c>
      <c r="F386" s="53">
        <v>355249.33627474302</v>
      </c>
      <c r="G386" s="54">
        <v>1.42752447578539</v>
      </c>
      <c r="H386" s="54">
        <v>32.330016690813103</v>
      </c>
      <c r="I386" s="54">
        <v>30.992877615863399</v>
      </c>
      <c r="J386" s="54">
        <v>26.486156338066799</v>
      </c>
      <c r="K386" s="54">
        <v>7.5355470259151298</v>
      </c>
      <c r="L386" s="54">
        <v>1.14096312232295E-4</v>
      </c>
      <c r="M386" s="54">
        <v>0.62494206190754598</v>
      </c>
      <c r="O386" s="53">
        <v>4484.5028326213296</v>
      </c>
      <c r="P386" s="53">
        <v>48263.171686768503</v>
      </c>
      <c r="Q386" s="53">
        <v>50390.343392670096</v>
      </c>
      <c r="R386" s="53">
        <v>83512.208852648706</v>
      </c>
      <c r="S386" s="53">
        <v>4550.7316436767496</v>
      </c>
      <c r="T386" s="53">
        <v>53734.4846916198</v>
      </c>
      <c r="U386" s="53">
        <v>108478.687166273</v>
      </c>
      <c r="V386" s="53">
        <v>1222.55459964275</v>
      </c>
      <c r="W386" s="53">
        <v>5.5007474124431601</v>
      </c>
      <c r="X386" s="53">
        <v>607.15066140890099</v>
      </c>
      <c r="Z386" s="55">
        <v>0</v>
      </c>
      <c r="AA386" s="55">
        <v>0</v>
      </c>
      <c r="AB386" s="55">
        <v>0</v>
      </c>
      <c r="AC386" s="55">
        <v>0</v>
      </c>
      <c r="AD386" s="55">
        <v>0</v>
      </c>
      <c r="AE386" s="55">
        <v>0.97916700000000001</v>
      </c>
      <c r="AF386" s="55">
        <v>0</v>
      </c>
      <c r="AG386" s="55">
        <v>0</v>
      </c>
      <c r="AH386" s="55">
        <v>0</v>
      </c>
      <c r="AI386" s="55">
        <v>0</v>
      </c>
      <c r="AJ386" s="55">
        <v>0</v>
      </c>
      <c r="AK386" s="55">
        <v>2.0833000000000001E-2</v>
      </c>
      <c r="AM386" s="55">
        <v>0</v>
      </c>
      <c r="AN386" s="55">
        <v>0</v>
      </c>
      <c r="AO386" s="55">
        <v>0</v>
      </c>
      <c r="AP386" s="55">
        <v>0</v>
      </c>
      <c r="AQ386" s="55">
        <v>0</v>
      </c>
      <c r="AR386" s="55">
        <v>0.94734569999999996</v>
      </c>
      <c r="AS386" s="55">
        <v>0</v>
      </c>
      <c r="AT386" s="55">
        <v>0</v>
      </c>
      <c r="AU386" s="55">
        <v>0</v>
      </c>
      <c r="AV386" s="55">
        <v>0</v>
      </c>
      <c r="AW386" s="55">
        <v>5.2654300000000001E-2</v>
      </c>
      <c r="AX386" s="55">
        <v>0</v>
      </c>
      <c r="AZ386" s="8"/>
    </row>
    <row r="387" spans="2:52" s="12" customFormat="1" ht="12.75" customHeight="1" x14ac:dyDescent="0.15">
      <c r="B387" s="16" t="s">
        <v>154</v>
      </c>
      <c r="C387" s="16" t="s">
        <v>350</v>
      </c>
      <c r="D387" s="16" t="s">
        <v>36</v>
      </c>
      <c r="E387" s="16"/>
      <c r="F387" s="53">
        <v>240272.73907887901</v>
      </c>
      <c r="G387" s="54">
        <v>0.127957914504124</v>
      </c>
      <c r="H387" s="54">
        <v>25.5901186938767</v>
      </c>
      <c r="I387" s="54">
        <v>25.355917620104201</v>
      </c>
      <c r="J387" s="54">
        <v>42.798627636670901</v>
      </c>
      <c r="K387" s="54">
        <v>2.3780571353961899</v>
      </c>
      <c r="L387" s="54">
        <v>1.8262984642191601E-2</v>
      </c>
      <c r="M387" s="54">
        <v>3.3565773839697401</v>
      </c>
      <c r="O387" s="53">
        <v>10698.736598014801</v>
      </c>
      <c r="P387" s="53">
        <v>61899.824949383699</v>
      </c>
      <c r="Q387" s="53">
        <v>2897.4361991882301</v>
      </c>
      <c r="R387" s="53">
        <v>79841.488535880999</v>
      </c>
      <c r="S387" s="53">
        <v>85.366554260253906</v>
      </c>
      <c r="T387" s="53">
        <v>48783.030185699397</v>
      </c>
      <c r="U387" s="53">
        <v>24137.836708307201</v>
      </c>
      <c r="V387" s="53">
        <v>0</v>
      </c>
      <c r="W387" s="53">
        <v>0</v>
      </c>
      <c r="X387" s="53">
        <v>11929.0193481445</v>
      </c>
      <c r="Z387" s="55">
        <v>0</v>
      </c>
      <c r="AA387" s="55">
        <v>0</v>
      </c>
      <c r="AB387" s="55">
        <v>0.78561199999999998</v>
      </c>
      <c r="AC387" s="55">
        <v>0.214388</v>
      </c>
      <c r="AD387" s="55">
        <v>0</v>
      </c>
      <c r="AE387" s="55">
        <v>0</v>
      </c>
      <c r="AF387" s="55">
        <v>0</v>
      </c>
      <c r="AG387" s="55">
        <v>0</v>
      </c>
      <c r="AH387" s="55">
        <v>0</v>
      </c>
      <c r="AI387" s="55">
        <v>0</v>
      </c>
      <c r="AJ387" s="55">
        <v>0</v>
      </c>
      <c r="AK387" s="55">
        <v>0</v>
      </c>
      <c r="AM387" s="55">
        <v>0</v>
      </c>
      <c r="AN387" s="55">
        <v>0</v>
      </c>
      <c r="AO387" s="55">
        <v>0.82888050000000002</v>
      </c>
      <c r="AP387" s="55">
        <v>0.17111950000000001</v>
      </c>
      <c r="AQ387" s="55">
        <v>0</v>
      </c>
      <c r="AR387" s="55">
        <v>0</v>
      </c>
      <c r="AS387" s="55">
        <v>0</v>
      </c>
      <c r="AT387" s="55">
        <v>0</v>
      </c>
      <c r="AU387" s="55">
        <v>0</v>
      </c>
      <c r="AV387" s="55">
        <v>0</v>
      </c>
      <c r="AW387" s="55">
        <v>0</v>
      </c>
      <c r="AX387" s="55">
        <v>0</v>
      </c>
      <c r="AZ387" s="8"/>
    </row>
    <row r="388" spans="2:52" s="12" customFormat="1" ht="12.75" customHeight="1" x14ac:dyDescent="0.15">
      <c r="B388" s="16" t="s">
        <v>155</v>
      </c>
      <c r="C388" s="16" t="s">
        <v>335</v>
      </c>
      <c r="D388" s="16" t="s">
        <v>33</v>
      </c>
      <c r="E388" s="16" t="s">
        <v>42</v>
      </c>
      <c r="F388" s="53">
        <v>132389.22733300901</v>
      </c>
      <c r="G388" s="54">
        <v>10.5674505681214</v>
      </c>
      <c r="H388" s="54">
        <v>17.5569206391684</v>
      </c>
      <c r="I388" s="54">
        <v>26.329380931577301</v>
      </c>
      <c r="J388" s="54">
        <v>32.915518962510397</v>
      </c>
      <c r="K388" s="54">
        <v>1.7061609065605601</v>
      </c>
      <c r="L388" s="54">
        <v>7.6234124531891503E-2</v>
      </c>
      <c r="M388" s="54">
        <v>3.7304540116683498</v>
      </c>
      <c r="O388" s="53">
        <v>56.265423655509899</v>
      </c>
      <c r="P388" s="53">
        <v>2086.2044214606199</v>
      </c>
      <c r="Q388" s="53">
        <v>42879.764359652901</v>
      </c>
      <c r="R388" s="53">
        <v>5267.0759513378098</v>
      </c>
      <c r="S388" s="53">
        <v>46928.296240687298</v>
      </c>
      <c r="T388" s="53">
        <v>4350.5298143029204</v>
      </c>
      <c r="U388" s="53">
        <v>13622.689256429599</v>
      </c>
      <c r="V388" s="53">
        <v>16807.8541733026</v>
      </c>
      <c r="W388" s="53">
        <v>223.633316874504</v>
      </c>
      <c r="X388" s="53">
        <v>166.91437530517501</v>
      </c>
      <c r="Z388" s="55">
        <v>0</v>
      </c>
      <c r="AA388" s="55">
        <v>0</v>
      </c>
      <c r="AB388" s="55">
        <v>0</v>
      </c>
      <c r="AC388" s="55">
        <v>0</v>
      </c>
      <c r="AD388" s="55">
        <v>0</v>
      </c>
      <c r="AE388" s="55">
        <v>0.17506469999999999</v>
      </c>
      <c r="AF388" s="55">
        <v>0.82493530000000004</v>
      </c>
      <c r="AG388" s="55">
        <v>0</v>
      </c>
      <c r="AH388" s="55">
        <v>0</v>
      </c>
      <c r="AI388" s="55">
        <v>0</v>
      </c>
      <c r="AJ388" s="55">
        <v>0</v>
      </c>
      <c r="AK388" s="55">
        <v>0</v>
      </c>
      <c r="AM388" s="55">
        <v>0</v>
      </c>
      <c r="AN388" s="55">
        <v>0</v>
      </c>
      <c r="AO388" s="55">
        <v>0</v>
      </c>
      <c r="AP388" s="55">
        <v>0</v>
      </c>
      <c r="AQ388" s="55">
        <v>0</v>
      </c>
      <c r="AR388" s="55">
        <v>8.8235300000000003E-2</v>
      </c>
      <c r="AS388" s="55">
        <v>0.91176469999999998</v>
      </c>
      <c r="AT388" s="55">
        <v>0</v>
      </c>
      <c r="AU388" s="55">
        <v>0</v>
      </c>
      <c r="AV388" s="55">
        <v>0</v>
      </c>
      <c r="AW388" s="55">
        <v>0</v>
      </c>
      <c r="AX388" s="55">
        <v>0</v>
      </c>
      <c r="AZ388" s="8"/>
    </row>
    <row r="389" spans="2:52" s="12" customFormat="1" ht="12.75" customHeight="1" x14ac:dyDescent="0.15">
      <c r="B389" s="16" t="s">
        <v>156</v>
      </c>
      <c r="C389" s="16" t="s">
        <v>340</v>
      </c>
      <c r="D389" s="16"/>
      <c r="E389" s="16"/>
      <c r="F389" s="53">
        <v>325.52055186033198</v>
      </c>
      <c r="G389" s="54">
        <v>0.20935111109430499</v>
      </c>
      <c r="H389" s="54">
        <v>14.795456781535872</v>
      </c>
      <c r="I389" s="54">
        <v>0.25359736241373998</v>
      </c>
      <c r="J389" s="54">
        <v>0.30995326758289699</v>
      </c>
      <c r="K389" s="54">
        <v>1.4284203365602699</v>
      </c>
      <c r="L389" s="54">
        <v>0</v>
      </c>
      <c r="M389" s="54">
        <v>35.779709196186303</v>
      </c>
      <c r="O389" s="53">
        <v>5.8838148117065403</v>
      </c>
      <c r="P389" s="53">
        <v>0</v>
      </c>
      <c r="Q389" s="53">
        <v>200.199948430061</v>
      </c>
      <c r="R389" s="53">
        <v>0</v>
      </c>
      <c r="S389" s="53">
        <v>105.973649978637</v>
      </c>
      <c r="T389" s="53">
        <v>0</v>
      </c>
      <c r="U389" s="53">
        <v>13.4631386399269</v>
      </c>
      <c r="V389" s="53">
        <v>0</v>
      </c>
      <c r="W389" s="53">
        <v>0</v>
      </c>
      <c r="X389" s="53">
        <v>0</v>
      </c>
      <c r="Z389" s="55">
        <v>0</v>
      </c>
      <c r="AA389" s="55">
        <v>0</v>
      </c>
      <c r="AB389" s="55">
        <v>0</v>
      </c>
      <c r="AC389" s="55">
        <v>0</v>
      </c>
      <c r="AD389" s="55">
        <v>0</v>
      </c>
      <c r="AE389" s="55">
        <v>0</v>
      </c>
      <c r="AF389" s="55">
        <v>0</v>
      </c>
      <c r="AG389" s="55">
        <v>0</v>
      </c>
      <c r="AH389" s="55">
        <v>0</v>
      </c>
      <c r="AI389" s="55">
        <v>0</v>
      </c>
      <c r="AJ389" s="55">
        <v>0</v>
      </c>
      <c r="AK389" s="55">
        <v>0</v>
      </c>
      <c r="AM389" s="55">
        <v>0</v>
      </c>
      <c r="AN389" s="55">
        <v>0</v>
      </c>
      <c r="AO389" s="55">
        <v>0</v>
      </c>
      <c r="AP389" s="55">
        <v>0</v>
      </c>
      <c r="AQ389" s="55">
        <v>0</v>
      </c>
      <c r="AR389" s="55">
        <v>0</v>
      </c>
      <c r="AS389" s="55">
        <v>0</v>
      </c>
      <c r="AT389" s="55">
        <v>0</v>
      </c>
      <c r="AU389" s="55">
        <v>0</v>
      </c>
      <c r="AV389" s="55">
        <v>0</v>
      </c>
      <c r="AW389" s="55">
        <v>0</v>
      </c>
      <c r="AX389" s="55">
        <v>0</v>
      </c>
      <c r="AZ389" s="8"/>
    </row>
    <row r="390" spans="2:52" s="12" customFormat="1" ht="12.75" customHeight="1" x14ac:dyDescent="0.15">
      <c r="B390" s="16" t="s">
        <v>157</v>
      </c>
      <c r="C390" s="16" t="s">
        <v>342</v>
      </c>
      <c r="D390" s="16" t="s">
        <v>37</v>
      </c>
      <c r="E390" s="16"/>
      <c r="F390" s="53">
        <v>109652.613893628</v>
      </c>
      <c r="G390" s="54">
        <v>1.1728972507937701</v>
      </c>
      <c r="H390" s="54">
        <v>16.712709879193699</v>
      </c>
      <c r="I390" s="54">
        <v>38.092588594207697</v>
      </c>
      <c r="J390" s="54">
        <v>39.6066983645172</v>
      </c>
      <c r="K390" s="54">
        <v>2.4242889736431099</v>
      </c>
      <c r="L390" s="54">
        <v>0.105082632477179</v>
      </c>
      <c r="M390" s="54">
        <v>1.3772665856403199</v>
      </c>
      <c r="O390" s="53">
        <v>514.71931314468304</v>
      </c>
      <c r="P390" s="53">
        <v>5568.4204044341996</v>
      </c>
      <c r="Q390" s="53">
        <v>23391.795358181</v>
      </c>
      <c r="R390" s="53">
        <v>21814.5756864547</v>
      </c>
      <c r="S390" s="53">
        <v>24908.337483942501</v>
      </c>
      <c r="T390" s="53">
        <v>13702.826952457401</v>
      </c>
      <c r="U390" s="53">
        <v>14394.9119250774</v>
      </c>
      <c r="V390" s="53">
        <v>5145.5822610855103</v>
      </c>
      <c r="W390" s="53">
        <v>13.3600953221321</v>
      </c>
      <c r="X390" s="53">
        <v>198.08441352844201</v>
      </c>
      <c r="Z390" s="55">
        <v>0.18108379999999999</v>
      </c>
      <c r="AA390" s="55">
        <v>0</v>
      </c>
      <c r="AB390" s="55">
        <v>0.37495790000000001</v>
      </c>
      <c r="AC390" s="55">
        <v>0</v>
      </c>
      <c r="AD390" s="55">
        <v>0</v>
      </c>
      <c r="AE390" s="55">
        <v>0</v>
      </c>
      <c r="AF390" s="55">
        <v>0</v>
      </c>
      <c r="AG390" s="55">
        <v>0</v>
      </c>
      <c r="AH390" s="55">
        <v>0</v>
      </c>
      <c r="AI390" s="55">
        <v>0</v>
      </c>
      <c r="AJ390" s="55">
        <v>0</v>
      </c>
      <c r="AK390" s="55">
        <v>0.44395829999999997</v>
      </c>
      <c r="AM390" s="55">
        <v>0.45743450000000002</v>
      </c>
      <c r="AN390" s="55">
        <v>0</v>
      </c>
      <c r="AO390" s="55">
        <v>0.2175829</v>
      </c>
      <c r="AP390" s="55">
        <v>0</v>
      </c>
      <c r="AQ390" s="55">
        <v>0</v>
      </c>
      <c r="AR390" s="55">
        <v>0</v>
      </c>
      <c r="AS390" s="55">
        <v>0</v>
      </c>
      <c r="AT390" s="55">
        <v>0</v>
      </c>
      <c r="AU390" s="55">
        <v>0</v>
      </c>
      <c r="AV390" s="55">
        <v>0</v>
      </c>
      <c r="AW390" s="55">
        <v>0.32498260000000001</v>
      </c>
      <c r="AX390" s="55">
        <v>0</v>
      </c>
      <c r="AZ390" s="8"/>
    </row>
    <row r="391" spans="2:52" s="12" customFormat="1" ht="12.75" customHeight="1" x14ac:dyDescent="0.15">
      <c r="B391" s="16" t="s">
        <v>158</v>
      </c>
      <c r="C391" s="16" t="s">
        <v>350</v>
      </c>
      <c r="D391" s="16" t="s">
        <v>36</v>
      </c>
      <c r="E391" s="16"/>
      <c r="F391" s="53">
        <v>34140.830970883297</v>
      </c>
      <c r="G391" s="54">
        <v>0.57729281674261401</v>
      </c>
      <c r="H391" s="54">
        <v>15.0280286788922</v>
      </c>
      <c r="I391" s="54">
        <v>42.874787772090599</v>
      </c>
      <c r="J391" s="54">
        <v>30.5731956684733</v>
      </c>
      <c r="K391" s="54">
        <v>1.33463457635281</v>
      </c>
      <c r="L391" s="54">
        <v>2.3912313724366399E-3</v>
      </c>
      <c r="M391" s="54">
        <v>2.29028336951419</v>
      </c>
      <c r="O391" s="53">
        <v>58.074426174163797</v>
      </c>
      <c r="P391" s="53">
        <v>74.171175062656403</v>
      </c>
      <c r="Q391" s="53">
        <v>970.08725702762604</v>
      </c>
      <c r="R391" s="53">
        <v>2238.4050056338301</v>
      </c>
      <c r="S391" s="53">
        <v>0</v>
      </c>
      <c r="T391" s="53">
        <v>7347.3894212841897</v>
      </c>
      <c r="U391" s="53">
        <v>23445.955289721402</v>
      </c>
      <c r="V391" s="53">
        <v>0</v>
      </c>
      <c r="W391" s="53">
        <v>6.7483959794044397</v>
      </c>
      <c r="X391" s="53">
        <v>0</v>
      </c>
      <c r="Z391" s="55">
        <v>0</v>
      </c>
      <c r="AA391" s="55">
        <v>0</v>
      </c>
      <c r="AB391" s="55">
        <v>1</v>
      </c>
      <c r="AC391" s="55">
        <v>0</v>
      </c>
      <c r="AD391" s="55">
        <v>0</v>
      </c>
      <c r="AE391" s="55">
        <v>0</v>
      </c>
      <c r="AF391" s="55">
        <v>0</v>
      </c>
      <c r="AG391" s="55">
        <v>0</v>
      </c>
      <c r="AH391" s="55">
        <v>0</v>
      </c>
      <c r="AI391" s="55">
        <v>0</v>
      </c>
      <c r="AJ391" s="55">
        <v>0</v>
      </c>
      <c r="AK391" s="55">
        <v>0</v>
      </c>
      <c r="AM391" s="55">
        <v>0</v>
      </c>
      <c r="AN391" s="55">
        <v>0</v>
      </c>
      <c r="AO391" s="55">
        <v>1</v>
      </c>
      <c r="AP391" s="55">
        <v>0</v>
      </c>
      <c r="AQ391" s="55">
        <v>0</v>
      </c>
      <c r="AR391" s="55">
        <v>0</v>
      </c>
      <c r="AS391" s="55">
        <v>0</v>
      </c>
      <c r="AT391" s="55">
        <v>0</v>
      </c>
      <c r="AU391" s="55">
        <v>0</v>
      </c>
      <c r="AV391" s="55">
        <v>0</v>
      </c>
      <c r="AW391" s="55">
        <v>0</v>
      </c>
      <c r="AX391" s="55">
        <v>0</v>
      </c>
      <c r="AZ391" s="8"/>
    </row>
    <row r="392" spans="2:52" s="12" customFormat="1" ht="12.75" customHeight="1" x14ac:dyDescent="0.15">
      <c r="B392" s="16" t="s">
        <v>159</v>
      </c>
      <c r="C392" s="16" t="s">
        <v>350</v>
      </c>
      <c r="D392" s="16" t="s">
        <v>36</v>
      </c>
      <c r="E392" s="16"/>
      <c r="F392" s="53">
        <v>246351.03417408399</v>
      </c>
      <c r="G392" s="54">
        <v>0.34087612465581102</v>
      </c>
      <c r="H392" s="54">
        <v>14.614513485935101</v>
      </c>
      <c r="I392" s="54">
        <v>28.0133245056048</v>
      </c>
      <c r="J392" s="54">
        <v>54.9686587401103</v>
      </c>
      <c r="K392" s="54">
        <v>1.2635285922177999</v>
      </c>
      <c r="L392" s="54">
        <v>0</v>
      </c>
      <c r="M392" s="54">
        <v>0.220843571206182</v>
      </c>
      <c r="O392" s="53">
        <v>1245.6165454387601</v>
      </c>
      <c r="P392" s="53">
        <v>17273.159210026199</v>
      </c>
      <c r="Q392" s="53">
        <v>48284.4789237976</v>
      </c>
      <c r="R392" s="53">
        <v>39196.215731382297</v>
      </c>
      <c r="S392" s="53">
        <v>1594.20424652099</v>
      </c>
      <c r="T392" s="53">
        <v>38707.876706779003</v>
      </c>
      <c r="U392" s="53">
        <v>100049.482810139</v>
      </c>
      <c r="V392" s="53">
        <v>0</v>
      </c>
      <c r="W392" s="53">
        <v>0</v>
      </c>
      <c r="X392" s="53">
        <v>0</v>
      </c>
      <c r="Z392" s="55">
        <v>8.5159499999999999E-2</v>
      </c>
      <c r="AA392" s="55">
        <v>0</v>
      </c>
      <c r="AB392" s="55">
        <v>0.90121499999999999</v>
      </c>
      <c r="AC392" s="55">
        <v>1.36255E-2</v>
      </c>
      <c r="AD392" s="55">
        <v>0</v>
      </c>
      <c r="AE392" s="55">
        <v>0</v>
      </c>
      <c r="AF392" s="55">
        <v>0</v>
      </c>
      <c r="AG392" s="55">
        <v>0</v>
      </c>
      <c r="AH392" s="55">
        <v>0</v>
      </c>
      <c r="AI392" s="55">
        <v>0</v>
      </c>
      <c r="AJ392" s="55">
        <v>0</v>
      </c>
      <c r="AK392" s="55">
        <v>0</v>
      </c>
      <c r="AM392" s="55">
        <v>8.4304000000000004E-2</v>
      </c>
      <c r="AN392" s="55">
        <v>0</v>
      </c>
      <c r="AO392" s="55">
        <v>0.90355379999999996</v>
      </c>
      <c r="AP392" s="55">
        <v>1.2142200000000001E-2</v>
      </c>
      <c r="AQ392" s="55">
        <v>0</v>
      </c>
      <c r="AR392" s="55">
        <v>0</v>
      </c>
      <c r="AS392" s="55">
        <v>0</v>
      </c>
      <c r="AT392" s="55">
        <v>0</v>
      </c>
      <c r="AU392" s="55">
        <v>0</v>
      </c>
      <c r="AV392" s="55">
        <v>0</v>
      </c>
      <c r="AW392" s="55">
        <v>0</v>
      </c>
      <c r="AX392" s="55">
        <v>0</v>
      </c>
      <c r="AZ392" s="8"/>
    </row>
    <row r="393" spans="2:52" s="12" customFormat="1" ht="12.75" customHeight="1" x14ac:dyDescent="0.15">
      <c r="B393" s="16" t="s">
        <v>160</v>
      </c>
      <c r="C393" s="16" t="s">
        <v>341</v>
      </c>
      <c r="D393" s="16" t="s">
        <v>37</v>
      </c>
      <c r="E393" s="16"/>
      <c r="F393" s="53">
        <v>211734.49391257699</v>
      </c>
      <c r="G393" s="54">
        <v>0.57882304902647597</v>
      </c>
      <c r="H393" s="54">
        <v>1.7717055294828501</v>
      </c>
      <c r="I393" s="54">
        <v>84.753784457712996</v>
      </c>
      <c r="J393" s="54">
        <v>11.6006038349046</v>
      </c>
      <c r="K393" s="54">
        <v>0.114562549246037</v>
      </c>
      <c r="L393" s="54">
        <v>1.0235995945242099E-2</v>
      </c>
      <c r="M393" s="54">
        <v>0.15521178086371501</v>
      </c>
      <c r="O393" s="53">
        <v>8916.9254837036096</v>
      </c>
      <c r="P393" s="53">
        <v>47885.097606241703</v>
      </c>
      <c r="Q393" s="53">
        <v>4115.5122795104899</v>
      </c>
      <c r="R393" s="53">
        <v>59542.348959028699</v>
      </c>
      <c r="S393" s="53">
        <v>222.75886958837501</v>
      </c>
      <c r="T393" s="53">
        <v>50435.2175672054</v>
      </c>
      <c r="U393" s="53">
        <v>40326.473312020302</v>
      </c>
      <c r="V393" s="53">
        <v>0</v>
      </c>
      <c r="W393" s="53">
        <v>0</v>
      </c>
      <c r="X393" s="53">
        <v>290.15983527898698</v>
      </c>
      <c r="Z393" s="55">
        <v>0.78142080000000003</v>
      </c>
      <c r="AA393" s="55">
        <v>0</v>
      </c>
      <c r="AB393" s="55">
        <v>0.2185792</v>
      </c>
      <c r="AC393" s="55">
        <v>0</v>
      </c>
      <c r="AD393" s="55">
        <v>0</v>
      </c>
      <c r="AE393" s="55">
        <v>0</v>
      </c>
      <c r="AF393" s="55">
        <v>0</v>
      </c>
      <c r="AG393" s="55">
        <v>0</v>
      </c>
      <c r="AH393" s="55">
        <v>0</v>
      </c>
      <c r="AI393" s="55">
        <v>0</v>
      </c>
      <c r="AJ393" s="55">
        <v>0</v>
      </c>
      <c r="AK393" s="55">
        <v>0</v>
      </c>
      <c r="AM393" s="55">
        <v>0.78887649999999998</v>
      </c>
      <c r="AN393" s="55">
        <v>0</v>
      </c>
      <c r="AO393" s="55">
        <v>0.21112339999999999</v>
      </c>
      <c r="AP393" s="55">
        <v>0</v>
      </c>
      <c r="AQ393" s="55">
        <v>0</v>
      </c>
      <c r="AR393" s="55">
        <v>0</v>
      </c>
      <c r="AS393" s="55">
        <v>0</v>
      </c>
      <c r="AT393" s="55">
        <v>0</v>
      </c>
      <c r="AU393" s="55">
        <v>0</v>
      </c>
      <c r="AV393" s="55">
        <v>0</v>
      </c>
      <c r="AW393" s="55">
        <v>0</v>
      </c>
      <c r="AX393" s="55">
        <v>0</v>
      </c>
      <c r="AZ393" s="8"/>
    </row>
    <row r="394" spans="2:52" s="12" customFormat="1" ht="12.75" customHeight="1" x14ac:dyDescent="0.15">
      <c r="B394" s="16" t="s">
        <v>161</v>
      </c>
      <c r="C394" s="16" t="s">
        <v>340</v>
      </c>
      <c r="D394" s="16" t="s">
        <v>37</v>
      </c>
      <c r="E394" s="16"/>
      <c r="F394" s="53">
        <v>27115.004371464202</v>
      </c>
      <c r="G394" s="54">
        <v>3.0490753022299799</v>
      </c>
      <c r="H394" s="54">
        <v>36.5640787558253</v>
      </c>
      <c r="I394" s="54">
        <v>4.0340888802183699</v>
      </c>
      <c r="J394" s="54">
        <v>39.834835354225199</v>
      </c>
      <c r="K394" s="54">
        <v>5.3054497655421402</v>
      </c>
      <c r="L394" s="54">
        <v>0.40016445641311699</v>
      </c>
      <c r="M394" s="54">
        <v>3.0779284022129998</v>
      </c>
      <c r="O394" s="53">
        <v>173.67287492752001</v>
      </c>
      <c r="P394" s="53">
        <v>615.90022039413395</v>
      </c>
      <c r="Q394" s="53">
        <v>11369.8890329599</v>
      </c>
      <c r="R394" s="53">
        <v>713.86063671112004</v>
      </c>
      <c r="S394" s="53">
        <v>8780.4673662185596</v>
      </c>
      <c r="T394" s="53">
        <v>1017.45526057481</v>
      </c>
      <c r="U394" s="53">
        <v>3919.32666534185</v>
      </c>
      <c r="V394" s="53">
        <v>437.23828315734801</v>
      </c>
      <c r="W394" s="53">
        <v>5.7011112570762599</v>
      </c>
      <c r="X394" s="53">
        <v>81.492919921875</v>
      </c>
      <c r="Z394" s="55">
        <v>0</v>
      </c>
      <c r="AA394" s="55">
        <v>0</v>
      </c>
      <c r="AB394" s="55">
        <v>1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M394" s="55">
        <v>0</v>
      </c>
      <c r="AN394" s="55">
        <v>0</v>
      </c>
      <c r="AO394" s="55">
        <v>1</v>
      </c>
      <c r="AP394" s="55">
        <v>0</v>
      </c>
      <c r="AQ394" s="55">
        <v>0</v>
      </c>
      <c r="AR394" s="55">
        <v>0</v>
      </c>
      <c r="AS394" s="55">
        <v>0</v>
      </c>
      <c r="AT394" s="55">
        <v>0</v>
      </c>
      <c r="AU394" s="55">
        <v>0</v>
      </c>
      <c r="AV394" s="55">
        <v>0</v>
      </c>
      <c r="AW394" s="55">
        <v>0</v>
      </c>
      <c r="AX394" s="55">
        <v>0</v>
      </c>
      <c r="AZ394" s="8"/>
    </row>
    <row r="395" spans="2:52" s="12" customFormat="1" ht="12.75" customHeight="1" x14ac:dyDescent="0.15">
      <c r="B395" s="16" t="s">
        <v>162</v>
      </c>
      <c r="C395" s="16" t="s">
        <v>335</v>
      </c>
      <c r="D395" s="16"/>
      <c r="E395" s="16"/>
      <c r="F395" s="53">
        <v>0.63856148719787598</v>
      </c>
      <c r="G395" s="54">
        <v>1.2145849466323799</v>
      </c>
      <c r="H395" s="54">
        <v>14.795456781535872</v>
      </c>
      <c r="I395" s="54">
        <v>26.737461173783604</v>
      </c>
      <c r="J395" s="54">
        <v>31.459648098917398</v>
      </c>
      <c r="K395" s="54">
        <v>98.785415649414006</v>
      </c>
      <c r="L395" s="54">
        <v>0</v>
      </c>
      <c r="M395" s="54">
        <v>3.3012760925361322</v>
      </c>
      <c r="O395" s="53">
        <v>0</v>
      </c>
      <c r="P395" s="53">
        <v>0</v>
      </c>
      <c r="Q395" s="53">
        <v>0</v>
      </c>
      <c r="R395" s="53">
        <v>0</v>
      </c>
      <c r="S395" s="53">
        <v>0</v>
      </c>
      <c r="T395" s="53">
        <v>0.63856148719787598</v>
      </c>
      <c r="U395" s="53">
        <v>0</v>
      </c>
      <c r="V395" s="53">
        <v>0</v>
      </c>
      <c r="W395" s="53">
        <v>0</v>
      </c>
      <c r="X395" s="53">
        <v>0</v>
      </c>
      <c r="Z395" s="55">
        <v>0</v>
      </c>
      <c r="AA395" s="55">
        <v>0</v>
      </c>
      <c r="AB395" s="55">
        <v>0</v>
      </c>
      <c r="AC395" s="55">
        <v>0</v>
      </c>
      <c r="AD395" s="55">
        <v>0</v>
      </c>
      <c r="AE395" s="55">
        <v>0</v>
      </c>
      <c r="AF395" s="55">
        <v>0</v>
      </c>
      <c r="AG395" s="55">
        <v>0</v>
      </c>
      <c r="AH395" s="55">
        <v>0</v>
      </c>
      <c r="AI395" s="55">
        <v>0</v>
      </c>
      <c r="AJ395" s="55">
        <v>0</v>
      </c>
      <c r="AK395" s="55">
        <v>0</v>
      </c>
      <c r="AM395" s="55">
        <v>0</v>
      </c>
      <c r="AN395" s="55">
        <v>0</v>
      </c>
      <c r="AO395" s="55">
        <v>0</v>
      </c>
      <c r="AP395" s="55">
        <v>0</v>
      </c>
      <c r="AQ395" s="55">
        <v>0</v>
      </c>
      <c r="AR395" s="55">
        <v>0</v>
      </c>
      <c r="AS395" s="55">
        <v>0</v>
      </c>
      <c r="AT395" s="55">
        <v>0</v>
      </c>
      <c r="AU395" s="55">
        <v>0</v>
      </c>
      <c r="AV395" s="55">
        <v>0</v>
      </c>
      <c r="AW395" s="55">
        <v>0</v>
      </c>
      <c r="AX395" s="55">
        <v>0</v>
      </c>
      <c r="AZ395" s="8"/>
    </row>
    <row r="396" spans="2:52" s="12" customFormat="1" ht="12.75" customHeight="1" x14ac:dyDescent="0.15">
      <c r="B396" s="16" t="s">
        <v>163</v>
      </c>
      <c r="C396" s="16" t="s">
        <v>342</v>
      </c>
      <c r="D396" s="16" t="s">
        <v>37</v>
      </c>
      <c r="E396" s="16"/>
      <c r="F396" s="53">
        <v>113398.25280511301</v>
      </c>
      <c r="G396" s="54">
        <v>0.628541078264235</v>
      </c>
      <c r="H396" s="54">
        <v>15.879176617448501</v>
      </c>
      <c r="I396" s="54">
        <v>47.3294652030065</v>
      </c>
      <c r="J396" s="54">
        <v>30.921802181912099</v>
      </c>
      <c r="K396" s="54">
        <v>1.3338140232634701</v>
      </c>
      <c r="L396" s="54">
        <v>0.74254359948345405</v>
      </c>
      <c r="M396" s="54">
        <v>2.1854585895379701</v>
      </c>
      <c r="O396" s="53">
        <v>1399.27501362562</v>
      </c>
      <c r="P396" s="53">
        <v>3276.5058232545798</v>
      </c>
      <c r="Q396" s="53">
        <v>41708.346365094098</v>
      </c>
      <c r="R396" s="53">
        <v>8122.2495136260904</v>
      </c>
      <c r="S396" s="53">
        <v>35548.758783340403</v>
      </c>
      <c r="T396" s="53">
        <v>7114.0038905739702</v>
      </c>
      <c r="U396" s="53">
        <v>13567.2939637899</v>
      </c>
      <c r="V396" s="53">
        <v>1090.2833633422799</v>
      </c>
      <c r="W396" s="53">
        <v>9.94093465805053</v>
      </c>
      <c r="X396" s="53">
        <v>1561.5951538085901</v>
      </c>
      <c r="Z396" s="55">
        <v>0.37618299999999999</v>
      </c>
      <c r="AA396" s="55">
        <v>0</v>
      </c>
      <c r="AB396" s="55">
        <v>0.1704628</v>
      </c>
      <c r="AC396" s="55">
        <v>0</v>
      </c>
      <c r="AD396" s="55">
        <v>0</v>
      </c>
      <c r="AE396" s="55">
        <v>0</v>
      </c>
      <c r="AF396" s="55">
        <v>0</v>
      </c>
      <c r="AG396" s="55">
        <v>0</v>
      </c>
      <c r="AH396" s="55">
        <v>0</v>
      </c>
      <c r="AI396" s="55">
        <v>0</v>
      </c>
      <c r="AJ396" s="55">
        <v>0</v>
      </c>
      <c r="AK396" s="55">
        <v>0.45335409999999998</v>
      </c>
      <c r="AM396" s="55">
        <v>0.46922550000000002</v>
      </c>
      <c r="AN396" s="55">
        <v>0</v>
      </c>
      <c r="AO396" s="55">
        <v>0.17056550000000001</v>
      </c>
      <c r="AP396" s="55">
        <v>0</v>
      </c>
      <c r="AQ396" s="55">
        <v>0</v>
      </c>
      <c r="AR396" s="55">
        <v>0</v>
      </c>
      <c r="AS396" s="55">
        <v>0</v>
      </c>
      <c r="AT396" s="55">
        <v>0</v>
      </c>
      <c r="AU396" s="55">
        <v>0</v>
      </c>
      <c r="AV396" s="55">
        <v>0</v>
      </c>
      <c r="AW396" s="55">
        <v>0.360209</v>
      </c>
      <c r="AX396" s="55">
        <v>0</v>
      </c>
      <c r="AZ396" s="8"/>
    </row>
    <row r="397" spans="2:52" s="12" customFormat="1" ht="12.75" customHeight="1" x14ac:dyDescent="0.15">
      <c r="B397" s="16" t="s">
        <v>164</v>
      </c>
      <c r="C397" s="16" t="s">
        <v>34</v>
      </c>
      <c r="D397" s="16" t="s">
        <v>34</v>
      </c>
      <c r="E397" s="16" t="s">
        <v>42</v>
      </c>
      <c r="F397" s="53">
        <v>92743.398507118196</v>
      </c>
      <c r="G397" s="54">
        <v>3.1681404628809302</v>
      </c>
      <c r="H397" s="54">
        <v>48.713413252215602</v>
      </c>
      <c r="I397" s="54">
        <v>20.383868318914701</v>
      </c>
      <c r="J397" s="54">
        <v>22.5566943445004</v>
      </c>
      <c r="K397" s="54">
        <v>4.5681437991315601</v>
      </c>
      <c r="L397" s="54">
        <v>0</v>
      </c>
      <c r="M397" s="54">
        <v>0.60973980237313996</v>
      </c>
      <c r="O397" s="53">
        <v>1790.8806695938099</v>
      </c>
      <c r="P397" s="53">
        <v>18965.9005312919</v>
      </c>
      <c r="Q397" s="53">
        <v>5284.4525973200798</v>
      </c>
      <c r="R397" s="53">
        <v>33036.388230860197</v>
      </c>
      <c r="S397" s="53">
        <v>0</v>
      </c>
      <c r="T397" s="53">
        <v>14518.9141607284</v>
      </c>
      <c r="U397" s="53">
        <v>18402.2892162799</v>
      </c>
      <c r="V397" s="53">
        <v>0</v>
      </c>
      <c r="W397" s="53">
        <v>0</v>
      </c>
      <c r="X397" s="53">
        <v>744.57310104370094</v>
      </c>
      <c r="Z397" s="55">
        <v>0</v>
      </c>
      <c r="AA397" s="55">
        <v>0</v>
      </c>
      <c r="AB397" s="55">
        <v>0</v>
      </c>
      <c r="AC397" s="55">
        <v>0</v>
      </c>
      <c r="AD397" s="55">
        <v>0</v>
      </c>
      <c r="AE397" s="55">
        <v>0.75412360000000001</v>
      </c>
      <c r="AF397" s="55">
        <v>0</v>
      </c>
      <c r="AG397" s="55">
        <v>0</v>
      </c>
      <c r="AH397" s="55">
        <v>0.24587639999999999</v>
      </c>
      <c r="AI397" s="55">
        <v>0</v>
      </c>
      <c r="AJ397" s="55">
        <v>0</v>
      </c>
      <c r="AK397" s="55">
        <v>0</v>
      </c>
      <c r="AM397" s="55">
        <v>0</v>
      </c>
      <c r="AN397" s="55">
        <v>0</v>
      </c>
      <c r="AO397" s="55">
        <v>0</v>
      </c>
      <c r="AP397" s="55">
        <v>0</v>
      </c>
      <c r="AQ397" s="55">
        <v>0</v>
      </c>
      <c r="AR397" s="55">
        <v>0.7299061</v>
      </c>
      <c r="AS397" s="55">
        <v>0</v>
      </c>
      <c r="AT397" s="55">
        <v>0</v>
      </c>
      <c r="AU397" s="55">
        <v>0</v>
      </c>
      <c r="AV397" s="55">
        <v>0.2700939</v>
      </c>
      <c r="AW397" s="55">
        <v>0</v>
      </c>
      <c r="AX397" s="55">
        <v>0</v>
      </c>
      <c r="AZ397" s="8"/>
    </row>
    <row r="398" spans="2:52" s="12" customFormat="1" ht="12.75" customHeight="1" x14ac:dyDescent="0.15">
      <c r="B398" s="16" t="s">
        <v>165</v>
      </c>
      <c r="C398" s="16" t="s">
        <v>337</v>
      </c>
      <c r="D398" s="16" t="s">
        <v>33</v>
      </c>
      <c r="E398" s="16"/>
      <c r="F398" s="53">
        <v>101553.54323485401</v>
      </c>
      <c r="G398" s="54">
        <v>2.7244357033597466</v>
      </c>
      <c r="H398" s="54">
        <v>14.795456781535872</v>
      </c>
      <c r="I398" s="54">
        <v>0.35945762602588899</v>
      </c>
      <c r="J398" s="54">
        <v>70.4186026539344</v>
      </c>
      <c r="K398" s="54">
        <v>9.2018982927214804E-2</v>
      </c>
      <c r="L398" s="54">
        <v>21.550548077883501</v>
      </c>
      <c r="M398" s="54">
        <v>2.86525628192223</v>
      </c>
      <c r="O398" s="53">
        <v>41.757056146860101</v>
      </c>
      <c r="P398" s="53">
        <v>1293.3504867255599</v>
      </c>
      <c r="Q398" s="53">
        <v>27337.5701489448</v>
      </c>
      <c r="R398" s="53">
        <v>8556.8611617982297</v>
      </c>
      <c r="S398" s="53">
        <v>13768.1860240101</v>
      </c>
      <c r="T398" s="53">
        <v>15953.3448646664</v>
      </c>
      <c r="U398" s="53">
        <v>33487.481892883698</v>
      </c>
      <c r="V398" s="53">
        <v>778.00565573573101</v>
      </c>
      <c r="W398" s="53">
        <v>7.5413490831851897</v>
      </c>
      <c r="X398" s="53">
        <v>329.44459486007599</v>
      </c>
      <c r="Z398" s="55">
        <v>0</v>
      </c>
      <c r="AA398" s="55">
        <v>0</v>
      </c>
      <c r="AB398" s="55">
        <v>0</v>
      </c>
      <c r="AC398" s="55">
        <v>0</v>
      </c>
      <c r="AD398" s="55">
        <v>0</v>
      </c>
      <c r="AE398" s="55">
        <v>1</v>
      </c>
      <c r="AF398" s="55">
        <v>0</v>
      </c>
      <c r="AG398" s="55">
        <v>0</v>
      </c>
      <c r="AH398" s="55">
        <v>0</v>
      </c>
      <c r="AI398" s="55">
        <v>0</v>
      </c>
      <c r="AJ398" s="55">
        <v>0</v>
      </c>
      <c r="AK398" s="55">
        <v>0</v>
      </c>
      <c r="AM398" s="55">
        <v>0</v>
      </c>
      <c r="AN398" s="55">
        <v>0</v>
      </c>
      <c r="AO398" s="55">
        <v>0</v>
      </c>
      <c r="AP398" s="55">
        <v>0</v>
      </c>
      <c r="AQ398" s="55">
        <v>0</v>
      </c>
      <c r="AR398" s="55">
        <v>1</v>
      </c>
      <c r="AS398" s="55">
        <v>0</v>
      </c>
      <c r="AT398" s="55">
        <v>0</v>
      </c>
      <c r="AU398" s="55">
        <v>0</v>
      </c>
      <c r="AV398" s="55">
        <v>0</v>
      </c>
      <c r="AW398" s="55">
        <v>0</v>
      </c>
      <c r="AX398" s="55">
        <v>0</v>
      </c>
      <c r="AZ398" s="8"/>
    </row>
    <row r="399" spans="2:52" s="12" customFormat="1" ht="12.75" customHeight="1" x14ac:dyDescent="0.15">
      <c r="B399" s="16" t="s">
        <v>41</v>
      </c>
      <c r="C399" s="16" t="s">
        <v>333</v>
      </c>
      <c r="D399" s="16" t="s">
        <v>35</v>
      </c>
      <c r="E399" s="16" t="s">
        <v>41</v>
      </c>
      <c r="F399" s="53">
        <v>2988426.0995697901</v>
      </c>
      <c r="G399" s="54">
        <v>19.0387221567164</v>
      </c>
      <c r="H399" s="54">
        <v>36.989108573602103</v>
      </c>
      <c r="I399" s="54">
        <v>22.1558436137306</v>
      </c>
      <c r="J399" s="54">
        <v>10.0132320458045</v>
      </c>
      <c r="K399" s="54">
        <v>6.9363419234861698</v>
      </c>
      <c r="L399" s="54">
        <v>2.72944671837997</v>
      </c>
      <c r="M399" s="54">
        <v>1.7764715498402499</v>
      </c>
      <c r="O399" s="53">
        <v>34397.524550259099</v>
      </c>
      <c r="P399" s="53">
        <v>455888.39433818997</v>
      </c>
      <c r="Q399" s="53">
        <v>242317.69433593701</v>
      </c>
      <c r="R399" s="53">
        <v>847646.56711238599</v>
      </c>
      <c r="S399" s="53">
        <v>111814.499412238</v>
      </c>
      <c r="T399" s="53">
        <v>777453.705757975</v>
      </c>
      <c r="U399" s="53">
        <v>429914.98129951902</v>
      </c>
      <c r="V399" s="53">
        <v>82296.174553275094</v>
      </c>
      <c r="W399" s="53">
        <v>149.682006239891</v>
      </c>
      <c r="X399" s="53">
        <v>6546.8762037754004</v>
      </c>
      <c r="Z399" s="55">
        <v>0</v>
      </c>
      <c r="AA399" s="55">
        <v>1.83748E-2</v>
      </c>
      <c r="AB399" s="55">
        <v>0.33956779999999998</v>
      </c>
      <c r="AC399" s="55">
        <v>0.26712829999999999</v>
      </c>
      <c r="AD399" s="55">
        <v>0.1012488</v>
      </c>
      <c r="AE399" s="55">
        <v>0</v>
      </c>
      <c r="AF399" s="55">
        <v>0</v>
      </c>
      <c r="AG399" s="55">
        <v>0.26630759999999998</v>
      </c>
      <c r="AH399" s="55">
        <v>0</v>
      </c>
      <c r="AI399" s="55">
        <v>0</v>
      </c>
      <c r="AJ399" s="55">
        <v>0</v>
      </c>
      <c r="AK399" s="55">
        <v>7.3726E-3</v>
      </c>
      <c r="AM399" s="55">
        <v>0</v>
      </c>
      <c r="AN399" s="55">
        <v>2.5079000000000001E-2</v>
      </c>
      <c r="AO399" s="55">
        <v>0.3158745</v>
      </c>
      <c r="AP399" s="55">
        <v>0.17376030000000001</v>
      </c>
      <c r="AQ399" s="55">
        <v>0.1034588</v>
      </c>
      <c r="AR399" s="55">
        <v>0</v>
      </c>
      <c r="AS399" s="55">
        <v>0</v>
      </c>
      <c r="AT399" s="55">
        <v>0.31545649999999997</v>
      </c>
      <c r="AU399" s="55">
        <v>0</v>
      </c>
      <c r="AV399" s="55">
        <v>0</v>
      </c>
      <c r="AW399" s="55">
        <v>6.6370899999999997E-2</v>
      </c>
      <c r="AX399" s="55">
        <v>0</v>
      </c>
      <c r="AZ399" s="8"/>
    </row>
    <row r="400" spans="2:52" s="12" customFormat="1" ht="12.75" customHeight="1" x14ac:dyDescent="0.15">
      <c r="B400" s="16" t="s">
        <v>166</v>
      </c>
      <c r="C400" s="16" t="s">
        <v>351</v>
      </c>
      <c r="D400" s="16" t="s">
        <v>35</v>
      </c>
      <c r="E400" s="16"/>
      <c r="F400" s="53">
        <v>1901284.7359036801</v>
      </c>
      <c r="G400" s="54">
        <v>2.26736378849639</v>
      </c>
      <c r="H400" s="54">
        <v>15.729922030731601</v>
      </c>
      <c r="I400" s="54">
        <v>50.470419126706702</v>
      </c>
      <c r="J400" s="54">
        <v>23.480056875098299</v>
      </c>
      <c r="K400" s="54">
        <v>2.20962689876681</v>
      </c>
      <c r="L400" s="54">
        <v>0</v>
      </c>
      <c r="M400" s="54">
        <v>1.7936160431552799</v>
      </c>
      <c r="O400" s="53">
        <v>191884.16175931599</v>
      </c>
      <c r="P400" s="53">
        <v>294064.22893750598</v>
      </c>
      <c r="Q400" s="53">
        <v>420486.12913626397</v>
      </c>
      <c r="R400" s="53">
        <v>316777.14865982498</v>
      </c>
      <c r="S400" s="53">
        <v>147065.36375689501</v>
      </c>
      <c r="T400" s="53">
        <v>205180.89102530401</v>
      </c>
      <c r="U400" s="53">
        <v>310960.90770399501</v>
      </c>
      <c r="V400" s="53">
        <v>10473.3727734684</v>
      </c>
      <c r="W400" s="53">
        <v>351.85807120800001</v>
      </c>
      <c r="X400" s="53">
        <v>4040.67407989501</v>
      </c>
      <c r="Z400" s="55">
        <v>0.66213960000000005</v>
      </c>
      <c r="AA400" s="55">
        <v>6.3389399999999999E-2</v>
      </c>
      <c r="AB400" s="55">
        <v>9.5749299999999996E-2</v>
      </c>
      <c r="AC400" s="55">
        <v>0</v>
      </c>
      <c r="AD400" s="55">
        <v>0</v>
      </c>
      <c r="AE400" s="55">
        <v>0</v>
      </c>
      <c r="AF400" s="55">
        <v>0</v>
      </c>
      <c r="AG400" s="55">
        <v>0</v>
      </c>
      <c r="AH400" s="55">
        <v>0</v>
      </c>
      <c r="AI400" s="55">
        <v>0</v>
      </c>
      <c r="AJ400" s="55">
        <v>0</v>
      </c>
      <c r="AK400" s="55">
        <v>0.17872170000000001</v>
      </c>
      <c r="AM400" s="55">
        <v>0.64568130000000001</v>
      </c>
      <c r="AN400" s="55">
        <v>0.16058620000000001</v>
      </c>
      <c r="AO400" s="55">
        <v>7.1000900000000006E-2</v>
      </c>
      <c r="AP400" s="55">
        <v>0</v>
      </c>
      <c r="AQ400" s="55">
        <v>0</v>
      </c>
      <c r="AR400" s="55">
        <v>0</v>
      </c>
      <c r="AS400" s="55">
        <v>0</v>
      </c>
      <c r="AT400" s="55">
        <v>0</v>
      </c>
      <c r="AU400" s="55">
        <v>0</v>
      </c>
      <c r="AV400" s="55">
        <v>0</v>
      </c>
      <c r="AW400" s="55">
        <v>0.12273149999999999</v>
      </c>
      <c r="AX400" s="55">
        <v>0</v>
      </c>
      <c r="AZ400" s="8"/>
    </row>
    <row r="401" spans="2:52" s="12" customFormat="1" ht="12.75" customHeight="1" x14ac:dyDescent="0.15">
      <c r="B401" s="16" t="s">
        <v>167</v>
      </c>
      <c r="C401" s="16" t="s">
        <v>333</v>
      </c>
      <c r="D401" s="16" t="s">
        <v>36</v>
      </c>
      <c r="E401" s="16"/>
      <c r="F401" s="53">
        <v>1678308.11186176</v>
      </c>
      <c r="G401" s="54">
        <v>4.11362302866742</v>
      </c>
      <c r="H401" s="54">
        <v>6.2054140215323601</v>
      </c>
      <c r="I401" s="54">
        <v>1.4872609212457299</v>
      </c>
      <c r="J401" s="54">
        <v>19.900695749906099</v>
      </c>
      <c r="K401" s="54">
        <v>0.87404441142256795</v>
      </c>
      <c r="L401" s="54">
        <v>63.442805239716101</v>
      </c>
      <c r="M401" s="54">
        <v>0.39276320167516598</v>
      </c>
      <c r="O401" s="53">
        <v>12929.788415074299</v>
      </c>
      <c r="P401" s="53">
        <v>8389.4546250104904</v>
      </c>
      <c r="Q401" s="53">
        <v>425803.74274313397</v>
      </c>
      <c r="R401" s="53">
        <v>124611.266811072</v>
      </c>
      <c r="S401" s="53">
        <v>275289.39636820502</v>
      </c>
      <c r="T401" s="53">
        <v>198932.21557718501</v>
      </c>
      <c r="U401" s="53">
        <v>374210.59378892102</v>
      </c>
      <c r="V401" s="53">
        <v>193557.64337384701</v>
      </c>
      <c r="W401" s="53">
        <v>11.388304233551001</v>
      </c>
      <c r="X401" s="53">
        <v>64572.621855080099</v>
      </c>
      <c r="Z401" s="55">
        <v>0</v>
      </c>
      <c r="AA401" s="55">
        <v>0</v>
      </c>
      <c r="AB401" s="55">
        <v>0</v>
      </c>
      <c r="AC401" s="55">
        <v>0.3811467</v>
      </c>
      <c r="AD401" s="55">
        <v>4.0528999999999999E-3</v>
      </c>
      <c r="AE401" s="55">
        <v>0</v>
      </c>
      <c r="AF401" s="55">
        <v>0</v>
      </c>
      <c r="AG401" s="55">
        <v>0</v>
      </c>
      <c r="AH401" s="55">
        <v>0</v>
      </c>
      <c r="AI401" s="55">
        <v>0</v>
      </c>
      <c r="AJ401" s="55">
        <v>0</v>
      </c>
      <c r="AK401" s="55">
        <v>0.61480029999999997</v>
      </c>
      <c r="AM401" s="55">
        <v>0</v>
      </c>
      <c r="AN401" s="55">
        <v>0</v>
      </c>
      <c r="AO401" s="55">
        <v>0</v>
      </c>
      <c r="AP401" s="55">
        <v>0.33744950000000001</v>
      </c>
      <c r="AQ401" s="55">
        <v>0.42990060000000002</v>
      </c>
      <c r="AR401" s="55">
        <v>0</v>
      </c>
      <c r="AS401" s="55">
        <v>0</v>
      </c>
      <c r="AT401" s="55">
        <v>0</v>
      </c>
      <c r="AU401" s="55">
        <v>0</v>
      </c>
      <c r="AV401" s="55">
        <v>0</v>
      </c>
      <c r="AW401" s="55">
        <v>0.23264989999999999</v>
      </c>
      <c r="AX401" s="55">
        <v>0</v>
      </c>
      <c r="AZ401" s="8"/>
    </row>
    <row r="402" spans="2:52" s="12" customFormat="1" ht="12.75" customHeight="1" x14ac:dyDescent="0.15">
      <c r="B402" s="16" t="s">
        <v>168</v>
      </c>
      <c r="C402" s="16" t="s">
        <v>347</v>
      </c>
      <c r="D402" s="16" t="s">
        <v>36</v>
      </c>
      <c r="E402" s="16"/>
      <c r="F402" s="53">
        <v>436404.02786684001</v>
      </c>
      <c r="G402" s="54">
        <v>8.0807341339628405</v>
      </c>
      <c r="H402" s="54">
        <v>5.2281835204286402</v>
      </c>
      <c r="I402" s="54">
        <v>1.1520222041930599</v>
      </c>
      <c r="J402" s="54">
        <v>19.164600650939299</v>
      </c>
      <c r="K402" s="54">
        <v>1.1292988427930899</v>
      </c>
      <c r="L402" s="54">
        <v>64.8834996521487</v>
      </c>
      <c r="M402" s="54">
        <v>0.34853739145835499</v>
      </c>
      <c r="O402" s="53">
        <v>4326.3207473754801</v>
      </c>
      <c r="P402" s="53">
        <v>9098.4788746833801</v>
      </c>
      <c r="Q402" s="53">
        <v>18217.994140565301</v>
      </c>
      <c r="R402" s="53">
        <v>146079.47744458899</v>
      </c>
      <c r="S402" s="53">
        <v>8827.0031769871694</v>
      </c>
      <c r="T402" s="53">
        <v>157127.20326489201</v>
      </c>
      <c r="U402" s="53">
        <v>78978.378599941701</v>
      </c>
      <c r="V402" s="53">
        <v>13315.4282706379</v>
      </c>
      <c r="W402" s="53">
        <v>0</v>
      </c>
      <c r="X402" s="53">
        <v>433.74334716796801</v>
      </c>
      <c r="Z402" s="55">
        <v>0</v>
      </c>
      <c r="AA402" s="55">
        <v>0</v>
      </c>
      <c r="AB402" s="55">
        <v>0</v>
      </c>
      <c r="AC402" s="55">
        <v>0.31943470000000002</v>
      </c>
      <c r="AD402" s="55">
        <v>0.51188299999999998</v>
      </c>
      <c r="AE402" s="55">
        <v>0</v>
      </c>
      <c r="AF402" s="55">
        <v>6.4618200000000001E-2</v>
      </c>
      <c r="AG402" s="55">
        <v>0</v>
      </c>
      <c r="AH402" s="55">
        <v>0</v>
      </c>
      <c r="AI402" s="55">
        <v>0</v>
      </c>
      <c r="AJ402" s="55">
        <v>0</v>
      </c>
      <c r="AK402" s="55">
        <v>0.10406410000000001</v>
      </c>
      <c r="AM402" s="55">
        <v>0</v>
      </c>
      <c r="AN402" s="55">
        <v>0</v>
      </c>
      <c r="AO402" s="55">
        <v>0</v>
      </c>
      <c r="AP402" s="55">
        <v>9.8753499999999994E-2</v>
      </c>
      <c r="AQ402" s="55">
        <v>0.84192630000000002</v>
      </c>
      <c r="AR402" s="55">
        <v>0</v>
      </c>
      <c r="AS402" s="55">
        <v>1.7337100000000001E-2</v>
      </c>
      <c r="AT402" s="55">
        <v>0</v>
      </c>
      <c r="AU402" s="55">
        <v>0</v>
      </c>
      <c r="AV402" s="55">
        <v>0</v>
      </c>
      <c r="AW402" s="55">
        <v>4.1982999999999999E-2</v>
      </c>
      <c r="AX402" s="55">
        <v>0</v>
      </c>
      <c r="AZ402" s="8"/>
    </row>
    <row r="403" spans="2:52" s="12" customFormat="1" ht="12.75" customHeight="1" x14ac:dyDescent="0.15">
      <c r="B403" s="16" t="s">
        <v>169</v>
      </c>
      <c r="C403" s="16" t="s">
        <v>337</v>
      </c>
      <c r="D403" s="16" t="s">
        <v>33</v>
      </c>
      <c r="E403" s="16" t="s">
        <v>42</v>
      </c>
      <c r="F403" s="53">
        <v>69399.578008741097</v>
      </c>
      <c r="G403" s="54">
        <v>1.33374850928472E-2</v>
      </c>
      <c r="H403" s="54">
        <v>15.314084476396401</v>
      </c>
      <c r="I403" s="54">
        <v>8.5363119306001494</v>
      </c>
      <c r="J403" s="54">
        <v>66.558478782489203</v>
      </c>
      <c r="K403" s="54">
        <v>1.87093713351086</v>
      </c>
      <c r="L403" s="54">
        <v>0</v>
      </c>
      <c r="M403" s="54">
        <v>2.63910241637653</v>
      </c>
      <c r="O403" s="53">
        <v>1675.7562995850999</v>
      </c>
      <c r="P403" s="53">
        <v>9304.4614460468292</v>
      </c>
      <c r="Q403" s="53">
        <v>7074.9064102172797</v>
      </c>
      <c r="R403" s="53">
        <v>16873.030017912301</v>
      </c>
      <c r="S403" s="53">
        <v>197.072180390357</v>
      </c>
      <c r="T403" s="53">
        <v>17550.820834517399</v>
      </c>
      <c r="U403" s="53">
        <v>15712.0208646953</v>
      </c>
      <c r="V403" s="53">
        <v>0</v>
      </c>
      <c r="W403" s="53">
        <v>9.7214154899120295</v>
      </c>
      <c r="X403" s="53">
        <v>1001.7885398864699</v>
      </c>
      <c r="Z403" s="55">
        <v>0</v>
      </c>
      <c r="AA403" s="55">
        <v>0</v>
      </c>
      <c r="AB403" s="55">
        <v>0</v>
      </c>
      <c r="AC403" s="55">
        <v>0</v>
      </c>
      <c r="AD403" s="55">
        <v>0</v>
      </c>
      <c r="AE403" s="55">
        <v>1</v>
      </c>
      <c r="AF403" s="55">
        <v>0</v>
      </c>
      <c r="AG403" s="55">
        <v>0</v>
      </c>
      <c r="AH403" s="55">
        <v>0</v>
      </c>
      <c r="AI403" s="55">
        <v>0</v>
      </c>
      <c r="AJ403" s="55">
        <v>0</v>
      </c>
      <c r="AK403" s="55">
        <v>0</v>
      </c>
      <c r="AM403" s="55">
        <v>0</v>
      </c>
      <c r="AN403" s="55">
        <v>0</v>
      </c>
      <c r="AO403" s="55">
        <v>0</v>
      </c>
      <c r="AP403" s="55">
        <v>0</v>
      </c>
      <c r="AQ403" s="55">
        <v>0</v>
      </c>
      <c r="AR403" s="55">
        <v>1</v>
      </c>
      <c r="AS403" s="55">
        <v>0</v>
      </c>
      <c r="AT403" s="55">
        <v>0</v>
      </c>
      <c r="AU403" s="55">
        <v>0</v>
      </c>
      <c r="AV403" s="55">
        <v>0</v>
      </c>
      <c r="AW403" s="55">
        <v>0</v>
      </c>
      <c r="AX403" s="55">
        <v>0</v>
      </c>
      <c r="AZ403" s="8"/>
    </row>
    <row r="404" spans="2:52" s="12" customFormat="1" ht="12.75" customHeight="1" x14ac:dyDescent="0.15">
      <c r="B404" s="16" t="s">
        <v>170</v>
      </c>
      <c r="C404" s="16" t="s">
        <v>347</v>
      </c>
      <c r="D404" s="16" t="s">
        <v>36</v>
      </c>
      <c r="E404" s="16"/>
      <c r="F404" s="53">
        <v>20793.9208139777</v>
      </c>
      <c r="G404" s="54">
        <v>8.0166870843315507</v>
      </c>
      <c r="H404" s="54">
        <v>12.1162722989569</v>
      </c>
      <c r="I404" s="54">
        <v>6.4319733903310601</v>
      </c>
      <c r="J404" s="54">
        <v>17.921112564415001</v>
      </c>
      <c r="K404" s="54">
        <v>4.4942132892075497</v>
      </c>
      <c r="L404" s="54">
        <v>47.718850737573099</v>
      </c>
      <c r="M404" s="54">
        <v>1.3737367845967901</v>
      </c>
      <c r="O404" s="53">
        <v>65.390060424804602</v>
      </c>
      <c r="P404" s="53">
        <v>0</v>
      </c>
      <c r="Q404" s="53">
        <v>10020.3621321916</v>
      </c>
      <c r="R404" s="53">
        <v>75.018921852111802</v>
      </c>
      <c r="S404" s="53">
        <v>2357.6570566892601</v>
      </c>
      <c r="T404" s="53">
        <v>806.97504544258095</v>
      </c>
      <c r="U404" s="53">
        <v>7230.2870965003904</v>
      </c>
      <c r="V404" s="53">
        <v>0.74780029058456399</v>
      </c>
      <c r="W404" s="53">
        <v>0</v>
      </c>
      <c r="X404" s="53">
        <v>237.482700586318</v>
      </c>
      <c r="Z404" s="55">
        <v>0</v>
      </c>
      <c r="AA404" s="55">
        <v>0</v>
      </c>
      <c r="AB404" s="55">
        <v>0</v>
      </c>
      <c r="AC404" s="55">
        <v>0.2281369</v>
      </c>
      <c r="AD404" s="55">
        <v>0.1323194</v>
      </c>
      <c r="AE404" s="55">
        <v>0</v>
      </c>
      <c r="AF404" s="55">
        <v>0.63954370000000005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M404" s="55">
        <v>0</v>
      </c>
      <c r="AN404" s="55">
        <v>0</v>
      </c>
      <c r="AO404" s="55">
        <v>0</v>
      </c>
      <c r="AP404" s="55">
        <v>0.2085004</v>
      </c>
      <c r="AQ404" s="55">
        <v>0.4049719</v>
      </c>
      <c r="AR404" s="55">
        <v>0</v>
      </c>
      <c r="AS404" s="55">
        <v>0.38652769999999997</v>
      </c>
      <c r="AT404" s="55">
        <v>0</v>
      </c>
      <c r="AU404" s="55">
        <v>0</v>
      </c>
      <c r="AV404" s="55">
        <v>0</v>
      </c>
      <c r="AW404" s="55">
        <v>0</v>
      </c>
      <c r="AX404" s="55">
        <v>0</v>
      </c>
      <c r="AZ404" s="8"/>
    </row>
    <row r="405" spans="2:52" s="12" customFormat="1" ht="12.75" customHeight="1" x14ac:dyDescent="0.15">
      <c r="B405" s="16" t="s">
        <v>171</v>
      </c>
      <c r="C405" s="16" t="s">
        <v>335</v>
      </c>
      <c r="D405" s="16" t="s">
        <v>33</v>
      </c>
      <c r="E405" s="16" t="s">
        <v>42</v>
      </c>
      <c r="F405" s="53">
        <v>300854.05188023997</v>
      </c>
      <c r="G405" s="54">
        <v>12.540100424504001</v>
      </c>
      <c r="H405" s="54">
        <v>23.9869160774854</v>
      </c>
      <c r="I405" s="54">
        <v>31.105134086690001</v>
      </c>
      <c r="J405" s="54">
        <v>23.727256776725898</v>
      </c>
      <c r="K405" s="54">
        <v>4.3813515380789996</v>
      </c>
      <c r="L405" s="54">
        <v>0.78704114434977601</v>
      </c>
      <c r="M405" s="54">
        <v>1.5810865678247299</v>
      </c>
      <c r="O405" s="53">
        <v>18546.795340478398</v>
      </c>
      <c r="P405" s="53">
        <v>8583.12891060113</v>
      </c>
      <c r="Q405" s="53">
        <v>86150.608262896494</v>
      </c>
      <c r="R405" s="53">
        <v>20787.684051394401</v>
      </c>
      <c r="S405" s="53">
        <v>62430.5938566923</v>
      </c>
      <c r="T405" s="53">
        <v>20911.871743440599</v>
      </c>
      <c r="U405" s="53">
        <v>42773.938647806601</v>
      </c>
      <c r="V405" s="53">
        <v>39447.274229049603</v>
      </c>
      <c r="W405" s="53">
        <v>73.791878163814502</v>
      </c>
      <c r="X405" s="53">
        <v>1148.3649597167901</v>
      </c>
      <c r="Z405" s="55">
        <v>0</v>
      </c>
      <c r="AA405" s="55">
        <v>0</v>
      </c>
      <c r="AB405" s="55">
        <v>0</v>
      </c>
      <c r="AC405" s="55">
        <v>0</v>
      </c>
      <c r="AD405" s="55">
        <v>0</v>
      </c>
      <c r="AE405" s="55">
        <v>0.39324360000000003</v>
      </c>
      <c r="AF405" s="55">
        <v>0.59341730000000004</v>
      </c>
      <c r="AG405" s="55">
        <v>0</v>
      </c>
      <c r="AH405" s="55">
        <v>0</v>
      </c>
      <c r="AI405" s="55">
        <v>0</v>
      </c>
      <c r="AJ405" s="55">
        <v>0</v>
      </c>
      <c r="AK405" s="55">
        <v>1.33391E-2</v>
      </c>
      <c r="AM405" s="55">
        <v>0</v>
      </c>
      <c r="AN405" s="55">
        <v>0</v>
      </c>
      <c r="AO405" s="55">
        <v>0</v>
      </c>
      <c r="AP405" s="55">
        <v>0</v>
      </c>
      <c r="AQ405" s="55">
        <v>0</v>
      </c>
      <c r="AR405" s="55">
        <v>0.4010087</v>
      </c>
      <c r="AS405" s="55">
        <v>0.56836310000000001</v>
      </c>
      <c r="AT405" s="55">
        <v>0</v>
      </c>
      <c r="AU405" s="55">
        <v>0</v>
      </c>
      <c r="AV405" s="55">
        <v>0</v>
      </c>
      <c r="AW405" s="55">
        <v>3.0628200000000001E-2</v>
      </c>
      <c r="AX405" s="55">
        <v>0</v>
      </c>
      <c r="AZ405" s="8"/>
    </row>
    <row r="406" spans="2:52" s="12" customFormat="1" ht="12.75" customHeight="1" x14ac:dyDescent="0.15">
      <c r="B406" s="16" t="s">
        <v>172</v>
      </c>
      <c r="C406" s="16" t="s">
        <v>340</v>
      </c>
      <c r="D406" s="16" t="s">
        <v>37</v>
      </c>
      <c r="E406" s="16"/>
      <c r="F406" s="53">
        <v>11084.9558963775</v>
      </c>
      <c r="G406" s="54">
        <v>1.96233447273313</v>
      </c>
      <c r="H406" s="54">
        <v>22.7446923171217</v>
      </c>
      <c r="I406" s="54">
        <v>29.009204850883702</v>
      </c>
      <c r="J406" s="54">
        <v>30.322367001699401</v>
      </c>
      <c r="K406" s="54">
        <v>3.8921430930330501</v>
      </c>
      <c r="L406" s="54">
        <v>0.11171861582121501</v>
      </c>
      <c r="M406" s="54">
        <v>4.3858276312172899</v>
      </c>
      <c r="O406" s="53">
        <v>0</v>
      </c>
      <c r="P406" s="53">
        <v>8.1811501979827792</v>
      </c>
      <c r="Q406" s="53">
        <v>6624.2716954350399</v>
      </c>
      <c r="R406" s="53">
        <v>742.02027642726898</v>
      </c>
      <c r="S406" s="53">
        <v>1003.98462206125</v>
      </c>
      <c r="T406" s="53">
        <v>294.17185974121003</v>
      </c>
      <c r="U406" s="53">
        <v>2167.0505890846198</v>
      </c>
      <c r="V406" s="53">
        <v>245.27570343017501</v>
      </c>
      <c r="W406" s="53">
        <v>0</v>
      </c>
      <c r="X406" s="53">
        <v>0</v>
      </c>
      <c r="Z406" s="55">
        <v>0</v>
      </c>
      <c r="AA406" s="55">
        <v>0</v>
      </c>
      <c r="AB406" s="55">
        <v>1</v>
      </c>
      <c r="AC406" s="55">
        <v>0</v>
      </c>
      <c r="AD406" s="55">
        <v>0</v>
      </c>
      <c r="AE406" s="55">
        <v>0</v>
      </c>
      <c r="AF406" s="55">
        <v>0</v>
      </c>
      <c r="AG406" s="55">
        <v>0</v>
      </c>
      <c r="AH406" s="55">
        <v>0</v>
      </c>
      <c r="AI406" s="55">
        <v>0</v>
      </c>
      <c r="AJ406" s="55">
        <v>0</v>
      </c>
      <c r="AK406" s="55">
        <v>0</v>
      </c>
      <c r="AM406" s="55">
        <v>0</v>
      </c>
      <c r="AN406" s="55">
        <v>0</v>
      </c>
      <c r="AO406" s="55">
        <v>1</v>
      </c>
      <c r="AP406" s="55">
        <v>0</v>
      </c>
      <c r="AQ406" s="55">
        <v>0</v>
      </c>
      <c r="AR406" s="55">
        <v>0</v>
      </c>
      <c r="AS406" s="55">
        <v>0</v>
      </c>
      <c r="AT406" s="55">
        <v>0</v>
      </c>
      <c r="AU406" s="55">
        <v>0</v>
      </c>
      <c r="AV406" s="55">
        <v>0</v>
      </c>
      <c r="AW406" s="55">
        <v>0</v>
      </c>
      <c r="AX406" s="55">
        <v>0</v>
      </c>
      <c r="AZ406" s="8"/>
    </row>
    <row r="407" spans="2:52" s="12" customFormat="1" ht="12.75" customHeight="1" x14ac:dyDescent="0.15">
      <c r="B407" s="16" t="s">
        <v>173</v>
      </c>
      <c r="C407" s="16" t="s">
        <v>352</v>
      </c>
      <c r="D407" s="16" t="s">
        <v>33</v>
      </c>
      <c r="E407" s="16"/>
      <c r="F407" s="53">
        <v>373362.961593866</v>
      </c>
      <c r="G407" s="54">
        <v>7.7974084797536003</v>
      </c>
      <c r="H407" s="54">
        <v>4.6832265935091399</v>
      </c>
      <c r="I407" s="54">
        <v>65.3025699680489</v>
      </c>
      <c r="J407" s="54">
        <v>10.075640485956701</v>
      </c>
      <c r="K407" s="54">
        <v>4.8670984282365</v>
      </c>
      <c r="L407" s="54">
        <v>6.1749127917351598E-2</v>
      </c>
      <c r="M407" s="54">
        <v>2.0081325503457998</v>
      </c>
      <c r="O407" s="53">
        <v>2531.05870860815</v>
      </c>
      <c r="P407" s="53">
        <v>7610.4577600955899</v>
      </c>
      <c r="Q407" s="53">
        <v>154602.16259616599</v>
      </c>
      <c r="R407" s="53">
        <v>17650.9215812683</v>
      </c>
      <c r="S407" s="53">
        <v>94936.554828941793</v>
      </c>
      <c r="T407" s="53">
        <v>26783.427467465401</v>
      </c>
      <c r="U407" s="53">
        <v>55658.062409043298</v>
      </c>
      <c r="V407" s="53">
        <v>13417.7085732221</v>
      </c>
      <c r="W407" s="53">
        <v>33.838259875774298</v>
      </c>
      <c r="X407" s="53">
        <v>138.76940917968699</v>
      </c>
      <c r="Z407" s="55">
        <v>0</v>
      </c>
      <c r="AA407" s="55">
        <v>0</v>
      </c>
      <c r="AB407" s="55">
        <v>0</v>
      </c>
      <c r="AC407" s="55">
        <v>0</v>
      </c>
      <c r="AD407" s="55">
        <v>0</v>
      </c>
      <c r="AE407" s="55">
        <v>0.5755941</v>
      </c>
      <c r="AF407" s="55">
        <v>0</v>
      </c>
      <c r="AG407" s="55">
        <v>0</v>
      </c>
      <c r="AH407" s="55">
        <v>0.4244058</v>
      </c>
      <c r="AI407" s="55">
        <v>0</v>
      </c>
      <c r="AJ407" s="55">
        <v>0</v>
      </c>
      <c r="AK407" s="55">
        <v>0</v>
      </c>
      <c r="AM407" s="55">
        <v>0</v>
      </c>
      <c r="AN407" s="55">
        <v>0</v>
      </c>
      <c r="AO407" s="55">
        <v>0</v>
      </c>
      <c r="AP407" s="55">
        <v>0</v>
      </c>
      <c r="AQ407" s="55">
        <v>0</v>
      </c>
      <c r="AR407" s="55">
        <v>0.57006089999999998</v>
      </c>
      <c r="AS407" s="55">
        <v>0</v>
      </c>
      <c r="AT407" s="55">
        <v>0</v>
      </c>
      <c r="AU407" s="55">
        <v>0</v>
      </c>
      <c r="AV407" s="55">
        <v>0.42993910000000002</v>
      </c>
      <c r="AW407" s="55">
        <v>0</v>
      </c>
      <c r="AX407" s="55">
        <v>0</v>
      </c>
      <c r="AZ407" s="8"/>
    </row>
    <row r="408" spans="2:52" s="12" customFormat="1" ht="12.75" customHeight="1" x14ac:dyDescent="0.15">
      <c r="B408" s="16" t="s">
        <v>174</v>
      </c>
      <c r="C408" s="16" t="s">
        <v>347</v>
      </c>
      <c r="D408" s="16" t="s">
        <v>36</v>
      </c>
      <c r="E408" s="16"/>
      <c r="F408" s="53">
        <v>89214.139845311598</v>
      </c>
      <c r="G408" s="54">
        <v>0.82908552003857605</v>
      </c>
      <c r="H408" s="54">
        <v>2.37106448845363</v>
      </c>
      <c r="I408" s="54">
        <v>0.32490212236739702</v>
      </c>
      <c r="J408" s="54">
        <v>7.8222690976449298</v>
      </c>
      <c r="K408" s="54">
        <v>1.00189825911625</v>
      </c>
      <c r="L408" s="54">
        <v>87.302581359259094</v>
      </c>
      <c r="M408" s="54">
        <v>0.298706104043442</v>
      </c>
      <c r="O408" s="53">
        <v>8.0795307159423793</v>
      </c>
      <c r="P408" s="53">
        <v>0</v>
      </c>
      <c r="Q408" s="53">
        <v>8643.0513930916695</v>
      </c>
      <c r="R408" s="53">
        <v>7531.3250122070303</v>
      </c>
      <c r="S408" s="53">
        <v>7084.5698909759503</v>
      </c>
      <c r="T408" s="53">
        <v>25265.5660737752</v>
      </c>
      <c r="U408" s="53">
        <v>37077.459811687397</v>
      </c>
      <c r="V408" s="53">
        <v>2858.9903974532999</v>
      </c>
      <c r="W408" s="53">
        <v>0</v>
      </c>
      <c r="X408" s="53">
        <v>745.09773540496803</v>
      </c>
      <c r="Z408" s="55">
        <v>0</v>
      </c>
      <c r="AA408" s="55">
        <v>0</v>
      </c>
      <c r="AB408" s="55">
        <v>0</v>
      </c>
      <c r="AC408" s="55">
        <v>0.26107219999999998</v>
      </c>
      <c r="AD408" s="55">
        <v>5.5944000000000002E-3</v>
      </c>
      <c r="AE408" s="55">
        <v>0</v>
      </c>
      <c r="AF408" s="55">
        <v>0.73333329999999997</v>
      </c>
      <c r="AG408" s="55">
        <v>0</v>
      </c>
      <c r="AH408" s="55">
        <v>0</v>
      </c>
      <c r="AI408" s="55">
        <v>0</v>
      </c>
      <c r="AJ408" s="55">
        <v>0</v>
      </c>
      <c r="AK408" s="55">
        <v>0</v>
      </c>
      <c r="AM408" s="55">
        <v>0</v>
      </c>
      <c r="AN408" s="55">
        <v>0</v>
      </c>
      <c r="AO408" s="55">
        <v>0</v>
      </c>
      <c r="AP408" s="55">
        <v>0.16769149999999999</v>
      </c>
      <c r="AQ408" s="55">
        <v>0.75600889999999998</v>
      </c>
      <c r="AR408" s="55">
        <v>0</v>
      </c>
      <c r="AS408" s="55">
        <v>7.6299599999999995E-2</v>
      </c>
      <c r="AT408" s="55">
        <v>0</v>
      </c>
      <c r="AU408" s="55">
        <v>0</v>
      </c>
      <c r="AV408" s="55">
        <v>0</v>
      </c>
      <c r="AW408" s="55">
        <v>0</v>
      </c>
      <c r="AX408" s="55">
        <v>0</v>
      </c>
      <c r="AZ408" s="8"/>
    </row>
    <row r="409" spans="2:52" s="12" customFormat="1" ht="12.75" customHeight="1" x14ac:dyDescent="0.15">
      <c r="B409" s="16" t="s">
        <v>175</v>
      </c>
      <c r="C409" s="16" t="s">
        <v>343</v>
      </c>
      <c r="D409" s="16" t="s">
        <v>34</v>
      </c>
      <c r="E409" s="16"/>
      <c r="F409" s="53">
        <v>2828804.00243821</v>
      </c>
      <c r="G409" s="54">
        <v>0.69807401151776105</v>
      </c>
      <c r="H409" s="54">
        <v>9.3276159459936494</v>
      </c>
      <c r="I409" s="54">
        <v>1.20217185397485</v>
      </c>
      <c r="J409" s="54">
        <v>32.5711279137753</v>
      </c>
      <c r="K409" s="54">
        <v>0.25891545496061402</v>
      </c>
      <c r="L409" s="54">
        <v>49.995135846087301</v>
      </c>
      <c r="M409" s="54">
        <v>1.68525502299953</v>
      </c>
      <c r="O409" s="53">
        <v>20684.980902671799</v>
      </c>
      <c r="P409" s="53">
        <v>158890.90622728999</v>
      </c>
      <c r="Q409" s="53">
        <v>74834.276187300595</v>
      </c>
      <c r="R409" s="53">
        <v>1315719.2457258401</v>
      </c>
      <c r="S409" s="53">
        <v>50021.879231333704</v>
      </c>
      <c r="T409" s="53">
        <v>791064.59347540105</v>
      </c>
      <c r="U409" s="53">
        <v>221811.74514073099</v>
      </c>
      <c r="V409" s="53">
        <v>15858.167031705299</v>
      </c>
      <c r="W409" s="53">
        <v>0</v>
      </c>
      <c r="X409" s="53">
        <v>179918.20851594201</v>
      </c>
      <c r="Z409" s="55">
        <v>0</v>
      </c>
      <c r="AA409" s="55">
        <v>0</v>
      </c>
      <c r="AB409" s="55">
        <v>0</v>
      </c>
      <c r="AC409" s="55">
        <v>0.70908269999999995</v>
      </c>
      <c r="AD409" s="55">
        <v>3.1213E-3</v>
      </c>
      <c r="AE409" s="55">
        <v>0</v>
      </c>
      <c r="AF409" s="55">
        <v>0</v>
      </c>
      <c r="AG409" s="55">
        <v>0</v>
      </c>
      <c r="AH409" s="55">
        <v>0.27558830000000001</v>
      </c>
      <c r="AI409" s="55">
        <v>0</v>
      </c>
      <c r="AJ409" s="55">
        <v>0</v>
      </c>
      <c r="AK409" s="55">
        <v>1.22077E-2</v>
      </c>
      <c r="AM409" s="55">
        <v>0</v>
      </c>
      <c r="AN409" s="55">
        <v>0</v>
      </c>
      <c r="AO409" s="55">
        <v>0</v>
      </c>
      <c r="AP409" s="55">
        <v>0.48993130000000001</v>
      </c>
      <c r="AQ409" s="55">
        <v>0.40151170000000003</v>
      </c>
      <c r="AR409" s="55">
        <v>0</v>
      </c>
      <c r="AS409" s="55">
        <v>0</v>
      </c>
      <c r="AT409" s="55">
        <v>0</v>
      </c>
      <c r="AU409" s="55">
        <v>0</v>
      </c>
      <c r="AV409" s="55">
        <v>8.2606700000000005E-2</v>
      </c>
      <c r="AW409" s="55">
        <v>2.5950299999999999E-2</v>
      </c>
      <c r="AX409" s="55">
        <v>0</v>
      </c>
      <c r="AZ409" s="8"/>
    </row>
    <row r="410" spans="2:52" s="12" customFormat="1" ht="12.75" customHeight="1" x14ac:dyDescent="0.15">
      <c r="B410" s="16" t="s">
        <v>176</v>
      </c>
      <c r="C410" s="16" t="s">
        <v>346</v>
      </c>
      <c r="D410" s="16" t="s">
        <v>36</v>
      </c>
      <c r="E410" s="16"/>
      <c r="F410" s="53">
        <v>585520.48567807605</v>
      </c>
      <c r="G410" s="54">
        <v>0.175805183228982</v>
      </c>
      <c r="H410" s="54">
        <v>8.4550938822206696</v>
      </c>
      <c r="I410" s="54">
        <v>7.6111587685080604</v>
      </c>
      <c r="J410" s="54">
        <v>79.293998685816902</v>
      </c>
      <c r="K410" s="54">
        <v>1.4360746549869301</v>
      </c>
      <c r="L410" s="54">
        <v>0.72152454421739098</v>
      </c>
      <c r="M410" s="54">
        <v>2.2020305463796102</v>
      </c>
      <c r="O410" s="53">
        <v>2909.7540144324298</v>
      </c>
      <c r="P410" s="53">
        <v>49065.417032122597</v>
      </c>
      <c r="Q410" s="53">
        <v>63465.788943290703</v>
      </c>
      <c r="R410" s="53">
        <v>111370.28091669</v>
      </c>
      <c r="S410" s="53">
        <v>12184.363305687901</v>
      </c>
      <c r="T410" s="53">
        <v>169938.15528565599</v>
      </c>
      <c r="U410" s="53">
        <v>161529.50355458201</v>
      </c>
      <c r="V410" s="53">
        <v>3871.3348631858798</v>
      </c>
      <c r="W410" s="53">
        <v>0.85766136646270696</v>
      </c>
      <c r="X410" s="53">
        <v>11185.0301010608</v>
      </c>
      <c r="Z410" s="55">
        <v>0</v>
      </c>
      <c r="AA410" s="55">
        <v>0</v>
      </c>
      <c r="AB410" s="55">
        <v>0.39247359999999998</v>
      </c>
      <c r="AC410" s="55">
        <v>0.18709509999999999</v>
      </c>
      <c r="AD410" s="55">
        <v>0.16842699999999999</v>
      </c>
      <c r="AE410" s="55">
        <v>0</v>
      </c>
      <c r="AF410" s="55">
        <v>0</v>
      </c>
      <c r="AG410" s="55">
        <v>0</v>
      </c>
      <c r="AH410" s="55">
        <v>0</v>
      </c>
      <c r="AI410" s="55">
        <v>0</v>
      </c>
      <c r="AJ410" s="55">
        <v>0</v>
      </c>
      <c r="AK410" s="55">
        <v>0.25200440000000002</v>
      </c>
      <c r="AM410" s="55">
        <v>0</v>
      </c>
      <c r="AN410" s="55">
        <v>0</v>
      </c>
      <c r="AO410" s="55">
        <v>0.49074390000000001</v>
      </c>
      <c r="AP410" s="55">
        <v>0.26151679999999999</v>
      </c>
      <c r="AQ410" s="55">
        <v>0.1508275</v>
      </c>
      <c r="AR410" s="55">
        <v>0</v>
      </c>
      <c r="AS410" s="55">
        <v>0</v>
      </c>
      <c r="AT410" s="55">
        <v>0</v>
      </c>
      <c r="AU410" s="55">
        <v>0</v>
      </c>
      <c r="AV410" s="55">
        <v>0</v>
      </c>
      <c r="AW410" s="55">
        <v>9.6911800000000006E-2</v>
      </c>
      <c r="AX410" s="55">
        <v>0</v>
      </c>
      <c r="AZ410" s="8"/>
    </row>
    <row r="411" spans="2:52" s="12" customFormat="1" ht="12.75" customHeight="1" x14ac:dyDescent="0.15">
      <c r="B411" s="16" t="s">
        <v>177</v>
      </c>
      <c r="C411" s="16" t="s">
        <v>345</v>
      </c>
      <c r="D411" s="16"/>
      <c r="E411" s="16"/>
      <c r="F411" s="53">
        <v>935.40835821628502</v>
      </c>
      <c r="G411" s="54">
        <v>2.7244357033597466</v>
      </c>
      <c r="H411" s="54">
        <v>14.795456781535872</v>
      </c>
      <c r="I411" s="54">
        <v>26.737461173783604</v>
      </c>
      <c r="J411" s="54">
        <v>31.459648098917398</v>
      </c>
      <c r="K411" s="54">
        <v>3.1706402031029732</v>
      </c>
      <c r="L411" s="54">
        <v>0</v>
      </c>
      <c r="M411" s="54">
        <v>3.3012760925361322</v>
      </c>
      <c r="O411" s="53">
        <v>891.58833992481198</v>
      </c>
      <c r="P411" s="53">
        <v>5.1590017080306998</v>
      </c>
      <c r="Q411" s="53">
        <v>0</v>
      </c>
      <c r="R411" s="53">
        <v>7.7276825904846103</v>
      </c>
      <c r="S411" s="53">
        <v>0</v>
      </c>
      <c r="T411" s="53">
        <v>9.4650449752807599</v>
      </c>
      <c r="U411" s="53">
        <v>0</v>
      </c>
      <c r="V411" s="53">
        <v>0</v>
      </c>
      <c r="W411" s="53">
        <v>21.4682890176773</v>
      </c>
      <c r="X411" s="53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55">
        <v>0</v>
      </c>
      <c r="AF411" s="55">
        <v>0</v>
      </c>
      <c r="AG411" s="55">
        <v>0</v>
      </c>
      <c r="AH411" s="55">
        <v>0</v>
      </c>
      <c r="AI411" s="55">
        <v>0</v>
      </c>
      <c r="AJ411" s="55">
        <v>0</v>
      </c>
      <c r="AK411" s="55">
        <v>0</v>
      </c>
      <c r="AM411" s="55">
        <v>0</v>
      </c>
      <c r="AN411" s="55">
        <v>0</v>
      </c>
      <c r="AO411" s="55">
        <v>0</v>
      </c>
      <c r="AP411" s="55">
        <v>0</v>
      </c>
      <c r="AQ411" s="55">
        <v>0</v>
      </c>
      <c r="AR411" s="55">
        <v>0</v>
      </c>
      <c r="AS411" s="55">
        <v>0</v>
      </c>
      <c r="AT411" s="55">
        <v>0</v>
      </c>
      <c r="AU411" s="55">
        <v>0</v>
      </c>
      <c r="AV411" s="55">
        <v>0</v>
      </c>
      <c r="AW411" s="55">
        <v>0</v>
      </c>
      <c r="AX411" s="55">
        <v>0</v>
      </c>
      <c r="AZ411" s="8"/>
    </row>
    <row r="412" spans="2:52" s="12" customFormat="1" ht="12.75" customHeight="1" x14ac:dyDescent="0.15">
      <c r="B412" s="16" t="s">
        <v>178</v>
      </c>
      <c r="C412" s="16" t="s">
        <v>347</v>
      </c>
      <c r="D412" s="16" t="s">
        <v>36</v>
      </c>
      <c r="E412" s="16"/>
      <c r="F412" s="53">
        <v>17306.700223803498</v>
      </c>
      <c r="G412" s="54">
        <v>0.35199218142309402</v>
      </c>
      <c r="H412" s="54">
        <v>14.795456781535872</v>
      </c>
      <c r="I412" s="54">
        <v>9.2477616953271901E-3</v>
      </c>
      <c r="J412" s="54">
        <v>3.59442908159639</v>
      </c>
      <c r="K412" s="54">
        <v>3.0057634224305199</v>
      </c>
      <c r="L412" s="54">
        <v>88.394460166103599</v>
      </c>
      <c r="M412" s="54">
        <v>1.34787033462225</v>
      </c>
      <c r="O412" s="53">
        <v>0</v>
      </c>
      <c r="P412" s="53">
        <v>748.76546573638905</v>
      </c>
      <c r="Q412" s="53">
        <v>0</v>
      </c>
      <c r="R412" s="53">
        <v>3433.7997297048501</v>
      </c>
      <c r="S412" s="53">
        <v>0</v>
      </c>
      <c r="T412" s="53">
        <v>12181.896419525099</v>
      </c>
      <c r="U412" s="53">
        <v>942.238608837127</v>
      </c>
      <c r="V412" s="53">
        <v>0</v>
      </c>
      <c r="W412" s="53">
        <v>0</v>
      </c>
      <c r="X412" s="53">
        <v>0</v>
      </c>
      <c r="Z412" s="55">
        <v>0</v>
      </c>
      <c r="AA412" s="55">
        <v>0</v>
      </c>
      <c r="AB412" s="55">
        <v>0</v>
      </c>
      <c r="AC412" s="55">
        <v>0</v>
      </c>
      <c r="AD412" s="55">
        <v>0</v>
      </c>
      <c r="AE412" s="55">
        <v>0</v>
      </c>
      <c r="AF412" s="55">
        <v>0</v>
      </c>
      <c r="AG412" s="55">
        <v>0</v>
      </c>
      <c r="AH412" s="55">
        <v>0</v>
      </c>
      <c r="AI412" s="55">
        <v>0</v>
      </c>
      <c r="AJ412" s="55">
        <v>0</v>
      </c>
      <c r="AK412" s="55">
        <v>0</v>
      </c>
      <c r="AM412" s="55">
        <v>0</v>
      </c>
      <c r="AN412" s="55">
        <v>0</v>
      </c>
      <c r="AO412" s="55">
        <v>0</v>
      </c>
      <c r="AP412" s="55">
        <v>0</v>
      </c>
      <c r="AQ412" s="55">
        <v>1</v>
      </c>
      <c r="AR412" s="55">
        <v>0</v>
      </c>
      <c r="AS412" s="55">
        <v>0</v>
      </c>
      <c r="AT412" s="55">
        <v>0</v>
      </c>
      <c r="AU412" s="55">
        <v>0</v>
      </c>
      <c r="AV412" s="55">
        <v>0</v>
      </c>
      <c r="AW412" s="55">
        <v>0</v>
      </c>
      <c r="AX412" s="55">
        <v>0</v>
      </c>
      <c r="AZ412" s="8"/>
    </row>
    <row r="413" spans="2:52" s="12" customFormat="1" ht="12.75" customHeight="1" x14ac:dyDescent="0.15">
      <c r="B413" s="16" t="s">
        <v>179</v>
      </c>
      <c r="C413" s="16" t="s">
        <v>343</v>
      </c>
      <c r="D413" s="16" t="s">
        <v>34</v>
      </c>
      <c r="E413" s="16"/>
      <c r="F413" s="53">
        <v>198767.53451210199</v>
      </c>
      <c r="G413" s="54">
        <v>5.3513963518182202</v>
      </c>
      <c r="H413" s="54">
        <v>1.90603378554228</v>
      </c>
      <c r="I413" s="54">
        <v>4.2909165710261199</v>
      </c>
      <c r="J413" s="54">
        <v>44.226247372031501</v>
      </c>
      <c r="K413" s="54">
        <v>0.70248323591494599</v>
      </c>
      <c r="L413" s="54">
        <v>40.326500494700902</v>
      </c>
      <c r="M413" s="54">
        <v>3.1964222438466301</v>
      </c>
      <c r="O413" s="53">
        <v>190.728065490722</v>
      </c>
      <c r="P413" s="53">
        <v>0</v>
      </c>
      <c r="Q413" s="53">
        <v>36032.097997128898</v>
      </c>
      <c r="R413" s="53">
        <v>2528.48233759403</v>
      </c>
      <c r="S413" s="53">
        <v>64527.169005989999</v>
      </c>
      <c r="T413" s="53">
        <v>4615.66547715663</v>
      </c>
      <c r="U413" s="53">
        <v>17120.330076873299</v>
      </c>
      <c r="V413" s="53">
        <v>66783.516099750996</v>
      </c>
      <c r="W413" s="53">
        <v>0</v>
      </c>
      <c r="X413" s="53">
        <v>6969.5454521179199</v>
      </c>
      <c r="Z413" s="55">
        <v>0</v>
      </c>
      <c r="AA413" s="55">
        <v>0</v>
      </c>
      <c r="AB413" s="55">
        <v>0</v>
      </c>
      <c r="AC413" s="55">
        <v>6.7899399999999999E-2</v>
      </c>
      <c r="AD413" s="55">
        <v>0</v>
      </c>
      <c r="AE413" s="55">
        <v>0</v>
      </c>
      <c r="AF413" s="55">
        <v>0</v>
      </c>
      <c r="AG413" s="55">
        <v>0</v>
      </c>
      <c r="AH413" s="55">
        <v>0</v>
      </c>
      <c r="AI413" s="55">
        <v>0</v>
      </c>
      <c r="AJ413" s="55">
        <v>0</v>
      </c>
      <c r="AK413" s="55">
        <v>0.93210059999999995</v>
      </c>
      <c r="AM413" s="55">
        <v>0</v>
      </c>
      <c r="AN413" s="55">
        <v>0</v>
      </c>
      <c r="AO413" s="55">
        <v>0</v>
      </c>
      <c r="AP413" s="55">
        <v>0.13160910000000001</v>
      </c>
      <c r="AQ413" s="55">
        <v>0</v>
      </c>
      <c r="AR413" s="55">
        <v>0</v>
      </c>
      <c r="AS413" s="55">
        <v>0</v>
      </c>
      <c r="AT413" s="55">
        <v>0</v>
      </c>
      <c r="AU413" s="55">
        <v>0</v>
      </c>
      <c r="AV413" s="55">
        <v>0</v>
      </c>
      <c r="AW413" s="55">
        <v>0.86839089999999997</v>
      </c>
      <c r="AX413" s="55">
        <v>0</v>
      </c>
      <c r="AZ413" s="8"/>
    </row>
    <row r="414" spans="2:52" s="12" customFormat="1" ht="12.75" customHeight="1" x14ac:dyDescent="0.15">
      <c r="B414" s="16" t="s">
        <v>180</v>
      </c>
      <c r="C414" s="16" t="s">
        <v>351</v>
      </c>
      <c r="D414" s="16" t="s">
        <v>35</v>
      </c>
      <c r="E414" s="16"/>
      <c r="F414" s="53">
        <v>231086.28127342401</v>
      </c>
      <c r="G414" s="54">
        <v>1.2621558487397</v>
      </c>
      <c r="H414" s="54">
        <v>2.96937938435642</v>
      </c>
      <c r="I414" s="54">
        <v>57.159060026714101</v>
      </c>
      <c r="J414" s="54">
        <v>36.951016418486802</v>
      </c>
      <c r="K414" s="54">
        <v>0.81846398078471005</v>
      </c>
      <c r="L414" s="54">
        <v>0.63869712086000796</v>
      </c>
      <c r="M414" s="54">
        <v>0.20122722335447801</v>
      </c>
      <c r="O414" s="53">
        <v>163.06652832031199</v>
      </c>
      <c r="P414" s="53">
        <v>28.805698394775298</v>
      </c>
      <c r="Q414" s="53">
        <v>65706.600887894601</v>
      </c>
      <c r="R414" s="53">
        <v>12677.3780156373</v>
      </c>
      <c r="S414" s="53">
        <v>100675.92753452</v>
      </c>
      <c r="T414" s="53">
        <v>21828.0921102762</v>
      </c>
      <c r="U414" s="53">
        <v>24574.689058542201</v>
      </c>
      <c r="V414" s="53">
        <v>5431.7214398384003</v>
      </c>
      <c r="W414" s="53">
        <v>0</v>
      </c>
      <c r="X414" s="53">
        <v>0</v>
      </c>
      <c r="Z414" s="55">
        <v>0</v>
      </c>
      <c r="AA414" s="55">
        <v>0.1485494</v>
      </c>
      <c r="AB414" s="55">
        <v>0.31635970000000002</v>
      </c>
      <c r="AC414" s="55">
        <v>0</v>
      </c>
      <c r="AD414" s="55">
        <v>0</v>
      </c>
      <c r="AE414" s="55">
        <v>0</v>
      </c>
      <c r="AF414" s="55">
        <v>0</v>
      </c>
      <c r="AG414" s="55">
        <v>0.53509090000000004</v>
      </c>
      <c r="AH414" s="55">
        <v>0</v>
      </c>
      <c r="AI414" s="55">
        <v>0</v>
      </c>
      <c r="AJ414" s="55">
        <v>0</v>
      </c>
      <c r="AK414" s="55">
        <v>0</v>
      </c>
      <c r="AM414" s="55">
        <v>0</v>
      </c>
      <c r="AN414" s="55">
        <v>6.5353800000000004E-2</v>
      </c>
      <c r="AO414" s="55">
        <v>0.33813029999999999</v>
      </c>
      <c r="AP414" s="55">
        <v>0</v>
      </c>
      <c r="AQ414" s="55">
        <v>0</v>
      </c>
      <c r="AR414" s="55">
        <v>0</v>
      </c>
      <c r="AS414" s="55">
        <v>0</v>
      </c>
      <c r="AT414" s="55">
        <v>0.59651589999999999</v>
      </c>
      <c r="AU414" s="55">
        <v>0</v>
      </c>
      <c r="AV414" s="55">
        <v>0</v>
      </c>
      <c r="AW414" s="55">
        <v>0</v>
      </c>
      <c r="AX414" s="55">
        <v>0</v>
      </c>
      <c r="AZ414" s="8"/>
    </row>
    <row r="415" spans="2:52" s="12" customFormat="1" ht="12.75" customHeight="1" x14ac:dyDescent="0.15">
      <c r="B415" s="16" t="s">
        <v>181</v>
      </c>
      <c r="C415" s="16" t="s">
        <v>337</v>
      </c>
      <c r="D415" s="16" t="s">
        <v>34</v>
      </c>
      <c r="E415" s="16" t="s">
        <v>42</v>
      </c>
      <c r="F415" s="53">
        <v>64081.662000208999</v>
      </c>
      <c r="G415" s="54">
        <v>1.87857981704561E-2</v>
      </c>
      <c r="H415" s="54">
        <v>15.8932621150592</v>
      </c>
      <c r="I415" s="54">
        <v>45.0002252265555</v>
      </c>
      <c r="J415" s="54">
        <v>35.5546783347909</v>
      </c>
      <c r="K415" s="54">
        <v>1.40464824558671</v>
      </c>
      <c r="L415" s="54">
        <v>0</v>
      </c>
      <c r="M415" s="54">
        <v>0.90623804256081697</v>
      </c>
      <c r="O415" s="53">
        <v>4.66324615478515</v>
      </c>
      <c r="P415" s="53">
        <v>672.03420302271797</v>
      </c>
      <c r="Q415" s="53">
        <v>0</v>
      </c>
      <c r="R415" s="53">
        <v>50372.139745592998</v>
      </c>
      <c r="S415" s="53">
        <v>0</v>
      </c>
      <c r="T415" s="53">
        <v>12659.644160449499</v>
      </c>
      <c r="U415" s="53">
        <v>279.15120315551701</v>
      </c>
      <c r="V415" s="53">
        <v>0</v>
      </c>
      <c r="W415" s="53">
        <v>0</v>
      </c>
      <c r="X415" s="53">
        <v>94.029441833496094</v>
      </c>
      <c r="Z415" s="55">
        <v>0</v>
      </c>
      <c r="AA415" s="55">
        <v>0</v>
      </c>
      <c r="AB415" s="55">
        <v>0</v>
      </c>
      <c r="AC415" s="55">
        <v>0</v>
      </c>
      <c r="AD415" s="55">
        <v>0</v>
      </c>
      <c r="AE415" s="55">
        <v>2.3230799999999999E-2</v>
      </c>
      <c r="AF415" s="55">
        <v>0</v>
      </c>
      <c r="AG415" s="55">
        <v>0</v>
      </c>
      <c r="AH415" s="55">
        <v>0.9767692</v>
      </c>
      <c r="AI415" s="55">
        <v>0</v>
      </c>
      <c r="AJ415" s="55">
        <v>0</v>
      </c>
      <c r="AK415" s="55">
        <v>0</v>
      </c>
      <c r="AM415" s="55">
        <v>0</v>
      </c>
      <c r="AN415" s="55">
        <v>0</v>
      </c>
      <c r="AO415" s="55">
        <v>0</v>
      </c>
      <c r="AP415" s="55">
        <v>0</v>
      </c>
      <c r="AQ415" s="55">
        <v>0</v>
      </c>
      <c r="AR415" s="55">
        <v>0.1631177</v>
      </c>
      <c r="AS415" s="55">
        <v>0</v>
      </c>
      <c r="AT415" s="55">
        <v>0</v>
      </c>
      <c r="AU415" s="55">
        <v>0</v>
      </c>
      <c r="AV415" s="55">
        <v>0.83688229999999997</v>
      </c>
      <c r="AW415" s="55">
        <v>0</v>
      </c>
      <c r="AX415" s="55">
        <v>0</v>
      </c>
      <c r="AZ415" s="8"/>
    </row>
    <row r="416" spans="2:52" s="12" customFormat="1" ht="12.75" customHeight="1" x14ac:dyDescent="0.15">
      <c r="B416" s="16" t="s">
        <v>182</v>
      </c>
      <c r="C416" s="16" t="s">
        <v>347</v>
      </c>
      <c r="D416" s="16" t="s">
        <v>36</v>
      </c>
      <c r="E416" s="16"/>
      <c r="F416" s="53">
        <v>10139.923343181599</v>
      </c>
      <c r="G416" s="54">
        <v>10.5374907069773</v>
      </c>
      <c r="H416" s="54">
        <v>20.371223430232899</v>
      </c>
      <c r="I416" s="54">
        <v>3.6839993847864898</v>
      </c>
      <c r="J416" s="54">
        <v>52.855756727945703</v>
      </c>
      <c r="K416" s="54">
        <v>5.0698949892332603</v>
      </c>
      <c r="L416" s="54">
        <v>4.5574618245877003</v>
      </c>
      <c r="M416" s="54">
        <v>0.980821867816556</v>
      </c>
      <c r="O416" s="53">
        <v>0</v>
      </c>
      <c r="P416" s="53">
        <v>0</v>
      </c>
      <c r="Q416" s="53">
        <v>1689.4479304552001</v>
      </c>
      <c r="R416" s="53">
        <v>6.3595566749572701</v>
      </c>
      <c r="S416" s="53">
        <v>4909.8144532442002</v>
      </c>
      <c r="T416" s="53">
        <v>413.34302330016999</v>
      </c>
      <c r="U416" s="53">
        <v>550.429991841316</v>
      </c>
      <c r="V416" s="53">
        <v>2568.39933931827</v>
      </c>
      <c r="W416" s="53">
        <v>2.1290483474731401</v>
      </c>
      <c r="X416" s="53">
        <v>0</v>
      </c>
      <c r="Z416" s="55">
        <v>0</v>
      </c>
      <c r="AA416" s="55">
        <v>0</v>
      </c>
      <c r="AB416" s="55">
        <v>0</v>
      </c>
      <c r="AC416" s="55">
        <v>0</v>
      </c>
      <c r="AD416" s="55">
        <v>0</v>
      </c>
      <c r="AE416" s="55">
        <v>0</v>
      </c>
      <c r="AF416" s="55">
        <v>1</v>
      </c>
      <c r="AG416" s="55">
        <v>0</v>
      </c>
      <c r="AH416" s="55">
        <v>0</v>
      </c>
      <c r="AI416" s="55">
        <v>0</v>
      </c>
      <c r="AJ416" s="55">
        <v>0</v>
      </c>
      <c r="AK416" s="55">
        <v>0</v>
      </c>
      <c r="AM416" s="55">
        <v>0</v>
      </c>
      <c r="AN416" s="55">
        <v>0</v>
      </c>
      <c r="AO416" s="55">
        <v>0</v>
      </c>
      <c r="AP416" s="55">
        <v>0</v>
      </c>
      <c r="AQ416" s="55">
        <v>0</v>
      </c>
      <c r="AR416" s="55">
        <v>0</v>
      </c>
      <c r="AS416" s="55">
        <v>1</v>
      </c>
      <c r="AT416" s="55">
        <v>0</v>
      </c>
      <c r="AU416" s="55">
        <v>0</v>
      </c>
      <c r="AV416" s="55">
        <v>0</v>
      </c>
      <c r="AW416" s="55">
        <v>0</v>
      </c>
      <c r="AX416" s="55">
        <v>0</v>
      </c>
      <c r="AZ416" s="8"/>
    </row>
    <row r="417" spans="2:52" s="12" customFormat="1" ht="12.75" customHeight="1" x14ac:dyDescent="0.15">
      <c r="B417" s="16" t="s">
        <v>183</v>
      </c>
      <c r="C417" s="16" t="s">
        <v>348</v>
      </c>
      <c r="D417" s="16" t="s">
        <v>36</v>
      </c>
      <c r="E417" s="16"/>
      <c r="F417" s="53">
        <v>30499.235083997199</v>
      </c>
      <c r="G417" s="54">
        <v>7.1276422546530396E-2</v>
      </c>
      <c r="H417" s="54">
        <v>10.9509902564621</v>
      </c>
      <c r="I417" s="54">
        <v>0.97476071856169699</v>
      </c>
      <c r="J417" s="54">
        <v>85.996571061575494</v>
      </c>
      <c r="K417" s="54">
        <v>2.0064016109921901</v>
      </c>
      <c r="L417" s="54">
        <v>0</v>
      </c>
      <c r="M417" s="54">
        <v>3.3012760925361322</v>
      </c>
      <c r="O417" s="53">
        <v>0</v>
      </c>
      <c r="P417" s="53">
        <v>0</v>
      </c>
      <c r="Q417" s="53">
        <v>3269.9842813610999</v>
      </c>
      <c r="R417" s="53">
        <v>0</v>
      </c>
      <c r="S417" s="53">
        <v>4931.0852819681104</v>
      </c>
      <c r="T417" s="53">
        <v>0</v>
      </c>
      <c r="U417" s="53">
        <v>0.743979632854461</v>
      </c>
      <c r="V417" s="53">
        <v>22297.421541035099</v>
      </c>
      <c r="W417" s="53">
        <v>0</v>
      </c>
      <c r="X417" s="53">
        <v>0</v>
      </c>
      <c r="Z417" s="55">
        <v>0</v>
      </c>
      <c r="AA417" s="55">
        <v>0</v>
      </c>
      <c r="AB417" s="55">
        <v>0</v>
      </c>
      <c r="AC417" s="55">
        <v>0</v>
      </c>
      <c r="AD417" s="55">
        <v>0</v>
      </c>
      <c r="AE417" s="55">
        <v>0.9479438</v>
      </c>
      <c r="AF417" s="55">
        <v>0</v>
      </c>
      <c r="AG417" s="55">
        <v>5.2056199999999997E-2</v>
      </c>
      <c r="AH417" s="55">
        <v>0</v>
      </c>
      <c r="AI417" s="55">
        <v>0</v>
      </c>
      <c r="AJ417" s="55">
        <v>0</v>
      </c>
      <c r="AK417" s="55">
        <v>0</v>
      </c>
      <c r="AM417" s="55">
        <v>0</v>
      </c>
      <c r="AN417" s="55">
        <v>0</v>
      </c>
      <c r="AO417" s="55">
        <v>0</v>
      </c>
      <c r="AP417" s="55">
        <v>0</v>
      </c>
      <c r="AQ417" s="55">
        <v>0</v>
      </c>
      <c r="AR417" s="55">
        <v>0.98933550000000003</v>
      </c>
      <c r="AS417" s="55">
        <v>0</v>
      </c>
      <c r="AT417" s="55">
        <v>1.06645E-2</v>
      </c>
      <c r="AU417" s="55">
        <v>0</v>
      </c>
      <c r="AV417" s="55">
        <v>0</v>
      </c>
      <c r="AW417" s="55">
        <v>0</v>
      </c>
      <c r="AX417" s="55">
        <v>0</v>
      </c>
      <c r="AZ417" s="8"/>
    </row>
    <row r="418" spans="2:52" s="12" customFormat="1" ht="12.75" customHeight="1" x14ac:dyDescent="0.15">
      <c r="B418" s="16" t="s">
        <v>184</v>
      </c>
      <c r="C418" s="16" t="s">
        <v>349</v>
      </c>
      <c r="D418" s="16" t="s">
        <v>36</v>
      </c>
      <c r="E418" s="16"/>
      <c r="F418" s="53">
        <v>96479.866828262806</v>
      </c>
      <c r="G418" s="54">
        <v>2.17168462691343E-2</v>
      </c>
      <c r="H418" s="54">
        <v>7.6664304810125898</v>
      </c>
      <c r="I418" s="54">
        <v>42.7844664841965</v>
      </c>
      <c r="J418" s="54">
        <v>47.102120478857998</v>
      </c>
      <c r="K418" s="54">
        <v>1.1346497801953599</v>
      </c>
      <c r="L418" s="54">
        <v>0</v>
      </c>
      <c r="M418" s="54">
        <v>0.70520698894567402</v>
      </c>
      <c r="O418" s="53">
        <v>1651.9969503879499</v>
      </c>
      <c r="P418" s="53">
        <v>17540.231127977298</v>
      </c>
      <c r="Q418" s="53">
        <v>464.20472908020002</v>
      </c>
      <c r="R418" s="53">
        <v>41196.3063297271</v>
      </c>
      <c r="S418" s="53">
        <v>0</v>
      </c>
      <c r="T418" s="53">
        <v>21226.302248179902</v>
      </c>
      <c r="U418" s="53">
        <v>14400.8254429101</v>
      </c>
      <c r="V418" s="53">
        <v>0</v>
      </c>
      <c r="W418" s="53">
        <v>0</v>
      </c>
      <c r="X418" s="53">
        <v>0</v>
      </c>
      <c r="Z418" s="55">
        <v>0.46615010000000001</v>
      </c>
      <c r="AA418" s="55">
        <v>0</v>
      </c>
      <c r="AB418" s="55">
        <v>0.53384989999999999</v>
      </c>
      <c r="AC418" s="55">
        <v>0</v>
      </c>
      <c r="AD418" s="55">
        <v>0</v>
      </c>
      <c r="AE418" s="55">
        <v>0</v>
      </c>
      <c r="AF418" s="55">
        <v>0</v>
      </c>
      <c r="AG418" s="55">
        <v>0</v>
      </c>
      <c r="AH418" s="55">
        <v>0</v>
      </c>
      <c r="AI418" s="55">
        <v>0</v>
      </c>
      <c r="AJ418" s="55">
        <v>0</v>
      </c>
      <c r="AK418" s="55">
        <v>0</v>
      </c>
      <c r="AM418" s="55">
        <v>0.4703775</v>
      </c>
      <c r="AN418" s="55">
        <v>0</v>
      </c>
      <c r="AO418" s="55">
        <v>0.5296225</v>
      </c>
      <c r="AP418" s="55">
        <v>0</v>
      </c>
      <c r="AQ418" s="55">
        <v>0</v>
      </c>
      <c r="AR418" s="55">
        <v>0</v>
      </c>
      <c r="AS418" s="55">
        <v>0</v>
      </c>
      <c r="AT418" s="55">
        <v>0</v>
      </c>
      <c r="AU418" s="55">
        <v>0</v>
      </c>
      <c r="AV418" s="55">
        <v>0</v>
      </c>
      <c r="AW418" s="55">
        <v>0</v>
      </c>
      <c r="AX418" s="55">
        <v>0</v>
      </c>
      <c r="AZ418" s="8"/>
    </row>
    <row r="419" spans="2:52" s="12" customFormat="1" ht="12.75" customHeight="1" x14ac:dyDescent="0.15">
      <c r="B419" s="16" t="s">
        <v>185</v>
      </c>
      <c r="C419" s="16" t="s">
        <v>336</v>
      </c>
      <c r="D419" s="16" t="s">
        <v>36</v>
      </c>
      <c r="E419" s="16"/>
      <c r="F419" s="53">
        <v>1620981.7748133501</v>
      </c>
      <c r="G419" s="54">
        <v>0.28585265269473797</v>
      </c>
      <c r="H419" s="54">
        <v>0.26561235018470503</v>
      </c>
      <c r="I419" s="54">
        <v>9.2630565277739205E-2</v>
      </c>
      <c r="J419" s="54">
        <v>2.4463450841766901</v>
      </c>
      <c r="K419" s="54">
        <v>0.146446324057139</v>
      </c>
      <c r="L419" s="54">
        <v>96.559055682225804</v>
      </c>
      <c r="M419" s="54">
        <v>8.5729047131945499E-2</v>
      </c>
      <c r="O419" s="53">
        <v>33931.480281293298</v>
      </c>
      <c r="P419" s="53">
        <v>282331.78951984597</v>
      </c>
      <c r="Q419" s="53">
        <v>102776.150993645</v>
      </c>
      <c r="R419" s="53">
        <v>324873.43802314898</v>
      </c>
      <c r="S419" s="53">
        <v>10957.5754558444</v>
      </c>
      <c r="T419" s="53">
        <v>432769.57063770201</v>
      </c>
      <c r="U419" s="53">
        <v>432202.76880925801</v>
      </c>
      <c r="V419" s="53">
        <v>1134.6120300292901</v>
      </c>
      <c r="W419" s="53">
        <v>4.3890625834465</v>
      </c>
      <c r="X419" s="53">
        <v>0</v>
      </c>
      <c r="Z419" s="55">
        <v>0</v>
      </c>
      <c r="AA419" s="55">
        <v>0</v>
      </c>
      <c r="AB419" s="55">
        <v>0</v>
      </c>
      <c r="AC419" s="55">
        <v>0.35117769999999998</v>
      </c>
      <c r="AD419" s="55">
        <v>0.32797999999999999</v>
      </c>
      <c r="AE419" s="55">
        <v>0</v>
      </c>
      <c r="AF419" s="55">
        <v>0.32084230000000002</v>
      </c>
      <c r="AG419" s="55">
        <v>0</v>
      </c>
      <c r="AH419" s="55">
        <v>0</v>
      </c>
      <c r="AI419" s="55">
        <v>0</v>
      </c>
      <c r="AJ419" s="55">
        <v>0</v>
      </c>
      <c r="AK419" s="55">
        <v>0</v>
      </c>
      <c r="AM419" s="55">
        <v>0</v>
      </c>
      <c r="AN419" s="55">
        <v>0</v>
      </c>
      <c r="AO419" s="55">
        <v>0</v>
      </c>
      <c r="AP419" s="55">
        <v>1.64026E-2</v>
      </c>
      <c r="AQ419" s="55">
        <v>0.97171750000000001</v>
      </c>
      <c r="AR419" s="55">
        <v>0</v>
      </c>
      <c r="AS419" s="55">
        <v>1.1879900000000001E-2</v>
      </c>
      <c r="AT419" s="55">
        <v>0</v>
      </c>
      <c r="AU419" s="55">
        <v>0</v>
      </c>
      <c r="AV419" s="55">
        <v>0</v>
      </c>
      <c r="AW419" s="55">
        <v>0</v>
      </c>
      <c r="AX419" s="55">
        <v>0</v>
      </c>
      <c r="AZ419" s="8"/>
    </row>
    <row r="420" spans="2:52" s="12" customFormat="1" ht="12.75" customHeight="1" x14ac:dyDescent="0.15">
      <c r="B420" s="16" t="s">
        <v>186</v>
      </c>
      <c r="C420" s="16" t="s">
        <v>339</v>
      </c>
      <c r="D420" s="16"/>
      <c r="E420" s="16"/>
      <c r="F420" s="53">
        <v>151.04235243797299</v>
      </c>
      <c r="G420" s="54">
        <v>2.7244357033597466</v>
      </c>
      <c r="H420" s="54">
        <v>4.5052440210107303</v>
      </c>
      <c r="I420" s="54">
        <v>54.180035386980201</v>
      </c>
      <c r="J420" s="54">
        <v>32.821747817645402</v>
      </c>
      <c r="K420" s="54">
        <v>8.4929726100590699</v>
      </c>
      <c r="L420" s="54">
        <v>0</v>
      </c>
      <c r="M420" s="54">
        <v>3.3012760925361322</v>
      </c>
      <c r="O420" s="53">
        <v>0</v>
      </c>
      <c r="P420" s="53">
        <v>0</v>
      </c>
      <c r="Q420" s="53">
        <v>46.603450775146399</v>
      </c>
      <c r="R420" s="53">
        <v>0</v>
      </c>
      <c r="S420" s="53">
        <v>2.92032694816589</v>
      </c>
      <c r="T420" s="53">
        <v>6.9865012168884197</v>
      </c>
      <c r="U420" s="53">
        <v>0</v>
      </c>
      <c r="V420" s="53">
        <v>94.532073497772203</v>
      </c>
      <c r="W420" s="53">
        <v>0</v>
      </c>
      <c r="X420" s="53">
        <v>0</v>
      </c>
      <c r="Z420" s="55">
        <v>0</v>
      </c>
      <c r="AA420" s="55">
        <v>0</v>
      </c>
      <c r="AB420" s="55">
        <v>0</v>
      </c>
      <c r="AC420" s="55">
        <v>0</v>
      </c>
      <c r="AD420" s="55">
        <v>0</v>
      </c>
      <c r="AE420" s="55">
        <v>0</v>
      </c>
      <c r="AF420" s="55">
        <v>0</v>
      </c>
      <c r="AG420" s="55">
        <v>0</v>
      </c>
      <c r="AH420" s="55">
        <v>0</v>
      </c>
      <c r="AI420" s="55">
        <v>0</v>
      </c>
      <c r="AJ420" s="55">
        <v>0</v>
      </c>
      <c r="AK420" s="55">
        <v>0</v>
      </c>
      <c r="AM420" s="55">
        <v>0</v>
      </c>
      <c r="AN420" s="55">
        <v>0</v>
      </c>
      <c r="AO420" s="55">
        <v>0</v>
      </c>
      <c r="AP420" s="55">
        <v>0</v>
      </c>
      <c r="AQ420" s="55">
        <v>0</v>
      </c>
      <c r="AR420" s="55">
        <v>0</v>
      </c>
      <c r="AS420" s="55">
        <v>0</v>
      </c>
      <c r="AT420" s="55">
        <v>0</v>
      </c>
      <c r="AU420" s="55">
        <v>0</v>
      </c>
      <c r="AV420" s="55">
        <v>0</v>
      </c>
      <c r="AW420" s="55">
        <v>0</v>
      </c>
      <c r="AX420" s="55">
        <v>0</v>
      </c>
      <c r="AZ420" s="8"/>
    </row>
    <row r="421" spans="2:52" s="12" customFormat="1" ht="12.75" customHeight="1" x14ac:dyDescent="0.15">
      <c r="B421" s="16" t="s">
        <v>187</v>
      </c>
      <c r="C421" s="16" t="s">
        <v>337</v>
      </c>
      <c r="D421" s="16" t="s">
        <v>34</v>
      </c>
      <c r="E421" s="16" t="s">
        <v>42</v>
      </c>
      <c r="F421" s="53">
        <v>64491.972967743801</v>
      </c>
      <c r="G421" s="54">
        <v>6.8856398885562595E-2</v>
      </c>
      <c r="H421" s="54">
        <v>46.137782758997602</v>
      </c>
      <c r="I421" s="54">
        <v>31.174046036961698</v>
      </c>
      <c r="J421" s="54">
        <v>19.6260528784488</v>
      </c>
      <c r="K421" s="54">
        <v>2.2619279993735799</v>
      </c>
      <c r="L421" s="54">
        <v>0</v>
      </c>
      <c r="M421" s="54">
        <v>0.512373744541326</v>
      </c>
      <c r="O421" s="53">
        <v>0</v>
      </c>
      <c r="P421" s="53">
        <v>1243.91490936279</v>
      </c>
      <c r="Q421" s="53">
        <v>0</v>
      </c>
      <c r="R421" s="53">
        <v>42919.619721978903</v>
      </c>
      <c r="S421" s="53">
        <v>0</v>
      </c>
      <c r="T421" s="53">
        <v>19644.0313565135</v>
      </c>
      <c r="U421" s="53">
        <v>606.22740554809502</v>
      </c>
      <c r="V421" s="53">
        <v>0</v>
      </c>
      <c r="W421" s="53">
        <v>0</v>
      </c>
      <c r="X421" s="53">
        <v>78.179574340581894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55">
        <v>2.33978E-2</v>
      </c>
      <c r="AF421" s="55">
        <v>0</v>
      </c>
      <c r="AG421" s="55">
        <v>0</v>
      </c>
      <c r="AH421" s="55">
        <v>0.97660230000000003</v>
      </c>
      <c r="AI421" s="55">
        <v>0</v>
      </c>
      <c r="AJ421" s="55">
        <v>0</v>
      </c>
      <c r="AK421" s="55">
        <v>0</v>
      </c>
      <c r="AM421" s="55">
        <v>0</v>
      </c>
      <c r="AN421" s="55">
        <v>0</v>
      </c>
      <c r="AO421" s="55">
        <v>0</v>
      </c>
      <c r="AP421" s="55">
        <v>0</v>
      </c>
      <c r="AQ421" s="55">
        <v>0</v>
      </c>
      <c r="AR421" s="55">
        <v>0.1170997</v>
      </c>
      <c r="AS421" s="55">
        <v>0</v>
      </c>
      <c r="AT421" s="55">
        <v>0</v>
      </c>
      <c r="AU421" s="55">
        <v>0</v>
      </c>
      <c r="AV421" s="55">
        <v>0.88290040000000003</v>
      </c>
      <c r="AW421" s="55">
        <v>0</v>
      </c>
      <c r="AX421" s="55">
        <v>0</v>
      </c>
      <c r="AZ421" s="8"/>
    </row>
    <row r="422" spans="2:52" s="12" customFormat="1" ht="12.75" customHeight="1" x14ac:dyDescent="0.15">
      <c r="B422" s="16" t="s">
        <v>188</v>
      </c>
      <c r="C422" s="16" t="s">
        <v>339</v>
      </c>
      <c r="D422" s="16" t="s">
        <v>33</v>
      </c>
      <c r="E422" s="16" t="s">
        <v>42</v>
      </c>
      <c r="F422" s="53">
        <v>2608.8001122474602</v>
      </c>
      <c r="G422" s="54">
        <v>8.2168328275776997E-2</v>
      </c>
      <c r="H422" s="54">
        <v>19.497875678689599</v>
      </c>
      <c r="I422" s="54">
        <v>33.538905390241801</v>
      </c>
      <c r="J422" s="54">
        <v>41.583120417782602</v>
      </c>
      <c r="K422" s="54">
        <v>5.29793013466948</v>
      </c>
      <c r="L422" s="54">
        <v>0</v>
      </c>
      <c r="M422" s="54">
        <v>3.3012760925361322</v>
      </c>
      <c r="O422" s="53">
        <v>0</v>
      </c>
      <c r="P422" s="53">
        <v>0</v>
      </c>
      <c r="Q422" s="53">
        <v>721.92093479633297</v>
      </c>
      <c r="R422" s="53">
        <v>0</v>
      </c>
      <c r="S422" s="53">
        <v>0</v>
      </c>
      <c r="T422" s="53">
        <v>244.617698669433</v>
      </c>
      <c r="U422" s="53">
        <v>1642.2614787816999</v>
      </c>
      <c r="V422" s="53">
        <v>0</v>
      </c>
      <c r="W422" s="53">
        <v>0</v>
      </c>
      <c r="X422" s="53">
        <v>0</v>
      </c>
      <c r="Z422" s="55">
        <v>0</v>
      </c>
      <c r="AA422" s="55">
        <v>0</v>
      </c>
      <c r="AB422" s="55">
        <v>0</v>
      </c>
      <c r="AC422" s="55">
        <v>0</v>
      </c>
      <c r="AD422" s="55">
        <v>0</v>
      </c>
      <c r="AE422" s="55">
        <v>1</v>
      </c>
      <c r="AF422" s="55">
        <v>0</v>
      </c>
      <c r="AG422" s="55">
        <v>0</v>
      </c>
      <c r="AH422" s="55">
        <v>0</v>
      </c>
      <c r="AI422" s="55">
        <v>0</v>
      </c>
      <c r="AJ422" s="55">
        <v>0</v>
      </c>
      <c r="AK422" s="55">
        <v>0</v>
      </c>
      <c r="AM422" s="55">
        <v>0</v>
      </c>
      <c r="AN422" s="55">
        <v>0</v>
      </c>
      <c r="AO422" s="55">
        <v>0</v>
      </c>
      <c r="AP422" s="55">
        <v>0</v>
      </c>
      <c r="AQ422" s="55">
        <v>0</v>
      </c>
      <c r="AR422" s="55">
        <v>1</v>
      </c>
      <c r="AS422" s="55">
        <v>0</v>
      </c>
      <c r="AT422" s="55">
        <v>0</v>
      </c>
      <c r="AU422" s="55">
        <v>0</v>
      </c>
      <c r="AV422" s="55">
        <v>0</v>
      </c>
      <c r="AW422" s="55">
        <v>0</v>
      </c>
      <c r="AX422" s="55">
        <v>0</v>
      </c>
      <c r="AZ422" s="8"/>
    </row>
    <row r="423" spans="2:52" s="12" customFormat="1" ht="12.75" customHeight="1" x14ac:dyDescent="0.15">
      <c r="B423" s="16" t="s">
        <v>189</v>
      </c>
      <c r="C423" s="16" t="s">
        <v>348</v>
      </c>
      <c r="D423" s="16" t="s">
        <v>36</v>
      </c>
      <c r="E423" s="16"/>
      <c r="F423" s="53">
        <v>594206.06077217998</v>
      </c>
      <c r="G423" s="54">
        <v>1.7968367102920799</v>
      </c>
      <c r="H423" s="54">
        <v>4.59599389640361</v>
      </c>
      <c r="I423" s="54">
        <v>21.655796738944399</v>
      </c>
      <c r="J423" s="54">
        <v>68.859311465797802</v>
      </c>
      <c r="K423" s="54">
        <v>1.02814528702034</v>
      </c>
      <c r="L423" s="54">
        <v>0.112502553587998</v>
      </c>
      <c r="M423" s="54">
        <v>0.79141024301204699</v>
      </c>
      <c r="O423" s="53">
        <v>1460.4857864379801</v>
      </c>
      <c r="P423" s="53">
        <v>25292.146171510201</v>
      </c>
      <c r="Q423" s="53">
        <v>174079.285096287</v>
      </c>
      <c r="R423" s="53">
        <v>57855.807125329899</v>
      </c>
      <c r="S423" s="53">
        <v>41942.991201877499</v>
      </c>
      <c r="T423" s="53">
        <v>89586.878359794602</v>
      </c>
      <c r="U423" s="53">
        <v>198894.1579324</v>
      </c>
      <c r="V423" s="53">
        <v>4512.6717681884702</v>
      </c>
      <c r="W423" s="53">
        <v>10.8136227726936</v>
      </c>
      <c r="X423" s="53">
        <v>570.82370758056595</v>
      </c>
      <c r="Z423" s="55">
        <v>0.247751</v>
      </c>
      <c r="AA423" s="55">
        <v>0</v>
      </c>
      <c r="AB423" s="55">
        <v>0.23697219999999999</v>
      </c>
      <c r="AC423" s="55">
        <v>0.1108275</v>
      </c>
      <c r="AD423" s="55">
        <v>3.9670999999999998E-2</v>
      </c>
      <c r="AE423" s="55">
        <v>0</v>
      </c>
      <c r="AF423" s="55">
        <v>0</v>
      </c>
      <c r="AG423" s="55">
        <v>0.3647783</v>
      </c>
      <c r="AH423" s="55">
        <v>0</v>
      </c>
      <c r="AI423" s="55">
        <v>0</v>
      </c>
      <c r="AJ423" s="55">
        <v>0</v>
      </c>
      <c r="AK423" s="55">
        <v>0</v>
      </c>
      <c r="AM423" s="55">
        <v>0.24059939999999999</v>
      </c>
      <c r="AN423" s="55">
        <v>0</v>
      </c>
      <c r="AO423" s="55">
        <v>0.24338650000000001</v>
      </c>
      <c r="AP423" s="55">
        <v>0.15927259999999999</v>
      </c>
      <c r="AQ423" s="55">
        <v>5.2634E-2</v>
      </c>
      <c r="AR423" s="55">
        <v>0</v>
      </c>
      <c r="AS423" s="55">
        <v>0</v>
      </c>
      <c r="AT423" s="55">
        <v>0.30410749999999998</v>
      </c>
      <c r="AU423" s="55">
        <v>0</v>
      </c>
      <c r="AV423" s="55">
        <v>0</v>
      </c>
      <c r="AW423" s="55">
        <v>0</v>
      </c>
      <c r="AX423" s="55">
        <v>0</v>
      </c>
      <c r="AZ423" s="8"/>
    </row>
    <row r="424" spans="2:52" s="12" customFormat="1" ht="12.75" customHeight="1" x14ac:dyDescent="0.15">
      <c r="B424" s="16" t="s">
        <v>190</v>
      </c>
      <c r="C424" s="16" t="s">
        <v>346</v>
      </c>
      <c r="D424" s="16" t="s">
        <v>36</v>
      </c>
      <c r="E424" s="16"/>
      <c r="F424" s="53">
        <v>118741.146968185</v>
      </c>
      <c r="G424" s="54">
        <v>0.47043569770837601</v>
      </c>
      <c r="H424" s="54">
        <v>22.957505813815601</v>
      </c>
      <c r="I424" s="54">
        <v>28.741333626025199</v>
      </c>
      <c r="J424" s="54">
        <v>25.390162953933</v>
      </c>
      <c r="K424" s="54">
        <v>2.6798948975882899</v>
      </c>
      <c r="L424" s="54">
        <v>1.98950551277467E-2</v>
      </c>
      <c r="M424" s="54">
        <v>19.740771932283099</v>
      </c>
      <c r="O424" s="53">
        <v>557.947546958923</v>
      </c>
      <c r="P424" s="53">
        <v>1171.47095298767</v>
      </c>
      <c r="Q424" s="53">
        <v>19557.892472207499</v>
      </c>
      <c r="R424" s="53">
        <v>13277.8413817286</v>
      </c>
      <c r="S424" s="53">
        <v>3467.4375051259899</v>
      </c>
      <c r="T424" s="53">
        <v>24085.024485588001</v>
      </c>
      <c r="U424" s="53">
        <v>30995.819315433499</v>
      </c>
      <c r="V424" s="53">
        <v>828.33641815185501</v>
      </c>
      <c r="W424" s="53">
        <v>0</v>
      </c>
      <c r="X424" s="53">
        <v>24799.376890003601</v>
      </c>
      <c r="Z424" s="55">
        <v>0</v>
      </c>
      <c r="AA424" s="55">
        <v>0</v>
      </c>
      <c r="AB424" s="55">
        <v>1.49829E-2</v>
      </c>
      <c r="AC424" s="55">
        <v>0</v>
      </c>
      <c r="AD424" s="55">
        <v>0</v>
      </c>
      <c r="AE424" s="55">
        <v>0</v>
      </c>
      <c r="AF424" s="55">
        <v>0</v>
      </c>
      <c r="AG424" s="55">
        <v>0.98501709999999998</v>
      </c>
      <c r="AH424" s="55">
        <v>0</v>
      </c>
      <c r="AI424" s="55">
        <v>0</v>
      </c>
      <c r="AJ424" s="55">
        <v>0</v>
      </c>
      <c r="AK424" s="55">
        <v>0</v>
      </c>
      <c r="AM424" s="55">
        <v>0</v>
      </c>
      <c r="AN424" s="55">
        <v>0</v>
      </c>
      <c r="AO424" s="55">
        <v>2.16119E-2</v>
      </c>
      <c r="AP424" s="55">
        <v>0</v>
      </c>
      <c r="AQ424" s="55">
        <v>0</v>
      </c>
      <c r="AR424" s="55">
        <v>0</v>
      </c>
      <c r="AS424" s="55">
        <v>0</v>
      </c>
      <c r="AT424" s="55">
        <v>0.97838809999999998</v>
      </c>
      <c r="AU424" s="55">
        <v>0</v>
      </c>
      <c r="AV424" s="55">
        <v>0</v>
      </c>
      <c r="AW424" s="55">
        <v>0</v>
      </c>
      <c r="AX424" s="55">
        <v>0</v>
      </c>
      <c r="AZ424" s="8"/>
    </row>
    <row r="425" spans="2:52" s="12" customFormat="1" ht="12.75" customHeight="1" x14ac:dyDescent="0.15">
      <c r="B425" s="16" t="s">
        <v>191</v>
      </c>
      <c r="C425" s="16" t="s">
        <v>351</v>
      </c>
      <c r="D425" s="16" t="s">
        <v>35</v>
      </c>
      <c r="E425" s="16"/>
      <c r="F425" s="53">
        <v>331948.51870030101</v>
      </c>
      <c r="G425" s="54">
        <v>1.03241430309628</v>
      </c>
      <c r="H425" s="54">
        <v>21.482524289136698</v>
      </c>
      <c r="I425" s="54">
        <v>64.502979972596904</v>
      </c>
      <c r="J425" s="54">
        <v>8.0206596450307508</v>
      </c>
      <c r="K425" s="54">
        <v>1.47570915324109</v>
      </c>
      <c r="L425" s="54">
        <v>1.3291281078303401E-3</v>
      </c>
      <c r="M425" s="54">
        <v>0.973755192465105</v>
      </c>
      <c r="O425" s="53">
        <v>13176.4398626685</v>
      </c>
      <c r="P425" s="53">
        <v>19274.886293768799</v>
      </c>
      <c r="Q425" s="53">
        <v>73841.059426009597</v>
      </c>
      <c r="R425" s="53">
        <v>56998.589005947098</v>
      </c>
      <c r="S425" s="53">
        <v>22277.244123876</v>
      </c>
      <c r="T425" s="53">
        <v>65663.561805784702</v>
      </c>
      <c r="U425" s="53">
        <v>79781.110560119094</v>
      </c>
      <c r="V425" s="53">
        <v>908.22053146362305</v>
      </c>
      <c r="W425" s="53">
        <v>27.407090663909901</v>
      </c>
      <c r="X425" s="53">
        <v>0</v>
      </c>
      <c r="Z425" s="55">
        <v>0.86236749999999995</v>
      </c>
      <c r="AA425" s="55">
        <v>0</v>
      </c>
      <c r="AB425" s="55">
        <v>0</v>
      </c>
      <c r="AC425" s="55">
        <v>0</v>
      </c>
      <c r="AD425" s="55">
        <v>0</v>
      </c>
      <c r="AE425" s="55">
        <v>0</v>
      </c>
      <c r="AF425" s="55">
        <v>0</v>
      </c>
      <c r="AG425" s="55">
        <v>0</v>
      </c>
      <c r="AH425" s="55">
        <v>0</v>
      </c>
      <c r="AI425" s="55">
        <v>0</v>
      </c>
      <c r="AJ425" s="55">
        <v>0</v>
      </c>
      <c r="AK425" s="55">
        <v>0.13763249999999999</v>
      </c>
      <c r="AM425" s="55">
        <v>0.83273600000000003</v>
      </c>
      <c r="AN425" s="55">
        <v>0</v>
      </c>
      <c r="AO425" s="55">
        <v>0</v>
      </c>
      <c r="AP425" s="55">
        <v>0</v>
      </c>
      <c r="AQ425" s="55">
        <v>0</v>
      </c>
      <c r="AR425" s="55">
        <v>0</v>
      </c>
      <c r="AS425" s="55">
        <v>0</v>
      </c>
      <c r="AT425" s="55">
        <v>0</v>
      </c>
      <c r="AU425" s="55">
        <v>0</v>
      </c>
      <c r="AV425" s="55">
        <v>0</v>
      </c>
      <c r="AW425" s="55">
        <v>0.167264</v>
      </c>
      <c r="AX425" s="55">
        <v>0</v>
      </c>
      <c r="AZ425" s="8"/>
    </row>
    <row r="426" spans="2:52" s="12" customFormat="1" ht="12.75" customHeight="1" x14ac:dyDescent="0.15">
      <c r="B426" s="16" t="s">
        <v>192</v>
      </c>
      <c r="C426" s="16" t="s">
        <v>333</v>
      </c>
      <c r="D426" s="16" t="s">
        <v>35</v>
      </c>
      <c r="E426" s="16"/>
      <c r="F426" s="53">
        <v>185.32668405771199</v>
      </c>
      <c r="G426" s="54">
        <v>2.7244357033597466</v>
      </c>
      <c r="H426" s="54">
        <v>14.795456781535872</v>
      </c>
      <c r="I426" s="54">
        <v>26.737461173783604</v>
      </c>
      <c r="J426" s="54">
        <v>31.459648098917398</v>
      </c>
      <c r="K426" s="54">
        <v>3.1706402031029732</v>
      </c>
      <c r="L426" s="54">
        <v>0</v>
      </c>
      <c r="M426" s="54">
        <v>3.3012760925361322</v>
      </c>
      <c r="O426" s="53">
        <v>126.971062481403</v>
      </c>
      <c r="P426" s="53">
        <v>0</v>
      </c>
      <c r="Q426" s="53">
        <v>0</v>
      </c>
      <c r="R426" s="53">
        <v>0</v>
      </c>
      <c r="S426" s="53">
        <v>0</v>
      </c>
      <c r="T426" s="53">
        <v>0</v>
      </c>
      <c r="U426" s="53">
        <v>0</v>
      </c>
      <c r="V426" s="53">
        <v>0</v>
      </c>
      <c r="W426" s="53">
        <v>58.355621576309197</v>
      </c>
      <c r="X426" s="53">
        <v>0</v>
      </c>
      <c r="Z426" s="55">
        <v>0</v>
      </c>
      <c r="AA426" s="55">
        <v>0</v>
      </c>
      <c r="AB426" s="55">
        <v>0</v>
      </c>
      <c r="AC426" s="55">
        <v>0</v>
      </c>
      <c r="AD426" s="55">
        <v>0</v>
      </c>
      <c r="AE426" s="55">
        <v>0</v>
      </c>
      <c r="AF426" s="55">
        <v>0</v>
      </c>
      <c r="AG426" s="55">
        <v>0</v>
      </c>
      <c r="AH426" s="55">
        <v>0</v>
      </c>
      <c r="AI426" s="55">
        <v>0</v>
      </c>
      <c r="AJ426" s="55">
        <v>0</v>
      </c>
      <c r="AK426" s="55">
        <v>0</v>
      </c>
      <c r="AM426" s="55">
        <v>0</v>
      </c>
      <c r="AN426" s="55">
        <v>0</v>
      </c>
      <c r="AO426" s="55">
        <v>0</v>
      </c>
      <c r="AP426" s="55">
        <v>0</v>
      </c>
      <c r="AQ426" s="55">
        <v>0</v>
      </c>
      <c r="AR426" s="55">
        <v>0</v>
      </c>
      <c r="AS426" s="55">
        <v>0</v>
      </c>
      <c r="AT426" s="55">
        <v>0</v>
      </c>
      <c r="AU426" s="55">
        <v>0</v>
      </c>
      <c r="AV426" s="55">
        <v>0</v>
      </c>
      <c r="AW426" s="55">
        <v>0</v>
      </c>
      <c r="AX426" s="55">
        <v>0</v>
      </c>
      <c r="AZ426" s="8"/>
    </row>
    <row r="427" spans="2:52" s="12" customFormat="1" ht="12.75" customHeight="1" x14ac:dyDescent="0.15">
      <c r="B427" s="16" t="s">
        <v>193</v>
      </c>
      <c r="C427" s="16" t="s">
        <v>349</v>
      </c>
      <c r="D427" s="16" t="s">
        <v>36</v>
      </c>
      <c r="E427" s="16"/>
      <c r="F427" s="53">
        <v>1257746.0874046001</v>
      </c>
      <c r="G427" s="54">
        <v>0.18840355129723199</v>
      </c>
      <c r="H427" s="54">
        <v>6.7789988312269198</v>
      </c>
      <c r="I427" s="54">
        <v>2.7607267310064598</v>
      </c>
      <c r="J427" s="54">
        <v>29.677818907966198</v>
      </c>
      <c r="K427" s="54">
        <v>0.46388151147309598</v>
      </c>
      <c r="L427" s="54">
        <v>59.698628390443098</v>
      </c>
      <c r="M427" s="54">
        <v>0.43154234047791301</v>
      </c>
      <c r="O427" s="53">
        <v>232102.965312004</v>
      </c>
      <c r="P427" s="53">
        <v>523166.70991784299</v>
      </c>
      <c r="Q427" s="53">
        <v>14473.2321748137</v>
      </c>
      <c r="R427" s="53">
        <v>222637.646043121</v>
      </c>
      <c r="S427" s="53">
        <v>499.13611602783197</v>
      </c>
      <c r="T427" s="53">
        <v>142368.70588505201</v>
      </c>
      <c r="U427" s="53">
        <v>120761.60217303</v>
      </c>
      <c r="V427" s="53">
        <v>0</v>
      </c>
      <c r="W427" s="53">
        <v>0</v>
      </c>
      <c r="X427" s="53">
        <v>1736.0897827148401</v>
      </c>
      <c r="Z427" s="55">
        <v>0</v>
      </c>
      <c r="AA427" s="55">
        <v>0</v>
      </c>
      <c r="AB427" s="55">
        <v>0.14633889999999999</v>
      </c>
      <c r="AC427" s="55">
        <v>0.72248250000000003</v>
      </c>
      <c r="AD427" s="55">
        <v>0.13117860000000001</v>
      </c>
      <c r="AE427" s="55">
        <v>0</v>
      </c>
      <c r="AF427" s="55">
        <v>0</v>
      </c>
      <c r="AG427" s="55">
        <v>0</v>
      </c>
      <c r="AH427" s="55">
        <v>0</v>
      </c>
      <c r="AI427" s="55">
        <v>0</v>
      </c>
      <c r="AJ427" s="55">
        <v>0</v>
      </c>
      <c r="AK427" s="55">
        <v>0</v>
      </c>
      <c r="AM427" s="55">
        <v>0</v>
      </c>
      <c r="AN427" s="55">
        <v>0</v>
      </c>
      <c r="AO427" s="55">
        <v>3.7171200000000001E-2</v>
      </c>
      <c r="AP427" s="55">
        <v>0.29264580000000001</v>
      </c>
      <c r="AQ427" s="55">
        <v>0.67018290000000003</v>
      </c>
      <c r="AR427" s="55">
        <v>0</v>
      </c>
      <c r="AS427" s="55">
        <v>0</v>
      </c>
      <c r="AT427" s="55">
        <v>0</v>
      </c>
      <c r="AU427" s="55">
        <v>0</v>
      </c>
      <c r="AV427" s="55">
        <v>0</v>
      </c>
      <c r="AW427" s="55">
        <v>0</v>
      </c>
      <c r="AX427" s="55">
        <v>0</v>
      </c>
      <c r="AZ427" s="8"/>
    </row>
    <row r="428" spans="2:52" s="12" customFormat="1" ht="12.75" customHeight="1" x14ac:dyDescent="0.15">
      <c r="B428" s="16" t="s">
        <v>194</v>
      </c>
      <c r="C428" s="16" t="s">
        <v>335</v>
      </c>
      <c r="D428" s="16" t="s">
        <v>34</v>
      </c>
      <c r="E428" s="16" t="s">
        <v>42</v>
      </c>
      <c r="F428" s="53">
        <v>317.73036843538199</v>
      </c>
      <c r="G428" s="54">
        <v>3.4014350915166802</v>
      </c>
      <c r="H428" s="54">
        <v>12.0544368674497</v>
      </c>
      <c r="I428" s="54">
        <v>26.737461173783604</v>
      </c>
      <c r="J428" s="54">
        <v>16.730055374565801</v>
      </c>
      <c r="K428" s="54">
        <v>19.284170458413701</v>
      </c>
      <c r="L428" s="54">
        <v>0</v>
      </c>
      <c r="M428" s="54">
        <v>22.275359162948298</v>
      </c>
      <c r="O428" s="53">
        <v>3.47290414571762</v>
      </c>
      <c r="P428" s="53">
        <v>0</v>
      </c>
      <c r="Q428" s="53">
        <v>179.97351264953599</v>
      </c>
      <c r="R428" s="53">
        <v>0</v>
      </c>
      <c r="S428" s="53">
        <v>0</v>
      </c>
      <c r="T428" s="53">
        <v>0</v>
      </c>
      <c r="U428" s="53">
        <v>133.589104175567</v>
      </c>
      <c r="V428" s="53">
        <v>0</v>
      </c>
      <c r="W428" s="53">
        <v>0.69484746456146196</v>
      </c>
      <c r="X428" s="53">
        <v>0</v>
      </c>
      <c r="Z428" s="55">
        <v>0</v>
      </c>
      <c r="AA428" s="55">
        <v>0</v>
      </c>
      <c r="AB428" s="55">
        <v>0</v>
      </c>
      <c r="AC428" s="55">
        <v>0</v>
      </c>
      <c r="AD428" s="55">
        <v>0</v>
      </c>
      <c r="AE428" s="55">
        <v>0</v>
      </c>
      <c r="AF428" s="55">
        <v>0</v>
      </c>
      <c r="AG428" s="55">
        <v>0</v>
      </c>
      <c r="AH428" s="55">
        <v>0</v>
      </c>
      <c r="AI428" s="55">
        <v>0</v>
      </c>
      <c r="AJ428" s="55">
        <v>0</v>
      </c>
      <c r="AK428" s="55">
        <v>0</v>
      </c>
      <c r="AM428" s="55">
        <v>0</v>
      </c>
      <c r="AN428" s="55">
        <v>0</v>
      </c>
      <c r="AO428" s="55">
        <v>0</v>
      </c>
      <c r="AP428" s="55">
        <v>0</v>
      </c>
      <c r="AQ428" s="55">
        <v>0</v>
      </c>
      <c r="AR428" s="55">
        <v>0</v>
      </c>
      <c r="AS428" s="55">
        <v>0</v>
      </c>
      <c r="AT428" s="55">
        <v>0</v>
      </c>
      <c r="AU428" s="55">
        <v>0</v>
      </c>
      <c r="AV428" s="55">
        <v>0</v>
      </c>
      <c r="AW428" s="55">
        <v>0</v>
      </c>
      <c r="AX428" s="55">
        <v>0</v>
      </c>
      <c r="AZ428" s="8"/>
    </row>
    <row r="429" spans="2:52" s="12" customFormat="1" ht="12.75" customHeight="1" x14ac:dyDescent="0.15">
      <c r="B429" s="16" t="s">
        <v>195</v>
      </c>
      <c r="C429" s="16" t="s">
        <v>345</v>
      </c>
      <c r="D429" s="16"/>
      <c r="E429" s="16"/>
      <c r="F429" s="53">
        <v>189.099820911884</v>
      </c>
      <c r="G429" s="54">
        <v>2.7244357033597466</v>
      </c>
      <c r="H429" s="54">
        <v>14.795456781535872</v>
      </c>
      <c r="I429" s="54">
        <v>26.737461173783604</v>
      </c>
      <c r="J429" s="54">
        <v>31.459648098917398</v>
      </c>
      <c r="K429" s="54">
        <v>3.1706402031029732</v>
      </c>
      <c r="L429" s="54">
        <v>0</v>
      </c>
      <c r="M429" s="54">
        <v>3.3012760925361322</v>
      </c>
      <c r="O429" s="53">
        <v>130.471067905426</v>
      </c>
      <c r="P429" s="53">
        <v>2.5426931977271998</v>
      </c>
      <c r="Q429" s="53">
        <v>0</v>
      </c>
      <c r="R429" s="53">
        <v>0</v>
      </c>
      <c r="S429" s="53">
        <v>0</v>
      </c>
      <c r="T429" s="53">
        <v>0</v>
      </c>
      <c r="U429" s="53">
        <v>0</v>
      </c>
      <c r="V429" s="53">
        <v>0</v>
      </c>
      <c r="W429" s="53">
        <v>56.086059808731001</v>
      </c>
      <c r="X429" s="53">
        <v>0</v>
      </c>
      <c r="Z429" s="55">
        <v>0</v>
      </c>
      <c r="AA429" s="55">
        <v>0</v>
      </c>
      <c r="AB429" s="55">
        <v>0</v>
      </c>
      <c r="AC429" s="55">
        <v>0</v>
      </c>
      <c r="AD429" s="55">
        <v>0</v>
      </c>
      <c r="AE429" s="55">
        <v>0</v>
      </c>
      <c r="AF429" s="55">
        <v>0</v>
      </c>
      <c r="AG429" s="55">
        <v>0</v>
      </c>
      <c r="AH429" s="55">
        <v>0</v>
      </c>
      <c r="AI429" s="55">
        <v>0</v>
      </c>
      <c r="AJ429" s="55">
        <v>0</v>
      </c>
      <c r="AK429" s="55">
        <v>0</v>
      </c>
      <c r="AM429" s="55">
        <v>0</v>
      </c>
      <c r="AN429" s="55">
        <v>0</v>
      </c>
      <c r="AO429" s="55">
        <v>0</v>
      </c>
      <c r="AP429" s="55">
        <v>0</v>
      </c>
      <c r="AQ429" s="55">
        <v>0</v>
      </c>
      <c r="AR429" s="55">
        <v>0</v>
      </c>
      <c r="AS429" s="55">
        <v>0</v>
      </c>
      <c r="AT429" s="55">
        <v>0</v>
      </c>
      <c r="AU429" s="55">
        <v>0</v>
      </c>
      <c r="AV429" s="55">
        <v>0</v>
      </c>
      <c r="AW429" s="55">
        <v>0</v>
      </c>
      <c r="AX429" s="55">
        <v>0</v>
      </c>
      <c r="AZ429" s="8"/>
    </row>
    <row r="430" spans="2:52" s="12" customFormat="1" ht="12.75" customHeight="1" x14ac:dyDescent="0.15">
      <c r="B430" s="16" t="s">
        <v>196</v>
      </c>
      <c r="C430" s="16" t="s">
        <v>349</v>
      </c>
      <c r="D430" s="16" t="s">
        <v>36</v>
      </c>
      <c r="E430" s="16"/>
      <c r="F430" s="53">
        <v>1043404.74010747</v>
      </c>
      <c r="G430" s="54">
        <v>4.5764712839656697E-2</v>
      </c>
      <c r="H430" s="54">
        <v>1.02464599173518</v>
      </c>
      <c r="I430" s="54">
        <v>5.2472312740325299E-3</v>
      </c>
      <c r="J430" s="54">
        <v>12.373923659384699</v>
      </c>
      <c r="K430" s="54">
        <v>0.13825973779485301</v>
      </c>
      <c r="L430" s="54">
        <v>86.170615473366297</v>
      </c>
      <c r="M430" s="54">
        <v>0.13359064680525301</v>
      </c>
      <c r="O430" s="53">
        <v>168588.401802837</v>
      </c>
      <c r="P430" s="53">
        <v>534593.52725297201</v>
      </c>
      <c r="Q430" s="53">
        <v>7684.5988159179597</v>
      </c>
      <c r="R430" s="53">
        <v>177151.94165879401</v>
      </c>
      <c r="S430" s="53">
        <v>243.259239196777</v>
      </c>
      <c r="T430" s="53">
        <v>87379.142145395206</v>
      </c>
      <c r="U430" s="53">
        <v>67759.749310493396</v>
      </c>
      <c r="V430" s="53">
        <v>0</v>
      </c>
      <c r="W430" s="53">
        <v>1.640380859375</v>
      </c>
      <c r="X430" s="53">
        <v>2.4795010089874201</v>
      </c>
      <c r="Z430" s="55">
        <v>0</v>
      </c>
      <c r="AA430" s="55">
        <v>0</v>
      </c>
      <c r="AB430" s="55">
        <v>0</v>
      </c>
      <c r="AC430" s="55">
        <v>0.89195789999999997</v>
      </c>
      <c r="AD430" s="55">
        <v>0.1080421</v>
      </c>
      <c r="AE430" s="55">
        <v>0</v>
      </c>
      <c r="AF430" s="55">
        <v>0</v>
      </c>
      <c r="AG430" s="55">
        <v>0</v>
      </c>
      <c r="AH430" s="55">
        <v>0</v>
      </c>
      <c r="AI430" s="55">
        <v>0</v>
      </c>
      <c r="AJ430" s="55">
        <v>0</v>
      </c>
      <c r="AK430" s="55">
        <v>0</v>
      </c>
      <c r="AM430" s="55">
        <v>0</v>
      </c>
      <c r="AN430" s="55">
        <v>0</v>
      </c>
      <c r="AO430" s="55">
        <v>0</v>
      </c>
      <c r="AP430" s="55">
        <v>9.8417500000000005E-2</v>
      </c>
      <c r="AQ430" s="55">
        <v>0.90158249999999995</v>
      </c>
      <c r="AR430" s="55">
        <v>0</v>
      </c>
      <c r="AS430" s="55">
        <v>0</v>
      </c>
      <c r="AT430" s="55">
        <v>0</v>
      </c>
      <c r="AU430" s="55">
        <v>0</v>
      </c>
      <c r="AV430" s="55">
        <v>0</v>
      </c>
      <c r="AW430" s="55">
        <v>0</v>
      </c>
      <c r="AX430" s="55">
        <v>0</v>
      </c>
      <c r="AZ430" s="8"/>
    </row>
    <row r="431" spans="2:52" s="12" customFormat="1" ht="12.75" customHeight="1" x14ac:dyDescent="0.15">
      <c r="B431" s="16" t="s">
        <v>197</v>
      </c>
      <c r="C431" s="16" t="s">
        <v>346</v>
      </c>
      <c r="D431" s="16" t="s">
        <v>36</v>
      </c>
      <c r="E431" s="16"/>
      <c r="F431" s="53">
        <v>2022.0209715962401</v>
      </c>
      <c r="G431" s="54">
        <v>2.7244357033597466</v>
      </c>
      <c r="H431" s="54">
        <v>14.795456781535872</v>
      </c>
      <c r="I431" s="54">
        <v>26.737461173783604</v>
      </c>
      <c r="J431" s="54">
        <v>31.459648098917398</v>
      </c>
      <c r="K431" s="54">
        <v>3.1706402031029732</v>
      </c>
      <c r="L431" s="54">
        <v>0</v>
      </c>
      <c r="M431" s="54">
        <v>3.3012760925361322</v>
      </c>
      <c r="O431" s="53">
        <v>34.345841288566497</v>
      </c>
      <c r="P431" s="53">
        <v>140.20047438144601</v>
      </c>
      <c r="Q431" s="53">
        <v>451.617582142353</v>
      </c>
      <c r="R431" s="53">
        <v>242.92798852920501</v>
      </c>
      <c r="S431" s="53">
        <v>0</v>
      </c>
      <c r="T431" s="53">
        <v>602.06879901885895</v>
      </c>
      <c r="U431" s="53">
        <v>535.52892684936501</v>
      </c>
      <c r="V431" s="53">
        <v>7.2507433891296298</v>
      </c>
      <c r="W431" s="53">
        <v>8.0806159973144496</v>
      </c>
      <c r="X431" s="53">
        <v>0</v>
      </c>
      <c r="Z431" s="55">
        <v>0</v>
      </c>
      <c r="AA431" s="55">
        <v>0</v>
      </c>
      <c r="AB431" s="55">
        <v>0</v>
      </c>
      <c r="AC431" s="55">
        <v>0</v>
      </c>
      <c r="AD431" s="55">
        <v>0</v>
      </c>
      <c r="AE431" s="55">
        <v>0</v>
      </c>
      <c r="AF431" s="55">
        <v>0</v>
      </c>
      <c r="AG431" s="55">
        <v>0</v>
      </c>
      <c r="AH431" s="55">
        <v>0</v>
      </c>
      <c r="AI431" s="55">
        <v>0</v>
      </c>
      <c r="AJ431" s="55">
        <v>0</v>
      </c>
      <c r="AK431" s="55">
        <v>0</v>
      </c>
      <c r="AM431" s="55">
        <v>0</v>
      </c>
      <c r="AN431" s="55">
        <v>0</v>
      </c>
      <c r="AO431" s="55">
        <v>0</v>
      </c>
      <c r="AP431" s="55">
        <v>0</v>
      </c>
      <c r="AQ431" s="55">
        <v>0</v>
      </c>
      <c r="AR431" s="55">
        <v>0</v>
      </c>
      <c r="AS431" s="55">
        <v>0</v>
      </c>
      <c r="AT431" s="55">
        <v>0</v>
      </c>
      <c r="AU431" s="55">
        <v>0</v>
      </c>
      <c r="AV431" s="55">
        <v>0</v>
      </c>
      <c r="AW431" s="55">
        <v>0</v>
      </c>
      <c r="AX431" s="55">
        <v>0</v>
      </c>
      <c r="AZ431" s="8"/>
    </row>
    <row r="432" spans="2:52" s="12" customFormat="1" ht="12.75" customHeight="1" x14ac:dyDescent="0.15">
      <c r="B432" s="16" t="s">
        <v>198</v>
      </c>
      <c r="C432" s="16" t="s">
        <v>342</v>
      </c>
      <c r="D432" s="16" t="s">
        <v>37</v>
      </c>
      <c r="E432" s="16"/>
      <c r="F432" s="53">
        <v>1965060.4602882799</v>
      </c>
      <c r="G432" s="54">
        <v>3.24611937159177</v>
      </c>
      <c r="H432" s="54">
        <v>10.5922346507062</v>
      </c>
      <c r="I432" s="54">
        <v>33.285778074538698</v>
      </c>
      <c r="J432" s="54">
        <v>42.1340986756571</v>
      </c>
      <c r="K432" s="54">
        <v>0.97832235548983504</v>
      </c>
      <c r="L432" s="54">
        <v>7.8266433862810896</v>
      </c>
      <c r="M432" s="54">
        <v>0.91519636940089499</v>
      </c>
      <c r="O432" s="53">
        <v>36942.212634563402</v>
      </c>
      <c r="P432" s="53">
        <v>144277.697674214</v>
      </c>
      <c r="Q432" s="53">
        <v>489489.24013203301</v>
      </c>
      <c r="R432" s="53">
        <v>236155.65998768801</v>
      </c>
      <c r="S432" s="53">
        <v>337041.604134202</v>
      </c>
      <c r="T432" s="53">
        <v>244558.16299420499</v>
      </c>
      <c r="U432" s="53">
        <v>373814.765056014</v>
      </c>
      <c r="V432" s="53">
        <v>94909.427898168506</v>
      </c>
      <c r="W432" s="53">
        <v>178.65494376420901</v>
      </c>
      <c r="X432" s="53">
        <v>7693.0348334312403</v>
      </c>
      <c r="Z432" s="55">
        <v>2.0462000000000001E-2</v>
      </c>
      <c r="AA432" s="55">
        <v>0</v>
      </c>
      <c r="AB432" s="55">
        <v>0.18288650000000001</v>
      </c>
      <c r="AC432" s="55">
        <v>0.1711985</v>
      </c>
      <c r="AD432" s="55">
        <v>9.0389000000000008E-3</v>
      </c>
      <c r="AE432" s="55">
        <v>2.43827E-2</v>
      </c>
      <c r="AF432" s="55">
        <v>0</v>
      </c>
      <c r="AG432" s="55">
        <v>0</v>
      </c>
      <c r="AH432" s="55">
        <v>0</v>
      </c>
      <c r="AI432" s="55">
        <v>0</v>
      </c>
      <c r="AJ432" s="55">
        <v>0</v>
      </c>
      <c r="AK432" s="55">
        <v>0.59203139999999999</v>
      </c>
      <c r="AM432" s="55">
        <v>4.37414E-2</v>
      </c>
      <c r="AN432" s="55">
        <v>0</v>
      </c>
      <c r="AO432" s="55">
        <v>0.15809019999999999</v>
      </c>
      <c r="AP432" s="55">
        <v>0.28578599999999998</v>
      </c>
      <c r="AQ432" s="55">
        <v>0.23983769999999999</v>
      </c>
      <c r="AR432" s="55">
        <v>3.7292499999999999E-2</v>
      </c>
      <c r="AS432" s="55">
        <v>0</v>
      </c>
      <c r="AT432" s="55">
        <v>0</v>
      </c>
      <c r="AU432" s="55">
        <v>0</v>
      </c>
      <c r="AV432" s="55">
        <v>0</v>
      </c>
      <c r="AW432" s="55">
        <v>0.23525209999999999</v>
      </c>
      <c r="AX432" s="55">
        <v>0</v>
      </c>
      <c r="AZ432" s="8"/>
    </row>
    <row r="433" spans="2:52" s="12" customFormat="1" ht="12.75" customHeight="1" x14ac:dyDescent="0.15">
      <c r="B433" s="16" t="s">
        <v>199</v>
      </c>
      <c r="C433" s="16" t="s">
        <v>345</v>
      </c>
      <c r="D433" s="16"/>
      <c r="E433" s="16"/>
      <c r="F433" s="53">
        <v>693.94499260187104</v>
      </c>
      <c r="G433" s="54">
        <v>2.7244357033597466</v>
      </c>
      <c r="H433" s="54">
        <v>14.795456781535872</v>
      </c>
      <c r="I433" s="54">
        <v>26.737461173783604</v>
      </c>
      <c r="J433" s="54">
        <v>31.459648098917398</v>
      </c>
      <c r="K433" s="54">
        <v>3.1706402031029732</v>
      </c>
      <c r="L433" s="54">
        <v>0</v>
      </c>
      <c r="M433" s="54">
        <v>3.3012760925361322</v>
      </c>
      <c r="O433" s="53">
        <v>55.4150574803352</v>
      </c>
      <c r="P433" s="53">
        <v>7.6816607117652804</v>
      </c>
      <c r="Q433" s="53">
        <v>338.59575605392399</v>
      </c>
      <c r="R433" s="53">
        <v>13.57870388031</v>
      </c>
      <c r="S433" s="53">
        <v>0</v>
      </c>
      <c r="T433" s="53">
        <v>8.4956880807876498</v>
      </c>
      <c r="U433" s="53">
        <v>252.294781446456</v>
      </c>
      <c r="V433" s="53">
        <v>0</v>
      </c>
      <c r="W433" s="53">
        <v>17.8833449482917</v>
      </c>
      <c r="X433" s="53">
        <v>0</v>
      </c>
      <c r="Z433" s="55">
        <v>0</v>
      </c>
      <c r="AA433" s="55">
        <v>0</v>
      </c>
      <c r="AB433" s="55">
        <v>0</v>
      </c>
      <c r="AC433" s="55">
        <v>0</v>
      </c>
      <c r="AD433" s="55">
        <v>0</v>
      </c>
      <c r="AE433" s="55">
        <v>0</v>
      </c>
      <c r="AF433" s="55">
        <v>0</v>
      </c>
      <c r="AG433" s="55">
        <v>0</v>
      </c>
      <c r="AH433" s="55">
        <v>0</v>
      </c>
      <c r="AI433" s="55">
        <v>0</v>
      </c>
      <c r="AJ433" s="55">
        <v>0</v>
      </c>
      <c r="AK433" s="55">
        <v>0</v>
      </c>
      <c r="AM433" s="55">
        <v>0</v>
      </c>
      <c r="AN433" s="55">
        <v>0</v>
      </c>
      <c r="AO433" s="55">
        <v>0</v>
      </c>
      <c r="AP433" s="55">
        <v>0</v>
      </c>
      <c r="AQ433" s="55">
        <v>0</v>
      </c>
      <c r="AR433" s="55">
        <v>0</v>
      </c>
      <c r="AS433" s="55">
        <v>0</v>
      </c>
      <c r="AT433" s="55">
        <v>0</v>
      </c>
      <c r="AU433" s="55">
        <v>0</v>
      </c>
      <c r="AV433" s="55">
        <v>0</v>
      </c>
      <c r="AW433" s="55">
        <v>0</v>
      </c>
      <c r="AX433" s="55">
        <v>0</v>
      </c>
      <c r="AZ433" s="8"/>
    </row>
    <row r="434" spans="2:52" s="12" customFormat="1" ht="12.75" customHeight="1" x14ac:dyDescent="0.15">
      <c r="B434" s="16" t="s">
        <v>200</v>
      </c>
      <c r="C434" s="16" t="s">
        <v>34</v>
      </c>
      <c r="D434" s="16" t="s">
        <v>34</v>
      </c>
      <c r="E434" s="16"/>
      <c r="F434" s="53">
        <v>33658.192389368996</v>
      </c>
      <c r="G434" s="54">
        <v>8.4330881930302404</v>
      </c>
      <c r="H434" s="54">
        <v>55.891710157231302</v>
      </c>
      <c r="I434" s="54">
        <v>9.5831624698690003</v>
      </c>
      <c r="J434" s="54">
        <v>21.794027396569302</v>
      </c>
      <c r="K434" s="54">
        <v>4.1655848649332503</v>
      </c>
      <c r="L434" s="54">
        <v>1.30862639889473E-3</v>
      </c>
      <c r="M434" s="54">
        <v>0.13111823439890499</v>
      </c>
      <c r="O434" s="53">
        <v>266.02140235900799</v>
      </c>
      <c r="P434" s="53">
        <v>315.96284514665598</v>
      </c>
      <c r="Q434" s="53">
        <v>5129.5827789306604</v>
      </c>
      <c r="R434" s="53">
        <v>479.66267114877701</v>
      </c>
      <c r="S434" s="53">
        <v>0</v>
      </c>
      <c r="T434" s="53">
        <v>1552.65338999032</v>
      </c>
      <c r="U434" s="53">
        <v>25908.898892343001</v>
      </c>
      <c r="V434" s="53">
        <v>0</v>
      </c>
      <c r="W434" s="53">
        <v>0</v>
      </c>
      <c r="X434" s="53">
        <v>5.4104094505309996</v>
      </c>
      <c r="Z434" s="55">
        <v>0</v>
      </c>
      <c r="AA434" s="55">
        <v>0</v>
      </c>
      <c r="AB434" s="55">
        <v>0</v>
      </c>
      <c r="AC434" s="55">
        <v>0.57264959999999998</v>
      </c>
      <c r="AD434" s="55">
        <v>0</v>
      </c>
      <c r="AE434" s="55">
        <v>9.9145300000000006E-2</v>
      </c>
      <c r="AF434" s="55">
        <v>0</v>
      </c>
      <c r="AG434" s="55">
        <v>0</v>
      </c>
      <c r="AH434" s="55">
        <v>0.32820510000000003</v>
      </c>
      <c r="AI434" s="55">
        <v>0</v>
      </c>
      <c r="AJ434" s="55">
        <v>0</v>
      </c>
      <c r="AK434" s="55">
        <v>0</v>
      </c>
      <c r="AM434" s="55">
        <v>0</v>
      </c>
      <c r="AN434" s="55">
        <v>0</v>
      </c>
      <c r="AO434" s="55">
        <v>0</v>
      </c>
      <c r="AP434" s="55">
        <v>0.57995410000000003</v>
      </c>
      <c r="AQ434" s="55">
        <v>0</v>
      </c>
      <c r="AR434" s="55">
        <v>0.1071155</v>
      </c>
      <c r="AS434" s="55">
        <v>0</v>
      </c>
      <c r="AT434" s="55">
        <v>0</v>
      </c>
      <c r="AU434" s="55">
        <v>0</v>
      </c>
      <c r="AV434" s="55">
        <v>0.3129304</v>
      </c>
      <c r="AW434" s="55">
        <v>0</v>
      </c>
      <c r="AX434" s="55">
        <v>0</v>
      </c>
      <c r="AZ434" s="8"/>
    </row>
    <row r="435" spans="2:52" s="12" customFormat="1" ht="12.75" customHeight="1" x14ac:dyDescent="0.15">
      <c r="B435" s="16" t="s">
        <v>201</v>
      </c>
      <c r="C435" s="16" t="s">
        <v>339</v>
      </c>
      <c r="D435" s="16"/>
      <c r="E435" s="16"/>
      <c r="F435" s="53">
        <v>7.4352320432662902</v>
      </c>
      <c r="G435" s="54">
        <v>0.51750546929207497</v>
      </c>
      <c r="H435" s="54">
        <v>12.195801077018301</v>
      </c>
      <c r="I435" s="54">
        <v>32.894659566866103</v>
      </c>
      <c r="J435" s="54">
        <v>11.5879427778329</v>
      </c>
      <c r="K435" s="54">
        <v>9.0502799133848608</v>
      </c>
      <c r="L435" s="54">
        <v>0</v>
      </c>
      <c r="M435" s="54">
        <v>25.419406990532</v>
      </c>
      <c r="O435" s="53">
        <v>0</v>
      </c>
      <c r="P435" s="53">
        <v>0</v>
      </c>
      <c r="Q435" s="53">
        <v>0.61968231201171797</v>
      </c>
      <c r="R435" s="53">
        <v>0</v>
      </c>
      <c r="S435" s="53">
        <v>6.8155497312545696</v>
      </c>
      <c r="T435" s="53">
        <v>0</v>
      </c>
      <c r="U435" s="53">
        <v>0</v>
      </c>
      <c r="V435" s="53">
        <v>0</v>
      </c>
      <c r="W435" s="53">
        <v>0</v>
      </c>
      <c r="X435" s="53">
        <v>0</v>
      </c>
      <c r="Z435" s="55">
        <v>0</v>
      </c>
      <c r="AA435" s="55">
        <v>0</v>
      </c>
      <c r="AB435" s="55">
        <v>0</v>
      </c>
      <c r="AC435" s="55">
        <v>0</v>
      </c>
      <c r="AD435" s="55">
        <v>0</v>
      </c>
      <c r="AE435" s="55">
        <v>0</v>
      </c>
      <c r="AF435" s="55">
        <v>0</v>
      </c>
      <c r="AG435" s="55">
        <v>0</v>
      </c>
      <c r="AH435" s="55">
        <v>0</v>
      </c>
      <c r="AI435" s="55">
        <v>0</v>
      </c>
      <c r="AJ435" s="55">
        <v>0</v>
      </c>
      <c r="AK435" s="55">
        <v>0</v>
      </c>
      <c r="AM435" s="55">
        <v>0</v>
      </c>
      <c r="AN435" s="55">
        <v>0</v>
      </c>
      <c r="AO435" s="55">
        <v>0</v>
      </c>
      <c r="AP435" s="55">
        <v>0</v>
      </c>
      <c r="AQ435" s="55">
        <v>0</v>
      </c>
      <c r="AR435" s="55">
        <v>0</v>
      </c>
      <c r="AS435" s="55">
        <v>0</v>
      </c>
      <c r="AT435" s="55">
        <v>0</v>
      </c>
      <c r="AU435" s="55">
        <v>0</v>
      </c>
      <c r="AV435" s="55">
        <v>0</v>
      </c>
      <c r="AW435" s="55">
        <v>0</v>
      </c>
      <c r="AX435" s="55">
        <v>0</v>
      </c>
      <c r="AZ435" s="8"/>
    </row>
    <row r="436" spans="2:52" ht="12.75" customHeight="1" x14ac:dyDescent="0.2">
      <c r="B436" s="16" t="s">
        <v>202</v>
      </c>
      <c r="C436" s="16" t="s">
        <v>352</v>
      </c>
      <c r="D436" s="16" t="s">
        <v>35</v>
      </c>
      <c r="E436" s="16"/>
      <c r="F436" s="53">
        <v>1559229.5886526699</v>
      </c>
      <c r="G436" s="54">
        <v>3.7182674829963701E-2</v>
      </c>
      <c r="H436" s="54">
        <v>0.722778476394217</v>
      </c>
      <c r="I436" s="54">
        <v>6.7825190195325797</v>
      </c>
      <c r="J436" s="54">
        <v>28.9712318985938</v>
      </c>
      <c r="K436" s="54">
        <v>9.9941166141093704E-2</v>
      </c>
      <c r="L436" s="54">
        <v>62.633084367737503</v>
      </c>
      <c r="M436" s="54">
        <v>0.75326255931468999</v>
      </c>
      <c r="N436" s="12"/>
      <c r="O436" s="53">
        <v>1744.19456863403</v>
      </c>
      <c r="P436" s="53">
        <v>5663.58621847629</v>
      </c>
      <c r="Q436" s="53">
        <v>368487.44691950001</v>
      </c>
      <c r="R436" s="53">
        <v>106972.509177923</v>
      </c>
      <c r="S436" s="53">
        <v>124460.48795658301</v>
      </c>
      <c r="T436" s="53">
        <v>466822.18170118303</v>
      </c>
      <c r="U436" s="53">
        <v>466797.33259218902</v>
      </c>
      <c r="V436" s="53">
        <v>6681.3477147817603</v>
      </c>
      <c r="W436" s="53">
        <v>0</v>
      </c>
      <c r="X436" s="53">
        <v>11600.5018033981</v>
      </c>
      <c r="Y436" s="12"/>
      <c r="Z436" s="55">
        <v>0</v>
      </c>
      <c r="AA436" s="55">
        <v>0</v>
      </c>
      <c r="AB436" s="55">
        <v>0</v>
      </c>
      <c r="AC436" s="55">
        <v>0.38923980000000002</v>
      </c>
      <c r="AD436" s="55">
        <v>1.9985599999999999E-2</v>
      </c>
      <c r="AE436" s="55">
        <v>0</v>
      </c>
      <c r="AF436" s="55">
        <v>0</v>
      </c>
      <c r="AG436" s="55">
        <v>0</v>
      </c>
      <c r="AH436" s="55">
        <v>0</v>
      </c>
      <c r="AI436" s="55">
        <v>0.38188509999999998</v>
      </c>
      <c r="AJ436" s="55">
        <v>0</v>
      </c>
      <c r="AK436" s="55">
        <v>0.20888960000000001</v>
      </c>
      <c r="AL436" s="12"/>
      <c r="AM436" s="55">
        <v>0</v>
      </c>
      <c r="AN436" s="55">
        <v>0</v>
      </c>
      <c r="AO436" s="55">
        <v>0</v>
      </c>
      <c r="AP436" s="55">
        <v>0.1738266</v>
      </c>
      <c r="AQ436" s="55">
        <v>0.56261119999999998</v>
      </c>
      <c r="AR436" s="55">
        <v>0</v>
      </c>
      <c r="AS436" s="55">
        <v>0</v>
      </c>
      <c r="AT436" s="55">
        <v>0</v>
      </c>
      <c r="AU436" s="55">
        <v>0.1704591</v>
      </c>
      <c r="AV436" s="55">
        <v>0</v>
      </c>
      <c r="AW436" s="55">
        <v>9.3103099999999994E-2</v>
      </c>
      <c r="AX436" s="55">
        <v>0</v>
      </c>
      <c r="AZ436" s="29"/>
    </row>
    <row r="437" spans="2:52" ht="12.75" customHeight="1" x14ac:dyDescent="0.2">
      <c r="B437" s="16" t="s">
        <v>203</v>
      </c>
      <c r="C437" s="16" t="s">
        <v>336</v>
      </c>
      <c r="D437" s="16" t="s">
        <v>36</v>
      </c>
      <c r="E437" s="16"/>
      <c r="F437" s="53">
        <v>406759.50844544102</v>
      </c>
      <c r="G437" s="54">
        <v>3.5949956015079798</v>
      </c>
      <c r="H437" s="54">
        <v>17.2546095886978</v>
      </c>
      <c r="I437" s="54">
        <v>6.1789780591189896</v>
      </c>
      <c r="J437" s="54">
        <v>26.280952147487501</v>
      </c>
      <c r="K437" s="54">
        <v>1.8861722191155701</v>
      </c>
      <c r="L437" s="54">
        <v>43.867280915628101</v>
      </c>
      <c r="M437" s="54">
        <v>0.45476721874993697</v>
      </c>
      <c r="N437" s="12"/>
      <c r="O437" s="53">
        <v>70.224671125411902</v>
      </c>
      <c r="P437" s="53">
        <v>1839.43524831533</v>
      </c>
      <c r="Q437" s="53">
        <v>113848.668807148</v>
      </c>
      <c r="R437" s="53">
        <v>10700.817168951</v>
      </c>
      <c r="S437" s="53">
        <v>84854.149348974199</v>
      </c>
      <c r="T437" s="53">
        <v>37511.251123189897</v>
      </c>
      <c r="U437" s="53">
        <v>114212.922469317</v>
      </c>
      <c r="V437" s="53">
        <v>43575.096516132297</v>
      </c>
      <c r="W437" s="53">
        <v>1.4608382582664401</v>
      </c>
      <c r="X437" s="53">
        <v>145.48225402832</v>
      </c>
      <c r="Y437" s="12"/>
      <c r="Z437" s="55">
        <v>0</v>
      </c>
      <c r="AA437" s="55">
        <v>0</v>
      </c>
      <c r="AB437" s="55">
        <v>0</v>
      </c>
      <c r="AC437" s="55">
        <v>0.17850450000000001</v>
      </c>
      <c r="AD437" s="55">
        <v>0</v>
      </c>
      <c r="AE437" s="55">
        <v>0</v>
      </c>
      <c r="AF437" s="55">
        <v>0.74282280000000001</v>
      </c>
      <c r="AG437" s="55">
        <v>0</v>
      </c>
      <c r="AH437" s="55">
        <v>0</v>
      </c>
      <c r="AI437" s="55">
        <v>0</v>
      </c>
      <c r="AJ437" s="55">
        <v>0</v>
      </c>
      <c r="AK437" s="55">
        <v>7.8672800000000001E-2</v>
      </c>
      <c r="AL437" s="12"/>
      <c r="AM437" s="55">
        <v>0</v>
      </c>
      <c r="AN437" s="55">
        <v>0</v>
      </c>
      <c r="AO437" s="55">
        <v>0</v>
      </c>
      <c r="AP437" s="55">
        <v>0.30471369999999998</v>
      </c>
      <c r="AQ437" s="55">
        <v>0.103299</v>
      </c>
      <c r="AR437" s="55">
        <v>0</v>
      </c>
      <c r="AS437" s="55">
        <v>0.39112140000000001</v>
      </c>
      <c r="AT437" s="55">
        <v>0</v>
      </c>
      <c r="AU437" s="55">
        <v>0</v>
      </c>
      <c r="AV437" s="55">
        <v>0</v>
      </c>
      <c r="AW437" s="55">
        <v>0.20086589999999999</v>
      </c>
      <c r="AX437" s="55">
        <v>0</v>
      </c>
      <c r="AZ437" s="29"/>
    </row>
    <row r="438" spans="2:52" ht="12.75" customHeight="1" x14ac:dyDescent="0.2">
      <c r="B438" s="16" t="s">
        <v>204</v>
      </c>
      <c r="C438" s="16" t="s">
        <v>348</v>
      </c>
      <c r="D438" s="16" t="s">
        <v>36</v>
      </c>
      <c r="E438" s="16"/>
      <c r="F438" s="53">
        <v>791189.36741477204</v>
      </c>
      <c r="G438" s="54">
        <v>0.149155927205361</v>
      </c>
      <c r="H438" s="54">
        <v>7.9096006863753603</v>
      </c>
      <c r="I438" s="54">
        <v>31.496792420466601</v>
      </c>
      <c r="J438" s="54">
        <v>57.113367251790699</v>
      </c>
      <c r="K438" s="54">
        <v>0.93941397511230396</v>
      </c>
      <c r="L438" s="54">
        <v>0.13489128561616201</v>
      </c>
      <c r="M438" s="54">
        <v>1.6509714701854601</v>
      </c>
      <c r="N438" s="12"/>
      <c r="O438" s="53">
        <v>7145.5343097448304</v>
      </c>
      <c r="P438" s="53">
        <v>60290.013837516301</v>
      </c>
      <c r="Q438" s="53">
        <v>88035.274809837298</v>
      </c>
      <c r="R438" s="53">
        <v>195575.888160109</v>
      </c>
      <c r="S438" s="53">
        <v>13080.175788164101</v>
      </c>
      <c r="T438" s="53">
        <v>206844.22299748601</v>
      </c>
      <c r="U438" s="53">
        <v>208505.02647393901</v>
      </c>
      <c r="V438" s="53">
        <v>2728.4387764930698</v>
      </c>
      <c r="W438" s="53">
        <v>22.924262166023201</v>
      </c>
      <c r="X438" s="53">
        <v>8961.86799931526</v>
      </c>
      <c r="Y438" s="12"/>
      <c r="Z438" s="55">
        <v>0</v>
      </c>
      <c r="AA438" s="55">
        <v>0</v>
      </c>
      <c r="AB438" s="55">
        <v>0.70903970000000005</v>
      </c>
      <c r="AC438" s="55">
        <v>9.5773999999999998E-2</v>
      </c>
      <c r="AD438" s="55">
        <v>0</v>
      </c>
      <c r="AE438" s="55">
        <v>4.9576000000000004E-3</v>
      </c>
      <c r="AF438" s="55">
        <v>0</v>
      </c>
      <c r="AG438" s="55">
        <v>0.1902287</v>
      </c>
      <c r="AH438" s="55">
        <v>0</v>
      </c>
      <c r="AI438" s="55">
        <v>0</v>
      </c>
      <c r="AJ438" s="55">
        <v>0</v>
      </c>
      <c r="AK438" s="55">
        <v>0</v>
      </c>
      <c r="AL438" s="12"/>
      <c r="AM438" s="55">
        <v>0</v>
      </c>
      <c r="AN438" s="55">
        <v>0</v>
      </c>
      <c r="AO438" s="55">
        <v>0.62812659999999998</v>
      </c>
      <c r="AP438" s="55">
        <v>9.6534400000000006E-2</v>
      </c>
      <c r="AQ438" s="55">
        <v>0</v>
      </c>
      <c r="AR438" s="55">
        <v>5.3239999999999997E-3</v>
      </c>
      <c r="AS438" s="55">
        <v>0</v>
      </c>
      <c r="AT438" s="55">
        <v>0.27001510000000001</v>
      </c>
      <c r="AU438" s="55">
        <v>0</v>
      </c>
      <c r="AV438" s="55">
        <v>0</v>
      </c>
      <c r="AW438" s="55">
        <v>0</v>
      </c>
      <c r="AX438" s="55">
        <v>0</v>
      </c>
      <c r="AZ438" s="29"/>
    </row>
    <row r="439" spans="2:52" ht="12.75" customHeight="1" x14ac:dyDescent="0.2">
      <c r="B439" s="16" t="s">
        <v>205</v>
      </c>
      <c r="C439" s="16" t="s">
        <v>351</v>
      </c>
      <c r="D439" s="16" t="s">
        <v>35</v>
      </c>
      <c r="E439" s="16"/>
      <c r="F439" s="53">
        <v>670358.38788789499</v>
      </c>
      <c r="G439" s="54">
        <v>2.66450021262209</v>
      </c>
      <c r="H439" s="54">
        <v>14.7376951363752</v>
      </c>
      <c r="I439" s="54">
        <v>51.402689045018199</v>
      </c>
      <c r="J439" s="54">
        <v>26.500053796257401</v>
      </c>
      <c r="K439" s="54">
        <v>1.68836933642034</v>
      </c>
      <c r="L439" s="54">
        <v>0.112264654650913</v>
      </c>
      <c r="M439" s="54">
        <v>1.4371923579630801</v>
      </c>
      <c r="N439" s="12"/>
      <c r="O439" s="53">
        <v>1356.4513204693701</v>
      </c>
      <c r="P439" s="53">
        <v>21762.920190811099</v>
      </c>
      <c r="Q439" s="53">
        <v>150249.39152574501</v>
      </c>
      <c r="R439" s="53">
        <v>98078.712964296297</v>
      </c>
      <c r="S439" s="53">
        <v>163221.474512279</v>
      </c>
      <c r="T439" s="53">
        <v>83023.782876789497</v>
      </c>
      <c r="U439" s="53">
        <v>111054.022246837</v>
      </c>
      <c r="V439" s="53">
        <v>41101.761616110802</v>
      </c>
      <c r="W439" s="53">
        <v>30.864523410797101</v>
      </c>
      <c r="X439" s="53">
        <v>479.00611114501902</v>
      </c>
      <c r="Y439" s="12"/>
      <c r="Z439" s="55">
        <v>0.16199169999999999</v>
      </c>
      <c r="AA439" s="55">
        <v>0.23756360000000001</v>
      </c>
      <c r="AB439" s="55">
        <v>0.29162130000000003</v>
      </c>
      <c r="AC439" s="55">
        <v>0</v>
      </c>
      <c r="AD439" s="55">
        <v>0</v>
      </c>
      <c r="AE439" s="55">
        <v>0</v>
      </c>
      <c r="AF439" s="55">
        <v>0</v>
      </c>
      <c r="AG439" s="55">
        <v>0.22076979999999999</v>
      </c>
      <c r="AH439" s="55">
        <v>0</v>
      </c>
      <c r="AI439" s="55">
        <v>0</v>
      </c>
      <c r="AJ439" s="55">
        <v>0</v>
      </c>
      <c r="AK439" s="55">
        <v>8.8053699999999999E-2</v>
      </c>
      <c r="AL439" s="12"/>
      <c r="AM439" s="55">
        <v>0.1362332</v>
      </c>
      <c r="AN439" s="55">
        <v>0.11415889999999999</v>
      </c>
      <c r="AO439" s="55">
        <v>0.1499675</v>
      </c>
      <c r="AP439" s="55">
        <v>0</v>
      </c>
      <c r="AQ439" s="55">
        <v>0</v>
      </c>
      <c r="AR439" s="55">
        <v>0</v>
      </c>
      <c r="AS439" s="55">
        <v>0</v>
      </c>
      <c r="AT439" s="55">
        <v>0.35762650000000001</v>
      </c>
      <c r="AU439" s="55">
        <v>0</v>
      </c>
      <c r="AV439" s="55">
        <v>0</v>
      </c>
      <c r="AW439" s="55">
        <v>0.2420138</v>
      </c>
      <c r="AX439" s="55">
        <v>0</v>
      </c>
      <c r="AZ439" s="29"/>
    </row>
    <row r="440" spans="2:52" ht="12.75" customHeight="1" x14ac:dyDescent="0.2">
      <c r="B440" s="16" t="s">
        <v>206</v>
      </c>
      <c r="C440" s="16" t="s">
        <v>348</v>
      </c>
      <c r="D440" s="16" t="s">
        <v>36</v>
      </c>
      <c r="E440" s="16"/>
      <c r="F440" s="53">
        <v>827571.27661269903</v>
      </c>
      <c r="G440" s="54">
        <v>1.1185822015878401E-2</v>
      </c>
      <c r="H440" s="54">
        <v>0.99867156955976399</v>
      </c>
      <c r="I440" s="54">
        <v>1.84930903487674</v>
      </c>
      <c r="J440" s="54">
        <v>56.4454122560402</v>
      </c>
      <c r="K440" s="54">
        <v>0.17068064199067201</v>
      </c>
      <c r="L440" s="54">
        <v>39.578140793931901</v>
      </c>
      <c r="M440" s="54">
        <v>8.8795424919248297E-3</v>
      </c>
      <c r="N440" s="12"/>
      <c r="O440" s="53">
        <v>314.36717987060501</v>
      </c>
      <c r="P440" s="53">
        <v>9582.9505138993209</v>
      </c>
      <c r="Q440" s="53">
        <v>134432.030181765</v>
      </c>
      <c r="R440" s="53">
        <v>154883.307793855</v>
      </c>
      <c r="S440" s="53">
        <v>43249.136457443201</v>
      </c>
      <c r="T440" s="53">
        <v>244687.11041438501</v>
      </c>
      <c r="U440" s="53">
        <v>229114.05407249901</v>
      </c>
      <c r="V440" s="53">
        <v>11303.6180701255</v>
      </c>
      <c r="W440" s="53">
        <v>4.7019288539886404</v>
      </c>
      <c r="X440" s="53">
        <v>0</v>
      </c>
      <c r="Y440" s="12"/>
      <c r="Z440" s="55">
        <v>0</v>
      </c>
      <c r="AA440" s="55">
        <v>0</v>
      </c>
      <c r="AB440" s="55">
        <v>0</v>
      </c>
      <c r="AC440" s="55">
        <v>0.99513130000000005</v>
      </c>
      <c r="AD440" s="55">
        <v>4.8687000000000001E-3</v>
      </c>
      <c r="AE440" s="55">
        <v>0</v>
      </c>
      <c r="AF440" s="55">
        <v>0</v>
      </c>
      <c r="AG440" s="55">
        <v>0</v>
      </c>
      <c r="AH440" s="55">
        <v>0</v>
      </c>
      <c r="AI440" s="55">
        <v>0</v>
      </c>
      <c r="AJ440" s="55">
        <v>0</v>
      </c>
      <c r="AK440" s="55">
        <v>0</v>
      </c>
      <c r="AL440" s="12"/>
      <c r="AM440" s="55">
        <v>0</v>
      </c>
      <c r="AN440" s="55">
        <v>0</v>
      </c>
      <c r="AO440" s="55">
        <v>4.9839999999999997E-4</v>
      </c>
      <c r="AP440" s="55">
        <v>0.63568119999999995</v>
      </c>
      <c r="AQ440" s="55">
        <v>0.36382039999999999</v>
      </c>
      <c r="AR440" s="55">
        <v>0</v>
      </c>
      <c r="AS440" s="55">
        <v>0</v>
      </c>
      <c r="AT440" s="55">
        <v>0</v>
      </c>
      <c r="AU440" s="55">
        <v>0</v>
      </c>
      <c r="AV440" s="55">
        <v>0</v>
      </c>
      <c r="AW440" s="55">
        <v>0</v>
      </c>
      <c r="AX440" s="55">
        <v>0</v>
      </c>
      <c r="AZ440" s="29"/>
    </row>
    <row r="441" spans="2:52" ht="12.75" customHeight="1" x14ac:dyDescent="0.2">
      <c r="B441" s="16" t="s">
        <v>207</v>
      </c>
      <c r="C441" s="16" t="s">
        <v>345</v>
      </c>
      <c r="D441" s="16"/>
      <c r="E441" s="16"/>
      <c r="F441" s="53">
        <v>16.3498873710632</v>
      </c>
      <c r="G441" s="54">
        <v>2.7244357033597466</v>
      </c>
      <c r="H441" s="54">
        <v>14.795456781535872</v>
      </c>
      <c r="I441" s="54">
        <v>26.737461173783604</v>
      </c>
      <c r="J441" s="54">
        <v>31.459648098917398</v>
      </c>
      <c r="K441" s="54">
        <v>3.1706402031029732</v>
      </c>
      <c r="L441" s="54">
        <v>0</v>
      </c>
      <c r="M441" s="54">
        <v>3.3012760925361322</v>
      </c>
      <c r="N441" s="12"/>
      <c r="O441" s="53">
        <v>0</v>
      </c>
      <c r="P441" s="53">
        <v>0</v>
      </c>
      <c r="Q441" s="53">
        <v>0</v>
      </c>
      <c r="R441" s="53">
        <v>0</v>
      </c>
      <c r="S441" s="53">
        <v>0</v>
      </c>
      <c r="T441" s="53">
        <v>16.3498873710632</v>
      </c>
      <c r="U441" s="53">
        <v>0</v>
      </c>
      <c r="V441" s="53">
        <v>0</v>
      </c>
      <c r="W441" s="53">
        <v>0</v>
      </c>
      <c r="X441" s="53">
        <v>0</v>
      </c>
      <c r="Y441" s="12"/>
      <c r="Z441" s="55">
        <v>0</v>
      </c>
      <c r="AA441" s="55">
        <v>0</v>
      </c>
      <c r="AB441" s="55">
        <v>0</v>
      </c>
      <c r="AC441" s="55">
        <v>0</v>
      </c>
      <c r="AD441" s="55">
        <v>0</v>
      </c>
      <c r="AE441" s="55">
        <v>0</v>
      </c>
      <c r="AF441" s="55">
        <v>0</v>
      </c>
      <c r="AG441" s="55">
        <v>0</v>
      </c>
      <c r="AH441" s="55">
        <v>0</v>
      </c>
      <c r="AI441" s="55">
        <v>0</v>
      </c>
      <c r="AJ441" s="55">
        <v>0</v>
      </c>
      <c r="AK441" s="55">
        <v>0</v>
      </c>
      <c r="AL441" s="12"/>
      <c r="AM441" s="55">
        <v>0</v>
      </c>
      <c r="AN441" s="55">
        <v>0</v>
      </c>
      <c r="AO441" s="55">
        <v>0</v>
      </c>
      <c r="AP441" s="55">
        <v>0</v>
      </c>
      <c r="AQ441" s="55">
        <v>0</v>
      </c>
      <c r="AR441" s="55">
        <v>0</v>
      </c>
      <c r="AS441" s="55">
        <v>0</v>
      </c>
      <c r="AT441" s="55">
        <v>0</v>
      </c>
      <c r="AU441" s="55">
        <v>0</v>
      </c>
      <c r="AV441" s="55">
        <v>0</v>
      </c>
      <c r="AW441" s="55">
        <v>0</v>
      </c>
      <c r="AX441" s="55">
        <v>0</v>
      </c>
      <c r="AZ441" s="29"/>
    </row>
    <row r="442" spans="2:52" ht="12.75" customHeight="1" x14ac:dyDescent="0.2">
      <c r="B442" s="16" t="s">
        <v>208</v>
      </c>
      <c r="C442" s="16" t="s">
        <v>333</v>
      </c>
      <c r="D442" s="16" t="s">
        <v>35</v>
      </c>
      <c r="E442" s="16"/>
      <c r="F442" s="53">
        <v>147646.39812689999</v>
      </c>
      <c r="G442" s="54">
        <v>7.6888061979494102</v>
      </c>
      <c r="H442" s="54">
        <v>9.4391864685845306</v>
      </c>
      <c r="I442" s="54">
        <v>26.421656926332801</v>
      </c>
      <c r="J442" s="54">
        <v>46.728023308828597</v>
      </c>
      <c r="K442" s="54">
        <v>3.6977816874196501</v>
      </c>
      <c r="L442" s="54">
        <v>5.5908210743008704</v>
      </c>
      <c r="M442" s="54">
        <v>0.433724307688163</v>
      </c>
      <c r="N442" s="12"/>
      <c r="O442" s="53">
        <v>0</v>
      </c>
      <c r="P442" s="53">
        <v>6578.7311903238297</v>
      </c>
      <c r="Q442" s="53">
        <v>9690.3155753016399</v>
      </c>
      <c r="R442" s="53">
        <v>9648.8951157331394</v>
      </c>
      <c r="S442" s="53">
        <v>44349.717435479099</v>
      </c>
      <c r="T442" s="53">
        <v>4704.7192075252497</v>
      </c>
      <c r="U442" s="53">
        <v>5052.8025451898502</v>
      </c>
      <c r="V442" s="53">
        <v>67621.217057347298</v>
      </c>
      <c r="W442" s="53">
        <v>0</v>
      </c>
      <c r="X442" s="53">
        <v>0</v>
      </c>
      <c r="Y442" s="12"/>
      <c r="Z442" s="55">
        <v>0</v>
      </c>
      <c r="AA442" s="55">
        <v>0</v>
      </c>
      <c r="AB442" s="55">
        <v>0</v>
      </c>
      <c r="AC442" s="55">
        <v>0</v>
      </c>
      <c r="AD442" s="55">
        <v>0</v>
      </c>
      <c r="AE442" s="55">
        <v>0</v>
      </c>
      <c r="AF442" s="55">
        <v>0</v>
      </c>
      <c r="AG442" s="55">
        <v>0.83644410000000002</v>
      </c>
      <c r="AH442" s="55">
        <v>0</v>
      </c>
      <c r="AI442" s="55">
        <v>0</v>
      </c>
      <c r="AJ442" s="55">
        <v>0</v>
      </c>
      <c r="AK442" s="55">
        <v>0.1635559</v>
      </c>
      <c r="AL442" s="12"/>
      <c r="AM442" s="55">
        <v>0</v>
      </c>
      <c r="AN442" s="55">
        <v>0</v>
      </c>
      <c r="AO442" s="55">
        <v>0</v>
      </c>
      <c r="AP442" s="55">
        <v>0</v>
      </c>
      <c r="AQ442" s="55">
        <v>0</v>
      </c>
      <c r="AR442" s="55">
        <v>0</v>
      </c>
      <c r="AS442" s="55">
        <v>0</v>
      </c>
      <c r="AT442" s="55">
        <v>0.62678210000000001</v>
      </c>
      <c r="AU442" s="55">
        <v>0</v>
      </c>
      <c r="AV442" s="55">
        <v>0</v>
      </c>
      <c r="AW442" s="55">
        <v>0.37321789999999999</v>
      </c>
      <c r="AX442" s="55">
        <v>0</v>
      </c>
      <c r="AZ442" s="29"/>
    </row>
    <row r="443" spans="2:52" ht="12.75" customHeight="1" x14ac:dyDescent="0.2">
      <c r="B443" s="16" t="s">
        <v>209</v>
      </c>
      <c r="C443" s="16" t="s">
        <v>339</v>
      </c>
      <c r="D443" s="16" t="s">
        <v>33</v>
      </c>
      <c r="E443" s="16" t="s">
        <v>42</v>
      </c>
      <c r="F443" s="53">
        <v>34992.091765284502</v>
      </c>
      <c r="G443" s="54">
        <v>12.8557779184148</v>
      </c>
      <c r="H443" s="54">
        <v>18.9189174968703</v>
      </c>
      <c r="I443" s="54">
        <v>9.9681453747934494</v>
      </c>
      <c r="J443" s="54">
        <v>39.132981773455001</v>
      </c>
      <c r="K443" s="54">
        <v>13.067580140372</v>
      </c>
      <c r="L443" s="54">
        <v>0</v>
      </c>
      <c r="M443" s="54">
        <v>2.7655010657996799</v>
      </c>
      <c r="N443" s="12"/>
      <c r="O443" s="53">
        <v>17434.750443458499</v>
      </c>
      <c r="P443" s="53">
        <v>13382.5079459548</v>
      </c>
      <c r="Q443" s="53">
        <v>0</v>
      </c>
      <c r="R443" s="53">
        <v>1613.51650047302</v>
      </c>
      <c r="S443" s="53">
        <v>0</v>
      </c>
      <c r="T443" s="53">
        <v>778.44134145975102</v>
      </c>
      <c r="U443" s="53">
        <v>154.84691429138101</v>
      </c>
      <c r="V443" s="53">
        <v>0</v>
      </c>
      <c r="W443" s="53">
        <v>0</v>
      </c>
      <c r="X443" s="53">
        <v>1628.0286196470199</v>
      </c>
      <c r="Y443" s="12"/>
      <c r="Z443" s="55">
        <v>0</v>
      </c>
      <c r="AA443" s="55">
        <v>0</v>
      </c>
      <c r="AB443" s="55">
        <v>0</v>
      </c>
      <c r="AC443" s="55">
        <v>0</v>
      </c>
      <c r="AD443" s="55">
        <v>0</v>
      </c>
      <c r="AE443" s="55">
        <v>1</v>
      </c>
      <c r="AF443" s="55">
        <v>0</v>
      </c>
      <c r="AG443" s="55">
        <v>0</v>
      </c>
      <c r="AH443" s="55">
        <v>0</v>
      </c>
      <c r="AI443" s="55">
        <v>0</v>
      </c>
      <c r="AJ443" s="55">
        <v>0</v>
      </c>
      <c r="AK443" s="55">
        <v>0</v>
      </c>
      <c r="AL443" s="12"/>
      <c r="AM443" s="55">
        <v>0</v>
      </c>
      <c r="AN443" s="55">
        <v>0</v>
      </c>
      <c r="AO443" s="55">
        <v>0</v>
      </c>
      <c r="AP443" s="55">
        <v>0</v>
      </c>
      <c r="AQ443" s="55">
        <v>0</v>
      </c>
      <c r="AR443" s="55">
        <v>1</v>
      </c>
      <c r="AS443" s="55">
        <v>0</v>
      </c>
      <c r="AT443" s="55">
        <v>0</v>
      </c>
      <c r="AU443" s="55">
        <v>0</v>
      </c>
      <c r="AV443" s="55">
        <v>0</v>
      </c>
      <c r="AW443" s="55">
        <v>0</v>
      </c>
      <c r="AX443" s="55">
        <v>0</v>
      </c>
      <c r="AZ443" s="29"/>
    </row>
    <row r="444" spans="2:52" ht="12.75" customHeight="1" x14ac:dyDescent="0.2">
      <c r="B444" s="16" t="s">
        <v>210</v>
      </c>
      <c r="C444" s="16" t="s">
        <v>344</v>
      </c>
      <c r="D444" s="16" t="s">
        <v>33</v>
      </c>
      <c r="E444" s="16"/>
      <c r="F444" s="53">
        <v>269828.81667184801</v>
      </c>
      <c r="G444" s="54">
        <v>2.0826153953042401</v>
      </c>
      <c r="H444" s="54">
        <v>10.157942088114</v>
      </c>
      <c r="I444" s="54">
        <v>29.792961053199502</v>
      </c>
      <c r="J444" s="54">
        <v>47.176885825985003</v>
      </c>
      <c r="K444" s="54">
        <v>0.41188595730922301</v>
      </c>
      <c r="L444" s="54">
        <v>3.24571362686333</v>
      </c>
      <c r="M444" s="54">
        <v>1.95816157215572</v>
      </c>
      <c r="N444" s="12"/>
      <c r="O444" s="53">
        <v>3166.7565193176201</v>
      </c>
      <c r="P444" s="53">
        <v>3144.6456572413399</v>
      </c>
      <c r="Q444" s="53">
        <v>83642.918395936402</v>
      </c>
      <c r="R444" s="53">
        <v>12171.472698330799</v>
      </c>
      <c r="S444" s="53">
        <v>58635.077048540101</v>
      </c>
      <c r="T444" s="53">
        <v>19201.5408599972</v>
      </c>
      <c r="U444" s="53">
        <v>72278.440635859894</v>
      </c>
      <c r="V444" s="53">
        <v>14358.4896966218</v>
      </c>
      <c r="W444" s="53">
        <v>20.886721014976501</v>
      </c>
      <c r="X444" s="53">
        <v>3208.5884389877301</v>
      </c>
      <c r="Y444" s="12"/>
      <c r="Z444" s="55">
        <v>0</v>
      </c>
      <c r="AA444" s="55">
        <v>0</v>
      </c>
      <c r="AB444" s="55">
        <v>0</v>
      </c>
      <c r="AC444" s="55">
        <v>0</v>
      </c>
      <c r="AD444" s="55">
        <v>0</v>
      </c>
      <c r="AE444" s="55">
        <v>0.9642366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3.5763400000000001E-2</v>
      </c>
      <c r="AL444" s="12"/>
      <c r="AM444" s="55">
        <v>0</v>
      </c>
      <c r="AN444" s="55">
        <v>0</v>
      </c>
      <c r="AO444" s="55">
        <v>0</v>
      </c>
      <c r="AP444" s="55">
        <v>0</v>
      </c>
      <c r="AQ444" s="55">
        <v>0</v>
      </c>
      <c r="AR444" s="55">
        <v>0.8922776</v>
      </c>
      <c r="AS444" s="55">
        <v>0</v>
      </c>
      <c r="AT444" s="55">
        <v>0</v>
      </c>
      <c r="AU444" s="55">
        <v>0</v>
      </c>
      <c r="AV444" s="55">
        <v>0</v>
      </c>
      <c r="AW444" s="55">
        <v>0.1077224</v>
      </c>
      <c r="AX444" s="55">
        <v>0</v>
      </c>
      <c r="AZ444" s="29"/>
    </row>
    <row r="445" spans="2:52" ht="12.75" customHeight="1" x14ac:dyDescent="0.2">
      <c r="B445" s="16" t="s">
        <v>211</v>
      </c>
      <c r="C445" s="16" t="s">
        <v>342</v>
      </c>
      <c r="D445" s="16" t="s">
        <v>37</v>
      </c>
      <c r="E445" s="16"/>
      <c r="F445" s="53">
        <v>129752.99418550701</v>
      </c>
      <c r="G445" s="54">
        <v>0.46616260728443698</v>
      </c>
      <c r="H445" s="54">
        <v>15.6703724789069</v>
      </c>
      <c r="I445" s="54">
        <v>42.5129655906427</v>
      </c>
      <c r="J445" s="54">
        <v>29.867384421083202</v>
      </c>
      <c r="K445" s="54">
        <v>1.0179881179441499</v>
      </c>
      <c r="L445" s="54">
        <v>1.31775653484188</v>
      </c>
      <c r="M445" s="54">
        <v>8.2393379394680899</v>
      </c>
      <c r="N445" s="12"/>
      <c r="O445" s="53">
        <v>1104.7606486082</v>
      </c>
      <c r="P445" s="53">
        <v>7678.2756450176203</v>
      </c>
      <c r="Q445" s="53">
        <v>32115.683904409401</v>
      </c>
      <c r="R445" s="53">
        <v>16983.0882415175</v>
      </c>
      <c r="S445" s="53">
        <v>7189.0934714078903</v>
      </c>
      <c r="T445" s="53">
        <v>26767.269788920799</v>
      </c>
      <c r="U445" s="53">
        <v>28372.711878418901</v>
      </c>
      <c r="V445" s="53">
        <v>0</v>
      </c>
      <c r="W445" s="53">
        <v>37.515602171421001</v>
      </c>
      <c r="X445" s="53">
        <v>9504.5950050354004</v>
      </c>
      <c r="Y445" s="12"/>
      <c r="Z445" s="55">
        <v>0.14142070000000001</v>
      </c>
      <c r="AA445" s="55">
        <v>0</v>
      </c>
      <c r="AB445" s="55">
        <v>0.33035999999999999</v>
      </c>
      <c r="AC445" s="55">
        <v>0</v>
      </c>
      <c r="AD445" s="55">
        <v>0</v>
      </c>
      <c r="AE445" s="55">
        <v>0</v>
      </c>
      <c r="AF445" s="55">
        <v>0</v>
      </c>
      <c r="AG445" s="55">
        <v>0</v>
      </c>
      <c r="AH445" s="55">
        <v>0</v>
      </c>
      <c r="AI445" s="55">
        <v>0</v>
      </c>
      <c r="AJ445" s="55">
        <v>0</v>
      </c>
      <c r="AK445" s="55">
        <v>0.52821929999999995</v>
      </c>
      <c r="AL445" s="12"/>
      <c r="AM445" s="55">
        <v>0.38991700000000001</v>
      </c>
      <c r="AN445" s="55">
        <v>0</v>
      </c>
      <c r="AO445" s="55">
        <v>0.31801750000000001</v>
      </c>
      <c r="AP445" s="55">
        <v>0</v>
      </c>
      <c r="AQ445" s="55">
        <v>0</v>
      </c>
      <c r="AR445" s="55">
        <v>0</v>
      </c>
      <c r="AS445" s="55">
        <v>0</v>
      </c>
      <c r="AT445" s="55">
        <v>0</v>
      </c>
      <c r="AU445" s="55">
        <v>0</v>
      </c>
      <c r="AV445" s="55">
        <v>0</v>
      </c>
      <c r="AW445" s="55">
        <v>0.29206549999999998</v>
      </c>
      <c r="AX445" s="55">
        <v>0</v>
      </c>
      <c r="AZ445" s="29"/>
    </row>
    <row r="446" spans="2:52" ht="12.75" customHeight="1" x14ac:dyDescent="0.2">
      <c r="B446" s="16" t="s">
        <v>212</v>
      </c>
      <c r="C446" s="16" t="s">
        <v>349</v>
      </c>
      <c r="D446" s="16" t="s">
        <v>36</v>
      </c>
      <c r="E446" s="16"/>
      <c r="F446" s="53">
        <v>1189553.9339877299</v>
      </c>
      <c r="G446" s="54">
        <v>5.9825087162927101E-2</v>
      </c>
      <c r="H446" s="54">
        <v>2.5912856226891399</v>
      </c>
      <c r="I446" s="54">
        <v>0.11211758285577</v>
      </c>
      <c r="J446" s="54">
        <v>25.284074100097101</v>
      </c>
      <c r="K446" s="54">
        <v>0.391369248618476</v>
      </c>
      <c r="L446" s="54">
        <v>71.483509887588099</v>
      </c>
      <c r="M446" s="54">
        <v>7.7818725943116104E-2</v>
      </c>
      <c r="N446" s="12"/>
      <c r="O446" s="53">
        <v>132134.20602673199</v>
      </c>
      <c r="P446" s="53">
        <v>515416.19414061302</v>
      </c>
      <c r="Q446" s="53">
        <v>17280.059154033599</v>
      </c>
      <c r="R446" s="53">
        <v>201953.08823603301</v>
      </c>
      <c r="S446" s="53">
        <v>81.370849609375</v>
      </c>
      <c r="T446" s="53">
        <v>165340.57050853901</v>
      </c>
      <c r="U446" s="53">
        <v>154286.68793344399</v>
      </c>
      <c r="V446" s="53">
        <v>0</v>
      </c>
      <c r="W446" s="53">
        <v>0</v>
      </c>
      <c r="X446" s="53">
        <v>3061.75713872909</v>
      </c>
      <c r="Y446" s="12"/>
      <c r="Z446" s="55">
        <v>0</v>
      </c>
      <c r="AA446" s="55">
        <v>0</v>
      </c>
      <c r="AB446" s="55">
        <v>0</v>
      </c>
      <c r="AC446" s="55">
        <v>0.84906219999999999</v>
      </c>
      <c r="AD446" s="55">
        <v>0.15093780000000001</v>
      </c>
      <c r="AE446" s="55">
        <v>0</v>
      </c>
      <c r="AF446" s="55">
        <v>0</v>
      </c>
      <c r="AG446" s="55">
        <v>0</v>
      </c>
      <c r="AH446" s="55">
        <v>0</v>
      </c>
      <c r="AI446" s="55">
        <v>0</v>
      </c>
      <c r="AJ446" s="55">
        <v>0</v>
      </c>
      <c r="AK446" s="55">
        <v>0</v>
      </c>
      <c r="AL446" s="12"/>
      <c r="AM446" s="55">
        <v>0</v>
      </c>
      <c r="AN446" s="55">
        <v>0</v>
      </c>
      <c r="AO446" s="55">
        <v>0</v>
      </c>
      <c r="AP446" s="55">
        <v>0.20055819999999999</v>
      </c>
      <c r="AQ446" s="55">
        <v>0.79944179999999998</v>
      </c>
      <c r="AR446" s="55">
        <v>0</v>
      </c>
      <c r="AS446" s="55">
        <v>0</v>
      </c>
      <c r="AT446" s="55">
        <v>0</v>
      </c>
      <c r="AU446" s="55">
        <v>0</v>
      </c>
      <c r="AV446" s="55">
        <v>0</v>
      </c>
      <c r="AW446" s="55">
        <v>0</v>
      </c>
      <c r="AX446" s="55">
        <v>0</v>
      </c>
      <c r="AZ446" s="29"/>
    </row>
    <row r="447" spans="2:52" ht="12.75" customHeight="1" x14ac:dyDescent="0.2">
      <c r="B447" s="16" t="s">
        <v>213</v>
      </c>
      <c r="C447" s="16" t="s">
        <v>350</v>
      </c>
      <c r="D447" s="16" t="s">
        <v>36</v>
      </c>
      <c r="E447" s="16"/>
      <c r="F447" s="53">
        <v>915037.52364826202</v>
      </c>
      <c r="G447" s="54">
        <v>0.32340838461047999</v>
      </c>
      <c r="H447" s="54">
        <v>37.928153906491197</v>
      </c>
      <c r="I447" s="54">
        <v>14.3223037818746</v>
      </c>
      <c r="J447" s="54">
        <v>42.687066372303597</v>
      </c>
      <c r="K447" s="54">
        <v>3.3213527018259099</v>
      </c>
      <c r="L447" s="54">
        <v>0.29156946382355697</v>
      </c>
      <c r="M447" s="54">
        <v>0.86440319277498001</v>
      </c>
      <c r="N447" s="12"/>
      <c r="O447" s="53">
        <v>30845.602158188802</v>
      </c>
      <c r="P447" s="53">
        <v>203766.65744423799</v>
      </c>
      <c r="Q447" s="53">
        <v>30028.308523237702</v>
      </c>
      <c r="R447" s="53">
        <v>289629.36538171698</v>
      </c>
      <c r="S447" s="53">
        <v>4136.44659620523</v>
      </c>
      <c r="T447" s="53">
        <v>200791.03618282001</v>
      </c>
      <c r="U447" s="53">
        <v>145267.926663458</v>
      </c>
      <c r="V447" s="53">
        <v>169.16847229003901</v>
      </c>
      <c r="W447" s="53">
        <v>2.5686897039413399</v>
      </c>
      <c r="X447" s="53">
        <v>10400.4435364007</v>
      </c>
      <c r="Y447" s="12"/>
      <c r="Z447" s="55">
        <v>0.1307133</v>
      </c>
      <c r="AA447" s="55">
        <v>0</v>
      </c>
      <c r="AB447" s="55">
        <v>0.65114439999999996</v>
      </c>
      <c r="AC447" s="55">
        <v>0.18781439999999999</v>
      </c>
      <c r="AD447" s="55">
        <v>3.0327799999999999E-2</v>
      </c>
      <c r="AE447" s="55">
        <v>0</v>
      </c>
      <c r="AF447" s="55">
        <v>0</v>
      </c>
      <c r="AG447" s="55">
        <v>0</v>
      </c>
      <c r="AH447" s="55">
        <v>0</v>
      </c>
      <c r="AI447" s="55">
        <v>0</v>
      </c>
      <c r="AJ447" s="55">
        <v>0</v>
      </c>
      <c r="AK447" s="55">
        <v>0</v>
      </c>
      <c r="AL447" s="12"/>
      <c r="AM447" s="55">
        <v>0.1066549</v>
      </c>
      <c r="AN447" s="55">
        <v>0</v>
      </c>
      <c r="AO447" s="55">
        <v>0.6546689</v>
      </c>
      <c r="AP447" s="55">
        <v>0.1984322</v>
      </c>
      <c r="AQ447" s="55">
        <v>4.0244000000000002E-2</v>
      </c>
      <c r="AR447" s="55">
        <v>0</v>
      </c>
      <c r="AS447" s="55">
        <v>0</v>
      </c>
      <c r="AT447" s="55">
        <v>0</v>
      </c>
      <c r="AU447" s="55">
        <v>0</v>
      </c>
      <c r="AV447" s="55">
        <v>0</v>
      </c>
      <c r="AW447" s="55">
        <v>0</v>
      </c>
      <c r="AX447" s="55">
        <v>0</v>
      </c>
      <c r="AZ447" s="29"/>
    </row>
    <row r="448" spans="2:52" ht="12.75" customHeight="1" x14ac:dyDescent="0.2">
      <c r="B448" s="16" t="s">
        <v>214</v>
      </c>
      <c r="C448" s="16" t="s">
        <v>345</v>
      </c>
      <c r="D448" s="16"/>
      <c r="E448" s="16"/>
      <c r="F448" s="53">
        <v>269.05217337608298</v>
      </c>
      <c r="G448" s="54">
        <v>2.7244357033597466</v>
      </c>
      <c r="H448" s="54">
        <v>14.795456781535872</v>
      </c>
      <c r="I448" s="54">
        <v>26.737461173783604</v>
      </c>
      <c r="J448" s="54">
        <v>31.459648098917398</v>
      </c>
      <c r="K448" s="54">
        <v>3.1706402031029732</v>
      </c>
      <c r="L448" s="54">
        <v>0</v>
      </c>
      <c r="M448" s="54">
        <v>3.3012760925361322</v>
      </c>
      <c r="N448" s="12"/>
      <c r="O448" s="53">
        <v>0</v>
      </c>
      <c r="P448" s="53">
        <v>12.1890525817871</v>
      </c>
      <c r="Q448" s="53">
        <v>0</v>
      </c>
      <c r="R448" s="53">
        <v>178.01026916503901</v>
      </c>
      <c r="S448" s="53">
        <v>0</v>
      </c>
      <c r="T448" s="53">
        <v>78.852851629257202</v>
      </c>
      <c r="U448" s="53">
        <v>0</v>
      </c>
      <c r="V448" s="53">
        <v>0</v>
      </c>
      <c r="W448" s="53">
        <v>0</v>
      </c>
      <c r="X448" s="53">
        <v>0</v>
      </c>
      <c r="Y448" s="12"/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0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L448" s="12"/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0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Z448" s="29"/>
    </row>
    <row r="449" spans="2:52" ht="12.75" customHeight="1" x14ac:dyDescent="0.2">
      <c r="B449" s="16" t="s">
        <v>215</v>
      </c>
      <c r="C449" s="16" t="s">
        <v>337</v>
      </c>
      <c r="D449" s="16" t="s">
        <v>33</v>
      </c>
      <c r="E449" s="16"/>
      <c r="F449" s="53">
        <v>321212.19475504698</v>
      </c>
      <c r="G449" s="54">
        <v>0.38190074543518199</v>
      </c>
      <c r="H449" s="54">
        <v>2.1801552357510801</v>
      </c>
      <c r="I449" s="54">
        <v>28.076100947038</v>
      </c>
      <c r="J449" s="54">
        <v>47.739207157622403</v>
      </c>
      <c r="K449" s="54">
        <v>0.51751791024892901</v>
      </c>
      <c r="L449" s="54">
        <v>11.6753724198245</v>
      </c>
      <c r="M449" s="54">
        <v>3.7643966504924502</v>
      </c>
      <c r="N449" s="12"/>
      <c r="O449" s="53">
        <v>76.165663897991095</v>
      </c>
      <c r="P449" s="53">
        <v>88.1346508562564</v>
      </c>
      <c r="Q449" s="53">
        <v>149253.906297415</v>
      </c>
      <c r="R449" s="53">
        <v>1596.7346971929001</v>
      </c>
      <c r="S449" s="53">
        <v>73338.607918441296</v>
      </c>
      <c r="T449" s="53">
        <v>13007.9224805831</v>
      </c>
      <c r="U449" s="53">
        <v>65662.869656860799</v>
      </c>
      <c r="V449" s="53">
        <v>12588.9255174398</v>
      </c>
      <c r="W449" s="53">
        <v>17.062727898359299</v>
      </c>
      <c r="X449" s="53">
        <v>5581.8651444613897</v>
      </c>
      <c r="Y449" s="12"/>
      <c r="Z449" s="55">
        <v>0</v>
      </c>
      <c r="AA449" s="55">
        <v>0</v>
      </c>
      <c r="AB449" s="55">
        <v>0</v>
      </c>
      <c r="AC449" s="55">
        <v>0</v>
      </c>
      <c r="AD449" s="55">
        <v>0</v>
      </c>
      <c r="AE449" s="55">
        <v>0.45230740000000003</v>
      </c>
      <c r="AF449" s="55">
        <v>0</v>
      </c>
      <c r="AG449" s="55">
        <v>0</v>
      </c>
      <c r="AH449" s="55">
        <v>0.4710647</v>
      </c>
      <c r="AI449" s="55">
        <v>0</v>
      </c>
      <c r="AJ449" s="55">
        <v>0</v>
      </c>
      <c r="AK449" s="55">
        <v>7.6627899999999999E-2</v>
      </c>
      <c r="AL449" s="12"/>
      <c r="AM449" s="55">
        <v>0</v>
      </c>
      <c r="AN449" s="55">
        <v>0</v>
      </c>
      <c r="AO449" s="55">
        <v>0</v>
      </c>
      <c r="AP449" s="55">
        <v>0</v>
      </c>
      <c r="AQ449" s="55">
        <v>0</v>
      </c>
      <c r="AR449" s="55">
        <v>0.56686510000000001</v>
      </c>
      <c r="AS449" s="55">
        <v>0</v>
      </c>
      <c r="AT449" s="55">
        <v>0</v>
      </c>
      <c r="AU449" s="55">
        <v>0</v>
      </c>
      <c r="AV449" s="55">
        <v>0.1693664</v>
      </c>
      <c r="AW449" s="55">
        <v>7.9409300000000002E-2</v>
      </c>
      <c r="AX449" s="55">
        <v>0.1843592</v>
      </c>
      <c r="AZ449" s="29"/>
    </row>
    <row r="450" spans="2:52" ht="12.75" customHeight="1" x14ac:dyDescent="0.2">
      <c r="B450" s="16" t="s">
        <v>216</v>
      </c>
      <c r="C450" s="16" t="s">
        <v>347</v>
      </c>
      <c r="D450" s="16" t="s">
        <v>36</v>
      </c>
      <c r="E450" s="16"/>
      <c r="F450" s="53">
        <v>308913.19858407899</v>
      </c>
      <c r="G450" s="54">
        <v>0.18709859675437801</v>
      </c>
      <c r="H450" s="54">
        <v>2.1028554384711799E-10</v>
      </c>
      <c r="I450" s="54">
        <v>2.6332285657864898E-2</v>
      </c>
      <c r="J450" s="54">
        <v>0.803384879299883</v>
      </c>
      <c r="K450" s="54">
        <v>0.19952362794692199</v>
      </c>
      <c r="L450" s="54">
        <v>97.364849508606895</v>
      </c>
      <c r="M450" s="54">
        <v>0.43580844697113902</v>
      </c>
      <c r="N450" s="12"/>
      <c r="O450" s="53">
        <v>5806.8964306116104</v>
      </c>
      <c r="P450" s="53">
        <v>5965.65700888633</v>
      </c>
      <c r="Q450" s="53">
        <v>40980.245131254102</v>
      </c>
      <c r="R450" s="53">
        <v>51411.454119741902</v>
      </c>
      <c r="S450" s="53">
        <v>22137.025228202299</v>
      </c>
      <c r="T450" s="53">
        <v>100751.544092834</v>
      </c>
      <c r="U450" s="53">
        <v>69059.515713870496</v>
      </c>
      <c r="V450" s="53">
        <v>12800.0406491756</v>
      </c>
      <c r="W450" s="53">
        <v>0.82020950317382801</v>
      </c>
      <c r="X450" s="53">
        <v>0</v>
      </c>
      <c r="Y450" s="12"/>
      <c r="Z450" s="55">
        <v>0</v>
      </c>
      <c r="AA450" s="55">
        <v>0</v>
      </c>
      <c r="AB450" s="55">
        <v>0</v>
      </c>
      <c r="AC450" s="55">
        <v>0</v>
      </c>
      <c r="AD450" s="55">
        <v>0</v>
      </c>
      <c r="AE450" s="55">
        <v>0</v>
      </c>
      <c r="AF450" s="55">
        <v>0</v>
      </c>
      <c r="AG450" s="55">
        <v>0</v>
      </c>
      <c r="AH450" s="55">
        <v>0</v>
      </c>
      <c r="AI450" s="55">
        <v>0</v>
      </c>
      <c r="AJ450" s="55">
        <v>0</v>
      </c>
      <c r="AK450" s="55">
        <v>0</v>
      </c>
      <c r="AL450" s="12"/>
      <c r="AM450" s="55">
        <v>0</v>
      </c>
      <c r="AN450" s="55">
        <v>0</v>
      </c>
      <c r="AO450" s="55">
        <v>0</v>
      </c>
      <c r="AP450" s="55">
        <v>0</v>
      </c>
      <c r="AQ450" s="55">
        <v>1</v>
      </c>
      <c r="AR450" s="55">
        <v>0</v>
      </c>
      <c r="AS450" s="55">
        <v>0</v>
      </c>
      <c r="AT450" s="55">
        <v>0</v>
      </c>
      <c r="AU450" s="55">
        <v>0</v>
      </c>
      <c r="AV450" s="55">
        <v>0</v>
      </c>
      <c r="AW450" s="55">
        <v>0</v>
      </c>
      <c r="AX450" s="55">
        <v>0</v>
      </c>
      <c r="AZ450" s="29"/>
    </row>
    <row r="451" spans="2:52" ht="12.75" customHeight="1" x14ac:dyDescent="0.2">
      <c r="B451" s="16" t="s">
        <v>217</v>
      </c>
      <c r="C451" s="16" t="s">
        <v>333</v>
      </c>
      <c r="D451" s="16" t="s">
        <v>35</v>
      </c>
      <c r="E451" s="16"/>
      <c r="F451" s="53">
        <v>796442.79780316295</v>
      </c>
      <c r="G451" s="54">
        <v>17.9830730853636</v>
      </c>
      <c r="H451" s="54">
        <v>7.8510868470541499</v>
      </c>
      <c r="I451" s="54">
        <v>2.3724177005718099</v>
      </c>
      <c r="J451" s="54">
        <v>21.4643845641348</v>
      </c>
      <c r="K451" s="54">
        <v>3.1651532422154198</v>
      </c>
      <c r="L451" s="54">
        <v>45.624766008165302</v>
      </c>
      <c r="M451" s="54">
        <v>1.39167640641222</v>
      </c>
      <c r="N451" s="12"/>
      <c r="O451" s="53">
        <v>4260.2777766585295</v>
      </c>
      <c r="P451" s="53">
        <v>137462.825213551</v>
      </c>
      <c r="Q451" s="53">
        <v>142203.16268575101</v>
      </c>
      <c r="R451" s="53">
        <v>163883.49387311901</v>
      </c>
      <c r="S451" s="53">
        <v>66904.140924572901</v>
      </c>
      <c r="T451" s="53">
        <v>110037.39360409899</v>
      </c>
      <c r="U451" s="53">
        <v>128998.973691165</v>
      </c>
      <c r="V451" s="53">
        <v>41998.571364045099</v>
      </c>
      <c r="W451" s="53">
        <v>0.78375869989395097</v>
      </c>
      <c r="X451" s="53">
        <v>693.17491149902298</v>
      </c>
      <c r="Y451" s="12"/>
      <c r="Z451" s="55">
        <v>0</v>
      </c>
      <c r="AA451" s="55">
        <v>0</v>
      </c>
      <c r="AB451" s="55">
        <v>0</v>
      </c>
      <c r="AC451" s="55">
        <v>0.2385372</v>
      </c>
      <c r="AD451" s="55">
        <v>0.72247079999999997</v>
      </c>
      <c r="AE451" s="55">
        <v>0</v>
      </c>
      <c r="AF451" s="55">
        <v>0</v>
      </c>
      <c r="AG451" s="55">
        <v>6.7732000000000001E-3</v>
      </c>
      <c r="AH451" s="55">
        <v>0</v>
      </c>
      <c r="AI451" s="55">
        <v>0</v>
      </c>
      <c r="AJ451" s="55">
        <v>0</v>
      </c>
      <c r="AK451" s="55">
        <v>3.2218799999999999E-2</v>
      </c>
      <c r="AL451" s="12"/>
      <c r="AM451" s="55">
        <v>0</v>
      </c>
      <c r="AN451" s="55">
        <v>0</v>
      </c>
      <c r="AO451" s="55">
        <v>0</v>
      </c>
      <c r="AP451" s="55">
        <v>0.2384502</v>
      </c>
      <c r="AQ451" s="55">
        <v>0.56467599999999996</v>
      </c>
      <c r="AR451" s="55">
        <v>0</v>
      </c>
      <c r="AS451" s="55">
        <v>0</v>
      </c>
      <c r="AT451" s="55">
        <v>3.5797900000000001E-2</v>
      </c>
      <c r="AU451" s="55">
        <v>0</v>
      </c>
      <c r="AV451" s="55">
        <v>0</v>
      </c>
      <c r="AW451" s="55">
        <v>0.161076</v>
      </c>
      <c r="AX451" s="55">
        <v>0</v>
      </c>
      <c r="AZ451" s="29"/>
    </row>
    <row r="452" spans="2:52" ht="12.75" customHeight="1" x14ac:dyDescent="0.2">
      <c r="B452" s="16" t="s">
        <v>218</v>
      </c>
      <c r="C452" s="16" t="s">
        <v>345</v>
      </c>
      <c r="D452" s="16"/>
      <c r="E452" s="16"/>
      <c r="F452" s="53">
        <v>460.74778944253899</v>
      </c>
      <c r="G452" s="54">
        <v>2.7244357033597466</v>
      </c>
      <c r="H452" s="54">
        <v>14.795456781535872</v>
      </c>
      <c r="I452" s="54">
        <v>26.737461173783604</v>
      </c>
      <c r="J452" s="54">
        <v>31.459648098917398</v>
      </c>
      <c r="K452" s="54">
        <v>3.1706402031029732</v>
      </c>
      <c r="L452" s="54">
        <v>0</v>
      </c>
      <c r="M452" s="54">
        <v>3.3012760925361322</v>
      </c>
      <c r="N452" s="12"/>
      <c r="O452" s="53">
        <v>56.323472738265899</v>
      </c>
      <c r="P452" s="53">
        <v>22.198926866054499</v>
      </c>
      <c r="Q452" s="53">
        <v>0</v>
      </c>
      <c r="R452" s="53">
        <v>63.132660865783599</v>
      </c>
      <c r="S452" s="53">
        <v>0</v>
      </c>
      <c r="T452" s="53">
        <v>61.444423317909198</v>
      </c>
      <c r="U452" s="53">
        <v>255.93488121032701</v>
      </c>
      <c r="V452" s="53">
        <v>0</v>
      </c>
      <c r="W452" s="53">
        <v>1.7134244441986</v>
      </c>
      <c r="X452" s="53">
        <v>0</v>
      </c>
      <c r="Y452" s="12"/>
      <c r="Z452" s="55">
        <v>0</v>
      </c>
      <c r="AA452" s="55">
        <v>0</v>
      </c>
      <c r="AB452" s="55">
        <v>0</v>
      </c>
      <c r="AC452" s="55">
        <v>0</v>
      </c>
      <c r="AD452" s="55">
        <v>0</v>
      </c>
      <c r="AE452" s="55">
        <v>0</v>
      </c>
      <c r="AF452" s="55">
        <v>0</v>
      </c>
      <c r="AG452" s="55">
        <v>0</v>
      </c>
      <c r="AH452" s="55">
        <v>0</v>
      </c>
      <c r="AI452" s="55">
        <v>0</v>
      </c>
      <c r="AJ452" s="55">
        <v>0</v>
      </c>
      <c r="AK452" s="55">
        <v>0</v>
      </c>
      <c r="AL452" s="12"/>
      <c r="AM452" s="55">
        <v>0</v>
      </c>
      <c r="AN452" s="55">
        <v>0</v>
      </c>
      <c r="AO452" s="55">
        <v>0</v>
      </c>
      <c r="AP452" s="55">
        <v>0</v>
      </c>
      <c r="AQ452" s="55">
        <v>0</v>
      </c>
      <c r="AR452" s="55">
        <v>0</v>
      </c>
      <c r="AS452" s="55">
        <v>0</v>
      </c>
      <c r="AT452" s="55">
        <v>0</v>
      </c>
      <c r="AU452" s="55">
        <v>0</v>
      </c>
      <c r="AV452" s="55">
        <v>0</v>
      </c>
      <c r="AW452" s="55">
        <v>0</v>
      </c>
      <c r="AX452" s="55">
        <v>0</v>
      </c>
      <c r="AZ452" s="29"/>
    </row>
    <row r="453" spans="2:52" ht="12.75" customHeight="1" x14ac:dyDescent="0.2">
      <c r="B453" s="16" t="s">
        <v>219</v>
      </c>
      <c r="C453" s="16" t="s">
        <v>342</v>
      </c>
      <c r="D453" s="16" t="s">
        <v>37</v>
      </c>
      <c r="E453" s="16"/>
      <c r="F453" s="53">
        <v>75505.526007771405</v>
      </c>
      <c r="G453" s="54">
        <v>0.45857241134770799</v>
      </c>
      <c r="H453" s="54">
        <v>12.379498172226</v>
      </c>
      <c r="I453" s="54">
        <v>55.713635833582899</v>
      </c>
      <c r="J453" s="54">
        <v>21.547816677649301</v>
      </c>
      <c r="K453" s="54">
        <v>0.94991771451941098</v>
      </c>
      <c r="L453" s="54">
        <v>0.60537679155022805</v>
      </c>
      <c r="M453" s="54">
        <v>3.7373861481424302</v>
      </c>
      <c r="N453" s="12"/>
      <c r="O453" s="53">
        <v>505.71979343891098</v>
      </c>
      <c r="P453" s="53">
        <v>1276.2637623548501</v>
      </c>
      <c r="Q453" s="53">
        <v>24574.931536316799</v>
      </c>
      <c r="R453" s="53">
        <v>6432.1863495111402</v>
      </c>
      <c r="S453" s="53">
        <v>11751.7816064953</v>
      </c>
      <c r="T453" s="53">
        <v>10299.744399011101</v>
      </c>
      <c r="U453" s="53">
        <v>19249.8077721595</v>
      </c>
      <c r="V453" s="53">
        <v>969.01403617858796</v>
      </c>
      <c r="W453" s="53">
        <v>21.295441269874502</v>
      </c>
      <c r="X453" s="53">
        <v>424.78131103515602</v>
      </c>
      <c r="Y453" s="12"/>
      <c r="Z453" s="55">
        <v>0.50642529999999997</v>
      </c>
      <c r="AA453" s="55">
        <v>0</v>
      </c>
      <c r="AB453" s="55">
        <v>0.49357479999999998</v>
      </c>
      <c r="AC453" s="55">
        <v>0</v>
      </c>
      <c r="AD453" s="55">
        <v>0</v>
      </c>
      <c r="AE453" s="55">
        <v>0</v>
      </c>
      <c r="AF453" s="55">
        <v>0</v>
      </c>
      <c r="AG453" s="55">
        <v>0</v>
      </c>
      <c r="AH453" s="55">
        <v>0</v>
      </c>
      <c r="AI453" s="55">
        <v>0</v>
      </c>
      <c r="AJ453" s="55">
        <v>0</v>
      </c>
      <c r="AK453" s="55">
        <v>0</v>
      </c>
      <c r="AL453" s="12"/>
      <c r="AM453" s="55">
        <v>0.71609999999999996</v>
      </c>
      <c r="AN453" s="55">
        <v>0</v>
      </c>
      <c r="AO453" s="55">
        <v>0.28390009999999999</v>
      </c>
      <c r="AP453" s="55">
        <v>0</v>
      </c>
      <c r="AQ453" s="55">
        <v>0</v>
      </c>
      <c r="AR453" s="55">
        <v>0</v>
      </c>
      <c r="AS453" s="55">
        <v>0</v>
      </c>
      <c r="AT453" s="55">
        <v>0</v>
      </c>
      <c r="AU453" s="55">
        <v>0</v>
      </c>
      <c r="AV453" s="55">
        <v>0</v>
      </c>
      <c r="AW453" s="55">
        <v>0</v>
      </c>
      <c r="AX453" s="55">
        <v>0</v>
      </c>
      <c r="AZ453" s="29"/>
    </row>
    <row r="454" spans="2:52" ht="12.75" customHeight="1" x14ac:dyDescent="0.2">
      <c r="B454" s="16" t="s">
        <v>220</v>
      </c>
      <c r="C454" s="16" t="s">
        <v>345</v>
      </c>
      <c r="D454" s="16" t="s">
        <v>35</v>
      </c>
      <c r="E454" s="16"/>
      <c r="F454" s="53">
        <v>465247.5321213</v>
      </c>
      <c r="G454" s="54">
        <v>2.7244357033597466</v>
      </c>
      <c r="H454" s="54">
        <v>1.79243454160786</v>
      </c>
      <c r="I454" s="54">
        <v>63.515015699686401</v>
      </c>
      <c r="J454" s="54">
        <v>28.98456107762</v>
      </c>
      <c r="K454" s="54">
        <v>0.47497508749365602</v>
      </c>
      <c r="L454" s="54">
        <v>7.1475274850223199E-3</v>
      </c>
      <c r="M454" s="54">
        <v>1.67874908436243</v>
      </c>
      <c r="N454" s="12"/>
      <c r="O454" s="53">
        <v>14348.310277521599</v>
      </c>
      <c r="P454" s="53">
        <v>45196.229337990197</v>
      </c>
      <c r="Q454" s="53">
        <v>109807.013741612</v>
      </c>
      <c r="R454" s="53">
        <v>84784.658701360197</v>
      </c>
      <c r="S454" s="53">
        <v>86412.826835870699</v>
      </c>
      <c r="T454" s="53">
        <v>51033.731693208203</v>
      </c>
      <c r="U454" s="53">
        <v>62618.895165800997</v>
      </c>
      <c r="V454" s="53">
        <v>8780.9938333034497</v>
      </c>
      <c r="W454" s="53">
        <v>21.360905051231299</v>
      </c>
      <c r="X454" s="53">
        <v>2243.5116295814501</v>
      </c>
      <c r="Y454" s="12"/>
      <c r="Z454" s="55">
        <v>0</v>
      </c>
      <c r="AA454" s="55">
        <v>0.59651600000000005</v>
      </c>
      <c r="AB454" s="55">
        <v>9.3220300000000006E-2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0.31026369999999998</v>
      </c>
      <c r="AL454" s="12"/>
      <c r="AM454" s="55">
        <v>0</v>
      </c>
      <c r="AN454" s="55">
        <v>0.61295699999999997</v>
      </c>
      <c r="AO454" s="55">
        <v>0.11240120000000001</v>
      </c>
      <c r="AP454" s="55">
        <v>0</v>
      </c>
      <c r="AQ454" s="55">
        <v>0</v>
      </c>
      <c r="AR454" s="55">
        <v>0</v>
      </c>
      <c r="AS454" s="55">
        <v>0</v>
      </c>
      <c r="AT454" s="55">
        <v>0</v>
      </c>
      <c r="AU454" s="55">
        <v>0</v>
      </c>
      <c r="AV454" s="55">
        <v>0</v>
      </c>
      <c r="AW454" s="55">
        <v>0.27464179999999999</v>
      </c>
      <c r="AX454" s="55">
        <v>0</v>
      </c>
      <c r="AZ454" s="29"/>
    </row>
    <row r="455" spans="2:52" ht="12.75" customHeight="1" x14ac:dyDescent="0.2">
      <c r="B455" s="16" t="s">
        <v>221</v>
      </c>
      <c r="C455" s="16" t="s">
        <v>341</v>
      </c>
      <c r="D455" s="16" t="s">
        <v>37</v>
      </c>
      <c r="E455" s="16"/>
      <c r="F455" s="53">
        <v>401177.09559780301</v>
      </c>
      <c r="G455" s="54">
        <v>0.166566264067044</v>
      </c>
      <c r="H455" s="54">
        <v>13.9086638012324</v>
      </c>
      <c r="I455" s="54">
        <v>48.364552530772798</v>
      </c>
      <c r="J455" s="54">
        <v>35.5956630998243</v>
      </c>
      <c r="K455" s="54">
        <v>0.478049412740154</v>
      </c>
      <c r="L455" s="54">
        <v>2.6219237147165501E-2</v>
      </c>
      <c r="M455" s="54">
        <v>1.4602856509255999</v>
      </c>
      <c r="N455" s="12"/>
      <c r="O455" s="53">
        <v>14853.5137310028</v>
      </c>
      <c r="P455" s="53">
        <v>164321.038704395</v>
      </c>
      <c r="Q455" s="53">
        <v>9673.8141117095893</v>
      </c>
      <c r="R455" s="53">
        <v>95878.707468628796</v>
      </c>
      <c r="S455" s="53">
        <v>77.329261779785099</v>
      </c>
      <c r="T455" s="53">
        <v>25930.652584493098</v>
      </c>
      <c r="U455" s="53">
        <v>88398.107530355395</v>
      </c>
      <c r="V455" s="53">
        <v>0</v>
      </c>
      <c r="W455" s="53">
        <v>0</v>
      </c>
      <c r="X455" s="53">
        <v>2043.93220543861</v>
      </c>
      <c r="Y455" s="12"/>
      <c r="Z455" s="55">
        <v>0</v>
      </c>
      <c r="AA455" s="55">
        <v>0</v>
      </c>
      <c r="AB455" s="55">
        <v>0.22549720000000001</v>
      </c>
      <c r="AC455" s="55">
        <v>0</v>
      </c>
      <c r="AD455" s="55">
        <v>0</v>
      </c>
      <c r="AE455" s="55">
        <v>3.0313900000000001E-2</v>
      </c>
      <c r="AF455" s="55">
        <v>0</v>
      </c>
      <c r="AG455" s="55">
        <v>0.74418879999999998</v>
      </c>
      <c r="AH455" s="55">
        <v>0</v>
      </c>
      <c r="AI455" s="55">
        <v>0</v>
      </c>
      <c r="AJ455" s="55">
        <v>0</v>
      </c>
      <c r="AK455" s="55">
        <v>0</v>
      </c>
      <c r="AL455" s="12"/>
      <c r="AM455" s="55">
        <v>0</v>
      </c>
      <c r="AN455" s="55">
        <v>0</v>
      </c>
      <c r="AO455" s="55">
        <v>0.26266450000000002</v>
      </c>
      <c r="AP455" s="55">
        <v>0</v>
      </c>
      <c r="AQ455" s="55">
        <v>0</v>
      </c>
      <c r="AR455" s="55">
        <v>3.74969E-2</v>
      </c>
      <c r="AS455" s="55">
        <v>0</v>
      </c>
      <c r="AT455" s="55">
        <v>0.69983859999999998</v>
      </c>
      <c r="AU455" s="55">
        <v>0</v>
      </c>
      <c r="AV455" s="55">
        <v>0</v>
      </c>
      <c r="AW455" s="55">
        <v>0</v>
      </c>
      <c r="AX455" s="55">
        <v>0</v>
      </c>
      <c r="AZ455" s="29"/>
    </row>
    <row r="456" spans="2:52" ht="12.75" customHeight="1" x14ac:dyDescent="0.2">
      <c r="B456" s="16" t="s">
        <v>222</v>
      </c>
      <c r="C456" s="16" t="s">
        <v>341</v>
      </c>
      <c r="D456" s="16" t="s">
        <v>37</v>
      </c>
      <c r="E456" s="16"/>
      <c r="F456" s="53">
        <v>1299324.2969124301</v>
      </c>
      <c r="G456" s="54">
        <v>1.29899423855223</v>
      </c>
      <c r="H456" s="54">
        <v>1.9851156176845799</v>
      </c>
      <c r="I456" s="54">
        <v>53.210425923550901</v>
      </c>
      <c r="J456" s="54">
        <v>29.217321433824001</v>
      </c>
      <c r="K456" s="54">
        <v>0.56608780718235996</v>
      </c>
      <c r="L456" s="54">
        <v>12.546433655638999</v>
      </c>
      <c r="M456" s="54">
        <v>0.84793908429572495</v>
      </c>
      <c r="N456" s="12"/>
      <c r="O456" s="53">
        <v>171697.89075684501</v>
      </c>
      <c r="P456" s="53">
        <v>226790.90338164501</v>
      </c>
      <c r="Q456" s="53">
        <v>258933.28846615501</v>
      </c>
      <c r="R456" s="53">
        <v>132487.17907220099</v>
      </c>
      <c r="S456" s="53">
        <v>173351.94685649799</v>
      </c>
      <c r="T456" s="53">
        <v>88019.428742647098</v>
      </c>
      <c r="U456" s="53">
        <v>186409.60402470801</v>
      </c>
      <c r="V456" s="53">
        <v>46597.390987396197</v>
      </c>
      <c r="W456" s="53">
        <v>1.66577661037445</v>
      </c>
      <c r="X456" s="53">
        <v>15034.998847723</v>
      </c>
      <c r="Y456" s="12"/>
      <c r="Z456" s="55">
        <v>0.46536</v>
      </c>
      <c r="AA456" s="55">
        <v>0</v>
      </c>
      <c r="AB456" s="55">
        <v>5.29472E-2</v>
      </c>
      <c r="AC456" s="55">
        <v>0</v>
      </c>
      <c r="AD456" s="55">
        <v>4.1929000000000003E-3</v>
      </c>
      <c r="AE456" s="55">
        <v>0</v>
      </c>
      <c r="AF456" s="55">
        <v>0</v>
      </c>
      <c r="AG456" s="55">
        <v>9.6192299999999994E-2</v>
      </c>
      <c r="AH456" s="55">
        <v>0</v>
      </c>
      <c r="AI456" s="55">
        <v>0</v>
      </c>
      <c r="AJ456" s="55">
        <v>0</v>
      </c>
      <c r="AK456" s="55">
        <v>0.38130760000000002</v>
      </c>
      <c r="AL456" s="12"/>
      <c r="AM456" s="55">
        <v>0.41145989999999999</v>
      </c>
      <c r="AN456" s="55">
        <v>0</v>
      </c>
      <c r="AO456" s="55">
        <v>4.76858E-2</v>
      </c>
      <c r="AP456" s="55">
        <v>0</v>
      </c>
      <c r="AQ456" s="55">
        <v>0.118418</v>
      </c>
      <c r="AR456" s="55">
        <v>0</v>
      </c>
      <c r="AS456" s="55">
        <v>0</v>
      </c>
      <c r="AT456" s="55">
        <v>8.5508100000000004E-2</v>
      </c>
      <c r="AU456" s="55">
        <v>0</v>
      </c>
      <c r="AV456" s="55">
        <v>0</v>
      </c>
      <c r="AW456" s="55">
        <v>0.33692820000000001</v>
      </c>
      <c r="AX456" s="55">
        <v>0</v>
      </c>
      <c r="AZ456" s="29"/>
    </row>
    <row r="457" spans="2:52" ht="12.75" customHeight="1" x14ac:dyDescent="0.2">
      <c r="B457" s="16" t="s">
        <v>223</v>
      </c>
      <c r="C457" s="16" t="s">
        <v>351</v>
      </c>
      <c r="D457" s="16" t="s">
        <v>35</v>
      </c>
      <c r="E457" s="16"/>
      <c r="F457" s="53">
        <v>297462.54962521698</v>
      </c>
      <c r="G457" s="54">
        <v>4.8712694141881103</v>
      </c>
      <c r="H457" s="54">
        <v>31.514442395053202</v>
      </c>
      <c r="I457" s="54">
        <v>25.542851616402299</v>
      </c>
      <c r="J457" s="54">
        <v>22.5887418670914</v>
      </c>
      <c r="K457" s="54">
        <v>4.2771494872840403</v>
      </c>
      <c r="L457" s="54">
        <v>0</v>
      </c>
      <c r="M457" s="54">
        <v>3.7913222705070799</v>
      </c>
      <c r="N457" s="12"/>
      <c r="O457" s="53">
        <v>1417.2005457878099</v>
      </c>
      <c r="P457" s="53">
        <v>10046.432069063099</v>
      </c>
      <c r="Q457" s="53">
        <v>100299.78705042601</v>
      </c>
      <c r="R457" s="53">
        <v>21447.120388329</v>
      </c>
      <c r="S457" s="53">
        <v>70034.354974389003</v>
      </c>
      <c r="T457" s="53">
        <v>24507.531750619401</v>
      </c>
      <c r="U457" s="53">
        <v>56869.778643369602</v>
      </c>
      <c r="V457" s="53">
        <v>11360.7797898054</v>
      </c>
      <c r="W457" s="53">
        <v>228.94635617732999</v>
      </c>
      <c r="X457" s="53">
        <v>1250.61805725097</v>
      </c>
      <c r="Y457" s="12"/>
      <c r="Z457" s="55">
        <v>0</v>
      </c>
      <c r="AA457" s="55">
        <v>0.95371669999999997</v>
      </c>
      <c r="AB457" s="55">
        <v>4.6283299999999999E-2</v>
      </c>
      <c r="AC457" s="55">
        <v>0</v>
      </c>
      <c r="AD457" s="55">
        <v>0</v>
      </c>
      <c r="AE457" s="55">
        <v>0</v>
      </c>
      <c r="AF457" s="55">
        <v>0</v>
      </c>
      <c r="AG457" s="55">
        <v>0</v>
      </c>
      <c r="AH457" s="55">
        <v>0</v>
      </c>
      <c r="AI457" s="55">
        <v>0</v>
      </c>
      <c r="AJ457" s="55">
        <v>0</v>
      </c>
      <c r="AK457" s="55">
        <v>0</v>
      </c>
      <c r="AL457" s="12"/>
      <c r="AM457" s="55">
        <v>0</v>
      </c>
      <c r="AN457" s="55">
        <v>0.92588740000000003</v>
      </c>
      <c r="AO457" s="55">
        <v>7.4112600000000001E-2</v>
      </c>
      <c r="AP457" s="55">
        <v>0</v>
      </c>
      <c r="AQ457" s="55">
        <v>0</v>
      </c>
      <c r="AR457" s="55">
        <v>0</v>
      </c>
      <c r="AS457" s="55">
        <v>0</v>
      </c>
      <c r="AT457" s="55">
        <v>0</v>
      </c>
      <c r="AU457" s="55">
        <v>0</v>
      </c>
      <c r="AV457" s="55">
        <v>0</v>
      </c>
      <c r="AW457" s="55">
        <v>0</v>
      </c>
      <c r="AX457" s="55">
        <v>0</v>
      </c>
      <c r="AZ457" s="29"/>
    </row>
    <row r="458" spans="2:52" ht="12.75" customHeight="1" x14ac:dyDescent="0.2">
      <c r="B458" s="16" t="s">
        <v>224</v>
      </c>
      <c r="C458" s="16" t="s">
        <v>34</v>
      </c>
      <c r="D458" s="16" t="s">
        <v>34</v>
      </c>
      <c r="E458" s="16" t="s">
        <v>42</v>
      </c>
      <c r="F458" s="53">
        <v>310170.62818863901</v>
      </c>
      <c r="G458" s="54">
        <v>0.42818384815121702</v>
      </c>
      <c r="H458" s="54">
        <v>45.715841713342797</v>
      </c>
      <c r="I458" s="54">
        <v>29.1584047397691</v>
      </c>
      <c r="J458" s="54">
        <v>20.297618744794001</v>
      </c>
      <c r="K458" s="54">
        <v>3.7084300262943701</v>
      </c>
      <c r="L458" s="54">
        <v>6.8041312034768802E-4</v>
      </c>
      <c r="M458" s="54">
        <v>0.545510721983547</v>
      </c>
      <c r="N458" s="12"/>
      <c r="O458" s="53">
        <v>1033.6533503532401</v>
      </c>
      <c r="P458" s="53">
        <v>8568.3751180171894</v>
      </c>
      <c r="Q458" s="53">
        <v>13655.2513915896</v>
      </c>
      <c r="R458" s="53">
        <v>177163.09800359601</v>
      </c>
      <c r="S458" s="53">
        <v>1405.14541220664</v>
      </c>
      <c r="T458" s="53">
        <v>84480.426358759403</v>
      </c>
      <c r="U458" s="53">
        <v>22654.040735185099</v>
      </c>
      <c r="V458" s="53">
        <v>119.812358856201</v>
      </c>
      <c r="W458" s="53">
        <v>0</v>
      </c>
      <c r="X458" s="53">
        <v>1090.82546007633</v>
      </c>
      <c r="Y458" s="12"/>
      <c r="Z458" s="55">
        <v>0</v>
      </c>
      <c r="AA458" s="55">
        <v>0</v>
      </c>
      <c r="AB458" s="55">
        <v>0</v>
      </c>
      <c r="AC458" s="55">
        <v>0</v>
      </c>
      <c r="AD458" s="55">
        <v>0</v>
      </c>
      <c r="AE458" s="55">
        <v>0.41835990000000001</v>
      </c>
      <c r="AF458" s="55">
        <v>0</v>
      </c>
      <c r="AG458" s="55">
        <v>0</v>
      </c>
      <c r="AH458" s="55">
        <v>0.55202530000000005</v>
      </c>
      <c r="AI458" s="55">
        <v>0</v>
      </c>
      <c r="AJ458" s="55">
        <v>0</v>
      </c>
      <c r="AK458" s="55">
        <v>2.96149E-2</v>
      </c>
      <c r="AL458" s="12"/>
      <c r="AM458" s="55">
        <v>0</v>
      </c>
      <c r="AN458" s="55">
        <v>0</v>
      </c>
      <c r="AO458" s="55">
        <v>0</v>
      </c>
      <c r="AP458" s="55">
        <v>0</v>
      </c>
      <c r="AQ458" s="55">
        <v>0</v>
      </c>
      <c r="AR458" s="55">
        <v>0.4013099</v>
      </c>
      <c r="AS458" s="55">
        <v>0</v>
      </c>
      <c r="AT458" s="55">
        <v>0</v>
      </c>
      <c r="AU458" s="55">
        <v>0</v>
      </c>
      <c r="AV458" s="55">
        <v>0.564388</v>
      </c>
      <c r="AW458" s="55">
        <v>3.4302100000000002E-2</v>
      </c>
      <c r="AX458" s="55">
        <v>0</v>
      </c>
      <c r="AZ458" s="29"/>
    </row>
    <row r="459" spans="2:52" ht="12.75" customHeight="1" x14ac:dyDescent="0.2">
      <c r="B459" s="16" t="s">
        <v>225</v>
      </c>
      <c r="C459" s="16" t="s">
        <v>335</v>
      </c>
      <c r="D459" s="16" t="s">
        <v>33</v>
      </c>
      <c r="E459" s="16" t="s">
        <v>42</v>
      </c>
      <c r="F459" s="53">
        <v>88613.155355989904</v>
      </c>
      <c r="G459" s="54">
        <v>8.5225726841915392</v>
      </c>
      <c r="H459" s="54">
        <v>19.808838873249002</v>
      </c>
      <c r="I459" s="54">
        <v>40.109060877189201</v>
      </c>
      <c r="J459" s="54">
        <v>26.481873050049199</v>
      </c>
      <c r="K459" s="54">
        <v>2.5994528620813102</v>
      </c>
      <c r="L459" s="54">
        <v>1.67453188435772E-3</v>
      </c>
      <c r="M459" s="54">
        <v>0.59696782538782001</v>
      </c>
      <c r="N459" s="12"/>
      <c r="O459" s="53">
        <v>112.85489654541</v>
      </c>
      <c r="P459" s="53">
        <v>190.03316259384101</v>
      </c>
      <c r="Q459" s="53">
        <v>32493.9677339792</v>
      </c>
      <c r="R459" s="53">
        <v>1666.7142899632399</v>
      </c>
      <c r="S459" s="53">
        <v>7052.6073255538904</v>
      </c>
      <c r="T459" s="53">
        <v>11145.6855334639</v>
      </c>
      <c r="U459" s="53">
        <v>35885.151165425697</v>
      </c>
      <c r="V459" s="53">
        <v>65.455612182617102</v>
      </c>
      <c r="W459" s="53">
        <v>0.68563628196716297</v>
      </c>
      <c r="X459" s="53">
        <v>0</v>
      </c>
      <c r="Y459" s="12"/>
      <c r="Z459" s="55">
        <v>0</v>
      </c>
      <c r="AA459" s="55">
        <v>0</v>
      </c>
      <c r="AB459" s="55">
        <v>0</v>
      </c>
      <c r="AC459" s="55">
        <v>0</v>
      </c>
      <c r="AD459" s="55">
        <v>0</v>
      </c>
      <c r="AE459" s="55">
        <v>0</v>
      </c>
      <c r="AF459" s="55">
        <v>1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12"/>
      <c r="AM459" s="55">
        <v>0</v>
      </c>
      <c r="AN459" s="55">
        <v>0</v>
      </c>
      <c r="AO459" s="55">
        <v>0</v>
      </c>
      <c r="AP459" s="55">
        <v>0</v>
      </c>
      <c r="AQ459" s="55">
        <v>0</v>
      </c>
      <c r="AR459" s="55">
        <v>0</v>
      </c>
      <c r="AS459" s="55">
        <v>1</v>
      </c>
      <c r="AT459" s="55">
        <v>0</v>
      </c>
      <c r="AU459" s="55">
        <v>0</v>
      </c>
      <c r="AV459" s="55">
        <v>0</v>
      </c>
      <c r="AW459" s="55">
        <v>0</v>
      </c>
      <c r="AX459" s="55">
        <v>0</v>
      </c>
      <c r="AZ459" s="29"/>
    </row>
    <row r="460" spans="2:52" ht="12.75" customHeight="1" x14ac:dyDescent="0.2">
      <c r="B460" s="16" t="s">
        <v>226</v>
      </c>
      <c r="C460" s="16" t="s">
        <v>347</v>
      </c>
      <c r="D460" s="16" t="s">
        <v>36</v>
      </c>
      <c r="E460" s="16"/>
      <c r="F460" s="53">
        <v>11401.4763937592</v>
      </c>
      <c r="G460" s="54">
        <v>1.0843353953127199</v>
      </c>
      <c r="H460" s="54">
        <v>14.795456781535872</v>
      </c>
      <c r="I460" s="54">
        <v>2.2153230992081799E-4</v>
      </c>
      <c r="J460" s="54">
        <v>0.62142899065023405</v>
      </c>
      <c r="K460" s="54">
        <v>2.6570997335495599</v>
      </c>
      <c r="L460" s="54">
        <v>88.776345266879304</v>
      </c>
      <c r="M460" s="54">
        <v>3.5093284241737499</v>
      </c>
      <c r="N460" s="12"/>
      <c r="O460" s="53">
        <v>13.1603984832763</v>
      </c>
      <c r="P460" s="53">
        <v>413.48140835762001</v>
      </c>
      <c r="Q460" s="53">
        <v>0</v>
      </c>
      <c r="R460" s="53">
        <v>6763.2955546378998</v>
      </c>
      <c r="S460" s="53">
        <v>0</v>
      </c>
      <c r="T460" s="53">
        <v>4021.7610263824399</v>
      </c>
      <c r="U460" s="53">
        <v>163.25029754638601</v>
      </c>
      <c r="V460" s="53">
        <v>0</v>
      </c>
      <c r="W460" s="53">
        <v>3.09133368730545</v>
      </c>
      <c r="X460" s="53">
        <v>23.436374664306602</v>
      </c>
      <c r="Y460" s="12"/>
      <c r="Z460" s="55">
        <v>0</v>
      </c>
      <c r="AA460" s="55">
        <v>0</v>
      </c>
      <c r="AB460" s="55">
        <v>0</v>
      </c>
      <c r="AC460" s="55">
        <v>0</v>
      </c>
      <c r="AD460" s="55">
        <v>0</v>
      </c>
      <c r="AE460" s="55">
        <v>0</v>
      </c>
      <c r="AF460" s="55">
        <v>0</v>
      </c>
      <c r="AG460" s="55">
        <v>0</v>
      </c>
      <c r="AH460" s="55">
        <v>0</v>
      </c>
      <c r="AI460" s="55">
        <v>0</v>
      </c>
      <c r="AJ460" s="55">
        <v>0</v>
      </c>
      <c r="AK460" s="55">
        <v>0</v>
      </c>
      <c r="AL460" s="12"/>
      <c r="AM460" s="55">
        <v>0</v>
      </c>
      <c r="AN460" s="55">
        <v>0</v>
      </c>
      <c r="AO460" s="55">
        <v>0</v>
      </c>
      <c r="AP460" s="55">
        <v>0</v>
      </c>
      <c r="AQ460" s="55">
        <v>1</v>
      </c>
      <c r="AR460" s="55">
        <v>0</v>
      </c>
      <c r="AS460" s="55">
        <v>0</v>
      </c>
      <c r="AT460" s="55">
        <v>0</v>
      </c>
      <c r="AU460" s="55">
        <v>0</v>
      </c>
      <c r="AV460" s="55">
        <v>0</v>
      </c>
      <c r="AW460" s="55">
        <v>0</v>
      </c>
      <c r="AX460" s="55">
        <v>0</v>
      </c>
      <c r="AZ460" s="29"/>
    </row>
    <row r="461" spans="2:52" ht="12.75" customHeight="1" x14ac:dyDescent="0.2">
      <c r="B461" s="16" t="s">
        <v>227</v>
      </c>
      <c r="C461" s="16" t="s">
        <v>352</v>
      </c>
      <c r="D461" s="16" t="s">
        <v>35</v>
      </c>
      <c r="E461" s="16"/>
      <c r="F461" s="53">
        <v>99048.247878968701</v>
      </c>
      <c r="G461" s="54">
        <v>7.8511725004424804</v>
      </c>
      <c r="H461" s="54">
        <v>10.605131555679</v>
      </c>
      <c r="I461" s="54">
        <v>51.1269353331136</v>
      </c>
      <c r="J461" s="54">
        <v>17.599239893125201</v>
      </c>
      <c r="K461" s="54">
        <v>5.1081947061654001</v>
      </c>
      <c r="L461" s="54">
        <v>6.5243284270867698E-3</v>
      </c>
      <c r="M461" s="54">
        <v>1.40018119154162</v>
      </c>
      <c r="N461" s="12"/>
      <c r="O461" s="53">
        <v>91.142662048339801</v>
      </c>
      <c r="P461" s="53">
        <v>266.59616279602</v>
      </c>
      <c r="Q461" s="53">
        <v>46796.665646493399</v>
      </c>
      <c r="R461" s="53">
        <v>2591.4452410936301</v>
      </c>
      <c r="S461" s="53">
        <v>24985.8063576817</v>
      </c>
      <c r="T461" s="53">
        <v>5310.0920993089603</v>
      </c>
      <c r="U461" s="53">
        <v>18706.559804439501</v>
      </c>
      <c r="V461" s="53">
        <v>276.021832227706</v>
      </c>
      <c r="W461" s="53">
        <v>23.918072879314401</v>
      </c>
      <c r="X461" s="53">
        <v>0</v>
      </c>
      <c r="Y461" s="12"/>
      <c r="Z461" s="55">
        <v>0</v>
      </c>
      <c r="AA461" s="55">
        <v>0</v>
      </c>
      <c r="AB461" s="55">
        <v>0</v>
      </c>
      <c r="AC461" s="55">
        <v>0</v>
      </c>
      <c r="AD461" s="55">
        <v>0</v>
      </c>
      <c r="AE461" s="55">
        <v>0.32915430000000001</v>
      </c>
      <c r="AF461" s="55">
        <v>0</v>
      </c>
      <c r="AG461" s="55">
        <v>0.41613919999999999</v>
      </c>
      <c r="AH461" s="55">
        <v>0</v>
      </c>
      <c r="AI461" s="55">
        <v>0.25470660000000001</v>
      </c>
      <c r="AJ461" s="55">
        <v>0</v>
      </c>
      <c r="AK461" s="55">
        <v>0</v>
      </c>
      <c r="AL461" s="12"/>
      <c r="AM461" s="55">
        <v>0</v>
      </c>
      <c r="AN461" s="55">
        <v>0</v>
      </c>
      <c r="AO461" s="55">
        <v>0</v>
      </c>
      <c r="AP461" s="55">
        <v>0</v>
      </c>
      <c r="AQ461" s="55">
        <v>0</v>
      </c>
      <c r="AR461" s="55">
        <v>0.30934020000000001</v>
      </c>
      <c r="AS461" s="55">
        <v>0</v>
      </c>
      <c r="AT461" s="55">
        <v>0.454156</v>
      </c>
      <c r="AU461" s="55">
        <v>0.23650389999999999</v>
      </c>
      <c r="AV461" s="55">
        <v>0</v>
      </c>
      <c r="AW461" s="55">
        <v>0</v>
      </c>
      <c r="AX461" s="55">
        <v>0</v>
      </c>
      <c r="AZ461" s="29"/>
    </row>
    <row r="462" spans="2:52" ht="12.75" customHeight="1" x14ac:dyDescent="0.2">
      <c r="B462" s="16" t="s">
        <v>228</v>
      </c>
      <c r="C462" s="16" t="s">
        <v>34</v>
      </c>
      <c r="D462" s="16" t="s">
        <v>34</v>
      </c>
      <c r="E462" s="16" t="s">
        <v>42</v>
      </c>
      <c r="F462" s="53">
        <v>237266.43135744301</v>
      </c>
      <c r="G462" s="54">
        <v>9.0529919468475306</v>
      </c>
      <c r="H462" s="54">
        <v>32.656370433576697</v>
      </c>
      <c r="I462" s="54">
        <v>27.470501568917101</v>
      </c>
      <c r="J462" s="54">
        <v>26.913508600689401</v>
      </c>
      <c r="K462" s="54">
        <v>3.2207556538120001</v>
      </c>
      <c r="L462" s="54">
        <v>5.7408525591472602E-2</v>
      </c>
      <c r="M462" s="54">
        <v>0.30301968589355899</v>
      </c>
      <c r="N462" s="12"/>
      <c r="O462" s="53">
        <v>2498.3968666791902</v>
      </c>
      <c r="P462" s="53">
        <v>9221.0194705724698</v>
      </c>
      <c r="Q462" s="53">
        <v>73273.200184106798</v>
      </c>
      <c r="R462" s="53">
        <v>34238.866425514199</v>
      </c>
      <c r="S462" s="53">
        <v>30448.113420069199</v>
      </c>
      <c r="T462" s="53">
        <v>30963.822433590802</v>
      </c>
      <c r="U462" s="53">
        <v>54361.4340761899</v>
      </c>
      <c r="V462" s="53">
        <v>1739.8790702819799</v>
      </c>
      <c r="W462" s="53">
        <v>0</v>
      </c>
      <c r="X462" s="53">
        <v>521.69941043853703</v>
      </c>
      <c r="Y462" s="12"/>
      <c r="Z462" s="55">
        <v>0</v>
      </c>
      <c r="AA462" s="55">
        <v>0</v>
      </c>
      <c r="AB462" s="55">
        <v>0</v>
      </c>
      <c r="AC462" s="55">
        <v>4.8184999999999999E-3</v>
      </c>
      <c r="AD462" s="55">
        <v>0</v>
      </c>
      <c r="AE462" s="55">
        <v>0.36173569999999999</v>
      </c>
      <c r="AF462" s="55">
        <v>0</v>
      </c>
      <c r="AG462" s="55">
        <v>0</v>
      </c>
      <c r="AH462" s="55">
        <v>0.53134700000000001</v>
      </c>
      <c r="AI462" s="55">
        <v>0</v>
      </c>
      <c r="AJ462" s="55">
        <v>0</v>
      </c>
      <c r="AK462" s="55">
        <v>0.1020987</v>
      </c>
      <c r="AL462" s="12"/>
      <c r="AM462" s="55">
        <v>0</v>
      </c>
      <c r="AN462" s="55">
        <v>0</v>
      </c>
      <c r="AO462" s="55">
        <v>0</v>
      </c>
      <c r="AP462" s="55">
        <v>3.0523999999999998E-3</v>
      </c>
      <c r="AQ462" s="55">
        <v>0</v>
      </c>
      <c r="AR462" s="55">
        <v>0.26676119999999998</v>
      </c>
      <c r="AS462" s="55">
        <v>0</v>
      </c>
      <c r="AT462" s="55">
        <v>0</v>
      </c>
      <c r="AU462" s="55">
        <v>0</v>
      </c>
      <c r="AV462" s="55">
        <v>0.57756459999999998</v>
      </c>
      <c r="AW462" s="55">
        <v>0.1526218</v>
      </c>
      <c r="AX462" s="55">
        <v>0</v>
      </c>
      <c r="AZ462" s="29"/>
    </row>
    <row r="463" spans="2:52" ht="12.75" customHeight="1" x14ac:dyDescent="0.2">
      <c r="B463" s="16" t="s">
        <v>229</v>
      </c>
      <c r="C463" s="16" t="s">
        <v>34</v>
      </c>
      <c r="D463" s="16" t="s">
        <v>34</v>
      </c>
      <c r="E463" s="16"/>
      <c r="F463" s="53">
        <v>16858095.918206301</v>
      </c>
      <c r="G463" s="54">
        <v>0.28979320922656798</v>
      </c>
      <c r="H463" s="54">
        <v>7.1869685233428502</v>
      </c>
      <c r="I463" s="54">
        <v>47.948629608217097</v>
      </c>
      <c r="J463" s="54">
        <v>33.3704280629685</v>
      </c>
      <c r="K463" s="54">
        <v>0.29216608611526201</v>
      </c>
      <c r="L463" s="54">
        <v>8.3957836145467102</v>
      </c>
      <c r="M463" s="54">
        <v>1.5184084125087201</v>
      </c>
      <c r="N463" s="12"/>
      <c r="O463" s="53">
        <v>93389.536785542907</v>
      </c>
      <c r="P463" s="53">
        <v>519139.12046203</v>
      </c>
      <c r="Q463" s="53">
        <v>3255392.1446671402</v>
      </c>
      <c r="R463" s="53">
        <v>3802234.7352391002</v>
      </c>
      <c r="S463" s="53">
        <v>1276926.07022327</v>
      </c>
      <c r="T463" s="53">
        <v>3983256.30008341</v>
      </c>
      <c r="U463" s="53">
        <v>3603417.66008454</v>
      </c>
      <c r="V463" s="53">
        <v>97658.409202307404</v>
      </c>
      <c r="W463" s="53">
        <v>858.24061638116802</v>
      </c>
      <c r="X463" s="53">
        <v>225823.70084260401</v>
      </c>
      <c r="Y463" s="12"/>
      <c r="Z463" s="55">
        <v>0</v>
      </c>
      <c r="AA463" s="55">
        <v>0</v>
      </c>
      <c r="AB463" s="55">
        <v>0</v>
      </c>
      <c r="AC463" s="55">
        <v>0.11507879999999999</v>
      </c>
      <c r="AD463" s="55">
        <v>4.8099999999999997E-5</v>
      </c>
      <c r="AE463" s="55">
        <v>6.5227000000000002E-3</v>
      </c>
      <c r="AF463" s="55">
        <v>0</v>
      </c>
      <c r="AG463" s="55">
        <v>0</v>
      </c>
      <c r="AH463" s="55">
        <v>0.68638690000000002</v>
      </c>
      <c r="AI463" s="55">
        <v>0.16445650000000001</v>
      </c>
      <c r="AJ463" s="55">
        <v>1.216E-4</v>
      </c>
      <c r="AK463" s="55">
        <v>2.7385400000000001E-2</v>
      </c>
      <c r="AL463" s="12"/>
      <c r="AM463" s="55">
        <v>0</v>
      </c>
      <c r="AN463" s="55">
        <v>0</v>
      </c>
      <c r="AO463" s="55">
        <v>0</v>
      </c>
      <c r="AP463" s="55">
        <v>2.8542399999999999E-2</v>
      </c>
      <c r="AQ463" s="55">
        <v>1.428E-4</v>
      </c>
      <c r="AR463" s="55">
        <v>3.5752000000000002E-3</v>
      </c>
      <c r="AS463" s="55">
        <v>0</v>
      </c>
      <c r="AT463" s="55">
        <v>0</v>
      </c>
      <c r="AU463" s="55">
        <v>0.25038329999999998</v>
      </c>
      <c r="AV463" s="55">
        <v>0.61713340000000005</v>
      </c>
      <c r="AW463" s="55">
        <v>2.2577199999999999E-2</v>
      </c>
      <c r="AX463" s="55">
        <v>7.7645699999999998E-2</v>
      </c>
      <c r="AZ463" s="29"/>
    </row>
    <row r="464" spans="2:52" ht="12.75" customHeight="1" x14ac:dyDescent="0.2">
      <c r="B464" s="16" t="s">
        <v>230</v>
      </c>
      <c r="C464" s="16" t="s">
        <v>346</v>
      </c>
      <c r="D464" s="16" t="s">
        <v>36</v>
      </c>
      <c r="E464" s="16"/>
      <c r="F464" s="53">
        <v>25366.709375202601</v>
      </c>
      <c r="G464" s="54">
        <v>0.32376835381864599</v>
      </c>
      <c r="H464" s="54">
        <v>44.873531291219798</v>
      </c>
      <c r="I464" s="54">
        <v>13.6100992580431</v>
      </c>
      <c r="J464" s="54">
        <v>27.476374866585001</v>
      </c>
      <c r="K464" s="54">
        <v>7.0901818649357597</v>
      </c>
      <c r="L464" s="54">
        <v>0.204679026675091</v>
      </c>
      <c r="M464" s="54">
        <v>6.4213653487017197</v>
      </c>
      <c r="N464" s="12"/>
      <c r="O464" s="53">
        <v>104.068223953247</v>
      </c>
      <c r="P464" s="53">
        <v>34.392967224121001</v>
      </c>
      <c r="Q464" s="53">
        <v>7343.05630075931</v>
      </c>
      <c r="R464" s="53">
        <v>0</v>
      </c>
      <c r="S464" s="53">
        <v>13518.0543788671</v>
      </c>
      <c r="T464" s="53">
        <v>42.992374420166001</v>
      </c>
      <c r="U464" s="53">
        <v>200.35061836242599</v>
      </c>
      <c r="V464" s="53">
        <v>2144.0112876891999</v>
      </c>
      <c r="W464" s="53">
        <v>0</v>
      </c>
      <c r="X464" s="53">
        <v>1979.7832239270199</v>
      </c>
      <c r="Y464" s="12"/>
      <c r="Z464" s="55">
        <v>0</v>
      </c>
      <c r="AA464" s="55">
        <v>0</v>
      </c>
      <c r="AB464" s="55">
        <v>0.76237619999999995</v>
      </c>
      <c r="AC464" s="55">
        <v>0</v>
      </c>
      <c r="AD464" s="55">
        <v>0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0.2376238</v>
      </c>
      <c r="AL464" s="12"/>
      <c r="AM464" s="55">
        <v>0</v>
      </c>
      <c r="AN464" s="55">
        <v>0</v>
      </c>
      <c r="AO464" s="55">
        <v>0.77148079999999997</v>
      </c>
      <c r="AP464" s="55">
        <v>0</v>
      </c>
      <c r="AQ464" s="55">
        <v>0</v>
      </c>
      <c r="AR464" s="55">
        <v>0</v>
      </c>
      <c r="AS464" s="55">
        <v>0</v>
      </c>
      <c r="AT464" s="55">
        <v>0</v>
      </c>
      <c r="AU464" s="55">
        <v>0</v>
      </c>
      <c r="AV464" s="55">
        <v>0</v>
      </c>
      <c r="AW464" s="55">
        <v>0.22851920000000001</v>
      </c>
      <c r="AX464" s="55">
        <v>0</v>
      </c>
      <c r="AZ464" s="29"/>
    </row>
    <row r="465" spans="2:52" ht="12.75" customHeight="1" x14ac:dyDescent="0.2">
      <c r="B465" s="16" t="s">
        <v>231</v>
      </c>
      <c r="C465" s="16" t="s">
        <v>340</v>
      </c>
      <c r="D465" s="16"/>
      <c r="E465" s="16"/>
      <c r="F465" s="53">
        <v>280.04979419708201</v>
      </c>
      <c r="G465" s="54">
        <v>1.3988116733123101E-2</v>
      </c>
      <c r="H465" s="54">
        <v>6.1416642849301102</v>
      </c>
      <c r="I465" s="54">
        <v>6.9489875046733003</v>
      </c>
      <c r="J465" s="54">
        <v>11.0020188190477</v>
      </c>
      <c r="K465" s="54">
        <v>0.27668458703483101</v>
      </c>
      <c r="L465" s="54">
        <v>0.47118880118305401</v>
      </c>
      <c r="M465" s="54">
        <v>22.354293264881299</v>
      </c>
      <c r="N465" s="12"/>
      <c r="O465" s="53">
        <v>280.04979419708201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  <c r="U465" s="53">
        <v>0</v>
      </c>
      <c r="V465" s="53">
        <v>0</v>
      </c>
      <c r="W465" s="53">
        <v>0</v>
      </c>
      <c r="X465" s="53">
        <v>0</v>
      </c>
      <c r="Y465" s="12"/>
      <c r="Z465" s="55">
        <v>0</v>
      </c>
      <c r="AA465" s="55">
        <v>0</v>
      </c>
      <c r="AB465" s="55">
        <v>0</v>
      </c>
      <c r="AC465" s="55">
        <v>0</v>
      </c>
      <c r="AD465" s="55">
        <v>0</v>
      </c>
      <c r="AE465" s="55">
        <v>0</v>
      </c>
      <c r="AF465" s="55">
        <v>0</v>
      </c>
      <c r="AG465" s="55">
        <v>0</v>
      </c>
      <c r="AH465" s="55">
        <v>0</v>
      </c>
      <c r="AI465" s="55">
        <v>0</v>
      </c>
      <c r="AJ465" s="55">
        <v>0</v>
      </c>
      <c r="AK465" s="55">
        <v>0</v>
      </c>
      <c r="AL465" s="12"/>
      <c r="AM465" s="55">
        <v>0</v>
      </c>
      <c r="AN465" s="55">
        <v>0</v>
      </c>
      <c r="AO465" s="55">
        <v>0</v>
      </c>
      <c r="AP465" s="55">
        <v>0</v>
      </c>
      <c r="AQ465" s="55">
        <v>0</v>
      </c>
      <c r="AR465" s="55">
        <v>0</v>
      </c>
      <c r="AS465" s="55">
        <v>0</v>
      </c>
      <c r="AT465" s="55">
        <v>0</v>
      </c>
      <c r="AU465" s="55">
        <v>0</v>
      </c>
      <c r="AV465" s="55">
        <v>0</v>
      </c>
      <c r="AW465" s="55">
        <v>0</v>
      </c>
      <c r="AX465" s="55">
        <v>0</v>
      </c>
      <c r="AZ465" s="29"/>
    </row>
    <row r="466" spans="2:52" ht="12.75" customHeight="1" x14ac:dyDescent="0.2">
      <c r="B466" s="16" t="s">
        <v>232</v>
      </c>
      <c r="C466" s="16" t="s">
        <v>340</v>
      </c>
      <c r="D466" s="16"/>
      <c r="E466" s="16"/>
      <c r="F466" s="53">
        <v>618.77607566118195</v>
      </c>
      <c r="G466" s="54">
        <v>0.32800896479271502</v>
      </c>
      <c r="H466" s="54">
        <v>0.35188948975131701</v>
      </c>
      <c r="I466" s="54">
        <v>39.407471127740301</v>
      </c>
      <c r="J466" s="54">
        <v>10.2575907675055</v>
      </c>
      <c r="K466" s="54">
        <v>2.4062415208455898</v>
      </c>
      <c r="L466" s="54">
        <v>0</v>
      </c>
      <c r="M466" s="54">
        <v>27.136322003789498</v>
      </c>
      <c r="N466" s="12"/>
      <c r="O466" s="53">
        <v>0</v>
      </c>
      <c r="P466" s="53">
        <v>2.5067782402038499</v>
      </c>
      <c r="Q466" s="53">
        <v>330.70312768220901</v>
      </c>
      <c r="R466" s="53">
        <v>0</v>
      </c>
      <c r="S466" s="53">
        <v>151.157493591308</v>
      </c>
      <c r="T466" s="53">
        <v>28.401147842407202</v>
      </c>
      <c r="U466" s="53">
        <v>106.007528305053</v>
      </c>
      <c r="V466" s="53">
        <v>0</v>
      </c>
      <c r="W466" s="53">
        <v>0</v>
      </c>
      <c r="X466" s="53">
        <v>0</v>
      </c>
      <c r="Y466" s="12"/>
      <c r="Z466" s="55">
        <v>0</v>
      </c>
      <c r="AA466" s="55">
        <v>0</v>
      </c>
      <c r="AB466" s="55">
        <v>0</v>
      </c>
      <c r="AC466" s="55">
        <v>0</v>
      </c>
      <c r="AD466" s="55">
        <v>0</v>
      </c>
      <c r="AE466" s="55">
        <v>0</v>
      </c>
      <c r="AF466" s="55">
        <v>0</v>
      </c>
      <c r="AG466" s="55">
        <v>0</v>
      </c>
      <c r="AH466" s="55">
        <v>0</v>
      </c>
      <c r="AI466" s="55">
        <v>0</v>
      </c>
      <c r="AJ466" s="55">
        <v>0</v>
      </c>
      <c r="AK466" s="55">
        <v>0</v>
      </c>
      <c r="AL466" s="12"/>
      <c r="AM466" s="55">
        <v>0</v>
      </c>
      <c r="AN466" s="55">
        <v>0</v>
      </c>
      <c r="AO466" s="55">
        <v>0</v>
      </c>
      <c r="AP466" s="55">
        <v>0</v>
      </c>
      <c r="AQ466" s="55">
        <v>0</v>
      </c>
      <c r="AR466" s="55">
        <v>0</v>
      </c>
      <c r="AS466" s="55">
        <v>0</v>
      </c>
      <c r="AT466" s="55">
        <v>0</v>
      </c>
      <c r="AU466" s="55">
        <v>0</v>
      </c>
      <c r="AV466" s="55">
        <v>0</v>
      </c>
      <c r="AW466" s="55">
        <v>0</v>
      </c>
      <c r="AX466" s="55">
        <v>0</v>
      </c>
      <c r="AZ466" s="29"/>
    </row>
    <row r="467" spans="2:52" ht="12.75" customHeight="1" x14ac:dyDescent="0.2">
      <c r="B467" s="16" t="s">
        <v>233</v>
      </c>
      <c r="C467" s="16" t="s">
        <v>340</v>
      </c>
      <c r="D467" s="16"/>
      <c r="E467" s="16"/>
      <c r="F467" s="53">
        <v>456.60580343008002</v>
      </c>
      <c r="G467" s="54">
        <v>2.7244357033597466</v>
      </c>
      <c r="H467" s="54">
        <v>14.795456781535872</v>
      </c>
      <c r="I467" s="54">
        <v>1.6405651651837601</v>
      </c>
      <c r="J467" s="54">
        <v>32.138861701864897</v>
      </c>
      <c r="K467" s="54">
        <v>1.4800318327578801</v>
      </c>
      <c r="L467" s="54">
        <v>0</v>
      </c>
      <c r="M467" s="54">
        <v>21.7720289135945</v>
      </c>
      <c r="N467" s="12"/>
      <c r="O467" s="53">
        <v>4.1973600387573198</v>
      </c>
      <c r="P467" s="53">
        <v>0</v>
      </c>
      <c r="Q467" s="53">
        <v>211.19717001914901</v>
      </c>
      <c r="R467" s="53">
        <v>0</v>
      </c>
      <c r="S467" s="53">
        <v>175.020149230957</v>
      </c>
      <c r="T467" s="53">
        <v>12.577054023742599</v>
      </c>
      <c r="U467" s="53">
        <v>16.786246478557501</v>
      </c>
      <c r="V467" s="53">
        <v>36.827823638916001</v>
      </c>
      <c r="W467" s="53">
        <v>0</v>
      </c>
      <c r="X467" s="53">
        <v>0</v>
      </c>
      <c r="Y467" s="12"/>
      <c r="Z467" s="55">
        <v>0</v>
      </c>
      <c r="AA467" s="55">
        <v>0</v>
      </c>
      <c r="AB467" s="55">
        <v>0</v>
      </c>
      <c r="AC467" s="55">
        <v>0</v>
      </c>
      <c r="AD467" s="55">
        <v>0</v>
      </c>
      <c r="AE467" s="55">
        <v>0</v>
      </c>
      <c r="AF467" s="55">
        <v>0</v>
      </c>
      <c r="AG467" s="55">
        <v>0</v>
      </c>
      <c r="AH467" s="55">
        <v>0</v>
      </c>
      <c r="AI467" s="55">
        <v>0</v>
      </c>
      <c r="AJ467" s="55">
        <v>0</v>
      </c>
      <c r="AK467" s="55">
        <v>0</v>
      </c>
      <c r="AL467" s="12"/>
      <c r="AM467" s="55">
        <v>0</v>
      </c>
      <c r="AN467" s="55">
        <v>0</v>
      </c>
      <c r="AO467" s="55">
        <v>0</v>
      </c>
      <c r="AP467" s="55">
        <v>0</v>
      </c>
      <c r="AQ467" s="55">
        <v>0</v>
      </c>
      <c r="AR467" s="55">
        <v>0</v>
      </c>
      <c r="AS467" s="55">
        <v>0</v>
      </c>
      <c r="AT467" s="55">
        <v>0</v>
      </c>
      <c r="AU467" s="55">
        <v>0</v>
      </c>
      <c r="AV467" s="55">
        <v>0</v>
      </c>
      <c r="AW467" s="55">
        <v>0</v>
      </c>
      <c r="AX467" s="55">
        <v>0</v>
      </c>
      <c r="AZ467" s="29"/>
    </row>
    <row r="468" spans="2:52" ht="12.75" customHeight="1" x14ac:dyDescent="0.2">
      <c r="B468" s="16" t="s">
        <v>234</v>
      </c>
      <c r="C468" s="16" t="s">
        <v>345</v>
      </c>
      <c r="D468" s="16" t="s">
        <v>33</v>
      </c>
      <c r="E468" s="16"/>
      <c r="F468" s="53">
        <v>2892.05911886692</v>
      </c>
      <c r="G468" s="54">
        <v>2.7244357033597466</v>
      </c>
      <c r="H468" s="54">
        <v>14.795456781535872</v>
      </c>
      <c r="I468" s="54">
        <v>26.737461173783604</v>
      </c>
      <c r="J468" s="54">
        <v>31.459648098917398</v>
      </c>
      <c r="K468" s="54">
        <v>3.1706402031029732</v>
      </c>
      <c r="L468" s="54">
        <v>0</v>
      </c>
      <c r="M468" s="54">
        <v>3.3012760925361322</v>
      </c>
      <c r="N468" s="12"/>
      <c r="O468" s="53">
        <v>56.849803209304802</v>
      </c>
      <c r="P468" s="53">
        <v>0</v>
      </c>
      <c r="Q468" s="53">
        <v>1696.0087337493801</v>
      </c>
      <c r="R468" s="53">
        <v>71.070139050483704</v>
      </c>
      <c r="S468" s="53">
        <v>510.75395774841297</v>
      </c>
      <c r="T468" s="53">
        <v>65.191822052001896</v>
      </c>
      <c r="U468" s="53">
        <v>491.34934198856303</v>
      </c>
      <c r="V468" s="53">
        <v>0</v>
      </c>
      <c r="W468" s="53">
        <v>0.83532106876373202</v>
      </c>
      <c r="X468" s="53">
        <v>0</v>
      </c>
      <c r="Y468" s="12"/>
      <c r="Z468" s="55">
        <v>0</v>
      </c>
      <c r="AA468" s="55">
        <v>0</v>
      </c>
      <c r="AB468" s="55">
        <v>0</v>
      </c>
      <c r="AC468" s="55">
        <v>0</v>
      </c>
      <c r="AD468" s="55">
        <v>0</v>
      </c>
      <c r="AE468" s="55">
        <v>0</v>
      </c>
      <c r="AF468" s="55">
        <v>0</v>
      </c>
      <c r="AG468" s="55">
        <v>0</v>
      </c>
      <c r="AH468" s="55">
        <v>0</v>
      </c>
      <c r="AI468" s="55">
        <v>0</v>
      </c>
      <c r="AJ468" s="55">
        <v>0</v>
      </c>
      <c r="AK468" s="55">
        <v>0</v>
      </c>
      <c r="AL468" s="12"/>
      <c r="AM468" s="55">
        <v>0</v>
      </c>
      <c r="AN468" s="55">
        <v>0</v>
      </c>
      <c r="AO468" s="55">
        <v>0</v>
      </c>
      <c r="AP468" s="55">
        <v>0</v>
      </c>
      <c r="AQ468" s="55">
        <v>0</v>
      </c>
      <c r="AR468" s="55">
        <v>0</v>
      </c>
      <c r="AS468" s="55">
        <v>0</v>
      </c>
      <c r="AT468" s="55">
        <v>0</v>
      </c>
      <c r="AU468" s="55">
        <v>0</v>
      </c>
      <c r="AV468" s="55">
        <v>0</v>
      </c>
      <c r="AW468" s="55">
        <v>0</v>
      </c>
      <c r="AX468" s="55">
        <v>0</v>
      </c>
      <c r="AZ468" s="29"/>
    </row>
    <row r="469" spans="2:52" ht="12.75" customHeight="1" x14ac:dyDescent="0.2">
      <c r="B469" s="16" t="s">
        <v>235</v>
      </c>
      <c r="C469" s="16" t="s">
        <v>335</v>
      </c>
      <c r="D469" s="16"/>
      <c r="E469" s="16"/>
      <c r="F469" s="53">
        <v>59.9090167880058</v>
      </c>
      <c r="G469" s="54">
        <v>1.4303319229538001</v>
      </c>
      <c r="H469" s="54">
        <v>51.981717677373801</v>
      </c>
      <c r="I469" s="54">
        <v>1.5051948315049799</v>
      </c>
      <c r="J469" s="54">
        <v>29.637745459424899</v>
      </c>
      <c r="K469" s="54">
        <v>7.7256561843451497</v>
      </c>
      <c r="L469" s="54">
        <v>7.7193530925922502</v>
      </c>
      <c r="M469" s="54">
        <v>3.3012760925361322</v>
      </c>
      <c r="N469" s="12"/>
      <c r="O469" s="53">
        <v>0</v>
      </c>
      <c r="P469" s="53">
        <v>0</v>
      </c>
      <c r="Q469" s="53">
        <v>56.822618424892397</v>
      </c>
      <c r="R469" s="53">
        <v>0</v>
      </c>
      <c r="S469" s="53">
        <v>0</v>
      </c>
      <c r="T469" s="53">
        <v>0</v>
      </c>
      <c r="U469" s="53">
        <v>3.0863983631134002</v>
      </c>
      <c r="V469" s="53">
        <v>0</v>
      </c>
      <c r="W469" s="53">
        <v>0</v>
      </c>
      <c r="X469" s="53">
        <v>0</v>
      </c>
      <c r="Y469" s="12"/>
      <c r="Z469" s="55">
        <v>0</v>
      </c>
      <c r="AA469" s="55">
        <v>0</v>
      </c>
      <c r="AB469" s="55">
        <v>0</v>
      </c>
      <c r="AC469" s="55">
        <v>0</v>
      </c>
      <c r="AD469" s="55">
        <v>0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12"/>
      <c r="AM469" s="55">
        <v>0</v>
      </c>
      <c r="AN469" s="55">
        <v>0</v>
      </c>
      <c r="AO469" s="55">
        <v>0</v>
      </c>
      <c r="AP469" s="55">
        <v>0</v>
      </c>
      <c r="AQ469" s="55">
        <v>0</v>
      </c>
      <c r="AR469" s="55">
        <v>0</v>
      </c>
      <c r="AS469" s="55">
        <v>0</v>
      </c>
      <c r="AT469" s="55">
        <v>0</v>
      </c>
      <c r="AU469" s="55">
        <v>0</v>
      </c>
      <c r="AV469" s="55">
        <v>0</v>
      </c>
      <c r="AW469" s="55">
        <v>0</v>
      </c>
      <c r="AX469" s="55">
        <v>0</v>
      </c>
      <c r="AZ469" s="29"/>
    </row>
    <row r="470" spans="2:52" ht="12.75" customHeight="1" x14ac:dyDescent="0.2">
      <c r="B470" s="16" t="s">
        <v>236</v>
      </c>
      <c r="C470" s="16" t="s">
        <v>350</v>
      </c>
      <c r="D470" s="16"/>
      <c r="E470" s="16"/>
      <c r="F470" s="53">
        <v>1015.38807678222</v>
      </c>
      <c r="G470" s="54">
        <v>6.1988249125639197</v>
      </c>
      <c r="H470" s="54">
        <v>6.8573404544544099</v>
      </c>
      <c r="I470" s="54">
        <v>26.482608197934798</v>
      </c>
      <c r="J470" s="54">
        <v>22.602950906628401</v>
      </c>
      <c r="K470" s="54">
        <v>1.40109047558693</v>
      </c>
      <c r="L470" s="54">
        <v>0</v>
      </c>
      <c r="M470" s="54">
        <v>4.8488271370035401</v>
      </c>
      <c r="N470" s="12"/>
      <c r="O470" s="53">
        <v>0</v>
      </c>
      <c r="P470" s="53">
        <v>0</v>
      </c>
      <c r="Q470" s="53">
        <v>409.57305908203102</v>
      </c>
      <c r="R470" s="53">
        <v>81.752691447734804</v>
      </c>
      <c r="S470" s="53">
        <v>255.582801818847</v>
      </c>
      <c r="T470" s="53">
        <v>116.172925472259</v>
      </c>
      <c r="U470" s="53">
        <v>149.72492694854699</v>
      </c>
      <c r="V470" s="53">
        <v>0</v>
      </c>
      <c r="W470" s="53">
        <v>2.5816720128059298</v>
      </c>
      <c r="X470" s="53">
        <v>0</v>
      </c>
      <c r="Y470" s="12"/>
      <c r="Z470" s="55">
        <v>0</v>
      </c>
      <c r="AA470" s="55">
        <v>0</v>
      </c>
      <c r="AB470" s="55">
        <v>0</v>
      </c>
      <c r="AC470" s="55">
        <v>0</v>
      </c>
      <c r="AD470" s="55">
        <v>0</v>
      </c>
      <c r="AE470" s="55">
        <v>0</v>
      </c>
      <c r="AF470" s="55">
        <v>0</v>
      </c>
      <c r="AG470" s="55">
        <v>0</v>
      </c>
      <c r="AH470" s="55">
        <v>0</v>
      </c>
      <c r="AI470" s="55">
        <v>0</v>
      </c>
      <c r="AJ470" s="55">
        <v>0</v>
      </c>
      <c r="AK470" s="55">
        <v>0</v>
      </c>
      <c r="AL470" s="12"/>
      <c r="AM470" s="55">
        <v>0</v>
      </c>
      <c r="AN470" s="55">
        <v>0</v>
      </c>
      <c r="AO470" s="55">
        <v>0</v>
      </c>
      <c r="AP470" s="55">
        <v>0</v>
      </c>
      <c r="AQ470" s="55">
        <v>0</v>
      </c>
      <c r="AR470" s="55">
        <v>0</v>
      </c>
      <c r="AS470" s="55">
        <v>0</v>
      </c>
      <c r="AT470" s="55">
        <v>0</v>
      </c>
      <c r="AU470" s="55">
        <v>0</v>
      </c>
      <c r="AV470" s="55">
        <v>0</v>
      </c>
      <c r="AW470" s="55">
        <v>0</v>
      </c>
      <c r="AX470" s="55">
        <v>0</v>
      </c>
      <c r="AZ470" s="29"/>
    </row>
    <row r="471" spans="2:52" ht="12.75" customHeight="1" x14ac:dyDescent="0.2">
      <c r="B471" s="16" t="s">
        <v>237</v>
      </c>
      <c r="C471" s="16" t="s">
        <v>347</v>
      </c>
      <c r="D471" s="16" t="s">
        <v>36</v>
      </c>
      <c r="E471" s="16"/>
      <c r="F471" s="53">
        <v>1932471.1802973701</v>
      </c>
      <c r="G471" s="54">
        <v>0.89288053427188696</v>
      </c>
      <c r="H471" s="54">
        <v>5.05941422437522E-10</v>
      </c>
      <c r="I471" s="54">
        <v>3.1841856448692599E-2</v>
      </c>
      <c r="J471" s="54">
        <v>1.50163417813413</v>
      </c>
      <c r="K471" s="54">
        <v>0.25794588747481301</v>
      </c>
      <c r="L471" s="54">
        <v>96.997756527188798</v>
      </c>
      <c r="M471" s="54">
        <v>0.129922697219578</v>
      </c>
      <c r="N471" s="12"/>
      <c r="O471" s="53">
        <v>10550.6616484522</v>
      </c>
      <c r="P471" s="53">
        <v>118966.730478167</v>
      </c>
      <c r="Q471" s="53">
        <v>294372.221274018</v>
      </c>
      <c r="R471" s="53">
        <v>206452.26317638101</v>
      </c>
      <c r="S471" s="53">
        <v>100360.18613290699</v>
      </c>
      <c r="T471" s="53">
        <v>536613.93289959396</v>
      </c>
      <c r="U471" s="53">
        <v>626530.25062167598</v>
      </c>
      <c r="V471" s="53">
        <v>38533.854629516602</v>
      </c>
      <c r="W471" s="53">
        <v>76.229464888572593</v>
      </c>
      <c r="X471" s="53">
        <v>14.849971771240201</v>
      </c>
      <c r="Y471" s="12"/>
      <c r="Z471" s="55">
        <v>0</v>
      </c>
      <c r="AA471" s="55">
        <v>0</v>
      </c>
      <c r="AB471" s="55">
        <v>0</v>
      </c>
      <c r="AC471" s="55">
        <v>0</v>
      </c>
      <c r="AD471" s="55">
        <v>0.51547829999999994</v>
      </c>
      <c r="AE471" s="55">
        <v>0</v>
      </c>
      <c r="AF471" s="55">
        <v>0</v>
      </c>
      <c r="AG471" s="55">
        <v>0</v>
      </c>
      <c r="AH471" s="55">
        <v>0</v>
      </c>
      <c r="AI471" s="55">
        <v>0</v>
      </c>
      <c r="AJ471" s="55">
        <v>0</v>
      </c>
      <c r="AK471" s="55">
        <v>0.4845217</v>
      </c>
      <c r="AL471" s="12"/>
      <c r="AM471" s="55">
        <v>0</v>
      </c>
      <c r="AN471" s="55">
        <v>0</v>
      </c>
      <c r="AO471" s="55">
        <v>0</v>
      </c>
      <c r="AP471" s="55">
        <v>2.62E-5</v>
      </c>
      <c r="AQ471" s="55">
        <v>0.98141299999999998</v>
      </c>
      <c r="AR471" s="55">
        <v>0</v>
      </c>
      <c r="AS471" s="55">
        <v>0</v>
      </c>
      <c r="AT471" s="55">
        <v>0</v>
      </c>
      <c r="AU471" s="55">
        <v>0</v>
      </c>
      <c r="AV471" s="55">
        <v>0</v>
      </c>
      <c r="AW471" s="55">
        <v>1.8560799999999999E-2</v>
      </c>
      <c r="AX471" s="55">
        <v>0</v>
      </c>
      <c r="AZ471" s="29"/>
    </row>
    <row r="472" spans="2:52" ht="12.75" customHeight="1" x14ac:dyDescent="0.2">
      <c r="B472" s="16" t="s">
        <v>238</v>
      </c>
      <c r="C472" s="16" t="s">
        <v>349</v>
      </c>
      <c r="D472" s="16" t="s">
        <v>36</v>
      </c>
      <c r="E472" s="16"/>
      <c r="F472" s="53">
        <v>197836.97532725299</v>
      </c>
      <c r="G472" s="54">
        <v>0.59143698736869799</v>
      </c>
      <c r="H472" s="54">
        <v>27.7993344312594</v>
      </c>
      <c r="I472" s="54">
        <v>7.75366494894973</v>
      </c>
      <c r="J472" s="54">
        <v>56.801686393088502</v>
      </c>
      <c r="K472" s="54">
        <v>1.39124105218925</v>
      </c>
      <c r="L472" s="54">
        <v>4.5843738417135498</v>
      </c>
      <c r="M472" s="54">
        <v>0.696867561985414</v>
      </c>
      <c r="N472" s="12"/>
      <c r="O472" s="53">
        <v>8784.8708720207196</v>
      </c>
      <c r="P472" s="53">
        <v>33127.985492229403</v>
      </c>
      <c r="Q472" s="53">
        <v>1308.69715487957</v>
      </c>
      <c r="R472" s="53">
        <v>52828.443551361503</v>
      </c>
      <c r="S472" s="53">
        <v>0</v>
      </c>
      <c r="T472" s="53">
        <v>61271.700043857098</v>
      </c>
      <c r="U472" s="53">
        <v>39587.5826875567</v>
      </c>
      <c r="V472" s="53">
        <v>0</v>
      </c>
      <c r="W472" s="53">
        <v>4.1741554141044599</v>
      </c>
      <c r="X472" s="53">
        <v>923.52136993408203</v>
      </c>
      <c r="Y472" s="12"/>
      <c r="Z472" s="55">
        <v>0</v>
      </c>
      <c r="AA472" s="55">
        <v>0</v>
      </c>
      <c r="AB472" s="55">
        <v>0.34539750000000002</v>
      </c>
      <c r="AC472" s="55">
        <v>0.65460249999999998</v>
      </c>
      <c r="AD472" s="55">
        <v>0</v>
      </c>
      <c r="AE472" s="55">
        <v>0</v>
      </c>
      <c r="AF472" s="55">
        <v>0</v>
      </c>
      <c r="AG472" s="55">
        <v>0</v>
      </c>
      <c r="AH472" s="55">
        <v>0</v>
      </c>
      <c r="AI472" s="55">
        <v>0</v>
      </c>
      <c r="AJ472" s="55">
        <v>0</v>
      </c>
      <c r="AK472" s="55">
        <v>0</v>
      </c>
      <c r="AL472" s="12"/>
      <c r="AM472" s="55">
        <v>0</v>
      </c>
      <c r="AN472" s="55">
        <v>0</v>
      </c>
      <c r="AO472" s="55">
        <v>0.27277030000000002</v>
      </c>
      <c r="AP472" s="55">
        <v>0.72722969999999998</v>
      </c>
      <c r="AQ472" s="55">
        <v>0</v>
      </c>
      <c r="AR472" s="55">
        <v>0</v>
      </c>
      <c r="AS472" s="55">
        <v>0</v>
      </c>
      <c r="AT472" s="55">
        <v>0</v>
      </c>
      <c r="AU472" s="55">
        <v>0</v>
      </c>
      <c r="AV472" s="55">
        <v>0</v>
      </c>
      <c r="AW472" s="55">
        <v>0</v>
      </c>
      <c r="AX472" s="55">
        <v>0</v>
      </c>
      <c r="AZ472" s="29"/>
    </row>
    <row r="473" spans="2:52" ht="12.75" customHeight="1" x14ac:dyDescent="0.2">
      <c r="B473" s="16" t="s">
        <v>239</v>
      </c>
      <c r="C473" s="16" t="s">
        <v>346</v>
      </c>
      <c r="D473" s="16"/>
      <c r="E473" s="16"/>
      <c r="F473" s="53">
        <v>449.97533673048002</v>
      </c>
      <c r="G473" s="54">
        <v>2.7244357033597466</v>
      </c>
      <c r="H473" s="54">
        <v>14.795456781535872</v>
      </c>
      <c r="I473" s="54">
        <v>26.737461173783604</v>
      </c>
      <c r="J473" s="54">
        <v>31.459648098917398</v>
      </c>
      <c r="K473" s="54">
        <v>3.1706402031029732</v>
      </c>
      <c r="L473" s="54">
        <v>0</v>
      </c>
      <c r="M473" s="54">
        <v>3.3012760925361322</v>
      </c>
      <c r="N473" s="12"/>
      <c r="O473" s="53">
        <v>43.676421165466301</v>
      </c>
      <c r="P473" s="53">
        <v>139.195541083812</v>
      </c>
      <c r="Q473" s="53">
        <v>51.386613249778698</v>
      </c>
      <c r="R473" s="53">
        <v>34.029222726821899</v>
      </c>
      <c r="S473" s="53">
        <v>90.9133917689323</v>
      </c>
      <c r="T473" s="53">
        <v>11.1514248847961</v>
      </c>
      <c r="U473" s="53">
        <v>60.0520467758178</v>
      </c>
      <c r="V473" s="53">
        <v>0</v>
      </c>
      <c r="W473" s="53">
        <v>19.570675075054101</v>
      </c>
      <c r="X473" s="53">
        <v>0</v>
      </c>
      <c r="Y473" s="12"/>
      <c r="Z473" s="55">
        <v>0</v>
      </c>
      <c r="AA473" s="55">
        <v>0</v>
      </c>
      <c r="AB473" s="55">
        <v>0</v>
      </c>
      <c r="AC473" s="55">
        <v>0</v>
      </c>
      <c r="AD473" s="55">
        <v>0</v>
      </c>
      <c r="AE473" s="55">
        <v>0</v>
      </c>
      <c r="AF473" s="55">
        <v>0</v>
      </c>
      <c r="AG473" s="55">
        <v>0</v>
      </c>
      <c r="AH473" s="55">
        <v>0</v>
      </c>
      <c r="AI473" s="55">
        <v>0</v>
      </c>
      <c r="AJ473" s="55">
        <v>0</v>
      </c>
      <c r="AK473" s="55">
        <v>0</v>
      </c>
      <c r="AL473" s="12"/>
      <c r="AM473" s="55">
        <v>0</v>
      </c>
      <c r="AN473" s="55">
        <v>0</v>
      </c>
      <c r="AO473" s="55">
        <v>0</v>
      </c>
      <c r="AP473" s="55">
        <v>0</v>
      </c>
      <c r="AQ473" s="55">
        <v>0</v>
      </c>
      <c r="AR473" s="55">
        <v>0</v>
      </c>
      <c r="AS473" s="55">
        <v>0</v>
      </c>
      <c r="AT473" s="55">
        <v>0</v>
      </c>
      <c r="AU473" s="55">
        <v>0</v>
      </c>
      <c r="AV473" s="55">
        <v>0</v>
      </c>
      <c r="AW473" s="55">
        <v>0</v>
      </c>
      <c r="AX473" s="55">
        <v>0</v>
      </c>
      <c r="AZ473" s="29"/>
    </row>
    <row r="474" spans="2:52" ht="12.75" customHeight="1" x14ac:dyDescent="0.2">
      <c r="B474" s="16" t="s">
        <v>240</v>
      </c>
      <c r="C474" s="16" t="s">
        <v>349</v>
      </c>
      <c r="D474" s="16" t="s">
        <v>36</v>
      </c>
      <c r="E474" s="16"/>
      <c r="F474" s="53">
        <v>72810.075792193398</v>
      </c>
      <c r="G474" s="54">
        <v>0.35080272325454798</v>
      </c>
      <c r="H474" s="54">
        <v>27.344792846255501</v>
      </c>
      <c r="I474" s="54">
        <v>38.5668411055373</v>
      </c>
      <c r="J474" s="54">
        <v>29.121991873012298</v>
      </c>
      <c r="K474" s="54">
        <v>1.93669586756316</v>
      </c>
      <c r="L474" s="54">
        <v>0</v>
      </c>
      <c r="M474" s="54">
        <v>0.63605715525267803</v>
      </c>
      <c r="N474" s="12"/>
      <c r="O474" s="53">
        <v>0.84961336851119995</v>
      </c>
      <c r="P474" s="53">
        <v>4916.3811520338004</v>
      </c>
      <c r="Q474" s="53">
        <v>3037.7190086841501</v>
      </c>
      <c r="R474" s="53">
        <v>16467.456450939098</v>
      </c>
      <c r="S474" s="53">
        <v>595.59340953826904</v>
      </c>
      <c r="T474" s="53">
        <v>20569.623318552902</v>
      </c>
      <c r="U474" s="53">
        <v>27049.274290740399</v>
      </c>
      <c r="V474" s="53">
        <v>0</v>
      </c>
      <c r="W474" s="53">
        <v>2.5591025352478001</v>
      </c>
      <c r="X474" s="53">
        <v>170.61944580078099</v>
      </c>
      <c r="Y474" s="12"/>
      <c r="Z474" s="55">
        <v>0.60131270000000003</v>
      </c>
      <c r="AA474" s="55">
        <v>0</v>
      </c>
      <c r="AB474" s="55">
        <v>0.39868730000000002</v>
      </c>
      <c r="AC474" s="55">
        <v>0</v>
      </c>
      <c r="AD474" s="55">
        <v>0</v>
      </c>
      <c r="AE474" s="55">
        <v>0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12"/>
      <c r="AM474" s="55">
        <v>0.58583300000000005</v>
      </c>
      <c r="AN474" s="55">
        <v>0</v>
      </c>
      <c r="AO474" s="55">
        <v>0.41416700000000001</v>
      </c>
      <c r="AP474" s="55">
        <v>0</v>
      </c>
      <c r="AQ474" s="55">
        <v>0</v>
      </c>
      <c r="AR474" s="55">
        <v>0</v>
      </c>
      <c r="AS474" s="55">
        <v>0</v>
      </c>
      <c r="AT474" s="55">
        <v>0</v>
      </c>
      <c r="AU474" s="55">
        <v>0</v>
      </c>
      <c r="AV474" s="55">
        <v>0</v>
      </c>
      <c r="AW474" s="55">
        <v>0</v>
      </c>
      <c r="AX474" s="55">
        <v>0</v>
      </c>
      <c r="AZ474" s="29"/>
    </row>
    <row r="475" spans="2:52" ht="12.75" customHeight="1" x14ac:dyDescent="0.2">
      <c r="B475" s="16" t="s">
        <v>241</v>
      </c>
      <c r="C475" s="16" t="s">
        <v>351</v>
      </c>
      <c r="D475" s="16" t="s">
        <v>35</v>
      </c>
      <c r="E475" s="16"/>
      <c r="F475" s="53">
        <v>600.49720531701996</v>
      </c>
      <c r="G475" s="54">
        <v>2.7244357033597466</v>
      </c>
      <c r="H475" s="54">
        <v>8.1234964585503899</v>
      </c>
      <c r="I475" s="54">
        <v>1.79984806047052</v>
      </c>
      <c r="J475" s="54">
        <v>8.1438289422169596</v>
      </c>
      <c r="K475" s="54">
        <v>37.617832820293401</v>
      </c>
      <c r="L475" s="54">
        <v>0.19340342150304399</v>
      </c>
      <c r="M475" s="54">
        <v>3.0036455083863598</v>
      </c>
      <c r="N475" s="12"/>
      <c r="O475" s="53">
        <v>402.62862485647202</v>
      </c>
      <c r="P475" s="53">
        <v>157.43440532684301</v>
      </c>
      <c r="Q475" s="53">
        <v>0</v>
      </c>
      <c r="R475" s="53">
        <v>38.713586807250898</v>
      </c>
      <c r="S475" s="53">
        <v>0</v>
      </c>
      <c r="T475" s="53">
        <v>1.7205883264541599</v>
      </c>
      <c r="U475" s="53">
        <v>0</v>
      </c>
      <c r="V475" s="53">
        <v>0</v>
      </c>
      <c r="W475" s="53">
        <v>0</v>
      </c>
      <c r="X475" s="53">
        <v>0</v>
      </c>
      <c r="Y475" s="12"/>
      <c r="Z475" s="55">
        <v>0</v>
      </c>
      <c r="AA475" s="55">
        <v>0</v>
      </c>
      <c r="AB475" s="55">
        <v>0</v>
      </c>
      <c r="AC475" s="55">
        <v>0</v>
      </c>
      <c r="AD475" s="55">
        <v>0</v>
      </c>
      <c r="AE475" s="55">
        <v>0</v>
      </c>
      <c r="AF475" s="55">
        <v>0</v>
      </c>
      <c r="AG475" s="55">
        <v>0</v>
      </c>
      <c r="AH475" s="55">
        <v>0</v>
      </c>
      <c r="AI475" s="55">
        <v>0</v>
      </c>
      <c r="AJ475" s="55">
        <v>0</v>
      </c>
      <c r="AK475" s="55">
        <v>0</v>
      </c>
      <c r="AL475" s="12"/>
      <c r="AM475" s="55">
        <v>0</v>
      </c>
      <c r="AN475" s="55">
        <v>0</v>
      </c>
      <c r="AO475" s="55">
        <v>0</v>
      </c>
      <c r="AP475" s="55">
        <v>0</v>
      </c>
      <c r="AQ475" s="55">
        <v>0</v>
      </c>
      <c r="AR475" s="55">
        <v>0</v>
      </c>
      <c r="AS475" s="55">
        <v>0</v>
      </c>
      <c r="AT475" s="55">
        <v>0</v>
      </c>
      <c r="AU475" s="55">
        <v>0</v>
      </c>
      <c r="AV475" s="55">
        <v>0</v>
      </c>
      <c r="AW475" s="55">
        <v>0</v>
      </c>
      <c r="AX475" s="55">
        <v>0</v>
      </c>
      <c r="AZ475" s="29"/>
    </row>
    <row r="476" spans="2:52" ht="12.75" customHeight="1" x14ac:dyDescent="0.2">
      <c r="B476" s="16" t="s">
        <v>242</v>
      </c>
      <c r="C476" s="16" t="s">
        <v>34</v>
      </c>
      <c r="D476" s="16" t="s">
        <v>34</v>
      </c>
      <c r="E476" s="16" t="s">
        <v>42</v>
      </c>
      <c r="F476" s="53">
        <v>48836.654417931997</v>
      </c>
      <c r="G476" s="54">
        <v>4.5609054679772898</v>
      </c>
      <c r="H476" s="54">
        <v>27.663370933171201</v>
      </c>
      <c r="I476" s="54">
        <v>39.7436602265823</v>
      </c>
      <c r="J476" s="54">
        <v>24.688148169953401</v>
      </c>
      <c r="K476" s="54">
        <v>3.2873975526647801</v>
      </c>
      <c r="L476" s="54">
        <v>0</v>
      </c>
      <c r="M476" s="54">
        <v>5.6517612749793701E-2</v>
      </c>
      <c r="N476" s="12"/>
      <c r="O476" s="53">
        <v>0</v>
      </c>
      <c r="P476" s="53">
        <v>643.75145792961098</v>
      </c>
      <c r="Q476" s="53">
        <v>22113.887536048798</v>
      </c>
      <c r="R476" s="53">
        <v>6251.6214195489802</v>
      </c>
      <c r="S476" s="53">
        <v>7019.2317221760704</v>
      </c>
      <c r="T476" s="53">
        <v>3444.5967040061901</v>
      </c>
      <c r="U476" s="53">
        <v>9035.3396832942908</v>
      </c>
      <c r="V476" s="53">
        <v>328.225894927978</v>
      </c>
      <c r="W476" s="53">
        <v>0</v>
      </c>
      <c r="X476" s="53">
        <v>0</v>
      </c>
      <c r="Y476" s="12"/>
      <c r="Z476" s="55">
        <v>0</v>
      </c>
      <c r="AA476" s="55">
        <v>0</v>
      </c>
      <c r="AB476" s="55">
        <v>0</v>
      </c>
      <c r="AC476" s="55">
        <v>0</v>
      </c>
      <c r="AD476" s="55">
        <v>0</v>
      </c>
      <c r="AE476" s="55">
        <v>0.53142210000000001</v>
      </c>
      <c r="AF476" s="55">
        <v>0</v>
      </c>
      <c r="AG476" s="55">
        <v>0</v>
      </c>
      <c r="AH476" s="55">
        <v>0.29884179999999999</v>
      </c>
      <c r="AI476" s="55">
        <v>0</v>
      </c>
      <c r="AJ476" s="55">
        <v>0</v>
      </c>
      <c r="AK476" s="55">
        <v>0.1697361</v>
      </c>
      <c r="AL476" s="12"/>
      <c r="AM476" s="55">
        <v>0</v>
      </c>
      <c r="AN476" s="55">
        <v>0</v>
      </c>
      <c r="AO476" s="55">
        <v>0</v>
      </c>
      <c r="AP476" s="55">
        <v>0</v>
      </c>
      <c r="AQ476" s="55">
        <v>0</v>
      </c>
      <c r="AR476" s="55">
        <v>0.40083730000000001</v>
      </c>
      <c r="AS476" s="55">
        <v>0</v>
      </c>
      <c r="AT476" s="55">
        <v>0</v>
      </c>
      <c r="AU476" s="55">
        <v>0</v>
      </c>
      <c r="AV476" s="55">
        <v>0.3547881</v>
      </c>
      <c r="AW476" s="55">
        <v>0.2443747</v>
      </c>
      <c r="AX476" s="55">
        <v>0</v>
      </c>
      <c r="AZ476" s="29"/>
    </row>
    <row r="477" spans="2:52" ht="12.75" customHeight="1" x14ac:dyDescent="0.2">
      <c r="B477" s="16" t="s">
        <v>243</v>
      </c>
      <c r="C477" s="16" t="s">
        <v>335</v>
      </c>
      <c r="D477" s="16" t="s">
        <v>34</v>
      </c>
      <c r="E477" s="16" t="s">
        <v>42</v>
      </c>
      <c r="F477" s="53">
        <v>20241.522805154302</v>
      </c>
      <c r="G477" s="54">
        <v>0.75831139391318503</v>
      </c>
      <c r="H477" s="54">
        <v>9.9471931288776094</v>
      </c>
      <c r="I477" s="54">
        <v>62.0142781466702</v>
      </c>
      <c r="J477" s="54">
        <v>24.226939178893499</v>
      </c>
      <c r="K477" s="54">
        <v>2.7132146987971599</v>
      </c>
      <c r="L477" s="54">
        <v>0</v>
      </c>
      <c r="M477" s="54">
        <v>2.2457926603208601E-2</v>
      </c>
      <c r="N477" s="12"/>
      <c r="O477" s="53">
        <v>0</v>
      </c>
      <c r="P477" s="53">
        <v>58.890850067138601</v>
      </c>
      <c r="Q477" s="53">
        <v>8908.4213933944702</v>
      </c>
      <c r="R477" s="53">
        <v>671.06658577918995</v>
      </c>
      <c r="S477" s="53">
        <v>4305.4419602155604</v>
      </c>
      <c r="T477" s="53">
        <v>1007.40595203638</v>
      </c>
      <c r="U477" s="53">
        <v>3654.3805172443299</v>
      </c>
      <c r="V477" s="53">
        <v>1635.91554641723</v>
      </c>
      <c r="W477" s="53">
        <v>0</v>
      </c>
      <c r="X477" s="53">
        <v>0</v>
      </c>
      <c r="Y477" s="12"/>
      <c r="Z477" s="55">
        <v>0</v>
      </c>
      <c r="AA477" s="55">
        <v>0</v>
      </c>
      <c r="AB477" s="55">
        <v>0</v>
      </c>
      <c r="AC477" s="55">
        <v>0</v>
      </c>
      <c r="AD477" s="55">
        <v>0</v>
      </c>
      <c r="AE477" s="55">
        <v>0.96563569999999999</v>
      </c>
      <c r="AF477" s="55">
        <v>3.43643E-2</v>
      </c>
      <c r="AG477" s="55">
        <v>0</v>
      </c>
      <c r="AH477" s="55">
        <v>0</v>
      </c>
      <c r="AI477" s="55">
        <v>0</v>
      </c>
      <c r="AJ477" s="55">
        <v>0</v>
      </c>
      <c r="AK477" s="55">
        <v>0</v>
      </c>
      <c r="AL477" s="12"/>
      <c r="AM477" s="55">
        <v>0</v>
      </c>
      <c r="AN477" s="55">
        <v>0</v>
      </c>
      <c r="AO477" s="55">
        <v>0</v>
      </c>
      <c r="AP477" s="55">
        <v>0</v>
      </c>
      <c r="AQ477" s="55">
        <v>0</v>
      </c>
      <c r="AR477" s="55">
        <v>0.97677259999999999</v>
      </c>
      <c r="AS477" s="55">
        <v>2.3227399999999999E-2</v>
      </c>
      <c r="AT477" s="55">
        <v>0</v>
      </c>
      <c r="AU477" s="55">
        <v>0</v>
      </c>
      <c r="AV477" s="55">
        <v>0</v>
      </c>
      <c r="AW477" s="55">
        <v>0</v>
      </c>
      <c r="AX477" s="55">
        <v>0</v>
      </c>
      <c r="AZ477" s="29"/>
    </row>
    <row r="478" spans="2:52" ht="12.75" customHeight="1" x14ac:dyDescent="0.2">
      <c r="B478" s="16" t="s">
        <v>244</v>
      </c>
      <c r="C478" s="16" t="s">
        <v>345</v>
      </c>
      <c r="D478" s="16" t="s">
        <v>33</v>
      </c>
      <c r="E478" s="16"/>
      <c r="F478" s="53">
        <v>28881.111263453899</v>
      </c>
      <c r="G478" s="54">
        <v>2.7244357033597466</v>
      </c>
      <c r="H478" s="54">
        <v>2.0444864970199998</v>
      </c>
      <c r="I478" s="54">
        <v>64.376281531409006</v>
      </c>
      <c r="J478" s="54">
        <v>2.80650306866846</v>
      </c>
      <c r="K478" s="54">
        <v>0.38485824123249102</v>
      </c>
      <c r="L478" s="54">
        <v>0</v>
      </c>
      <c r="M478" s="54">
        <v>8.2945217482903999</v>
      </c>
      <c r="N478" s="12"/>
      <c r="O478" s="53">
        <v>2203.6920507550199</v>
      </c>
      <c r="P478" s="53">
        <v>539.97928613424301</v>
      </c>
      <c r="Q478" s="53">
        <v>15035.398012399601</v>
      </c>
      <c r="R478" s="53">
        <v>848.59267151355698</v>
      </c>
      <c r="S478" s="53">
        <v>3053.3425782918898</v>
      </c>
      <c r="T478" s="53">
        <v>1061.53506243228</v>
      </c>
      <c r="U478" s="53">
        <v>6038.5259091854095</v>
      </c>
      <c r="V478" s="53">
        <v>93.269363403320298</v>
      </c>
      <c r="W478" s="53">
        <v>6.7763293385505596</v>
      </c>
      <c r="X478" s="53">
        <v>0</v>
      </c>
      <c r="Y478" s="12"/>
      <c r="Z478" s="55">
        <v>0</v>
      </c>
      <c r="AA478" s="55">
        <v>0</v>
      </c>
      <c r="AB478" s="55">
        <v>0</v>
      </c>
      <c r="AC478" s="55">
        <v>0</v>
      </c>
      <c r="AD478" s="55">
        <v>0</v>
      </c>
      <c r="AE478" s="55">
        <v>0</v>
      </c>
      <c r="AF478" s="55">
        <v>0</v>
      </c>
      <c r="AG478" s="55">
        <v>0</v>
      </c>
      <c r="AH478" s="55">
        <v>0</v>
      </c>
      <c r="AI478" s="55">
        <v>0</v>
      </c>
      <c r="AJ478" s="55">
        <v>0</v>
      </c>
      <c r="AK478" s="55">
        <v>0</v>
      </c>
      <c r="AL478" s="12"/>
      <c r="AM478" s="55">
        <v>0</v>
      </c>
      <c r="AN478" s="55">
        <v>0</v>
      </c>
      <c r="AO478" s="55">
        <v>0</v>
      </c>
      <c r="AP478" s="55">
        <v>0</v>
      </c>
      <c r="AQ478" s="55">
        <v>0</v>
      </c>
      <c r="AR478" s="55">
        <v>0</v>
      </c>
      <c r="AS478" s="55">
        <v>0</v>
      </c>
      <c r="AT478" s="55">
        <v>0</v>
      </c>
      <c r="AU478" s="55">
        <v>0</v>
      </c>
      <c r="AV478" s="55">
        <v>0</v>
      </c>
      <c r="AW478" s="55">
        <v>0</v>
      </c>
      <c r="AX478" s="55">
        <v>0</v>
      </c>
      <c r="AZ478" s="29"/>
    </row>
    <row r="479" spans="2:52" ht="12.75" customHeight="1" x14ac:dyDescent="0.2">
      <c r="B479" s="16" t="s">
        <v>245</v>
      </c>
      <c r="C479" s="16" t="s">
        <v>346</v>
      </c>
      <c r="D479" s="16" t="s">
        <v>36</v>
      </c>
      <c r="E479" s="16"/>
      <c r="F479" s="53">
        <v>637314.07020902599</v>
      </c>
      <c r="G479" s="54">
        <v>0.31019581514487399</v>
      </c>
      <c r="H479" s="54">
        <v>1.1433443202273601</v>
      </c>
      <c r="I479" s="54">
        <v>1.4211868340196501</v>
      </c>
      <c r="J479" s="54">
        <v>63.8845373781975</v>
      </c>
      <c r="K479" s="54">
        <v>0.63418940667405499</v>
      </c>
      <c r="L479" s="54">
        <v>31.561409493995299</v>
      </c>
      <c r="M479" s="54">
        <v>0.43250280172801697</v>
      </c>
      <c r="N479" s="12"/>
      <c r="O479" s="53">
        <v>21808.712461471499</v>
      </c>
      <c r="P479" s="53">
        <v>145824.15301340801</v>
      </c>
      <c r="Q479" s="53">
        <v>53946.257921874501</v>
      </c>
      <c r="R479" s="53">
        <v>129988.40374976301</v>
      </c>
      <c r="S479" s="53">
        <v>25280.4845046997</v>
      </c>
      <c r="T479" s="53">
        <v>133213.235188961</v>
      </c>
      <c r="U479" s="53">
        <v>117064.312993466</v>
      </c>
      <c r="V479" s="53">
        <v>10185.9464483261</v>
      </c>
      <c r="W479" s="53">
        <v>2.5639270544052102</v>
      </c>
      <c r="X479" s="53">
        <v>0</v>
      </c>
      <c r="Y479" s="12"/>
      <c r="Z479" s="55">
        <v>0</v>
      </c>
      <c r="AA479" s="55">
        <v>0</v>
      </c>
      <c r="AB479" s="55">
        <v>0</v>
      </c>
      <c r="AC479" s="55">
        <v>0.74293180000000003</v>
      </c>
      <c r="AD479" s="55">
        <v>0.25706820000000002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12"/>
      <c r="AM479" s="55">
        <v>0</v>
      </c>
      <c r="AN479" s="55">
        <v>0</v>
      </c>
      <c r="AO479" s="55">
        <v>0</v>
      </c>
      <c r="AP479" s="55">
        <v>0.53511050000000004</v>
      </c>
      <c r="AQ479" s="55">
        <v>0.46488950000000001</v>
      </c>
      <c r="AR479" s="55">
        <v>0</v>
      </c>
      <c r="AS479" s="55">
        <v>0</v>
      </c>
      <c r="AT479" s="55">
        <v>0</v>
      </c>
      <c r="AU479" s="55">
        <v>0</v>
      </c>
      <c r="AV479" s="55">
        <v>0</v>
      </c>
      <c r="AW479" s="55">
        <v>0</v>
      </c>
      <c r="AX479" s="55">
        <v>0</v>
      </c>
      <c r="AZ479" s="29"/>
    </row>
    <row r="480" spans="2:52" ht="12.75" customHeight="1" x14ac:dyDescent="0.2">
      <c r="B480" s="16" t="s">
        <v>246</v>
      </c>
      <c r="C480" s="16" t="s">
        <v>348</v>
      </c>
      <c r="D480" s="16" t="s">
        <v>36</v>
      </c>
      <c r="E480" s="16"/>
      <c r="F480" s="53">
        <v>1222734.6989136301</v>
      </c>
      <c r="G480" s="54">
        <v>1.2181803477514099</v>
      </c>
      <c r="H480" s="54">
        <v>11.614586451024101</v>
      </c>
      <c r="I480" s="54">
        <v>7.5078398126615804</v>
      </c>
      <c r="J480" s="54">
        <v>62.439713963436702</v>
      </c>
      <c r="K480" s="54">
        <v>1.37483839150299</v>
      </c>
      <c r="L480" s="54">
        <v>14.8927017805949</v>
      </c>
      <c r="M480" s="54">
        <v>0.291231385119122</v>
      </c>
      <c r="N480" s="12"/>
      <c r="O480" s="53">
        <v>1.4280142784118599</v>
      </c>
      <c r="P480" s="53">
        <v>302.52624511718699</v>
      </c>
      <c r="Q480" s="53">
        <v>338158.16051161202</v>
      </c>
      <c r="R480" s="53">
        <v>38422.338233232498</v>
      </c>
      <c r="S480" s="53">
        <v>190871.446420133</v>
      </c>
      <c r="T480" s="53">
        <v>202878.834240973</v>
      </c>
      <c r="U480" s="53">
        <v>390909.57004493399</v>
      </c>
      <c r="V480" s="53">
        <v>58961.034960508303</v>
      </c>
      <c r="W480" s="53">
        <v>8.7798404693603498</v>
      </c>
      <c r="X480" s="53">
        <v>2220.5804023742598</v>
      </c>
      <c r="Y480" s="12"/>
      <c r="Z480" s="55">
        <v>0</v>
      </c>
      <c r="AA480" s="55">
        <v>0</v>
      </c>
      <c r="AB480" s="55">
        <v>1.06725E-2</v>
      </c>
      <c r="AC480" s="55">
        <v>0.4082151</v>
      </c>
      <c r="AD480" s="55">
        <v>5.5588E-3</v>
      </c>
      <c r="AE480" s="55">
        <v>0.14477200000000001</v>
      </c>
      <c r="AF480" s="55">
        <v>5.1093399999999997E-2</v>
      </c>
      <c r="AG480" s="55">
        <v>0.37968829999999998</v>
      </c>
      <c r="AH480" s="55">
        <v>0</v>
      </c>
      <c r="AI480" s="55">
        <v>0</v>
      </c>
      <c r="AJ480" s="55">
        <v>0</v>
      </c>
      <c r="AK480" s="55">
        <v>0</v>
      </c>
      <c r="AL480" s="12"/>
      <c r="AM480" s="55">
        <v>0</v>
      </c>
      <c r="AN480" s="55">
        <v>0</v>
      </c>
      <c r="AO480" s="55">
        <v>5.8301999999999998E-3</v>
      </c>
      <c r="AP480" s="55">
        <v>0.36959150000000002</v>
      </c>
      <c r="AQ480" s="55">
        <v>0.28070210000000001</v>
      </c>
      <c r="AR480" s="55">
        <v>0.17494689999999999</v>
      </c>
      <c r="AS480" s="55">
        <v>1.9177099999999999E-2</v>
      </c>
      <c r="AT480" s="55">
        <v>0.1497522</v>
      </c>
      <c r="AU480" s="55">
        <v>0</v>
      </c>
      <c r="AV480" s="55">
        <v>0</v>
      </c>
      <c r="AW480" s="55">
        <v>0</v>
      </c>
      <c r="AX480" s="55">
        <v>0</v>
      </c>
      <c r="AZ480" s="29"/>
    </row>
    <row r="481" spans="2:52" ht="12.75" customHeight="1" x14ac:dyDescent="0.2">
      <c r="B481" s="16" t="s">
        <v>247</v>
      </c>
      <c r="C481" s="16" t="s">
        <v>335</v>
      </c>
      <c r="D481" s="16" t="s">
        <v>33</v>
      </c>
      <c r="E481" s="16" t="s">
        <v>42</v>
      </c>
      <c r="F481" s="53">
        <v>504911.68488508399</v>
      </c>
      <c r="G481" s="54">
        <v>6.95644195206172</v>
      </c>
      <c r="H481" s="54">
        <v>28.929023685308799</v>
      </c>
      <c r="I481" s="54">
        <v>32.262799724620898</v>
      </c>
      <c r="J481" s="54">
        <v>27.179713331785901</v>
      </c>
      <c r="K481" s="54">
        <v>1.7218172180418401</v>
      </c>
      <c r="L481" s="54">
        <v>0.85603602196327599</v>
      </c>
      <c r="M481" s="54">
        <v>0.69196216224932405</v>
      </c>
      <c r="N481" s="12"/>
      <c r="O481" s="53">
        <v>238.19472062587701</v>
      </c>
      <c r="P481" s="53">
        <v>2218.26387262344</v>
      </c>
      <c r="Q481" s="53">
        <v>171822.30275601099</v>
      </c>
      <c r="R481" s="53">
        <v>20246.104148328301</v>
      </c>
      <c r="S481" s="53">
        <v>69299.656665086703</v>
      </c>
      <c r="T481" s="53">
        <v>50909.716921150597</v>
      </c>
      <c r="U481" s="53">
        <v>172172.87737798601</v>
      </c>
      <c r="V481" s="53">
        <v>17478.9033085107</v>
      </c>
      <c r="W481" s="53">
        <v>4.1196817159652701</v>
      </c>
      <c r="X481" s="53">
        <v>521.54543304443303</v>
      </c>
      <c r="Y481" s="12"/>
      <c r="Z481" s="55">
        <v>0</v>
      </c>
      <c r="AA481" s="55">
        <v>0</v>
      </c>
      <c r="AB481" s="55">
        <v>0</v>
      </c>
      <c r="AC481" s="55">
        <v>0.1205816</v>
      </c>
      <c r="AD481" s="55">
        <v>0</v>
      </c>
      <c r="AE481" s="55">
        <v>0.27578560000000002</v>
      </c>
      <c r="AF481" s="55">
        <v>0.60047720000000004</v>
      </c>
      <c r="AG481" s="55">
        <v>0</v>
      </c>
      <c r="AH481" s="55">
        <v>0</v>
      </c>
      <c r="AI481" s="55">
        <v>0</v>
      </c>
      <c r="AJ481" s="55">
        <v>0</v>
      </c>
      <c r="AK481" s="55">
        <v>3.1556000000000002E-3</v>
      </c>
      <c r="AL481" s="12"/>
      <c r="AM481" s="55">
        <v>0</v>
      </c>
      <c r="AN481" s="55">
        <v>0</v>
      </c>
      <c r="AO481" s="55">
        <v>0</v>
      </c>
      <c r="AP481" s="55">
        <v>9.1438199999999997E-2</v>
      </c>
      <c r="AQ481" s="55">
        <v>0</v>
      </c>
      <c r="AR481" s="55">
        <v>0.2492327</v>
      </c>
      <c r="AS481" s="55">
        <v>0.63948570000000005</v>
      </c>
      <c r="AT481" s="55">
        <v>0</v>
      </c>
      <c r="AU481" s="55">
        <v>0</v>
      </c>
      <c r="AV481" s="55">
        <v>0</v>
      </c>
      <c r="AW481" s="55">
        <v>1.9843400000000001E-2</v>
      </c>
      <c r="AX481" s="55">
        <v>0</v>
      </c>
      <c r="AZ481" s="29"/>
    </row>
    <row r="482" spans="2:52" ht="12.75" customHeight="1" x14ac:dyDescent="0.2">
      <c r="B482" s="16" t="s">
        <v>248</v>
      </c>
      <c r="C482" s="16" t="s">
        <v>333</v>
      </c>
      <c r="D482" s="16" t="s">
        <v>35</v>
      </c>
      <c r="E482" s="16"/>
      <c r="F482" s="53">
        <v>66596.328305125193</v>
      </c>
      <c r="G482" s="54">
        <v>8.1632519701156703</v>
      </c>
      <c r="H482" s="54">
        <v>24.406575238599299</v>
      </c>
      <c r="I482" s="54">
        <v>31.074523962768001</v>
      </c>
      <c r="J482" s="54">
        <v>25.1760639477227</v>
      </c>
      <c r="K482" s="54">
        <v>5.7790030270147099</v>
      </c>
      <c r="L482" s="54">
        <v>1.68495772727464E-3</v>
      </c>
      <c r="M482" s="54">
        <v>1.8556861569721801</v>
      </c>
      <c r="N482" s="12"/>
      <c r="O482" s="53">
        <v>1127.7973303794799</v>
      </c>
      <c r="P482" s="53">
        <v>6492.3784747719701</v>
      </c>
      <c r="Q482" s="53">
        <v>6661.9857025146403</v>
      </c>
      <c r="R482" s="53">
        <v>24681.3090438246</v>
      </c>
      <c r="S482" s="53">
        <v>2903.8018722534098</v>
      </c>
      <c r="T482" s="53">
        <v>14683.851013422</v>
      </c>
      <c r="U482" s="53">
        <v>9736.7413849830591</v>
      </c>
      <c r="V482" s="53">
        <v>0</v>
      </c>
      <c r="W482" s="53">
        <v>4.2532502412796003</v>
      </c>
      <c r="X482" s="53">
        <v>304.21023273468001</v>
      </c>
      <c r="Y482" s="12"/>
      <c r="Z482" s="55">
        <v>0</v>
      </c>
      <c r="AA482" s="55">
        <v>0</v>
      </c>
      <c r="AB482" s="55">
        <v>1</v>
      </c>
      <c r="AC482" s="55">
        <v>0</v>
      </c>
      <c r="AD482" s="55">
        <v>0</v>
      </c>
      <c r="AE482" s="55">
        <v>0</v>
      </c>
      <c r="AF482" s="55">
        <v>0</v>
      </c>
      <c r="AG482" s="55">
        <v>0</v>
      </c>
      <c r="AH482" s="55">
        <v>0</v>
      </c>
      <c r="AI482" s="55">
        <v>0</v>
      </c>
      <c r="AJ482" s="55">
        <v>0</v>
      </c>
      <c r="AK482" s="55">
        <v>0</v>
      </c>
      <c r="AL482" s="12"/>
      <c r="AM482" s="55">
        <v>0</v>
      </c>
      <c r="AN482" s="55">
        <v>0</v>
      </c>
      <c r="AO482" s="55">
        <v>1</v>
      </c>
      <c r="AP482" s="55">
        <v>0</v>
      </c>
      <c r="AQ482" s="55">
        <v>0</v>
      </c>
      <c r="AR482" s="55">
        <v>0</v>
      </c>
      <c r="AS482" s="55">
        <v>0</v>
      </c>
      <c r="AT482" s="55">
        <v>0</v>
      </c>
      <c r="AU482" s="55">
        <v>0</v>
      </c>
      <c r="AV482" s="55">
        <v>0</v>
      </c>
      <c r="AW482" s="55">
        <v>0</v>
      </c>
      <c r="AX482" s="55">
        <v>0</v>
      </c>
      <c r="AZ482" s="29"/>
    </row>
    <row r="483" spans="2:52" ht="12.75" customHeight="1" x14ac:dyDescent="0.2">
      <c r="B483" s="16" t="s">
        <v>249</v>
      </c>
      <c r="C483" s="16" t="s">
        <v>341</v>
      </c>
      <c r="D483" s="16" t="s">
        <v>37</v>
      </c>
      <c r="E483" s="16"/>
      <c r="F483" s="53">
        <v>146966.834370136</v>
      </c>
      <c r="G483" s="54">
        <v>0.31882721642684902</v>
      </c>
      <c r="H483" s="54">
        <v>0.35166660943220102</v>
      </c>
      <c r="I483" s="54">
        <v>95.095748386624294</v>
      </c>
      <c r="J483" s="54">
        <v>1.4504422569874</v>
      </c>
      <c r="K483" s="54">
        <v>8.3336368131565003E-2</v>
      </c>
      <c r="L483" s="54">
        <v>1.07076827308395E-2</v>
      </c>
      <c r="M483" s="54">
        <v>1.48242020364065</v>
      </c>
      <c r="N483" s="12"/>
      <c r="O483" s="53">
        <v>8027.6117013692801</v>
      </c>
      <c r="P483" s="53">
        <v>30004.0242981314</v>
      </c>
      <c r="Q483" s="53">
        <v>5198.0562753677304</v>
      </c>
      <c r="R483" s="53">
        <v>43857.209497749798</v>
      </c>
      <c r="S483" s="53">
        <v>85.820617675781193</v>
      </c>
      <c r="T483" s="53">
        <v>35110.660357355999</v>
      </c>
      <c r="U483" s="53">
        <v>21403.942853927601</v>
      </c>
      <c r="V483" s="53">
        <v>0</v>
      </c>
      <c r="W483" s="53">
        <v>0.85616350173950195</v>
      </c>
      <c r="X483" s="53">
        <v>3278.65260505676</v>
      </c>
      <c r="Y483" s="12"/>
      <c r="Z483" s="55">
        <v>1</v>
      </c>
      <c r="AA483" s="55">
        <v>0</v>
      </c>
      <c r="AB483" s="55">
        <v>0</v>
      </c>
      <c r="AC483" s="55">
        <v>0</v>
      </c>
      <c r="AD483" s="55">
        <v>0</v>
      </c>
      <c r="AE483" s="55">
        <v>0</v>
      </c>
      <c r="AF483" s="55">
        <v>0</v>
      </c>
      <c r="AG483" s="55">
        <v>0</v>
      </c>
      <c r="AH483" s="55">
        <v>0</v>
      </c>
      <c r="AI483" s="55">
        <v>0</v>
      </c>
      <c r="AJ483" s="55">
        <v>0</v>
      </c>
      <c r="AK483" s="55">
        <v>0</v>
      </c>
      <c r="AL483" s="12"/>
      <c r="AM483" s="55">
        <v>1</v>
      </c>
      <c r="AN483" s="55">
        <v>0</v>
      </c>
      <c r="AO483" s="55">
        <v>0</v>
      </c>
      <c r="AP483" s="55">
        <v>0</v>
      </c>
      <c r="AQ483" s="55">
        <v>0</v>
      </c>
      <c r="AR483" s="55">
        <v>0</v>
      </c>
      <c r="AS483" s="55">
        <v>0</v>
      </c>
      <c r="AT483" s="55">
        <v>0</v>
      </c>
      <c r="AU483" s="55">
        <v>0</v>
      </c>
      <c r="AV483" s="55">
        <v>0</v>
      </c>
      <c r="AW483" s="55">
        <v>0</v>
      </c>
      <c r="AX483" s="55">
        <v>0</v>
      </c>
      <c r="AZ483" s="29"/>
    </row>
    <row r="484" spans="2:52" ht="12.75" customHeight="1" x14ac:dyDescent="0.2">
      <c r="B484" s="16" t="s">
        <v>250</v>
      </c>
      <c r="C484" s="16" t="s">
        <v>348</v>
      </c>
      <c r="D484" s="16" t="s">
        <v>36</v>
      </c>
      <c r="E484" s="16"/>
      <c r="F484" s="53">
        <v>17331.5930544734</v>
      </c>
      <c r="G484" s="54">
        <v>2.8199891050780601</v>
      </c>
      <c r="H484" s="54">
        <v>11.1690688841729</v>
      </c>
      <c r="I484" s="54">
        <v>29.813448802385299</v>
      </c>
      <c r="J484" s="54">
        <v>53.856968372645703</v>
      </c>
      <c r="K484" s="54">
        <v>2.1816838157371299</v>
      </c>
      <c r="L484" s="54">
        <v>3.2104144748282798E-2</v>
      </c>
      <c r="M484" s="54">
        <v>0.12673684757648501</v>
      </c>
      <c r="N484" s="12"/>
      <c r="O484" s="53">
        <v>0</v>
      </c>
      <c r="P484" s="53">
        <v>0</v>
      </c>
      <c r="Q484" s="53">
        <v>7243.3321070671</v>
      </c>
      <c r="R484" s="53">
        <v>0</v>
      </c>
      <c r="S484" s="53">
        <v>7981.5322804450898</v>
      </c>
      <c r="T484" s="53">
        <v>0</v>
      </c>
      <c r="U484" s="53">
        <v>766.66426467895496</v>
      </c>
      <c r="V484" s="53">
        <v>1340.06440228223</v>
      </c>
      <c r="W484" s="53">
        <v>0</v>
      </c>
      <c r="X484" s="53">
        <v>0</v>
      </c>
      <c r="Y484" s="12"/>
      <c r="Z484" s="55">
        <v>0</v>
      </c>
      <c r="AA484" s="55">
        <v>0</v>
      </c>
      <c r="AB484" s="55">
        <v>6.7460300000000001E-2</v>
      </c>
      <c r="AC484" s="55">
        <v>0</v>
      </c>
      <c r="AD484" s="55">
        <v>0</v>
      </c>
      <c r="AE484" s="55">
        <v>0.72380949999999999</v>
      </c>
      <c r="AF484" s="55">
        <v>0</v>
      </c>
      <c r="AG484" s="55">
        <v>0.2087302</v>
      </c>
      <c r="AH484" s="55">
        <v>0</v>
      </c>
      <c r="AI484" s="55">
        <v>0</v>
      </c>
      <c r="AJ484" s="55">
        <v>0</v>
      </c>
      <c r="AK484" s="55">
        <v>0</v>
      </c>
      <c r="AL484" s="12"/>
      <c r="AM484" s="55">
        <v>0</v>
      </c>
      <c r="AN484" s="55">
        <v>0</v>
      </c>
      <c r="AO484" s="55">
        <v>3.8690500000000003E-2</v>
      </c>
      <c r="AP484" s="55">
        <v>0</v>
      </c>
      <c r="AQ484" s="55">
        <v>0</v>
      </c>
      <c r="AR484" s="55">
        <v>0.80208330000000005</v>
      </c>
      <c r="AS484" s="55">
        <v>0</v>
      </c>
      <c r="AT484" s="55">
        <v>0.15922620000000001</v>
      </c>
      <c r="AU484" s="55">
        <v>0</v>
      </c>
      <c r="AV484" s="55">
        <v>0</v>
      </c>
      <c r="AW484" s="55">
        <v>0</v>
      </c>
      <c r="AX484" s="55">
        <v>0</v>
      </c>
      <c r="AZ484" s="29"/>
    </row>
    <row r="485" spans="2:52" ht="12.75" customHeight="1" x14ac:dyDescent="0.2">
      <c r="B485" s="16" t="s">
        <v>251</v>
      </c>
      <c r="C485" s="16" t="s">
        <v>337</v>
      </c>
      <c r="D485" s="16" t="s">
        <v>33</v>
      </c>
      <c r="E485" s="16" t="s">
        <v>42</v>
      </c>
      <c r="F485" s="53">
        <v>445154.95704850502</v>
      </c>
      <c r="G485" s="54">
        <v>0.39857951885249698</v>
      </c>
      <c r="H485" s="54">
        <v>5.5648295323610704</v>
      </c>
      <c r="I485" s="54">
        <v>61.389923910286399</v>
      </c>
      <c r="J485" s="54">
        <v>23.162871000024499</v>
      </c>
      <c r="K485" s="54">
        <v>1.1710853397536301</v>
      </c>
      <c r="L485" s="54">
        <v>1.7583989278513901</v>
      </c>
      <c r="M485" s="54">
        <v>5.1881949522222399</v>
      </c>
      <c r="N485" s="12"/>
      <c r="O485" s="53">
        <v>848.180284976959</v>
      </c>
      <c r="P485" s="53">
        <v>2429.4379173219199</v>
      </c>
      <c r="Q485" s="53">
        <v>50467.081482619004</v>
      </c>
      <c r="R485" s="53">
        <v>48160.062205493399</v>
      </c>
      <c r="S485" s="53">
        <v>5069.9143677353804</v>
      </c>
      <c r="T485" s="53">
        <v>125958.596638202</v>
      </c>
      <c r="U485" s="53">
        <v>191535.31232097701</v>
      </c>
      <c r="V485" s="53">
        <v>488.09489059448202</v>
      </c>
      <c r="W485" s="53">
        <v>13.3500549793243</v>
      </c>
      <c r="X485" s="53">
        <v>20184.9268856048</v>
      </c>
      <c r="Y485" s="12"/>
      <c r="Z485" s="55">
        <v>0</v>
      </c>
      <c r="AA485" s="55">
        <v>0</v>
      </c>
      <c r="AB485" s="55">
        <v>0</v>
      </c>
      <c r="AC485" s="55">
        <v>0</v>
      </c>
      <c r="AD485" s="55">
        <v>0</v>
      </c>
      <c r="AE485" s="55">
        <v>0.49819210000000003</v>
      </c>
      <c r="AF485" s="55">
        <v>0</v>
      </c>
      <c r="AG485" s="55">
        <v>0</v>
      </c>
      <c r="AH485" s="55">
        <v>0.50180789999999997</v>
      </c>
      <c r="AI485" s="55">
        <v>0</v>
      </c>
      <c r="AJ485" s="55">
        <v>0</v>
      </c>
      <c r="AK485" s="55">
        <v>0</v>
      </c>
      <c r="AL485" s="12"/>
      <c r="AM485" s="55">
        <v>0</v>
      </c>
      <c r="AN485" s="55">
        <v>0</v>
      </c>
      <c r="AO485" s="55">
        <v>0</v>
      </c>
      <c r="AP485" s="55">
        <v>0</v>
      </c>
      <c r="AQ485" s="55">
        <v>0</v>
      </c>
      <c r="AR485" s="55">
        <v>0.26028299999999999</v>
      </c>
      <c r="AS485" s="55">
        <v>0</v>
      </c>
      <c r="AT485" s="55">
        <v>0</v>
      </c>
      <c r="AU485" s="55">
        <v>0</v>
      </c>
      <c r="AV485" s="55">
        <v>0.68969020000000003</v>
      </c>
      <c r="AW485" s="55">
        <v>0</v>
      </c>
      <c r="AX485" s="55">
        <v>5.0026899999999999E-2</v>
      </c>
      <c r="AZ485" s="29"/>
    </row>
    <row r="486" spans="2:52" ht="12.75" customHeight="1" x14ac:dyDescent="0.2">
      <c r="B486" s="16" t="s">
        <v>252</v>
      </c>
      <c r="C486" s="16" t="s">
        <v>339</v>
      </c>
      <c r="D486" s="16" t="s">
        <v>33</v>
      </c>
      <c r="E486" s="16"/>
      <c r="F486" s="53">
        <v>41084.089651346199</v>
      </c>
      <c r="G486" s="54">
        <v>0.97890734222896902</v>
      </c>
      <c r="H486" s="54">
        <v>9.5800329193173894</v>
      </c>
      <c r="I486" s="54">
        <v>30.041193077281001</v>
      </c>
      <c r="J486" s="54">
        <v>49.459862019292203</v>
      </c>
      <c r="K486" s="54">
        <v>4.5135314730274896</v>
      </c>
      <c r="L486" s="54">
        <v>3.2000812580247202</v>
      </c>
      <c r="M486" s="54">
        <v>2.2263919899114399</v>
      </c>
      <c r="N486" s="12"/>
      <c r="O486" s="53">
        <v>51.903462409973102</v>
      </c>
      <c r="P486" s="53">
        <v>0</v>
      </c>
      <c r="Q486" s="53">
        <v>9447.4627473950295</v>
      </c>
      <c r="R486" s="53">
        <v>421.19782233238197</v>
      </c>
      <c r="S486" s="53">
        <v>4935.9449636936097</v>
      </c>
      <c r="T486" s="53">
        <v>273.596262335777</v>
      </c>
      <c r="U486" s="53">
        <v>4656.6711911559096</v>
      </c>
      <c r="V486" s="53">
        <v>20325.918486714301</v>
      </c>
      <c r="W486" s="53">
        <v>0</v>
      </c>
      <c r="X486" s="53">
        <v>971.39471530914295</v>
      </c>
      <c r="Y486" s="12"/>
      <c r="Z486" s="55">
        <v>0</v>
      </c>
      <c r="AA486" s="55">
        <v>0</v>
      </c>
      <c r="AB486" s="55">
        <v>0</v>
      </c>
      <c r="AC486" s="55">
        <v>0</v>
      </c>
      <c r="AD486" s="55">
        <v>0</v>
      </c>
      <c r="AE486" s="55">
        <v>0.51252200000000003</v>
      </c>
      <c r="AF486" s="55">
        <v>0</v>
      </c>
      <c r="AG486" s="55">
        <v>0</v>
      </c>
      <c r="AH486" s="55">
        <v>0</v>
      </c>
      <c r="AI486" s="55">
        <v>0</v>
      </c>
      <c r="AJ486" s="55">
        <v>0</v>
      </c>
      <c r="AK486" s="55">
        <v>0.48747800000000002</v>
      </c>
      <c r="AL486" s="12"/>
      <c r="AM486" s="55">
        <v>0</v>
      </c>
      <c r="AN486" s="55">
        <v>0</v>
      </c>
      <c r="AO486" s="55">
        <v>0</v>
      </c>
      <c r="AP486" s="55">
        <v>0</v>
      </c>
      <c r="AQ486" s="55">
        <v>0</v>
      </c>
      <c r="AR486" s="55">
        <v>0.4421563</v>
      </c>
      <c r="AS486" s="55">
        <v>0</v>
      </c>
      <c r="AT486" s="55">
        <v>0</v>
      </c>
      <c r="AU486" s="55">
        <v>0</v>
      </c>
      <c r="AV486" s="55">
        <v>0</v>
      </c>
      <c r="AW486" s="55">
        <v>0.55784370000000005</v>
      </c>
      <c r="AX486" s="55">
        <v>0</v>
      </c>
      <c r="AZ486" s="29"/>
    </row>
    <row r="487" spans="2:52" ht="12.75" customHeight="1" x14ac:dyDescent="0.2">
      <c r="B487" s="16" t="s">
        <v>253</v>
      </c>
      <c r="C487" s="16" t="s">
        <v>347</v>
      </c>
      <c r="D487" s="16" t="s">
        <v>36</v>
      </c>
      <c r="E487" s="16"/>
      <c r="F487" s="53">
        <v>188227.03736400601</v>
      </c>
      <c r="G487" s="54">
        <v>6.71419752146174</v>
      </c>
      <c r="H487" s="54">
        <v>12.9974519104337</v>
      </c>
      <c r="I487" s="54">
        <v>1.6526422969488299</v>
      </c>
      <c r="J487" s="54">
        <v>20.305567411022</v>
      </c>
      <c r="K487" s="54">
        <v>1.7088853759658</v>
      </c>
      <c r="L487" s="54">
        <v>56.215333373660002</v>
      </c>
      <c r="M487" s="54">
        <v>0.29799357390977999</v>
      </c>
      <c r="N487" s="12"/>
      <c r="O487" s="53">
        <v>140.16583251953099</v>
      </c>
      <c r="P487" s="53">
        <v>212.51253080367999</v>
      </c>
      <c r="Q487" s="53">
        <v>19361.027443528099</v>
      </c>
      <c r="R487" s="53">
        <v>18620.791197061499</v>
      </c>
      <c r="S487" s="53">
        <v>6222.2554869651703</v>
      </c>
      <c r="T487" s="53">
        <v>72566.718123853207</v>
      </c>
      <c r="U487" s="53">
        <v>69616.176974534901</v>
      </c>
      <c r="V487" s="53">
        <v>1374.3486391901899</v>
      </c>
      <c r="W487" s="53">
        <v>2.7961680889129599</v>
      </c>
      <c r="X487" s="53">
        <v>110.244967460632</v>
      </c>
      <c r="Y487" s="12"/>
      <c r="Z487" s="55">
        <v>0</v>
      </c>
      <c r="AA487" s="55">
        <v>0</v>
      </c>
      <c r="AB487" s="55">
        <v>0</v>
      </c>
      <c r="AC487" s="55">
        <v>0.3535664</v>
      </c>
      <c r="AD487" s="55">
        <v>4.5738500000000001E-2</v>
      </c>
      <c r="AE487" s="55">
        <v>0</v>
      </c>
      <c r="AF487" s="55">
        <v>0.60069510000000004</v>
      </c>
      <c r="AG487" s="55">
        <v>0</v>
      </c>
      <c r="AH487" s="55">
        <v>0</v>
      </c>
      <c r="AI487" s="55">
        <v>0</v>
      </c>
      <c r="AJ487" s="55">
        <v>0</v>
      </c>
      <c r="AK487" s="55">
        <v>0</v>
      </c>
      <c r="AL487" s="12"/>
      <c r="AM487" s="55">
        <v>0</v>
      </c>
      <c r="AN487" s="55">
        <v>0</v>
      </c>
      <c r="AO487" s="55">
        <v>0</v>
      </c>
      <c r="AP487" s="55">
        <v>0.3281714</v>
      </c>
      <c r="AQ487" s="55">
        <v>0.33772099999999999</v>
      </c>
      <c r="AR487" s="55">
        <v>0</v>
      </c>
      <c r="AS487" s="55">
        <v>0.3341076</v>
      </c>
      <c r="AT487" s="55">
        <v>0</v>
      </c>
      <c r="AU487" s="55">
        <v>0</v>
      </c>
      <c r="AV487" s="55">
        <v>0</v>
      </c>
      <c r="AW487" s="55">
        <v>0</v>
      </c>
      <c r="AX487" s="55">
        <v>0</v>
      </c>
      <c r="AZ487" s="29"/>
    </row>
    <row r="488" spans="2:52" ht="12.75" customHeight="1" x14ac:dyDescent="0.2">
      <c r="B488" s="16" t="s">
        <v>254</v>
      </c>
      <c r="C488" s="16" t="s">
        <v>343</v>
      </c>
      <c r="D488" s="16" t="s">
        <v>34</v>
      </c>
      <c r="E488" s="16"/>
      <c r="F488" s="53">
        <v>141929.57535731699</v>
      </c>
      <c r="G488" s="54">
        <v>4.9565620823342202</v>
      </c>
      <c r="H488" s="54">
        <v>2.45959367209728</v>
      </c>
      <c r="I488" s="54">
        <v>1.3162936648093599</v>
      </c>
      <c r="J488" s="54">
        <v>27.2184542088104</v>
      </c>
      <c r="K488" s="54">
        <v>1.149687447279</v>
      </c>
      <c r="L488" s="54">
        <v>62.467873264839596</v>
      </c>
      <c r="M488" s="54">
        <v>0.43153578717647001</v>
      </c>
      <c r="N488" s="12"/>
      <c r="O488" s="53">
        <v>327.196647644042</v>
      </c>
      <c r="P488" s="53">
        <v>66.822401285171495</v>
      </c>
      <c r="Q488" s="53">
        <v>20397.230355441501</v>
      </c>
      <c r="R488" s="53">
        <v>3397.6372071504502</v>
      </c>
      <c r="S488" s="53">
        <v>28809.349612295598</v>
      </c>
      <c r="T488" s="53">
        <v>3675.82646536827</v>
      </c>
      <c r="U488" s="53">
        <v>9760.2039124965595</v>
      </c>
      <c r="V488" s="53">
        <v>75028.766587972597</v>
      </c>
      <c r="W488" s="53">
        <v>0</v>
      </c>
      <c r="X488" s="53">
        <v>466.54216766357399</v>
      </c>
      <c r="Y488" s="12"/>
      <c r="Z488" s="55">
        <v>0</v>
      </c>
      <c r="AA488" s="55">
        <v>0</v>
      </c>
      <c r="AB488" s="55">
        <v>0</v>
      </c>
      <c r="AC488" s="55">
        <v>0.53119000000000005</v>
      </c>
      <c r="AD488" s="55">
        <v>0</v>
      </c>
      <c r="AE488" s="55">
        <v>0</v>
      </c>
      <c r="AF488" s="55">
        <v>0</v>
      </c>
      <c r="AG488" s="55">
        <v>0</v>
      </c>
      <c r="AH488" s="55">
        <v>0</v>
      </c>
      <c r="AI488" s="55">
        <v>0</v>
      </c>
      <c r="AJ488" s="55">
        <v>0</v>
      </c>
      <c r="AK488" s="55">
        <v>0.46881</v>
      </c>
      <c r="AL488" s="12"/>
      <c r="AM488" s="55">
        <v>0</v>
      </c>
      <c r="AN488" s="55">
        <v>0</v>
      </c>
      <c r="AO488" s="55">
        <v>0</v>
      </c>
      <c r="AP488" s="55">
        <v>0.30280849999999998</v>
      </c>
      <c r="AQ488" s="55">
        <v>0</v>
      </c>
      <c r="AR488" s="55">
        <v>0</v>
      </c>
      <c r="AS488" s="55">
        <v>0</v>
      </c>
      <c r="AT488" s="55">
        <v>0</v>
      </c>
      <c r="AU488" s="55">
        <v>0</v>
      </c>
      <c r="AV488" s="55">
        <v>0</v>
      </c>
      <c r="AW488" s="55">
        <v>0.69719149999999996</v>
      </c>
      <c r="AX488" s="55">
        <v>0</v>
      </c>
      <c r="AZ488" s="29"/>
    </row>
    <row r="489" spans="2:52" ht="12.75" customHeight="1" x14ac:dyDescent="0.2">
      <c r="B489" s="16" t="s">
        <v>255</v>
      </c>
      <c r="C489" s="16" t="s">
        <v>351</v>
      </c>
      <c r="D489" s="16" t="s">
        <v>35</v>
      </c>
      <c r="E489" s="16"/>
      <c r="F489" s="53">
        <v>516811.62067908002</v>
      </c>
      <c r="G489" s="54">
        <v>9.5660829309111008</v>
      </c>
      <c r="H489" s="54">
        <v>27.480570566926499</v>
      </c>
      <c r="I489" s="54">
        <v>28.675192893599199</v>
      </c>
      <c r="J489" s="54">
        <v>29.797844718670301</v>
      </c>
      <c r="K489" s="54">
        <v>2.8195012623303599</v>
      </c>
      <c r="L489" s="54">
        <v>3.73438475130632E-3</v>
      </c>
      <c r="M489" s="54">
        <v>0.75536016961462604</v>
      </c>
      <c r="N489" s="12"/>
      <c r="O489" s="53">
        <v>8986.7004864215796</v>
      </c>
      <c r="P489" s="53">
        <v>27193.937341332399</v>
      </c>
      <c r="Q489" s="53">
        <v>114151.519858956</v>
      </c>
      <c r="R489" s="53">
        <v>146600.33019870499</v>
      </c>
      <c r="S489" s="53">
        <v>52284.117122113697</v>
      </c>
      <c r="T489" s="53">
        <v>98279.913625776695</v>
      </c>
      <c r="U489" s="53">
        <v>68455.763558864594</v>
      </c>
      <c r="V489" s="53">
        <v>416.64523124694801</v>
      </c>
      <c r="W489" s="53">
        <v>23.7856765985488</v>
      </c>
      <c r="X489" s="53">
        <v>418.90757906436897</v>
      </c>
      <c r="Y489" s="12"/>
      <c r="Z489" s="55">
        <v>9.4477599999999995E-2</v>
      </c>
      <c r="AA489" s="55">
        <v>0</v>
      </c>
      <c r="AB489" s="55">
        <v>0.90065399999999995</v>
      </c>
      <c r="AC489" s="55">
        <v>0</v>
      </c>
      <c r="AD489" s="55">
        <v>0</v>
      </c>
      <c r="AE489" s="55">
        <v>0</v>
      </c>
      <c r="AF489" s="55">
        <v>0</v>
      </c>
      <c r="AG489" s="55">
        <v>0</v>
      </c>
      <c r="AH489" s="55">
        <v>0</v>
      </c>
      <c r="AI489" s="55">
        <v>0</v>
      </c>
      <c r="AJ489" s="55">
        <v>0</v>
      </c>
      <c r="AK489" s="55">
        <v>4.8685000000000004E-3</v>
      </c>
      <c r="AL489" s="12"/>
      <c r="AM489" s="55">
        <v>0.20675299999999999</v>
      </c>
      <c r="AN489" s="55">
        <v>0</v>
      </c>
      <c r="AO489" s="55">
        <v>0.76075150000000002</v>
      </c>
      <c r="AP489" s="55">
        <v>0</v>
      </c>
      <c r="AQ489" s="55">
        <v>0</v>
      </c>
      <c r="AR489" s="55">
        <v>0</v>
      </c>
      <c r="AS489" s="55">
        <v>0</v>
      </c>
      <c r="AT489" s="55">
        <v>0</v>
      </c>
      <c r="AU489" s="55">
        <v>0</v>
      </c>
      <c r="AV489" s="55">
        <v>0</v>
      </c>
      <c r="AW489" s="55">
        <v>3.2495599999999999E-2</v>
      </c>
      <c r="AX489" s="55">
        <v>0</v>
      </c>
      <c r="AZ489" s="29"/>
    </row>
    <row r="490" spans="2:52" ht="12.75" customHeight="1" x14ac:dyDescent="0.2">
      <c r="B490" s="16" t="s">
        <v>256</v>
      </c>
      <c r="C490" s="16" t="s">
        <v>335</v>
      </c>
      <c r="D490" s="16" t="s">
        <v>34</v>
      </c>
      <c r="E490" s="16"/>
      <c r="F490" s="53">
        <v>25370.775222241798</v>
      </c>
      <c r="G490" s="54">
        <v>5.0227530110939904</v>
      </c>
      <c r="H490" s="54">
        <v>21.617597531561199</v>
      </c>
      <c r="I490" s="54">
        <v>35.146410736554202</v>
      </c>
      <c r="J490" s="54">
        <v>34.5596917567199</v>
      </c>
      <c r="K490" s="54">
        <v>2.1113126417099899</v>
      </c>
      <c r="L490" s="54">
        <v>0</v>
      </c>
      <c r="M490" s="54">
        <v>1.54223433087432</v>
      </c>
      <c r="N490" s="12"/>
      <c r="O490" s="53">
        <v>62.206981658935497</v>
      </c>
      <c r="P490" s="53">
        <v>0</v>
      </c>
      <c r="Q490" s="53">
        <v>10008.6975666284</v>
      </c>
      <c r="R490" s="53">
        <v>842.23736715316704</v>
      </c>
      <c r="S490" s="53">
        <v>10072.1312699913</v>
      </c>
      <c r="T490" s="53">
        <v>341.78556060790999</v>
      </c>
      <c r="U490" s="53">
        <v>2755.8624227046898</v>
      </c>
      <c r="V490" s="53">
        <v>862.97988128662098</v>
      </c>
      <c r="W490" s="53">
        <v>0</v>
      </c>
      <c r="X490" s="53">
        <v>424.87417221069302</v>
      </c>
      <c r="Y490" s="12"/>
      <c r="Z490" s="55">
        <v>0</v>
      </c>
      <c r="AA490" s="55">
        <v>0</v>
      </c>
      <c r="AB490" s="55">
        <v>0</v>
      </c>
      <c r="AC490" s="55">
        <v>0</v>
      </c>
      <c r="AD490" s="55">
        <v>0</v>
      </c>
      <c r="AE490" s="55">
        <v>0.88939170000000001</v>
      </c>
      <c r="AF490" s="55">
        <v>0.11060830000000001</v>
      </c>
      <c r="AG490" s="55">
        <v>0</v>
      </c>
      <c r="AH490" s="55">
        <v>0</v>
      </c>
      <c r="AI490" s="55">
        <v>0</v>
      </c>
      <c r="AJ490" s="55">
        <v>0</v>
      </c>
      <c r="AK490" s="55">
        <v>0</v>
      </c>
      <c r="AL490" s="12"/>
      <c r="AM490" s="55">
        <v>0</v>
      </c>
      <c r="AN490" s="55">
        <v>0</v>
      </c>
      <c r="AO490" s="55">
        <v>0</v>
      </c>
      <c r="AP490" s="55">
        <v>0</v>
      </c>
      <c r="AQ490" s="55">
        <v>0</v>
      </c>
      <c r="AR490" s="55">
        <v>0.84995160000000003</v>
      </c>
      <c r="AS490" s="55">
        <v>0.1500484</v>
      </c>
      <c r="AT490" s="55">
        <v>0</v>
      </c>
      <c r="AU490" s="55">
        <v>0</v>
      </c>
      <c r="AV490" s="55">
        <v>0</v>
      </c>
      <c r="AW490" s="55">
        <v>0</v>
      </c>
      <c r="AX490" s="55">
        <v>0</v>
      </c>
      <c r="AZ490" s="29"/>
    </row>
    <row r="491" spans="2:52" ht="12.75" customHeight="1" x14ac:dyDescent="0.2">
      <c r="B491" s="16" t="s">
        <v>257</v>
      </c>
      <c r="C491" s="16" t="s">
        <v>351</v>
      </c>
      <c r="D491" s="16" t="s">
        <v>35</v>
      </c>
      <c r="E491" s="16"/>
      <c r="F491" s="53">
        <v>14985.443274080701</v>
      </c>
      <c r="G491" s="54">
        <v>0.95417882638784701</v>
      </c>
      <c r="H491" s="54">
        <v>16.489009307790301</v>
      </c>
      <c r="I491" s="54">
        <v>38.856324177828803</v>
      </c>
      <c r="J491" s="54">
        <v>31.756336086001799</v>
      </c>
      <c r="K491" s="54">
        <v>1.4204554708310599</v>
      </c>
      <c r="L491" s="54">
        <v>0</v>
      </c>
      <c r="M491" s="54">
        <v>2.48619551331337</v>
      </c>
      <c r="N491" s="12"/>
      <c r="O491" s="53">
        <v>0</v>
      </c>
      <c r="P491" s="53">
        <v>12.743584394454899</v>
      </c>
      <c r="Q491" s="53">
        <v>8622.6057862043308</v>
      </c>
      <c r="R491" s="53">
        <v>44.179463267326298</v>
      </c>
      <c r="S491" s="53">
        <v>2097.4054524898502</v>
      </c>
      <c r="T491" s="53">
        <v>543.27121275663296</v>
      </c>
      <c r="U491" s="53">
        <v>3617.5941752195299</v>
      </c>
      <c r="V491" s="53">
        <v>45.094560623168903</v>
      </c>
      <c r="W491" s="53">
        <v>2.5490391254425</v>
      </c>
      <c r="X491" s="53">
        <v>0</v>
      </c>
      <c r="Y491" s="12"/>
      <c r="Z491" s="55">
        <v>0</v>
      </c>
      <c r="AA491" s="55">
        <v>0</v>
      </c>
      <c r="AB491" s="55">
        <v>0</v>
      </c>
      <c r="AC491" s="55">
        <v>0</v>
      </c>
      <c r="AD491" s="55">
        <v>0</v>
      </c>
      <c r="AE491" s="55">
        <v>0</v>
      </c>
      <c r="AF491" s="55">
        <v>0</v>
      </c>
      <c r="AG491" s="55">
        <v>0</v>
      </c>
      <c r="AH491" s="55">
        <v>0</v>
      </c>
      <c r="AI491" s="55">
        <v>0</v>
      </c>
      <c r="AJ491" s="55">
        <v>0</v>
      </c>
      <c r="AK491" s="55">
        <v>0</v>
      </c>
      <c r="AL491" s="12"/>
      <c r="AM491" s="55">
        <v>0</v>
      </c>
      <c r="AN491" s="55">
        <v>0</v>
      </c>
      <c r="AO491" s="55">
        <v>0</v>
      </c>
      <c r="AP491" s="55">
        <v>0</v>
      </c>
      <c r="AQ491" s="55">
        <v>0</v>
      </c>
      <c r="AR491" s="55">
        <v>0</v>
      </c>
      <c r="AS491" s="55">
        <v>0</v>
      </c>
      <c r="AT491" s="55">
        <v>0</v>
      </c>
      <c r="AU491" s="55">
        <v>0</v>
      </c>
      <c r="AV491" s="55">
        <v>0</v>
      </c>
      <c r="AW491" s="55">
        <v>0</v>
      </c>
      <c r="AX491" s="55">
        <v>0</v>
      </c>
      <c r="AZ491" s="29"/>
    </row>
    <row r="492" spans="2:52" ht="12.75" customHeight="1" x14ac:dyDescent="0.2">
      <c r="B492" s="16" t="s">
        <v>258</v>
      </c>
      <c r="C492" s="16" t="s">
        <v>350</v>
      </c>
      <c r="D492" s="16" t="s">
        <v>36</v>
      </c>
      <c r="E492" s="16"/>
      <c r="F492" s="53">
        <v>57404.572236597502</v>
      </c>
      <c r="G492" s="54">
        <v>0.127826335381516</v>
      </c>
      <c r="H492" s="54">
        <v>31.890257953230101</v>
      </c>
      <c r="I492" s="54">
        <v>21.5197155673692</v>
      </c>
      <c r="J492" s="54">
        <v>43.455115308421703</v>
      </c>
      <c r="K492" s="54">
        <v>2.5044924550425698</v>
      </c>
      <c r="L492" s="54">
        <v>1.49033135816841E-4</v>
      </c>
      <c r="M492" s="54">
        <v>0.44431930852433799</v>
      </c>
      <c r="N492" s="12"/>
      <c r="O492" s="53">
        <v>2585.2384204864502</v>
      </c>
      <c r="P492" s="53">
        <v>14971.5574085116</v>
      </c>
      <c r="Q492" s="53">
        <v>2014.9472255706701</v>
      </c>
      <c r="R492" s="53">
        <v>18969.920407176</v>
      </c>
      <c r="S492" s="53">
        <v>0</v>
      </c>
      <c r="T492" s="53">
        <v>11190.5489251613</v>
      </c>
      <c r="U492" s="53">
        <v>7608.2028520107197</v>
      </c>
      <c r="V492" s="53">
        <v>0</v>
      </c>
      <c r="W492" s="53">
        <v>0</v>
      </c>
      <c r="X492" s="53">
        <v>64.156997680664006</v>
      </c>
      <c r="Y492" s="12"/>
      <c r="Z492" s="55">
        <v>0</v>
      </c>
      <c r="AA492" s="55">
        <v>0</v>
      </c>
      <c r="AB492" s="55">
        <v>0.62837279999999995</v>
      </c>
      <c r="AC492" s="55">
        <v>0.37162719999999999</v>
      </c>
      <c r="AD492" s="55">
        <v>0</v>
      </c>
      <c r="AE492" s="55">
        <v>0</v>
      </c>
      <c r="AF492" s="55">
        <v>0</v>
      </c>
      <c r="AG492" s="55">
        <v>0</v>
      </c>
      <c r="AH492" s="55">
        <v>0</v>
      </c>
      <c r="AI492" s="55">
        <v>0</v>
      </c>
      <c r="AJ492" s="55">
        <v>0</v>
      </c>
      <c r="AK492" s="55">
        <v>0</v>
      </c>
      <c r="AL492" s="12"/>
      <c r="AM492" s="55">
        <v>0</v>
      </c>
      <c r="AN492" s="55">
        <v>0</v>
      </c>
      <c r="AO492" s="55">
        <v>0.68525400000000003</v>
      </c>
      <c r="AP492" s="55">
        <v>0.31474600000000003</v>
      </c>
      <c r="AQ492" s="55">
        <v>0</v>
      </c>
      <c r="AR492" s="55">
        <v>0</v>
      </c>
      <c r="AS492" s="55">
        <v>0</v>
      </c>
      <c r="AT492" s="55">
        <v>0</v>
      </c>
      <c r="AU492" s="55">
        <v>0</v>
      </c>
      <c r="AV492" s="55">
        <v>0</v>
      </c>
      <c r="AW492" s="55">
        <v>0</v>
      </c>
      <c r="AX492" s="55">
        <v>0</v>
      </c>
      <c r="AZ492" s="29"/>
    </row>
    <row r="493" spans="2:52" ht="12.75" customHeight="1" x14ac:dyDescent="0.2">
      <c r="B493" s="16" t="s">
        <v>259</v>
      </c>
      <c r="C493" s="16" t="s">
        <v>345</v>
      </c>
      <c r="D493" s="16"/>
      <c r="E493" s="16"/>
      <c r="F493" s="53">
        <v>20.390908718109099</v>
      </c>
      <c r="G493" s="54">
        <v>2.7244357033597466</v>
      </c>
      <c r="H493" s="54">
        <v>14.795456781535872</v>
      </c>
      <c r="I493" s="54">
        <v>26.737461173783604</v>
      </c>
      <c r="J493" s="54">
        <v>31.459648098917398</v>
      </c>
      <c r="K493" s="54">
        <v>3.1706402031029732</v>
      </c>
      <c r="L493" s="54">
        <v>0</v>
      </c>
      <c r="M493" s="54">
        <v>3.3012760925361322</v>
      </c>
      <c r="N493" s="12"/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  <c r="U493" s="53">
        <v>0</v>
      </c>
      <c r="V493" s="53">
        <v>0</v>
      </c>
      <c r="W493" s="53">
        <v>20.390908718109099</v>
      </c>
      <c r="X493" s="53">
        <v>0</v>
      </c>
      <c r="Y493" s="12"/>
      <c r="Z493" s="55">
        <v>0</v>
      </c>
      <c r="AA493" s="55">
        <v>0</v>
      </c>
      <c r="AB493" s="55">
        <v>0</v>
      </c>
      <c r="AC493" s="55">
        <v>0</v>
      </c>
      <c r="AD493" s="55">
        <v>0</v>
      </c>
      <c r="AE493" s="55">
        <v>0</v>
      </c>
      <c r="AF493" s="55">
        <v>0</v>
      </c>
      <c r="AG493" s="55">
        <v>0</v>
      </c>
      <c r="AH493" s="55">
        <v>0</v>
      </c>
      <c r="AI493" s="55">
        <v>0</v>
      </c>
      <c r="AJ493" s="55">
        <v>0</v>
      </c>
      <c r="AK493" s="55">
        <v>0</v>
      </c>
      <c r="AL493" s="12"/>
      <c r="AM493" s="55">
        <v>0</v>
      </c>
      <c r="AN493" s="55">
        <v>0</v>
      </c>
      <c r="AO493" s="55">
        <v>0</v>
      </c>
      <c r="AP493" s="55">
        <v>0</v>
      </c>
      <c r="AQ493" s="55">
        <v>0</v>
      </c>
      <c r="AR493" s="55">
        <v>0</v>
      </c>
      <c r="AS493" s="55">
        <v>0</v>
      </c>
      <c r="AT493" s="55">
        <v>0</v>
      </c>
      <c r="AU493" s="55">
        <v>0</v>
      </c>
      <c r="AV493" s="55">
        <v>0</v>
      </c>
      <c r="AW493" s="55">
        <v>0</v>
      </c>
      <c r="AX493" s="55">
        <v>0</v>
      </c>
      <c r="AZ493" s="29"/>
    </row>
    <row r="494" spans="2:52" ht="12.75" customHeight="1" x14ac:dyDescent="0.2">
      <c r="B494" s="16" t="s">
        <v>260</v>
      </c>
      <c r="C494" s="16" t="s">
        <v>345</v>
      </c>
      <c r="D494" s="16"/>
      <c r="E494" s="16"/>
      <c r="F494" s="53">
        <v>667.70917153358403</v>
      </c>
      <c r="G494" s="54">
        <v>2.7244357033597466</v>
      </c>
      <c r="H494" s="54">
        <v>14.795456781535872</v>
      </c>
      <c r="I494" s="54">
        <v>26.737461173783604</v>
      </c>
      <c r="J494" s="54">
        <v>31.459648098917398</v>
      </c>
      <c r="K494" s="54">
        <v>3.1706402031029732</v>
      </c>
      <c r="L494" s="54">
        <v>0</v>
      </c>
      <c r="M494" s="54">
        <v>3.3012760925361322</v>
      </c>
      <c r="N494" s="12"/>
      <c r="O494" s="53">
        <v>465.71474796533499</v>
      </c>
      <c r="P494" s="53">
        <v>22.635864794254299</v>
      </c>
      <c r="Q494" s="53">
        <v>92.663370847701998</v>
      </c>
      <c r="R494" s="53">
        <v>6.4487051963806099</v>
      </c>
      <c r="S494" s="53">
        <v>55.148843765258697</v>
      </c>
      <c r="T494" s="53">
        <v>5.77906566858291</v>
      </c>
      <c r="U494" s="53">
        <v>8.0352401733398402</v>
      </c>
      <c r="V494" s="53">
        <v>1.5904646515846199</v>
      </c>
      <c r="W494" s="53">
        <v>9.6928684711456299</v>
      </c>
      <c r="X494" s="53">
        <v>0</v>
      </c>
      <c r="Y494" s="12"/>
      <c r="Z494" s="55">
        <v>0</v>
      </c>
      <c r="AA494" s="55">
        <v>0</v>
      </c>
      <c r="AB494" s="55">
        <v>0</v>
      </c>
      <c r="AC494" s="55">
        <v>0</v>
      </c>
      <c r="AD494" s="55">
        <v>0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12"/>
      <c r="AM494" s="55">
        <v>0</v>
      </c>
      <c r="AN494" s="55">
        <v>0</v>
      </c>
      <c r="AO494" s="55">
        <v>0</v>
      </c>
      <c r="AP494" s="55">
        <v>0</v>
      </c>
      <c r="AQ494" s="55">
        <v>0</v>
      </c>
      <c r="AR494" s="55">
        <v>0</v>
      </c>
      <c r="AS494" s="55">
        <v>0</v>
      </c>
      <c r="AT494" s="55">
        <v>0</v>
      </c>
      <c r="AU494" s="55">
        <v>0</v>
      </c>
      <c r="AV494" s="55">
        <v>0</v>
      </c>
      <c r="AW494" s="55">
        <v>0</v>
      </c>
      <c r="AX494" s="55">
        <v>0</v>
      </c>
      <c r="AZ494" s="29"/>
    </row>
    <row r="495" spans="2:52" ht="12.75" customHeight="1" x14ac:dyDescent="0.2">
      <c r="B495" s="16" t="s">
        <v>261</v>
      </c>
      <c r="C495" s="16" t="s">
        <v>340</v>
      </c>
      <c r="D495" s="16" t="s">
        <v>37</v>
      </c>
      <c r="E495" s="16"/>
      <c r="F495" s="53">
        <v>5211.56298607587</v>
      </c>
      <c r="G495" s="54">
        <v>0.57747440175035003</v>
      </c>
      <c r="H495" s="54">
        <v>21.171144367059402</v>
      </c>
      <c r="I495" s="54">
        <v>40.651768556900997</v>
      </c>
      <c r="J495" s="54">
        <v>16.175999665926401</v>
      </c>
      <c r="K495" s="54">
        <v>4.0592323481256498</v>
      </c>
      <c r="L495" s="54">
        <v>7.8004540061515802E-3</v>
      </c>
      <c r="M495" s="54">
        <v>5.4960209065057697</v>
      </c>
      <c r="N495" s="12"/>
      <c r="O495" s="53">
        <v>113.48444348573599</v>
      </c>
      <c r="P495" s="53">
        <v>84.675559997558594</v>
      </c>
      <c r="Q495" s="53">
        <v>807.93670463562</v>
      </c>
      <c r="R495" s="53">
        <v>2174.05734848976</v>
      </c>
      <c r="S495" s="53">
        <v>148.51712691783899</v>
      </c>
      <c r="T495" s="53">
        <v>1142.8604152202599</v>
      </c>
      <c r="U495" s="53">
        <v>737.49275547265995</v>
      </c>
      <c r="V495" s="53">
        <v>0</v>
      </c>
      <c r="W495" s="53">
        <v>2.5386318564414898</v>
      </c>
      <c r="X495" s="53">
        <v>0</v>
      </c>
      <c r="Y495" s="12"/>
      <c r="Z495" s="55">
        <v>0</v>
      </c>
      <c r="AA495" s="55">
        <v>1</v>
      </c>
      <c r="AB495" s="55">
        <v>0</v>
      </c>
      <c r="AC495" s="55">
        <v>0</v>
      </c>
      <c r="AD495" s="55">
        <v>0</v>
      </c>
      <c r="AE495" s="55">
        <v>0</v>
      </c>
      <c r="AF495" s="55">
        <v>0</v>
      </c>
      <c r="AG495" s="55">
        <v>0</v>
      </c>
      <c r="AH495" s="55">
        <v>0</v>
      </c>
      <c r="AI495" s="55">
        <v>0</v>
      </c>
      <c r="AJ495" s="55">
        <v>0</v>
      </c>
      <c r="AK495" s="55">
        <v>0</v>
      </c>
      <c r="AL495" s="12"/>
      <c r="AM495" s="55">
        <v>0</v>
      </c>
      <c r="AN495" s="55">
        <v>1</v>
      </c>
      <c r="AO495" s="55">
        <v>0</v>
      </c>
      <c r="AP495" s="55">
        <v>0</v>
      </c>
      <c r="AQ495" s="55">
        <v>0</v>
      </c>
      <c r="AR495" s="55">
        <v>0</v>
      </c>
      <c r="AS495" s="55">
        <v>0</v>
      </c>
      <c r="AT495" s="55">
        <v>0</v>
      </c>
      <c r="AU495" s="55">
        <v>0</v>
      </c>
      <c r="AV495" s="55">
        <v>0</v>
      </c>
      <c r="AW495" s="55">
        <v>0</v>
      </c>
      <c r="AX495" s="55">
        <v>0</v>
      </c>
      <c r="AZ495" s="29"/>
    </row>
    <row r="496" spans="2:52" ht="12.75" customHeight="1" x14ac:dyDescent="0.2">
      <c r="B496" s="16" t="s">
        <v>262</v>
      </c>
      <c r="C496" s="16" t="s">
        <v>336</v>
      </c>
      <c r="D496" s="16" t="s">
        <v>36</v>
      </c>
      <c r="E496" s="16"/>
      <c r="F496" s="53">
        <v>155258.39429014901</v>
      </c>
      <c r="G496" s="54">
        <v>2.4488774291189199</v>
      </c>
      <c r="H496" s="54">
        <v>9.64772181165538</v>
      </c>
      <c r="I496" s="54">
        <v>3.1731109421678099</v>
      </c>
      <c r="J496" s="54">
        <v>25.783518031615401</v>
      </c>
      <c r="K496" s="54">
        <v>1.9727586040379299</v>
      </c>
      <c r="L496" s="54">
        <v>55.046021509299003</v>
      </c>
      <c r="M496" s="54">
        <v>0.772894979595661</v>
      </c>
      <c r="N496" s="12"/>
      <c r="O496" s="53">
        <v>1769.9175429940201</v>
      </c>
      <c r="P496" s="53">
        <v>7765.5321847796404</v>
      </c>
      <c r="Q496" s="53">
        <v>24448.4206959605</v>
      </c>
      <c r="R496" s="53">
        <v>38431.423257470102</v>
      </c>
      <c r="S496" s="53">
        <v>5041.0728019475901</v>
      </c>
      <c r="T496" s="53">
        <v>35166.679572045803</v>
      </c>
      <c r="U496" s="53">
        <v>42422.207911610603</v>
      </c>
      <c r="V496" s="53">
        <v>72.857728004455495</v>
      </c>
      <c r="W496" s="53">
        <v>3.5427576899528499</v>
      </c>
      <c r="X496" s="53">
        <v>136.73983764648401</v>
      </c>
      <c r="Y496" s="12"/>
      <c r="Z496" s="55">
        <v>0</v>
      </c>
      <c r="AA496" s="55">
        <v>0</v>
      </c>
      <c r="AB496" s="55">
        <v>0</v>
      </c>
      <c r="AC496" s="55">
        <v>0.29965969999999997</v>
      </c>
      <c r="AD496" s="55">
        <v>8.1879999999999994E-2</v>
      </c>
      <c r="AE496" s="55">
        <v>0</v>
      </c>
      <c r="AF496" s="55">
        <v>0.61846020000000002</v>
      </c>
      <c r="AG496" s="55">
        <v>0</v>
      </c>
      <c r="AH496" s="55">
        <v>0</v>
      </c>
      <c r="AI496" s="55">
        <v>0</v>
      </c>
      <c r="AJ496" s="55">
        <v>0</v>
      </c>
      <c r="AK496" s="55">
        <v>0</v>
      </c>
      <c r="AL496" s="12"/>
      <c r="AM496" s="55">
        <v>0</v>
      </c>
      <c r="AN496" s="55">
        <v>0</v>
      </c>
      <c r="AO496" s="55">
        <v>0</v>
      </c>
      <c r="AP496" s="55">
        <v>0.1117176</v>
      </c>
      <c r="AQ496" s="55">
        <v>0.68377969999999999</v>
      </c>
      <c r="AR496" s="55">
        <v>0</v>
      </c>
      <c r="AS496" s="55">
        <v>0.20450280000000001</v>
      </c>
      <c r="AT496" s="55">
        <v>0</v>
      </c>
      <c r="AU496" s="55">
        <v>0</v>
      </c>
      <c r="AV496" s="55">
        <v>0</v>
      </c>
      <c r="AW496" s="55">
        <v>0</v>
      </c>
      <c r="AX496" s="55">
        <v>0</v>
      </c>
      <c r="AZ496" s="29"/>
    </row>
    <row r="497" spans="2:52" ht="12.75" customHeight="1" x14ac:dyDescent="0.2">
      <c r="B497" s="16" t="s">
        <v>263</v>
      </c>
      <c r="C497" s="16" t="s">
        <v>347</v>
      </c>
      <c r="D497" s="16" t="s">
        <v>33</v>
      </c>
      <c r="E497" s="16"/>
      <c r="F497" s="53">
        <v>780142.44131982303</v>
      </c>
      <c r="G497" s="54">
        <v>5.3033602479097901</v>
      </c>
      <c r="H497" s="54">
        <v>28.757063229576101</v>
      </c>
      <c r="I497" s="54">
        <v>12.7748329162006</v>
      </c>
      <c r="J497" s="54">
        <v>48.2269582002505</v>
      </c>
      <c r="K497" s="54">
        <v>1.7753704882619501</v>
      </c>
      <c r="L497" s="54">
        <v>1.08444976829847</v>
      </c>
      <c r="M497" s="54">
        <v>1.3585421706440299</v>
      </c>
      <c r="N497" s="12"/>
      <c r="O497" s="53">
        <v>1153.16953152418</v>
      </c>
      <c r="P497" s="53">
        <v>2654.7105426788298</v>
      </c>
      <c r="Q497" s="53">
        <v>292686.67287248297</v>
      </c>
      <c r="R497" s="53">
        <v>23656.017467975598</v>
      </c>
      <c r="S497" s="53">
        <v>194875.72384327601</v>
      </c>
      <c r="T497" s="53">
        <v>37328.3442343473</v>
      </c>
      <c r="U497" s="53">
        <v>140687.438630163</v>
      </c>
      <c r="V497" s="53">
        <v>78230.614852726401</v>
      </c>
      <c r="W497" s="53">
        <v>9.390045940876</v>
      </c>
      <c r="X497" s="53">
        <v>8860.3592987060492</v>
      </c>
      <c r="Y497" s="12"/>
      <c r="Z497" s="55">
        <v>0</v>
      </c>
      <c r="AA497" s="55">
        <v>0</v>
      </c>
      <c r="AB497" s="55">
        <v>0</v>
      </c>
      <c r="AC497" s="55">
        <v>0.18631439999999999</v>
      </c>
      <c r="AD497" s="55">
        <v>0</v>
      </c>
      <c r="AE497" s="55">
        <v>3.8361199999999998E-2</v>
      </c>
      <c r="AF497" s="55">
        <v>0.4777246</v>
      </c>
      <c r="AG497" s="55">
        <v>0</v>
      </c>
      <c r="AH497" s="55">
        <v>0</v>
      </c>
      <c r="AI497" s="55">
        <v>0</v>
      </c>
      <c r="AJ497" s="55">
        <v>0</v>
      </c>
      <c r="AK497" s="55">
        <v>0.29759970000000002</v>
      </c>
      <c r="AL497" s="12"/>
      <c r="AM497" s="55">
        <v>0</v>
      </c>
      <c r="AN497" s="55">
        <v>0</v>
      </c>
      <c r="AO497" s="55">
        <v>0</v>
      </c>
      <c r="AP497" s="55">
        <v>0.16884250000000001</v>
      </c>
      <c r="AQ497" s="55">
        <v>0</v>
      </c>
      <c r="AR497" s="55">
        <v>2.2338299999999998E-2</v>
      </c>
      <c r="AS497" s="55">
        <v>0.4818038</v>
      </c>
      <c r="AT497" s="55">
        <v>0</v>
      </c>
      <c r="AU497" s="55">
        <v>0</v>
      </c>
      <c r="AV497" s="55">
        <v>0</v>
      </c>
      <c r="AW497" s="55">
        <v>0.32701540000000001</v>
      </c>
      <c r="AX497" s="55">
        <v>0</v>
      </c>
      <c r="AZ497" s="29"/>
    </row>
    <row r="498" spans="2:52" ht="12.75" customHeight="1" x14ac:dyDescent="0.2">
      <c r="B498" s="16" t="s">
        <v>264</v>
      </c>
      <c r="C498" s="16" t="s">
        <v>343</v>
      </c>
      <c r="D498" s="16" t="s">
        <v>34</v>
      </c>
      <c r="E498" s="16"/>
      <c r="F498" s="53">
        <v>554371.13780099095</v>
      </c>
      <c r="G498" s="54">
        <v>3.136980975707</v>
      </c>
      <c r="H498" s="54">
        <v>0.49312861829089999</v>
      </c>
      <c r="I498" s="54">
        <v>0.12307677135829501</v>
      </c>
      <c r="J498" s="54">
        <v>9.4919866520081495</v>
      </c>
      <c r="K498" s="54">
        <v>0.296715610125313</v>
      </c>
      <c r="L498" s="54">
        <v>71.029013995479701</v>
      </c>
      <c r="M498" s="54">
        <v>0.249870264609689</v>
      </c>
      <c r="N498" s="12"/>
      <c r="O498" s="53">
        <v>1763.7484817504801</v>
      </c>
      <c r="P498" s="53">
        <v>81080.523842990398</v>
      </c>
      <c r="Q498" s="53">
        <v>15801.580053686999</v>
      </c>
      <c r="R498" s="53">
        <v>235191.71168196201</v>
      </c>
      <c r="S498" s="53">
        <v>3699.0245483517601</v>
      </c>
      <c r="T498" s="53">
        <v>83600.549260735497</v>
      </c>
      <c r="U498" s="53">
        <v>48947.875979900302</v>
      </c>
      <c r="V498" s="53">
        <v>136.86815738677899</v>
      </c>
      <c r="W498" s="53">
        <v>0</v>
      </c>
      <c r="X498" s="53">
        <v>84149.255794227094</v>
      </c>
      <c r="Y498" s="12"/>
      <c r="Z498" s="55">
        <v>0</v>
      </c>
      <c r="AA498" s="55">
        <v>0</v>
      </c>
      <c r="AB498" s="55">
        <v>0</v>
      </c>
      <c r="AC498" s="55">
        <v>0.48525309999999999</v>
      </c>
      <c r="AD498" s="55">
        <v>0.50690849999999998</v>
      </c>
      <c r="AE498" s="55">
        <v>0</v>
      </c>
      <c r="AF498" s="55">
        <v>0</v>
      </c>
      <c r="AG498" s="55">
        <v>0</v>
      </c>
      <c r="AH498" s="55">
        <v>0</v>
      </c>
      <c r="AI498" s="55">
        <v>0</v>
      </c>
      <c r="AJ498" s="55">
        <v>0</v>
      </c>
      <c r="AK498" s="55">
        <v>7.8384000000000006E-3</v>
      </c>
      <c r="AL498" s="12"/>
      <c r="AM498" s="55">
        <v>0</v>
      </c>
      <c r="AN498" s="55">
        <v>0</v>
      </c>
      <c r="AO498" s="55">
        <v>0</v>
      </c>
      <c r="AP498" s="55">
        <v>0.1884073</v>
      </c>
      <c r="AQ498" s="55">
        <v>0.80050679999999996</v>
      </c>
      <c r="AR498" s="55">
        <v>0</v>
      </c>
      <c r="AS498" s="55">
        <v>0</v>
      </c>
      <c r="AT498" s="55">
        <v>0</v>
      </c>
      <c r="AU498" s="55">
        <v>0</v>
      </c>
      <c r="AV498" s="55">
        <v>0</v>
      </c>
      <c r="AW498" s="55">
        <v>1.1085899999999999E-2</v>
      </c>
      <c r="AX498" s="55">
        <v>0</v>
      </c>
      <c r="AZ498" s="29"/>
    </row>
    <row r="499" spans="2:52" ht="12.75" customHeight="1" x14ac:dyDescent="0.2">
      <c r="B499" s="16" t="s">
        <v>265</v>
      </c>
      <c r="C499" s="16" t="s">
        <v>345</v>
      </c>
      <c r="D499" s="16"/>
      <c r="E499" s="16"/>
      <c r="F499" s="53">
        <v>28.9972863793373</v>
      </c>
      <c r="G499" s="54">
        <v>2.7244357033597466</v>
      </c>
      <c r="H499" s="54">
        <v>14.795456781535872</v>
      </c>
      <c r="I499" s="54">
        <v>26.737461173783604</v>
      </c>
      <c r="J499" s="54">
        <v>31.459648098917398</v>
      </c>
      <c r="K499" s="54">
        <v>3.1706402031029732</v>
      </c>
      <c r="L499" s="54">
        <v>0</v>
      </c>
      <c r="M499" s="54">
        <v>3.3012760925361322</v>
      </c>
      <c r="N499" s="12"/>
      <c r="O499" s="53">
        <v>22.1854446530342</v>
      </c>
      <c r="P499" s="53">
        <v>3.4093696475028898</v>
      </c>
      <c r="Q499" s="53">
        <v>0</v>
      </c>
      <c r="R499" s="53">
        <v>0</v>
      </c>
      <c r="S499" s="53">
        <v>0</v>
      </c>
      <c r="T499" s="53">
        <v>0</v>
      </c>
      <c r="U499" s="53">
        <v>0</v>
      </c>
      <c r="V499" s="53">
        <v>0</v>
      </c>
      <c r="W499" s="53">
        <v>3.4024720788002001</v>
      </c>
      <c r="X499" s="53">
        <v>0</v>
      </c>
      <c r="Y499" s="12"/>
      <c r="Z499" s="55">
        <v>0</v>
      </c>
      <c r="AA499" s="55">
        <v>0</v>
      </c>
      <c r="AB499" s="55">
        <v>0</v>
      </c>
      <c r="AC499" s="55">
        <v>0</v>
      </c>
      <c r="AD499" s="55">
        <v>0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12"/>
      <c r="AM499" s="55">
        <v>0</v>
      </c>
      <c r="AN499" s="55">
        <v>0</v>
      </c>
      <c r="AO499" s="55">
        <v>0</v>
      </c>
      <c r="AP499" s="55">
        <v>0</v>
      </c>
      <c r="AQ499" s="55">
        <v>0</v>
      </c>
      <c r="AR499" s="55">
        <v>0</v>
      </c>
      <c r="AS499" s="55">
        <v>0</v>
      </c>
      <c r="AT499" s="55">
        <v>0</v>
      </c>
      <c r="AU499" s="55">
        <v>0</v>
      </c>
      <c r="AV499" s="55">
        <v>0</v>
      </c>
      <c r="AW499" s="55">
        <v>0</v>
      </c>
      <c r="AX499" s="55">
        <v>0</v>
      </c>
      <c r="AZ499" s="29"/>
    </row>
    <row r="500" spans="2:52" ht="12.75" customHeight="1" x14ac:dyDescent="0.2">
      <c r="B500" s="16" t="s">
        <v>266</v>
      </c>
      <c r="C500" s="16" t="s">
        <v>346</v>
      </c>
      <c r="D500" s="16" t="s">
        <v>36</v>
      </c>
      <c r="E500" s="16"/>
      <c r="F500" s="53">
        <v>242847.72057056401</v>
      </c>
      <c r="G500" s="54">
        <v>3.75218660415155E-2</v>
      </c>
      <c r="H500" s="54">
        <v>29.541927714409599</v>
      </c>
      <c r="I500" s="54">
        <v>16.794823606128102</v>
      </c>
      <c r="J500" s="54">
        <v>35.619311200682603</v>
      </c>
      <c r="K500" s="54">
        <v>2.6440731231399801</v>
      </c>
      <c r="L500" s="54">
        <v>0</v>
      </c>
      <c r="M500" s="54">
        <v>15.3623425064043</v>
      </c>
      <c r="N500" s="12"/>
      <c r="O500" s="53">
        <v>1562.6037640571501</v>
      </c>
      <c r="P500" s="53">
        <v>5076.2565383911096</v>
      </c>
      <c r="Q500" s="53">
        <v>34253.240510702097</v>
      </c>
      <c r="R500" s="53">
        <v>28985.1069588065</v>
      </c>
      <c r="S500" s="53">
        <v>11116.713502824299</v>
      </c>
      <c r="T500" s="53">
        <v>41166.4058680534</v>
      </c>
      <c r="U500" s="53">
        <v>81729.458332776994</v>
      </c>
      <c r="V500" s="53">
        <v>1180.3582842349999</v>
      </c>
      <c r="W500" s="53">
        <v>0</v>
      </c>
      <c r="X500" s="53">
        <v>37777.576810717503</v>
      </c>
      <c r="Y500" s="12"/>
      <c r="Z500" s="55">
        <v>0</v>
      </c>
      <c r="AA500" s="55">
        <v>0</v>
      </c>
      <c r="AB500" s="55">
        <v>0.96884340000000002</v>
      </c>
      <c r="AC500" s="55">
        <v>0</v>
      </c>
      <c r="AD500" s="55">
        <v>0</v>
      </c>
      <c r="AE500" s="55">
        <v>0</v>
      </c>
      <c r="AF500" s="55">
        <v>0</v>
      </c>
      <c r="AG500" s="55">
        <v>0</v>
      </c>
      <c r="AH500" s="55">
        <v>0</v>
      </c>
      <c r="AI500" s="55">
        <v>0</v>
      </c>
      <c r="AJ500" s="55">
        <v>0</v>
      </c>
      <c r="AK500" s="55">
        <v>3.11566E-2</v>
      </c>
      <c r="AL500" s="12"/>
      <c r="AM500" s="55">
        <v>0</v>
      </c>
      <c r="AN500" s="55">
        <v>0</v>
      </c>
      <c r="AO500" s="55">
        <v>0.97344399999999998</v>
      </c>
      <c r="AP500" s="55">
        <v>0</v>
      </c>
      <c r="AQ500" s="55">
        <v>0</v>
      </c>
      <c r="AR500" s="55">
        <v>0</v>
      </c>
      <c r="AS500" s="55">
        <v>0</v>
      </c>
      <c r="AT500" s="55">
        <v>0</v>
      </c>
      <c r="AU500" s="55">
        <v>0</v>
      </c>
      <c r="AV500" s="55">
        <v>0</v>
      </c>
      <c r="AW500" s="55">
        <v>2.6556E-2</v>
      </c>
      <c r="AX500" s="55">
        <v>0</v>
      </c>
      <c r="AZ500" s="29"/>
    </row>
    <row r="501" spans="2:52" ht="12.75" customHeight="1" x14ac:dyDescent="0.2">
      <c r="B501" s="16" t="s">
        <v>267</v>
      </c>
      <c r="C501" s="16" t="s">
        <v>34</v>
      </c>
      <c r="D501" s="16" t="s">
        <v>34</v>
      </c>
      <c r="E501" s="16"/>
      <c r="F501" s="53">
        <v>597677.41921991098</v>
      </c>
      <c r="G501" s="54">
        <v>3.9892155956108999</v>
      </c>
      <c r="H501" s="54">
        <v>51.947870238902901</v>
      </c>
      <c r="I501" s="54">
        <v>15.9004406477783</v>
      </c>
      <c r="J501" s="54">
        <v>22.7582027740273</v>
      </c>
      <c r="K501" s="54">
        <v>2.8659127188317801</v>
      </c>
      <c r="L501" s="54">
        <v>9.0466128242959798E-2</v>
      </c>
      <c r="M501" s="54">
        <v>1.58676213039489</v>
      </c>
      <c r="N501" s="12"/>
      <c r="O501" s="53">
        <v>5937.2738597393</v>
      </c>
      <c r="P501" s="53">
        <v>6768.76716732978</v>
      </c>
      <c r="Q501" s="53">
        <v>14933.7867832183</v>
      </c>
      <c r="R501" s="53">
        <v>183008.72561264</v>
      </c>
      <c r="S501" s="53">
        <v>9594.5050910115206</v>
      </c>
      <c r="T501" s="53">
        <v>217112.77415013299</v>
      </c>
      <c r="U501" s="53">
        <v>154486.935470342</v>
      </c>
      <c r="V501" s="53">
        <v>22.6715984344482</v>
      </c>
      <c r="W501" s="53">
        <v>16.6311289072036</v>
      </c>
      <c r="X501" s="53">
        <v>5795.3483581542896</v>
      </c>
      <c r="Y501" s="12"/>
      <c r="Z501" s="55">
        <v>0</v>
      </c>
      <c r="AA501" s="55">
        <v>0</v>
      </c>
      <c r="AB501" s="55">
        <v>0</v>
      </c>
      <c r="AC501" s="55">
        <v>0.53495619999999999</v>
      </c>
      <c r="AD501" s="55">
        <v>0</v>
      </c>
      <c r="AE501" s="55">
        <v>5.1424000000000001E-3</v>
      </c>
      <c r="AF501" s="55">
        <v>0</v>
      </c>
      <c r="AG501" s="55">
        <v>0</v>
      </c>
      <c r="AH501" s="55">
        <v>0.45649479999999998</v>
      </c>
      <c r="AI501" s="55">
        <v>0</v>
      </c>
      <c r="AJ501" s="55">
        <v>0</v>
      </c>
      <c r="AK501" s="55">
        <v>3.4066999999999999E-3</v>
      </c>
      <c r="AL501" s="12"/>
      <c r="AM501" s="55">
        <v>0</v>
      </c>
      <c r="AN501" s="55">
        <v>0</v>
      </c>
      <c r="AO501" s="55">
        <v>0</v>
      </c>
      <c r="AP501" s="55">
        <v>0.41003089999999998</v>
      </c>
      <c r="AQ501" s="55">
        <v>0</v>
      </c>
      <c r="AR501" s="55">
        <v>1.4587299999999999E-2</v>
      </c>
      <c r="AS501" s="55">
        <v>0</v>
      </c>
      <c r="AT501" s="55">
        <v>0</v>
      </c>
      <c r="AU501" s="55">
        <v>0</v>
      </c>
      <c r="AV501" s="55">
        <v>0.55182770000000003</v>
      </c>
      <c r="AW501" s="55">
        <v>2.3554100000000001E-2</v>
      </c>
      <c r="AX501" s="55">
        <v>0</v>
      </c>
      <c r="AZ501" s="29"/>
    </row>
    <row r="502" spans="2:52" ht="12.75" customHeight="1" x14ac:dyDescent="0.2">
      <c r="B502" s="16" t="s">
        <v>268</v>
      </c>
      <c r="C502" s="16" t="s">
        <v>347</v>
      </c>
      <c r="D502" s="16" t="s">
        <v>36</v>
      </c>
      <c r="E502" s="16"/>
      <c r="F502" s="53">
        <v>71531.178938269601</v>
      </c>
      <c r="G502" s="54">
        <v>3.7872888756849501</v>
      </c>
      <c r="H502" s="54">
        <v>3.8572752335466999E-10</v>
      </c>
      <c r="I502" s="54">
        <v>3.25696208625296E-3</v>
      </c>
      <c r="J502" s="54">
        <v>0.63117147803178597</v>
      </c>
      <c r="K502" s="54">
        <v>0.99343521503965004</v>
      </c>
      <c r="L502" s="54">
        <v>91.502254015676002</v>
      </c>
      <c r="M502" s="54">
        <v>0.76884489685836699</v>
      </c>
      <c r="N502" s="12"/>
      <c r="O502" s="53">
        <v>36.038483858108499</v>
      </c>
      <c r="P502" s="53">
        <v>0</v>
      </c>
      <c r="Q502" s="53">
        <v>6209.8705350160599</v>
      </c>
      <c r="R502" s="53">
        <v>6769.5735467672303</v>
      </c>
      <c r="S502" s="53">
        <v>2378.7170367240901</v>
      </c>
      <c r="T502" s="53">
        <v>29917.149319350701</v>
      </c>
      <c r="U502" s="53">
        <v>24761.4265099763</v>
      </c>
      <c r="V502" s="53">
        <v>1449.0165066719001</v>
      </c>
      <c r="W502" s="53">
        <v>9.3869999051094002</v>
      </c>
      <c r="X502" s="53">
        <v>0</v>
      </c>
      <c r="Y502" s="12"/>
      <c r="Z502" s="55">
        <v>0</v>
      </c>
      <c r="AA502" s="55">
        <v>0</v>
      </c>
      <c r="AB502" s="55">
        <v>0</v>
      </c>
      <c r="AC502" s="55">
        <v>0</v>
      </c>
      <c r="AD502" s="55">
        <v>0</v>
      </c>
      <c r="AE502" s="55">
        <v>0</v>
      </c>
      <c r="AF502" s="55">
        <v>0</v>
      </c>
      <c r="AG502" s="55">
        <v>0</v>
      </c>
      <c r="AH502" s="55">
        <v>0</v>
      </c>
      <c r="AI502" s="55">
        <v>0</v>
      </c>
      <c r="AJ502" s="55">
        <v>0</v>
      </c>
      <c r="AK502" s="55">
        <v>0</v>
      </c>
      <c r="AL502" s="12"/>
      <c r="AM502" s="55">
        <v>0</v>
      </c>
      <c r="AN502" s="55">
        <v>0</v>
      </c>
      <c r="AO502" s="55">
        <v>0</v>
      </c>
      <c r="AP502" s="55">
        <v>0</v>
      </c>
      <c r="AQ502" s="55">
        <v>1</v>
      </c>
      <c r="AR502" s="55">
        <v>0</v>
      </c>
      <c r="AS502" s="55">
        <v>0</v>
      </c>
      <c r="AT502" s="55">
        <v>0</v>
      </c>
      <c r="AU502" s="55">
        <v>0</v>
      </c>
      <c r="AV502" s="55">
        <v>0</v>
      </c>
      <c r="AW502" s="55">
        <v>0</v>
      </c>
      <c r="AX502" s="55">
        <v>0</v>
      </c>
      <c r="AZ502" s="29"/>
    </row>
    <row r="503" spans="2:52" ht="12.75" customHeight="1" x14ac:dyDescent="0.2">
      <c r="B503" s="16" t="s">
        <v>269</v>
      </c>
      <c r="C503" s="16" t="s">
        <v>337</v>
      </c>
      <c r="D503" s="16" t="s">
        <v>33</v>
      </c>
      <c r="E503" s="16" t="s">
        <v>42</v>
      </c>
      <c r="F503" s="53">
        <v>242715.23510503699</v>
      </c>
      <c r="G503" s="54">
        <v>0.87472301332485503</v>
      </c>
      <c r="H503" s="54">
        <v>23.054584989086599</v>
      </c>
      <c r="I503" s="54">
        <v>11.1063401727376</v>
      </c>
      <c r="J503" s="54">
        <v>50.732297605691102</v>
      </c>
      <c r="K503" s="54">
        <v>6.8599640436345402</v>
      </c>
      <c r="L503" s="54">
        <v>7.1136722867574506E-5</v>
      </c>
      <c r="M503" s="54">
        <v>2.6287919515709399</v>
      </c>
      <c r="N503" s="12"/>
      <c r="O503" s="53">
        <v>6941.0909281671002</v>
      </c>
      <c r="P503" s="53">
        <v>30843.621756821802</v>
      </c>
      <c r="Q503" s="53">
        <v>29498.008289486101</v>
      </c>
      <c r="R503" s="53">
        <v>53953.8500320315</v>
      </c>
      <c r="S503" s="53">
        <v>2137.5300195217101</v>
      </c>
      <c r="T503" s="53">
        <v>52186.627959847399</v>
      </c>
      <c r="U503" s="53">
        <v>66242.067242950201</v>
      </c>
      <c r="V503" s="53">
        <v>0</v>
      </c>
      <c r="W503" s="53">
        <v>18.6084166169166</v>
      </c>
      <c r="X503" s="53">
        <v>893.83045959472599</v>
      </c>
      <c r="Y503" s="12"/>
      <c r="Z503" s="55">
        <v>0</v>
      </c>
      <c r="AA503" s="55">
        <v>0</v>
      </c>
      <c r="AB503" s="55">
        <v>0</v>
      </c>
      <c r="AC503" s="55">
        <v>0</v>
      </c>
      <c r="AD503" s="55">
        <v>0</v>
      </c>
      <c r="AE503" s="55">
        <v>1</v>
      </c>
      <c r="AF503" s="55">
        <v>0</v>
      </c>
      <c r="AG503" s="55">
        <v>0</v>
      </c>
      <c r="AH503" s="55">
        <v>0</v>
      </c>
      <c r="AI503" s="55">
        <v>0</v>
      </c>
      <c r="AJ503" s="55">
        <v>0</v>
      </c>
      <c r="AK503" s="55">
        <v>0</v>
      </c>
      <c r="AL503" s="12"/>
      <c r="AM503" s="55">
        <v>0</v>
      </c>
      <c r="AN503" s="55">
        <v>0</v>
      </c>
      <c r="AO503" s="55">
        <v>0</v>
      </c>
      <c r="AP503" s="55">
        <v>0</v>
      </c>
      <c r="AQ503" s="55">
        <v>0</v>
      </c>
      <c r="AR503" s="55">
        <v>1</v>
      </c>
      <c r="AS503" s="55">
        <v>0</v>
      </c>
      <c r="AT503" s="55">
        <v>0</v>
      </c>
      <c r="AU503" s="55">
        <v>0</v>
      </c>
      <c r="AV503" s="55">
        <v>0</v>
      </c>
      <c r="AW503" s="55">
        <v>0</v>
      </c>
      <c r="AX503" s="55">
        <v>0</v>
      </c>
      <c r="AZ503" s="29"/>
    </row>
    <row r="504" spans="2:52" ht="12.75" customHeight="1" x14ac:dyDescent="0.2">
      <c r="B504" s="16" t="s">
        <v>270</v>
      </c>
      <c r="C504" s="16" t="s">
        <v>346</v>
      </c>
      <c r="D504" s="16" t="s">
        <v>36</v>
      </c>
      <c r="E504" s="16"/>
      <c r="F504" s="53">
        <v>947126.70970237197</v>
      </c>
      <c r="G504" s="54">
        <v>0.194822496709534</v>
      </c>
      <c r="H504" s="54">
        <v>12.6314261437381</v>
      </c>
      <c r="I504" s="54">
        <v>26.152648843700401</v>
      </c>
      <c r="J504" s="54">
        <v>52.469538171709701</v>
      </c>
      <c r="K504" s="54">
        <v>1.3797940468372401</v>
      </c>
      <c r="L504" s="54">
        <v>3.3889114790469001E-2</v>
      </c>
      <c r="M504" s="54">
        <v>6.71538392283282</v>
      </c>
      <c r="N504" s="12"/>
      <c r="O504" s="53">
        <v>8046.6868615150397</v>
      </c>
      <c r="P504" s="53">
        <v>54087.3383693695</v>
      </c>
      <c r="Q504" s="53">
        <v>112710.682323336</v>
      </c>
      <c r="R504" s="53">
        <v>189069.99432826001</v>
      </c>
      <c r="S504" s="53">
        <v>22448.569119095799</v>
      </c>
      <c r="T504" s="53">
        <v>218263.58658540199</v>
      </c>
      <c r="U504" s="53">
        <v>284156.51579546899</v>
      </c>
      <c r="V504" s="53">
        <v>1454.6228485107399</v>
      </c>
      <c r="W504" s="53">
        <v>10.260039865970599</v>
      </c>
      <c r="X504" s="53">
        <v>56878.453431546601</v>
      </c>
      <c r="Y504" s="12"/>
      <c r="Z504" s="55">
        <v>0</v>
      </c>
      <c r="AA504" s="55">
        <v>0</v>
      </c>
      <c r="AB504" s="55">
        <v>0.83556229999999998</v>
      </c>
      <c r="AC504" s="55">
        <v>2.8195600000000001E-2</v>
      </c>
      <c r="AD504" s="55">
        <v>0</v>
      </c>
      <c r="AE504" s="55">
        <v>0</v>
      </c>
      <c r="AF504" s="55">
        <v>0</v>
      </c>
      <c r="AG504" s="55">
        <v>0.1362421</v>
      </c>
      <c r="AH504" s="55">
        <v>0</v>
      </c>
      <c r="AI504" s="55">
        <v>0</v>
      </c>
      <c r="AJ504" s="55">
        <v>0</v>
      </c>
      <c r="AK504" s="55">
        <v>0</v>
      </c>
      <c r="AL504" s="12"/>
      <c r="AM504" s="55">
        <v>0</v>
      </c>
      <c r="AN504" s="55">
        <v>0</v>
      </c>
      <c r="AO504" s="55">
        <v>0.84100200000000003</v>
      </c>
      <c r="AP504" s="55">
        <v>6.9475800000000004E-2</v>
      </c>
      <c r="AQ504" s="55">
        <v>0</v>
      </c>
      <c r="AR504" s="55">
        <v>0</v>
      </c>
      <c r="AS504" s="55">
        <v>0</v>
      </c>
      <c r="AT504" s="55">
        <v>8.9522099999999993E-2</v>
      </c>
      <c r="AU504" s="55">
        <v>0</v>
      </c>
      <c r="AV504" s="55">
        <v>0</v>
      </c>
      <c r="AW504" s="55">
        <v>0</v>
      </c>
      <c r="AX504" s="55">
        <v>0</v>
      </c>
      <c r="AZ504" s="29"/>
    </row>
    <row r="505" spans="2:52" ht="12.75" customHeight="1" x14ac:dyDescent="0.2">
      <c r="B505" s="16" t="s">
        <v>271</v>
      </c>
      <c r="C505" s="16" t="s">
        <v>334</v>
      </c>
      <c r="D505" s="16" t="s">
        <v>33</v>
      </c>
      <c r="E505" s="16" t="s">
        <v>43</v>
      </c>
      <c r="F505" s="53">
        <v>9300491.7562821507</v>
      </c>
      <c r="G505" s="54">
        <v>2.99306623167976</v>
      </c>
      <c r="H505" s="54">
        <v>16.2183606027649</v>
      </c>
      <c r="I505" s="54">
        <v>32.334099396236603</v>
      </c>
      <c r="J505" s="54">
        <v>34.573631144718497</v>
      </c>
      <c r="K505" s="54">
        <v>1.43121214400172</v>
      </c>
      <c r="L505" s="54">
        <v>9.7049538262157498</v>
      </c>
      <c r="M505" s="54">
        <v>2.0370400700926501</v>
      </c>
      <c r="N505" s="12"/>
      <c r="O505" s="53">
        <v>242086.44704598101</v>
      </c>
      <c r="P505" s="53">
        <v>614485.53464826895</v>
      </c>
      <c r="Q505" s="53">
        <v>1563723.8770439001</v>
      </c>
      <c r="R505" s="53">
        <v>1707996.72452962</v>
      </c>
      <c r="S505" s="53">
        <v>810472.22466090298</v>
      </c>
      <c r="T505" s="53">
        <v>2114582.9569588001</v>
      </c>
      <c r="U505" s="53">
        <v>1962130.4759899301</v>
      </c>
      <c r="V505" s="53">
        <v>213793.28580018799</v>
      </c>
      <c r="W505" s="53">
        <v>1230.37882101535</v>
      </c>
      <c r="X505" s="53">
        <v>69989.850783526897</v>
      </c>
      <c r="Y505" s="12"/>
      <c r="Z505" s="55">
        <v>0</v>
      </c>
      <c r="AA505" s="55">
        <v>0</v>
      </c>
      <c r="AB505" s="55">
        <v>1.75E-4</v>
      </c>
      <c r="AC505" s="55">
        <v>0.1321204</v>
      </c>
      <c r="AD505" s="55">
        <v>1.516E-4</v>
      </c>
      <c r="AE505" s="55">
        <v>0.50231800000000004</v>
      </c>
      <c r="AF505" s="55">
        <v>3.1164600000000001E-2</v>
      </c>
      <c r="AG505" s="55">
        <v>0</v>
      </c>
      <c r="AH505" s="55">
        <v>0.31054660000000001</v>
      </c>
      <c r="AI505" s="55">
        <v>0</v>
      </c>
      <c r="AJ505" s="55">
        <v>0</v>
      </c>
      <c r="AK505" s="55">
        <v>2.35239E-2</v>
      </c>
      <c r="AL505" s="12"/>
      <c r="AM505" s="55">
        <v>0</v>
      </c>
      <c r="AN505" s="55">
        <v>0</v>
      </c>
      <c r="AO505" s="55">
        <v>1.2685999999999999E-3</v>
      </c>
      <c r="AP505" s="55">
        <v>0.17796870000000001</v>
      </c>
      <c r="AQ505" s="55">
        <v>4.1825099999999997E-2</v>
      </c>
      <c r="AR505" s="55">
        <v>0.31700210000000001</v>
      </c>
      <c r="AS505" s="55">
        <v>6.2650200000000003E-2</v>
      </c>
      <c r="AT505" s="55">
        <v>0</v>
      </c>
      <c r="AU505" s="55">
        <v>0</v>
      </c>
      <c r="AV505" s="55">
        <v>0.2624938</v>
      </c>
      <c r="AW505" s="55">
        <v>0.1100883</v>
      </c>
      <c r="AX505" s="55">
        <v>2.67032E-2</v>
      </c>
      <c r="AZ505" s="29"/>
    </row>
    <row r="506" spans="2:52" ht="12.75" customHeight="1" x14ac:dyDescent="0.2">
      <c r="B506" s="16" t="s">
        <v>272</v>
      </c>
      <c r="C506" s="16" t="s">
        <v>341</v>
      </c>
      <c r="D506" s="16" t="s">
        <v>37</v>
      </c>
      <c r="E506" s="16"/>
      <c r="F506" s="53">
        <v>178308.776237607</v>
      </c>
      <c r="G506" s="54">
        <v>1.2814119942298099</v>
      </c>
      <c r="H506" s="54">
        <v>10.6124961159321</v>
      </c>
      <c r="I506" s="54">
        <v>7.9066144432937397</v>
      </c>
      <c r="J506" s="54">
        <v>76.5494785855701</v>
      </c>
      <c r="K506" s="54">
        <v>0.54116600481251498</v>
      </c>
      <c r="L506" s="54">
        <v>7.2200331017820293E-2</v>
      </c>
      <c r="M506" s="54">
        <v>2.4844511564544698</v>
      </c>
      <c r="N506" s="12"/>
      <c r="O506" s="53">
        <v>1139.8154285550099</v>
      </c>
      <c r="P506" s="53">
        <v>9943.1576163768696</v>
      </c>
      <c r="Q506" s="53">
        <v>4890.4893798828098</v>
      </c>
      <c r="R506" s="53">
        <v>12880.7931497097</v>
      </c>
      <c r="S506" s="53">
        <v>0</v>
      </c>
      <c r="T506" s="53">
        <v>57347.073709428303</v>
      </c>
      <c r="U506" s="53">
        <v>88805.461746156201</v>
      </c>
      <c r="V506" s="53">
        <v>0</v>
      </c>
      <c r="W506" s="53">
        <v>5.6660103797912598</v>
      </c>
      <c r="X506" s="53">
        <v>3296.31919711828</v>
      </c>
      <c r="Y506" s="12"/>
      <c r="Z506" s="55">
        <v>0</v>
      </c>
      <c r="AA506" s="55">
        <v>0</v>
      </c>
      <c r="AB506" s="55">
        <v>0</v>
      </c>
      <c r="AC506" s="55">
        <v>0</v>
      </c>
      <c r="AD506" s="55">
        <v>0</v>
      </c>
      <c r="AE506" s="55">
        <v>1</v>
      </c>
      <c r="AF506" s="55">
        <v>0</v>
      </c>
      <c r="AG506" s="55">
        <v>0</v>
      </c>
      <c r="AH506" s="55">
        <v>0</v>
      </c>
      <c r="AI506" s="55">
        <v>0</v>
      </c>
      <c r="AJ506" s="55">
        <v>0</v>
      </c>
      <c r="AK506" s="55">
        <v>0</v>
      </c>
      <c r="AL506" s="12"/>
      <c r="AM506" s="55">
        <v>0</v>
      </c>
      <c r="AN506" s="55">
        <v>0</v>
      </c>
      <c r="AO506" s="55">
        <v>0</v>
      </c>
      <c r="AP506" s="55">
        <v>0</v>
      </c>
      <c r="AQ506" s="55">
        <v>0</v>
      </c>
      <c r="AR506" s="55">
        <v>1</v>
      </c>
      <c r="AS506" s="55">
        <v>0</v>
      </c>
      <c r="AT506" s="55">
        <v>0</v>
      </c>
      <c r="AU506" s="55">
        <v>0</v>
      </c>
      <c r="AV506" s="55">
        <v>0</v>
      </c>
      <c r="AW506" s="55">
        <v>0</v>
      </c>
      <c r="AX506" s="55">
        <v>0</v>
      </c>
      <c r="AZ506" s="29"/>
    </row>
    <row r="507" spans="2:52" ht="12.75" customHeight="1" x14ac:dyDescent="0.2">
      <c r="B507" s="16" t="s">
        <v>273</v>
      </c>
      <c r="C507" s="16" t="s">
        <v>343</v>
      </c>
      <c r="D507" s="16" t="s">
        <v>34</v>
      </c>
      <c r="E507" s="16"/>
      <c r="F507" s="53">
        <v>448571.75567185797</v>
      </c>
      <c r="G507" s="54">
        <v>9.2005772525187801</v>
      </c>
      <c r="H507" s="54">
        <v>1.57498252914381</v>
      </c>
      <c r="I507" s="54">
        <v>0.42115239342642502</v>
      </c>
      <c r="J507" s="54">
        <v>12.811294598776501</v>
      </c>
      <c r="K507" s="54">
        <v>1.29528925946282</v>
      </c>
      <c r="L507" s="54">
        <v>71.1731317289793</v>
      </c>
      <c r="M507" s="54">
        <v>3.5235723992179699</v>
      </c>
      <c r="N507" s="12"/>
      <c r="O507" s="53">
        <v>8570.4215412139893</v>
      </c>
      <c r="P507" s="53">
        <v>65687.374799013094</v>
      </c>
      <c r="Q507" s="53">
        <v>18976.581345379302</v>
      </c>
      <c r="R507" s="53">
        <v>183194.73989200499</v>
      </c>
      <c r="S507" s="53">
        <v>13649.120869636499</v>
      </c>
      <c r="T507" s="53">
        <v>79576.998059570702</v>
      </c>
      <c r="U507" s="53">
        <v>38348.135902047099</v>
      </c>
      <c r="V507" s="53">
        <v>8658.0642257332802</v>
      </c>
      <c r="W507" s="53">
        <v>0</v>
      </c>
      <c r="X507" s="53">
        <v>31910.3190372586</v>
      </c>
      <c r="Y507" s="12"/>
      <c r="Z507" s="55">
        <v>0</v>
      </c>
      <c r="AA507" s="55">
        <v>0</v>
      </c>
      <c r="AB507" s="55">
        <v>0</v>
      </c>
      <c r="AC507" s="55">
        <v>0.59909820000000003</v>
      </c>
      <c r="AD507" s="55">
        <v>0.22088630000000001</v>
      </c>
      <c r="AE507" s="55">
        <v>0</v>
      </c>
      <c r="AF507" s="55">
        <v>0</v>
      </c>
      <c r="AG507" s="55">
        <v>0</v>
      </c>
      <c r="AH507" s="55">
        <v>0</v>
      </c>
      <c r="AI507" s="55">
        <v>0</v>
      </c>
      <c r="AJ507" s="55">
        <v>0</v>
      </c>
      <c r="AK507" s="55">
        <v>0.18001549999999999</v>
      </c>
      <c r="AL507" s="12"/>
      <c r="AM507" s="55">
        <v>0</v>
      </c>
      <c r="AN507" s="55">
        <v>0</v>
      </c>
      <c r="AO507" s="55">
        <v>0</v>
      </c>
      <c r="AP507" s="55">
        <v>0.20372270000000001</v>
      </c>
      <c r="AQ507" s="55">
        <v>0.67335469999999997</v>
      </c>
      <c r="AR507" s="55">
        <v>0</v>
      </c>
      <c r="AS507" s="55">
        <v>0</v>
      </c>
      <c r="AT507" s="55">
        <v>0</v>
      </c>
      <c r="AU507" s="55">
        <v>0</v>
      </c>
      <c r="AV507" s="55">
        <v>0</v>
      </c>
      <c r="AW507" s="55">
        <v>0.12292260000000001</v>
      </c>
      <c r="AX507" s="55">
        <v>0</v>
      </c>
      <c r="AZ507" s="29"/>
    </row>
    <row r="508" spans="2:52" ht="12.75" customHeight="1" x14ac:dyDescent="0.2">
      <c r="B508" s="16" t="s">
        <v>274</v>
      </c>
      <c r="C508" s="16" t="s">
        <v>345</v>
      </c>
      <c r="D508" s="16" t="s">
        <v>33</v>
      </c>
      <c r="E508" s="16"/>
      <c r="F508" s="53">
        <v>12289.673711597899</v>
      </c>
      <c r="G508" s="54">
        <v>2.7244357033597466</v>
      </c>
      <c r="H508" s="54">
        <v>7.6412408597574899</v>
      </c>
      <c r="I508" s="54">
        <v>31.071849740513699</v>
      </c>
      <c r="J508" s="54">
        <v>26.087165682747401</v>
      </c>
      <c r="K508" s="54">
        <v>0.35021488670996798</v>
      </c>
      <c r="L508" s="54">
        <v>0.64017203412539303</v>
      </c>
      <c r="M508" s="54">
        <v>8.6002565524927093</v>
      </c>
      <c r="N508" s="12"/>
      <c r="O508" s="53">
        <v>428.55213493108698</v>
      </c>
      <c r="P508" s="53">
        <v>29.884572446346201</v>
      </c>
      <c r="Q508" s="53">
        <v>5436.2750753760301</v>
      </c>
      <c r="R508" s="53">
        <v>414.515530705451</v>
      </c>
      <c r="S508" s="53">
        <v>2089.7622109651502</v>
      </c>
      <c r="T508" s="53">
        <v>557.90114325284901</v>
      </c>
      <c r="U508" s="53">
        <v>3192.54171097278</v>
      </c>
      <c r="V508" s="53">
        <v>135.27707076072599</v>
      </c>
      <c r="W508" s="53">
        <v>4.9642621874809203</v>
      </c>
      <c r="X508" s="53">
        <v>0</v>
      </c>
      <c r="Y508" s="12"/>
      <c r="Z508" s="55">
        <v>0</v>
      </c>
      <c r="AA508" s="55">
        <v>0</v>
      </c>
      <c r="AB508" s="55">
        <v>0</v>
      </c>
      <c r="AC508" s="55">
        <v>0</v>
      </c>
      <c r="AD508" s="55">
        <v>0</v>
      </c>
      <c r="AE508" s="55">
        <v>0</v>
      </c>
      <c r="AF508" s="55">
        <v>0</v>
      </c>
      <c r="AG508" s="55">
        <v>0</v>
      </c>
      <c r="AH508" s="55">
        <v>0</v>
      </c>
      <c r="AI508" s="55">
        <v>0</v>
      </c>
      <c r="AJ508" s="55">
        <v>0</v>
      </c>
      <c r="AK508" s="55">
        <v>0</v>
      </c>
      <c r="AL508" s="12"/>
      <c r="AM508" s="55">
        <v>0</v>
      </c>
      <c r="AN508" s="55">
        <v>0</v>
      </c>
      <c r="AO508" s="55">
        <v>0</v>
      </c>
      <c r="AP508" s="55">
        <v>0</v>
      </c>
      <c r="AQ508" s="55">
        <v>0</v>
      </c>
      <c r="AR508" s="55">
        <v>0</v>
      </c>
      <c r="AS508" s="55">
        <v>0</v>
      </c>
      <c r="AT508" s="55">
        <v>0</v>
      </c>
      <c r="AU508" s="55">
        <v>0</v>
      </c>
      <c r="AV508" s="55">
        <v>0</v>
      </c>
      <c r="AW508" s="55">
        <v>0</v>
      </c>
      <c r="AX508" s="55">
        <v>0</v>
      </c>
      <c r="AZ508" s="29"/>
    </row>
    <row r="509" spans="2:52" ht="12.75" customHeight="1" x14ac:dyDescent="0.2">
      <c r="B509" s="16" t="s">
        <v>275</v>
      </c>
      <c r="C509" s="16" t="s">
        <v>341</v>
      </c>
      <c r="D509" s="16" t="s">
        <v>37</v>
      </c>
      <c r="E509" s="16"/>
      <c r="F509" s="53">
        <v>917979.44262099196</v>
      </c>
      <c r="G509" s="54">
        <v>0.61178462308144399</v>
      </c>
      <c r="H509" s="54">
        <v>4.0259721962396098</v>
      </c>
      <c r="I509" s="54">
        <v>53.421045924154797</v>
      </c>
      <c r="J509" s="54">
        <v>39.115541115833501</v>
      </c>
      <c r="K509" s="54">
        <v>0.58228691472291205</v>
      </c>
      <c r="L509" s="54">
        <v>0.102191815641842</v>
      </c>
      <c r="M509" s="54">
        <v>1.3495869292287599</v>
      </c>
      <c r="N509" s="12"/>
      <c r="O509" s="53">
        <v>49597.551453590298</v>
      </c>
      <c r="P509" s="53">
        <v>180143.327697634</v>
      </c>
      <c r="Q509" s="53">
        <v>104867.18087881801</v>
      </c>
      <c r="R509" s="53">
        <v>182821.894646525</v>
      </c>
      <c r="S509" s="53">
        <v>33074.026518106402</v>
      </c>
      <c r="T509" s="53">
        <v>126889.211628675</v>
      </c>
      <c r="U509" s="53">
        <v>229041.83021169901</v>
      </c>
      <c r="V509" s="53">
        <v>5019.8020281791596</v>
      </c>
      <c r="W509" s="53">
        <v>13.5223652124404</v>
      </c>
      <c r="X509" s="53">
        <v>6511.0951925516101</v>
      </c>
      <c r="Y509" s="12"/>
      <c r="Z509" s="55">
        <v>9.5343700000000003E-2</v>
      </c>
      <c r="AA509" s="55">
        <v>3.3260000000000001E-4</v>
      </c>
      <c r="AB509" s="55">
        <v>0.75726159999999998</v>
      </c>
      <c r="AC509" s="55">
        <v>0.1</v>
      </c>
      <c r="AD509" s="55">
        <v>7.816E-3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3.9246099999999999E-2</v>
      </c>
      <c r="AL509" s="12"/>
      <c r="AM509" s="55">
        <v>0.1123731</v>
      </c>
      <c r="AN509" s="55">
        <v>4.125E-4</v>
      </c>
      <c r="AO509" s="55">
        <v>0.68944749999999999</v>
      </c>
      <c r="AP509" s="55">
        <v>0.1196887</v>
      </c>
      <c r="AQ509" s="55">
        <v>3.424E-2</v>
      </c>
      <c r="AR509" s="55">
        <v>0</v>
      </c>
      <c r="AS509" s="55">
        <v>0</v>
      </c>
      <c r="AT509" s="55">
        <v>0</v>
      </c>
      <c r="AU509" s="55">
        <v>0</v>
      </c>
      <c r="AV509" s="55">
        <v>0</v>
      </c>
      <c r="AW509" s="55">
        <v>4.3838200000000001E-2</v>
      </c>
      <c r="AX509" s="55">
        <v>0</v>
      </c>
      <c r="AZ509" s="29"/>
    </row>
    <row r="510" spans="2:52" ht="12.75" customHeight="1" x14ac:dyDescent="0.2">
      <c r="B510" s="16" t="s">
        <v>276</v>
      </c>
      <c r="C510" s="16" t="s">
        <v>351</v>
      </c>
      <c r="D510" s="16" t="s">
        <v>35</v>
      </c>
      <c r="E510" s="16"/>
      <c r="F510" s="53">
        <v>329158.94106626499</v>
      </c>
      <c r="G510" s="54">
        <v>8.7624242204961593</v>
      </c>
      <c r="H510" s="54">
        <v>17.537657455877099</v>
      </c>
      <c r="I510" s="54">
        <v>35.418536320053498</v>
      </c>
      <c r="J510" s="54">
        <v>30.873212749610101</v>
      </c>
      <c r="K510" s="54">
        <v>4.8986534354597104</v>
      </c>
      <c r="L510" s="54">
        <v>3.03331484200135E-2</v>
      </c>
      <c r="M510" s="54">
        <v>0.93486745037637298</v>
      </c>
      <c r="N510" s="12"/>
      <c r="O510" s="53">
        <v>43948.147971451202</v>
      </c>
      <c r="P510" s="53">
        <v>13542.5666258335</v>
      </c>
      <c r="Q510" s="53">
        <v>71226.8289140462</v>
      </c>
      <c r="R510" s="53">
        <v>23173.678061723698</v>
      </c>
      <c r="S510" s="53">
        <v>90944.417314231396</v>
      </c>
      <c r="T510" s="53">
        <v>22955.176769137299</v>
      </c>
      <c r="U510" s="53">
        <v>44392.3822386264</v>
      </c>
      <c r="V510" s="53">
        <v>18909.071305751801</v>
      </c>
      <c r="W510" s="53">
        <v>66.671865463256793</v>
      </c>
      <c r="X510" s="53">
        <v>0</v>
      </c>
      <c r="Y510" s="12"/>
      <c r="Z510" s="55">
        <v>3.5693999999999999E-3</v>
      </c>
      <c r="AA510" s="55">
        <v>0.11837739999999999</v>
      </c>
      <c r="AB510" s="55">
        <v>0.42292590000000002</v>
      </c>
      <c r="AC510" s="55">
        <v>0</v>
      </c>
      <c r="AD510" s="55">
        <v>0</v>
      </c>
      <c r="AE510" s="55">
        <v>0</v>
      </c>
      <c r="AF510" s="55">
        <v>0</v>
      </c>
      <c r="AG510" s="55">
        <v>0.45512720000000001</v>
      </c>
      <c r="AH510" s="55">
        <v>0</v>
      </c>
      <c r="AI510" s="55">
        <v>0</v>
      </c>
      <c r="AJ510" s="55">
        <v>0</v>
      </c>
      <c r="AK510" s="55">
        <v>0</v>
      </c>
      <c r="AL510" s="12"/>
      <c r="AM510" s="55">
        <v>1.0564999999999999E-3</v>
      </c>
      <c r="AN510" s="55">
        <v>0.14034940000000001</v>
      </c>
      <c r="AO510" s="55">
        <v>0.3731004</v>
      </c>
      <c r="AP510" s="55">
        <v>0</v>
      </c>
      <c r="AQ510" s="55">
        <v>0</v>
      </c>
      <c r="AR510" s="55">
        <v>0</v>
      </c>
      <c r="AS510" s="55">
        <v>0</v>
      </c>
      <c r="AT510" s="55">
        <v>0.48549369999999997</v>
      </c>
      <c r="AU510" s="55">
        <v>0</v>
      </c>
      <c r="AV510" s="55">
        <v>0</v>
      </c>
      <c r="AW510" s="55">
        <v>0</v>
      </c>
      <c r="AX510" s="55">
        <v>0</v>
      </c>
      <c r="AZ510" s="29"/>
    </row>
    <row r="511" spans="2:52" ht="12.75" customHeight="1" x14ac:dyDescent="0.2">
      <c r="B511" s="16" t="s">
        <v>277</v>
      </c>
      <c r="C511" s="16" t="s">
        <v>347</v>
      </c>
      <c r="D511" s="16" t="s">
        <v>36</v>
      </c>
      <c r="E511" s="16"/>
      <c r="F511" s="53">
        <v>455889.26611208898</v>
      </c>
      <c r="G511" s="54">
        <v>0.85445892724461103</v>
      </c>
      <c r="H511" s="54">
        <v>4.7031024070574299E-10</v>
      </c>
      <c r="I511" s="54">
        <v>0.344117766040412</v>
      </c>
      <c r="J511" s="54">
        <v>1.3674112941154699</v>
      </c>
      <c r="K511" s="54">
        <v>1.0346001273894501</v>
      </c>
      <c r="L511" s="54">
        <v>95.285828657849507</v>
      </c>
      <c r="M511" s="54">
        <v>0.300441219705542</v>
      </c>
      <c r="N511" s="12"/>
      <c r="O511" s="53">
        <v>92.493101000785799</v>
      </c>
      <c r="P511" s="53">
        <v>5980.5664297938301</v>
      </c>
      <c r="Q511" s="53">
        <v>135797.541392385</v>
      </c>
      <c r="R511" s="53">
        <v>20068.2679044008</v>
      </c>
      <c r="S511" s="53">
        <v>90970.062562584804</v>
      </c>
      <c r="T511" s="53">
        <v>52693.334481775702</v>
      </c>
      <c r="U511" s="53">
        <v>105128.176118075</v>
      </c>
      <c r="V511" s="53">
        <v>45148.055420160199</v>
      </c>
      <c r="W511" s="53">
        <v>10.768701910972499</v>
      </c>
      <c r="X511" s="53">
        <v>0</v>
      </c>
      <c r="Y511" s="12"/>
      <c r="Z511" s="55">
        <v>0</v>
      </c>
      <c r="AA511" s="55">
        <v>0</v>
      </c>
      <c r="AB511" s="55">
        <v>0</v>
      </c>
      <c r="AC511" s="55">
        <v>0</v>
      </c>
      <c r="AD511" s="55">
        <v>5.2415200000000002E-2</v>
      </c>
      <c r="AE511" s="55">
        <v>0</v>
      </c>
      <c r="AF511" s="55">
        <v>0</v>
      </c>
      <c r="AG511" s="55">
        <v>0</v>
      </c>
      <c r="AH511" s="55">
        <v>0</v>
      </c>
      <c r="AI511" s="55">
        <v>0</v>
      </c>
      <c r="AJ511" s="55">
        <v>0</v>
      </c>
      <c r="AK511" s="55">
        <v>0.9475848</v>
      </c>
      <c r="AL511" s="12"/>
      <c r="AM511" s="55">
        <v>0</v>
      </c>
      <c r="AN511" s="55">
        <v>0</v>
      </c>
      <c r="AO511" s="55">
        <v>0</v>
      </c>
      <c r="AP511" s="55">
        <v>0</v>
      </c>
      <c r="AQ511" s="55">
        <v>0.863429</v>
      </c>
      <c r="AR511" s="55">
        <v>0</v>
      </c>
      <c r="AS511" s="55">
        <v>0</v>
      </c>
      <c r="AT511" s="55">
        <v>0</v>
      </c>
      <c r="AU511" s="55">
        <v>0</v>
      </c>
      <c r="AV511" s="55">
        <v>0</v>
      </c>
      <c r="AW511" s="55">
        <v>0.136571</v>
      </c>
      <c r="AX511" s="55">
        <v>0</v>
      </c>
    </row>
    <row r="512" spans="2:52" ht="12.75" customHeight="1" x14ac:dyDescent="0.2">
      <c r="B512" s="16" t="s">
        <v>278</v>
      </c>
      <c r="C512" s="16" t="s">
        <v>348</v>
      </c>
      <c r="D512" s="16" t="s">
        <v>36</v>
      </c>
      <c r="E512" s="16"/>
      <c r="F512" s="53">
        <v>755087.60492837406</v>
      </c>
      <c r="G512" s="54">
        <v>0.20514084255739401</v>
      </c>
      <c r="H512" s="54">
        <v>6.8547866664675103</v>
      </c>
      <c r="I512" s="54">
        <v>41.349370021135996</v>
      </c>
      <c r="J512" s="54">
        <v>49.028097876172801</v>
      </c>
      <c r="K512" s="54">
        <v>0.71441013574172296</v>
      </c>
      <c r="L512" s="54">
        <v>3.7442395103317802E-3</v>
      </c>
      <c r="M512" s="54">
        <v>1.84445020150379</v>
      </c>
      <c r="N512" s="12"/>
      <c r="O512" s="53">
        <v>2455.6292195320102</v>
      </c>
      <c r="P512" s="53">
        <v>49574.4826393127</v>
      </c>
      <c r="Q512" s="53">
        <v>71463.437804520101</v>
      </c>
      <c r="R512" s="53">
        <v>192052.18210566</v>
      </c>
      <c r="S512" s="53">
        <v>8305.7571992874091</v>
      </c>
      <c r="T512" s="53">
        <v>179693.38692998799</v>
      </c>
      <c r="U512" s="53">
        <v>239731.20527374701</v>
      </c>
      <c r="V512" s="53">
        <v>511.39326858520502</v>
      </c>
      <c r="W512" s="53">
        <v>0</v>
      </c>
      <c r="X512" s="53">
        <v>11300.13048774</v>
      </c>
      <c r="Y512" s="12"/>
      <c r="Z512" s="55">
        <v>0</v>
      </c>
      <c r="AA512" s="55">
        <v>0</v>
      </c>
      <c r="AB512" s="55">
        <v>1.57162E-2</v>
      </c>
      <c r="AC512" s="55">
        <v>0.21800169999999999</v>
      </c>
      <c r="AD512" s="55">
        <v>0</v>
      </c>
      <c r="AE512" s="55">
        <v>0</v>
      </c>
      <c r="AF512" s="55">
        <v>0</v>
      </c>
      <c r="AG512" s="55">
        <v>0.76628200000000002</v>
      </c>
      <c r="AH512" s="55">
        <v>0</v>
      </c>
      <c r="AI512" s="55">
        <v>0</v>
      </c>
      <c r="AJ512" s="55">
        <v>0</v>
      </c>
      <c r="AK512" s="55">
        <v>0</v>
      </c>
      <c r="AL512" s="12"/>
      <c r="AM512" s="55">
        <v>0</v>
      </c>
      <c r="AN512" s="55">
        <v>0</v>
      </c>
      <c r="AO512" s="55">
        <v>2.3961300000000001E-2</v>
      </c>
      <c r="AP512" s="55">
        <v>0.13637260000000001</v>
      </c>
      <c r="AQ512" s="55">
        <v>0</v>
      </c>
      <c r="AR512" s="55">
        <v>0</v>
      </c>
      <c r="AS512" s="55">
        <v>0</v>
      </c>
      <c r="AT512" s="55">
        <v>0.83966609999999997</v>
      </c>
      <c r="AU512" s="55">
        <v>0</v>
      </c>
      <c r="AV512" s="55">
        <v>0</v>
      </c>
      <c r="AW512" s="55">
        <v>0</v>
      </c>
      <c r="AX512" s="55">
        <v>0</v>
      </c>
    </row>
    <row r="513" spans="1:50" ht="12.75" customHeight="1" x14ac:dyDescent="0.2">
      <c r="B513" s="16" t="s">
        <v>279</v>
      </c>
      <c r="C513" s="16" t="s">
        <v>346</v>
      </c>
      <c r="D513" s="16" t="s">
        <v>36</v>
      </c>
      <c r="E513" s="16"/>
      <c r="F513" s="53">
        <v>392453.39593285299</v>
      </c>
      <c r="G513" s="54">
        <v>0.44289017954625698</v>
      </c>
      <c r="H513" s="54">
        <v>11.874301903538599</v>
      </c>
      <c r="I513" s="54">
        <v>31.243181237874499</v>
      </c>
      <c r="J513" s="54">
        <v>54.1846933168326</v>
      </c>
      <c r="K513" s="54">
        <v>1.4568295641907301</v>
      </c>
      <c r="L513" s="54">
        <v>7.7327858124576404E-2</v>
      </c>
      <c r="M513" s="54">
        <v>0.72077593191350398</v>
      </c>
      <c r="N513" s="12"/>
      <c r="O513" s="53">
        <v>86.140023708343506</v>
      </c>
      <c r="P513" s="53">
        <v>23384.632259726499</v>
      </c>
      <c r="Q513" s="53">
        <v>110969.082822084</v>
      </c>
      <c r="R513" s="53">
        <v>39788.033399522297</v>
      </c>
      <c r="S513" s="53">
        <v>30713.9902469515</v>
      </c>
      <c r="T513" s="53">
        <v>49068.637655615799</v>
      </c>
      <c r="U513" s="53">
        <v>129300.691586673</v>
      </c>
      <c r="V513" s="53">
        <v>5489.8331732749903</v>
      </c>
      <c r="W513" s="53">
        <v>0</v>
      </c>
      <c r="X513" s="53">
        <v>3652.3547652959801</v>
      </c>
      <c r="Y513" s="12"/>
      <c r="Z513" s="55">
        <v>0</v>
      </c>
      <c r="AA513" s="55">
        <v>0</v>
      </c>
      <c r="AB513" s="55">
        <v>0</v>
      </c>
      <c r="AC513" s="55">
        <v>0.51751530000000001</v>
      </c>
      <c r="AD513" s="55">
        <v>0</v>
      </c>
      <c r="AE513" s="55">
        <v>0</v>
      </c>
      <c r="AF513" s="55">
        <v>0</v>
      </c>
      <c r="AG513" s="55">
        <v>0.48248469999999999</v>
      </c>
      <c r="AH513" s="55">
        <v>0</v>
      </c>
      <c r="AI513" s="55">
        <v>0</v>
      </c>
      <c r="AJ513" s="55">
        <v>0</v>
      </c>
      <c r="AK513" s="55">
        <v>0</v>
      </c>
      <c r="AL513" s="12"/>
      <c r="AM513" s="55">
        <v>0</v>
      </c>
      <c r="AN513" s="55">
        <v>0</v>
      </c>
      <c r="AO513" s="55">
        <v>0</v>
      </c>
      <c r="AP513" s="55">
        <v>0.56150920000000004</v>
      </c>
      <c r="AQ513" s="55">
        <v>0</v>
      </c>
      <c r="AR513" s="55">
        <v>0</v>
      </c>
      <c r="AS513" s="55">
        <v>0</v>
      </c>
      <c r="AT513" s="55">
        <v>0.43849080000000001</v>
      </c>
      <c r="AU513" s="55">
        <v>0</v>
      </c>
      <c r="AV513" s="55">
        <v>0</v>
      </c>
      <c r="AW513" s="55">
        <v>0</v>
      </c>
      <c r="AX513" s="55">
        <v>0</v>
      </c>
    </row>
    <row r="514" spans="1:50" ht="12.75" customHeight="1" x14ac:dyDescent="0.2">
      <c r="B514" s="16" t="s">
        <v>280</v>
      </c>
      <c r="C514" s="16" t="s">
        <v>349</v>
      </c>
      <c r="D514" s="16" t="s">
        <v>36</v>
      </c>
      <c r="E514" s="16"/>
      <c r="F514" s="53">
        <v>1861975.7303199701</v>
      </c>
      <c r="G514" s="54">
        <v>0.99846549096436399</v>
      </c>
      <c r="H514" s="54">
        <v>6.1203675823458097</v>
      </c>
      <c r="I514" s="54">
        <v>0.65683843975188205</v>
      </c>
      <c r="J514" s="54">
        <v>27.906919237843201</v>
      </c>
      <c r="K514" s="54">
        <v>0.56278619289894805</v>
      </c>
      <c r="L514" s="54">
        <v>63.442161505405899</v>
      </c>
      <c r="M514" s="54">
        <v>0.240746018728103</v>
      </c>
      <c r="N514" s="12"/>
      <c r="O514" s="53">
        <v>21068.2675358653</v>
      </c>
      <c r="P514" s="53">
        <v>195451.214438378</v>
      </c>
      <c r="Q514" s="53">
        <v>118870.51655972</v>
      </c>
      <c r="R514" s="53">
        <v>415787.72477549303</v>
      </c>
      <c r="S514" s="53">
        <v>27614.237828552701</v>
      </c>
      <c r="T514" s="53">
        <v>654229.73286169698</v>
      </c>
      <c r="U514" s="53">
        <v>421386.72558212199</v>
      </c>
      <c r="V514" s="53">
        <v>5926.1111323833402</v>
      </c>
      <c r="W514" s="53">
        <v>22.291146814823101</v>
      </c>
      <c r="X514" s="53">
        <v>1618.9084589481299</v>
      </c>
      <c r="Y514" s="12"/>
      <c r="Z514" s="55">
        <v>0</v>
      </c>
      <c r="AA514" s="55">
        <v>0</v>
      </c>
      <c r="AB514" s="55">
        <v>0.32926290000000003</v>
      </c>
      <c r="AC514" s="55">
        <v>0.33249529999999999</v>
      </c>
      <c r="AD514" s="55">
        <v>0.29951610000000001</v>
      </c>
      <c r="AE514" s="55">
        <v>0</v>
      </c>
      <c r="AF514" s="55">
        <v>0</v>
      </c>
      <c r="AG514" s="55">
        <v>0</v>
      </c>
      <c r="AH514" s="55">
        <v>0</v>
      </c>
      <c r="AI514" s="55">
        <v>0</v>
      </c>
      <c r="AJ514" s="55">
        <v>0</v>
      </c>
      <c r="AK514" s="55">
        <v>3.8725700000000002E-2</v>
      </c>
      <c r="AL514" s="12"/>
      <c r="AM514" s="55">
        <v>0</v>
      </c>
      <c r="AN514" s="55">
        <v>0</v>
      </c>
      <c r="AO514" s="55">
        <v>0.21892059999999999</v>
      </c>
      <c r="AP514" s="55">
        <v>0.20668210000000001</v>
      </c>
      <c r="AQ514" s="55">
        <v>0.55226390000000003</v>
      </c>
      <c r="AR514" s="55">
        <v>0</v>
      </c>
      <c r="AS514" s="55">
        <v>0</v>
      </c>
      <c r="AT514" s="55">
        <v>0</v>
      </c>
      <c r="AU514" s="55">
        <v>0</v>
      </c>
      <c r="AV514" s="55">
        <v>0</v>
      </c>
      <c r="AW514" s="55">
        <v>2.2133400000000001E-2</v>
      </c>
      <c r="AX514" s="55">
        <v>0</v>
      </c>
    </row>
    <row r="515" spans="1:50" ht="12.75" customHeight="1" x14ac:dyDescent="0.2">
      <c r="B515" s="16" t="s">
        <v>281</v>
      </c>
      <c r="C515" s="16" t="s">
        <v>349</v>
      </c>
      <c r="D515" s="16" t="s">
        <v>36</v>
      </c>
      <c r="E515" s="16"/>
      <c r="F515" s="53">
        <v>633895.594809114</v>
      </c>
      <c r="G515" s="54">
        <v>1.2239544129950699E-2</v>
      </c>
      <c r="H515" s="54">
        <v>5.7523289918216696</v>
      </c>
      <c r="I515" s="54">
        <v>14.616176907586</v>
      </c>
      <c r="J515" s="54">
        <v>79.099401426024201</v>
      </c>
      <c r="K515" s="54">
        <v>0.51339493966746996</v>
      </c>
      <c r="L515" s="54">
        <v>0</v>
      </c>
      <c r="M515" s="54">
        <v>6.4581865774385704E-3</v>
      </c>
      <c r="N515" s="12"/>
      <c r="O515" s="53">
        <v>20067.452057242299</v>
      </c>
      <c r="P515" s="53">
        <v>176722.79585969399</v>
      </c>
      <c r="Q515" s="53">
        <v>12851.1830497384</v>
      </c>
      <c r="R515" s="53">
        <v>231137.877138435</v>
      </c>
      <c r="S515" s="53">
        <v>3267.55518531799</v>
      </c>
      <c r="T515" s="53">
        <v>85699.853369831995</v>
      </c>
      <c r="U515" s="53">
        <v>102181.83116132001</v>
      </c>
      <c r="V515" s="53">
        <v>1117.6974544525101</v>
      </c>
      <c r="W515" s="53">
        <v>0</v>
      </c>
      <c r="X515" s="53">
        <v>849.34953308105401</v>
      </c>
      <c r="Y515" s="12"/>
      <c r="Z515" s="55">
        <v>0</v>
      </c>
      <c r="AA515" s="55">
        <v>0</v>
      </c>
      <c r="AB515" s="55">
        <v>0.32926290000000003</v>
      </c>
      <c r="AC515" s="55">
        <v>0.33249529999999999</v>
      </c>
      <c r="AD515" s="55">
        <v>0.29951610000000001</v>
      </c>
      <c r="AE515" s="55">
        <v>0</v>
      </c>
      <c r="AF515" s="55">
        <v>0</v>
      </c>
      <c r="AG515" s="55">
        <v>0</v>
      </c>
      <c r="AH515" s="55">
        <v>0</v>
      </c>
      <c r="AI515" s="55">
        <v>0</v>
      </c>
      <c r="AJ515" s="55">
        <v>0</v>
      </c>
      <c r="AK515" s="55">
        <v>3.8725700000000002E-2</v>
      </c>
      <c r="AL515" s="12"/>
      <c r="AM515" s="55">
        <v>0</v>
      </c>
      <c r="AN515" s="55">
        <v>0</v>
      </c>
      <c r="AO515" s="55">
        <v>0.21892059999999999</v>
      </c>
      <c r="AP515" s="55">
        <v>0.20668210000000001</v>
      </c>
      <c r="AQ515" s="55">
        <v>0.55226390000000003</v>
      </c>
      <c r="AR515" s="55">
        <v>0</v>
      </c>
      <c r="AS515" s="55">
        <v>0</v>
      </c>
      <c r="AT515" s="55">
        <v>0</v>
      </c>
      <c r="AU515" s="55">
        <v>0</v>
      </c>
      <c r="AV515" s="55">
        <v>0</v>
      </c>
      <c r="AW515" s="55">
        <v>2.2133400000000001E-2</v>
      </c>
      <c r="AX515" s="55">
        <v>0</v>
      </c>
    </row>
    <row r="516" spans="1:50" ht="12.75" customHeight="1" x14ac:dyDescent="0.2">
      <c r="B516" s="16" t="s">
        <v>282</v>
      </c>
      <c r="C516" s="16" t="s">
        <v>335</v>
      </c>
      <c r="D516" s="16" t="s">
        <v>34</v>
      </c>
      <c r="E516" s="16"/>
      <c r="F516" s="53">
        <v>13739.7760490775</v>
      </c>
      <c r="G516" s="54">
        <v>0.29757577910778699</v>
      </c>
      <c r="H516" s="54">
        <v>27.5822948114002</v>
      </c>
      <c r="I516" s="54">
        <v>32.082775582849202</v>
      </c>
      <c r="J516" s="54">
        <v>35.384254743305497</v>
      </c>
      <c r="K516" s="54">
        <v>1.34043699855529</v>
      </c>
      <c r="L516" s="54">
        <v>0</v>
      </c>
      <c r="M516" s="54">
        <v>2.1155587959081399</v>
      </c>
      <c r="N516" s="12"/>
      <c r="O516" s="53">
        <v>15.3253078460693</v>
      </c>
      <c r="P516" s="53">
        <v>14.690943121909999</v>
      </c>
      <c r="Q516" s="53">
        <v>5246.7050676941799</v>
      </c>
      <c r="R516" s="53">
        <v>190.308143615722</v>
      </c>
      <c r="S516" s="53">
        <v>6889.7778253555298</v>
      </c>
      <c r="T516" s="53">
        <v>90.811628341674805</v>
      </c>
      <c r="U516" s="53">
        <v>315.66470909118601</v>
      </c>
      <c r="V516" s="53">
        <v>713.36846733093205</v>
      </c>
      <c r="W516" s="53">
        <v>0</v>
      </c>
      <c r="X516" s="53">
        <v>263.123956680297</v>
      </c>
      <c r="Y516" s="12"/>
      <c r="Z516" s="55">
        <v>0</v>
      </c>
      <c r="AA516" s="55">
        <v>0</v>
      </c>
      <c r="AB516" s="55">
        <v>0</v>
      </c>
      <c r="AC516" s="55">
        <v>0</v>
      </c>
      <c r="AD516" s="55">
        <v>0</v>
      </c>
      <c r="AE516" s="55">
        <v>0.13833989999999999</v>
      </c>
      <c r="AF516" s="55">
        <v>0.86166010000000004</v>
      </c>
      <c r="AG516" s="55">
        <v>0</v>
      </c>
      <c r="AH516" s="55">
        <v>0</v>
      </c>
      <c r="AI516" s="55">
        <v>0</v>
      </c>
      <c r="AJ516" s="55">
        <v>0</v>
      </c>
      <c r="AK516" s="55">
        <v>0</v>
      </c>
      <c r="AL516" s="12"/>
      <c r="AM516" s="55">
        <v>0</v>
      </c>
      <c r="AN516" s="55">
        <v>0</v>
      </c>
      <c r="AO516" s="55">
        <v>0</v>
      </c>
      <c r="AP516" s="55">
        <v>0</v>
      </c>
      <c r="AQ516" s="55">
        <v>0</v>
      </c>
      <c r="AR516" s="55">
        <v>0.13214290000000001</v>
      </c>
      <c r="AS516" s="55">
        <v>0.8678572</v>
      </c>
      <c r="AT516" s="55">
        <v>0</v>
      </c>
      <c r="AU516" s="55">
        <v>0</v>
      </c>
      <c r="AV516" s="55">
        <v>0</v>
      </c>
      <c r="AW516" s="55">
        <v>0</v>
      </c>
      <c r="AX516" s="55">
        <v>0</v>
      </c>
    </row>
    <row r="517" spans="1:50" ht="12.75" customHeight="1" x14ac:dyDescent="0.2">
      <c r="B517" s="16" t="s">
        <v>283</v>
      </c>
      <c r="C517" s="16" t="s">
        <v>335</v>
      </c>
      <c r="D517" s="16" t="s">
        <v>34</v>
      </c>
      <c r="E517" s="16"/>
      <c r="F517" s="53">
        <v>88206.343266010197</v>
      </c>
      <c r="G517" s="54">
        <v>1.82574084155696</v>
      </c>
      <c r="H517" s="54">
        <v>36.144431689782699</v>
      </c>
      <c r="I517" s="54">
        <v>25.809671598099801</v>
      </c>
      <c r="J517" s="54">
        <v>32.724528277013597</v>
      </c>
      <c r="K517" s="54">
        <v>3.4759530492497301</v>
      </c>
      <c r="L517" s="54">
        <v>0</v>
      </c>
      <c r="M517" s="54">
        <v>1.9674541075176698E-2</v>
      </c>
      <c r="N517" s="12"/>
      <c r="O517" s="53">
        <v>0</v>
      </c>
      <c r="P517" s="53">
        <v>8069.03618955612</v>
      </c>
      <c r="Q517" s="53">
        <v>31492.8169269561</v>
      </c>
      <c r="R517" s="53">
        <v>13910.918468952101</v>
      </c>
      <c r="S517" s="53">
        <v>13661.296493768599</v>
      </c>
      <c r="T517" s="53">
        <v>4399.6548461913999</v>
      </c>
      <c r="U517" s="53">
        <v>16092.4183406829</v>
      </c>
      <c r="V517" s="53">
        <v>580.20199990272499</v>
      </c>
      <c r="W517" s="53">
        <v>0</v>
      </c>
      <c r="X517" s="53">
        <v>0</v>
      </c>
      <c r="Y517" s="12"/>
      <c r="Z517" s="55">
        <v>0</v>
      </c>
      <c r="AA517" s="55">
        <v>0</v>
      </c>
      <c r="AB517" s="55">
        <v>0</v>
      </c>
      <c r="AC517" s="55">
        <v>0</v>
      </c>
      <c r="AD517" s="55">
        <v>0</v>
      </c>
      <c r="AE517" s="55">
        <v>0.99027430000000005</v>
      </c>
      <c r="AF517" s="55">
        <v>1.8400000000000001E-3</v>
      </c>
      <c r="AG517" s="55">
        <v>0</v>
      </c>
      <c r="AH517" s="55">
        <v>7.8857000000000007E-3</v>
      </c>
      <c r="AI517" s="55">
        <v>0</v>
      </c>
      <c r="AJ517" s="55">
        <v>0</v>
      </c>
      <c r="AK517" s="55">
        <v>0</v>
      </c>
      <c r="AL517" s="12"/>
      <c r="AM517" s="55">
        <v>0</v>
      </c>
      <c r="AN517" s="55">
        <v>0</v>
      </c>
      <c r="AO517" s="55">
        <v>0</v>
      </c>
      <c r="AP517" s="55">
        <v>0</v>
      </c>
      <c r="AQ517" s="55">
        <v>0</v>
      </c>
      <c r="AR517" s="55">
        <v>0.98235629999999996</v>
      </c>
      <c r="AS517" s="55">
        <v>1.4798E-2</v>
      </c>
      <c r="AT517" s="55">
        <v>0</v>
      </c>
      <c r="AU517" s="55">
        <v>0</v>
      </c>
      <c r="AV517" s="55">
        <v>2.8457999999999999E-3</v>
      </c>
      <c r="AW517" s="55">
        <v>0</v>
      </c>
      <c r="AX517" s="55">
        <v>0</v>
      </c>
    </row>
    <row r="518" spans="1:50" ht="12.75" customHeight="1" x14ac:dyDescent="0.2">
      <c r="B518" s="16" t="s">
        <v>284</v>
      </c>
      <c r="C518" s="16" t="s">
        <v>336</v>
      </c>
      <c r="D518" s="16" t="s">
        <v>36</v>
      </c>
      <c r="E518" s="16"/>
      <c r="F518" s="53">
        <v>983656.98506086995</v>
      </c>
      <c r="G518" s="54">
        <v>3.4291824575468199</v>
      </c>
      <c r="H518" s="54">
        <v>5.3120293997406497E-3</v>
      </c>
      <c r="I518" s="54">
        <v>8.9455173996313506E-3</v>
      </c>
      <c r="J518" s="54">
        <v>0.25187369831246198</v>
      </c>
      <c r="K518" s="54">
        <v>0.61372489797388596</v>
      </c>
      <c r="L518" s="54">
        <v>94.255614604297193</v>
      </c>
      <c r="M518" s="54">
        <v>0.89985759242302499</v>
      </c>
      <c r="N518" s="12"/>
      <c r="O518" s="53">
        <v>38744.456801891298</v>
      </c>
      <c r="P518" s="53">
        <v>59357.906687736497</v>
      </c>
      <c r="Q518" s="53">
        <v>114628.103845953</v>
      </c>
      <c r="R518" s="53">
        <v>110309.19280433599</v>
      </c>
      <c r="S518" s="53">
        <v>26954.127004265702</v>
      </c>
      <c r="T518" s="53">
        <v>251709.30738347699</v>
      </c>
      <c r="U518" s="53">
        <v>369800.03125792701</v>
      </c>
      <c r="V518" s="53">
        <v>7963.31812751293</v>
      </c>
      <c r="W518" s="53">
        <v>12.168932020664201</v>
      </c>
      <c r="X518" s="53">
        <v>4178.3722157478296</v>
      </c>
      <c r="Y518" s="12"/>
      <c r="Z518" s="55">
        <v>0</v>
      </c>
      <c r="AA518" s="55">
        <v>0</v>
      </c>
      <c r="AB518" s="55">
        <v>0</v>
      </c>
      <c r="AC518" s="55">
        <v>0</v>
      </c>
      <c r="AD518" s="55">
        <v>1</v>
      </c>
      <c r="AE518" s="55">
        <v>0</v>
      </c>
      <c r="AF518" s="55">
        <v>0</v>
      </c>
      <c r="AG518" s="55">
        <v>0</v>
      </c>
      <c r="AH518" s="55">
        <v>0</v>
      </c>
      <c r="AI518" s="55">
        <v>0</v>
      </c>
      <c r="AJ518" s="55">
        <v>0</v>
      </c>
      <c r="AK518" s="55">
        <v>0</v>
      </c>
      <c r="AL518" s="12"/>
      <c r="AM518" s="55">
        <v>0</v>
      </c>
      <c r="AN518" s="55">
        <v>0</v>
      </c>
      <c r="AO518" s="55">
        <v>0</v>
      </c>
      <c r="AP518" s="55">
        <v>0</v>
      </c>
      <c r="AQ518" s="55">
        <v>1</v>
      </c>
      <c r="AR518" s="55">
        <v>0</v>
      </c>
      <c r="AS518" s="55">
        <v>0</v>
      </c>
      <c r="AT518" s="55">
        <v>0</v>
      </c>
      <c r="AU518" s="55">
        <v>0</v>
      </c>
      <c r="AV518" s="55">
        <v>0</v>
      </c>
      <c r="AW518" s="55">
        <v>0</v>
      </c>
      <c r="AX518" s="55">
        <v>0</v>
      </c>
    </row>
    <row r="519" spans="1:50" x14ac:dyDescent="0.2">
      <c r="A519" s="60"/>
      <c r="B519" s="61"/>
      <c r="C519" s="62"/>
      <c r="D519" s="62"/>
      <c r="E519" s="62"/>
      <c r="F519" s="63"/>
      <c r="G519" s="64" t="s">
        <v>355</v>
      </c>
      <c r="H519" s="63"/>
      <c r="I519" s="63"/>
      <c r="J519" s="63"/>
      <c r="K519" s="63"/>
      <c r="L519" s="63"/>
      <c r="M519" s="63"/>
      <c r="N519" s="61"/>
      <c r="O519" s="63" t="s">
        <v>355</v>
      </c>
      <c r="P519" s="58"/>
      <c r="Q519" s="58"/>
      <c r="R519" s="58"/>
      <c r="S519" s="58"/>
      <c r="T519" s="58"/>
      <c r="U519" s="58"/>
      <c r="V519" s="58"/>
      <c r="W519" s="58"/>
      <c r="X519" s="58"/>
      <c r="Y519" s="61"/>
      <c r="Z519" s="58" t="s">
        <v>356</v>
      </c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61"/>
      <c r="AM519" s="58" t="s">
        <v>356</v>
      </c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</row>
    <row r="520" spans="1:50" x14ac:dyDescent="0.2">
      <c r="A520" s="60"/>
      <c r="B520" s="61"/>
      <c r="C520" s="62"/>
      <c r="D520" s="62"/>
      <c r="E520" s="62"/>
      <c r="F520" s="63"/>
      <c r="G520" s="63" t="s">
        <v>357</v>
      </c>
      <c r="H520" s="63"/>
      <c r="I520" s="63"/>
      <c r="J520" s="63"/>
      <c r="K520" s="63"/>
      <c r="L520" s="63"/>
      <c r="M520" s="63"/>
      <c r="N520" s="61"/>
      <c r="O520" s="63" t="s">
        <v>357</v>
      </c>
      <c r="P520" s="58"/>
      <c r="Q520" s="58"/>
      <c r="R520" s="58"/>
      <c r="S520" s="58"/>
      <c r="T520" s="58"/>
      <c r="U520" s="58"/>
      <c r="V520" s="58"/>
      <c r="W520" s="58"/>
      <c r="X520" s="58"/>
      <c r="Y520" s="61"/>
      <c r="Z520" s="58" t="s">
        <v>358</v>
      </c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61"/>
      <c r="AM520" s="58" t="s">
        <v>358</v>
      </c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</row>
    <row r="521" spans="1:50" x14ac:dyDescent="0.2">
      <c r="A521" s="60"/>
      <c r="B521" s="61"/>
      <c r="C521" s="62"/>
      <c r="D521" s="62"/>
      <c r="E521" s="62"/>
      <c r="F521" s="63"/>
      <c r="G521" s="63"/>
      <c r="H521" s="63"/>
      <c r="I521" s="63"/>
      <c r="J521" s="63"/>
      <c r="K521" s="63"/>
      <c r="L521" s="63"/>
      <c r="M521" s="63"/>
      <c r="N521" s="61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61"/>
      <c r="Z521" s="58" t="s">
        <v>359</v>
      </c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61"/>
      <c r="AM521" s="58" t="s">
        <v>359</v>
      </c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</row>
    <row r="522" spans="1:50" ht="12.75" customHeight="1" x14ac:dyDescent="0.2">
      <c r="N522" s="28"/>
      <c r="O522" s="28"/>
      <c r="Z522" s="58" t="s">
        <v>360</v>
      </c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M522" s="58" t="s">
        <v>360</v>
      </c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</row>
    <row r="523" spans="1:50" x14ac:dyDescent="0.2">
      <c r="N523" s="28"/>
      <c r="O523" s="28"/>
    </row>
    <row r="524" spans="1:50" x14ac:dyDescent="0.2">
      <c r="N524" s="28"/>
      <c r="O524" s="28"/>
    </row>
    <row r="525" spans="1:50" x14ac:dyDescent="0.2">
      <c r="N525" s="28"/>
      <c r="O525" s="28"/>
    </row>
    <row r="526" spans="1:50" x14ac:dyDescent="0.2">
      <c r="N526" s="28"/>
      <c r="O526" s="28"/>
    </row>
    <row r="527" spans="1:50" x14ac:dyDescent="0.2">
      <c r="N527" s="28"/>
      <c r="O527" s="28"/>
    </row>
    <row r="528" spans="1:50" x14ac:dyDescent="0.2">
      <c r="P528" s="29"/>
      <c r="Q528" s="29"/>
    </row>
    <row r="529" spans="16:16" x14ac:dyDescent="0.2">
      <c r="P529" s="29"/>
    </row>
    <row r="530" spans="16:16" x14ac:dyDescent="0.2">
      <c r="P530" s="29"/>
    </row>
    <row r="531" spans="16:16" x14ac:dyDescent="0.2">
      <c r="P531" s="29"/>
    </row>
    <row r="532" spans="16:16" x14ac:dyDescent="0.2">
      <c r="P532" s="29"/>
    </row>
    <row r="533" spans="16:16" x14ac:dyDescent="0.2">
      <c r="P533" s="29"/>
    </row>
    <row r="534" spans="16:16" x14ac:dyDescent="0.2">
      <c r="P534" s="29"/>
    </row>
    <row r="535" spans="16:16" x14ac:dyDescent="0.2">
      <c r="P535" s="29"/>
    </row>
    <row r="536" spans="16:16" x14ac:dyDescent="0.2">
      <c r="P536" s="29"/>
    </row>
    <row r="537" spans="16:16" x14ac:dyDescent="0.2">
      <c r="P537" s="29"/>
    </row>
    <row r="538" spans="16:16" x14ac:dyDescent="0.2">
      <c r="P538" s="29"/>
    </row>
  </sheetData>
  <mergeCells count="19">
    <mergeCell ref="E97:U97"/>
    <mergeCell ref="W97:Z97"/>
    <mergeCell ref="AB97:AG97"/>
    <mergeCell ref="AI97:AK97"/>
    <mergeCell ref="E98:J98"/>
    <mergeCell ref="K98:P98"/>
    <mergeCell ref="AZ342:BC344"/>
    <mergeCell ref="G115:Z115"/>
    <mergeCell ref="AB115:AE115"/>
    <mergeCell ref="AG115:AL115"/>
    <mergeCell ref="AN115:AP115"/>
    <mergeCell ref="AR115:AT115"/>
    <mergeCell ref="G116:L116"/>
    <mergeCell ref="N116:S116"/>
    <mergeCell ref="BA318:BC318"/>
    <mergeCell ref="G319:M319"/>
    <mergeCell ref="O319:X319"/>
    <mergeCell ref="Z319:AK319"/>
    <mergeCell ref="AM319:AX319"/>
  </mergeCells>
  <dataValidations count="2">
    <dataValidation type="list" allowBlank="1" showInputMessage="1" showErrorMessage="1" sqref="C321:C518" xr:uid="{BE65D453-A01B-3A41-B586-55BAE46953D0}">
      <formula1>$AZ$321:$AZ$341</formula1>
    </dataValidation>
    <dataValidation type="list" allowBlank="1" showInputMessage="1" showErrorMessage="1" sqref="D321:D518" xr:uid="{CCB6BFEB-B5DE-A34D-BB75-1249D9281EF5}">
      <formula1>$C$100:$C$109</formula1>
    </dataValidation>
  </dataValidations>
  <pageMargins left="0.7" right="0.7" top="0.75" bottom="0.75" header="0.3" footer="0.3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92CD-2980-0F4E-B138-7AB224D17FB9}">
  <sheetPr codeName="Sheet17">
    <tabColor theme="5" tint="0.59999389629810485"/>
  </sheetPr>
  <dimension ref="A1:BE570"/>
  <sheetViews>
    <sheetView showGridLines="0" tabSelected="1" zoomScaleNormal="100" zoomScalePageLayoutView="70" workbookViewId="0">
      <selection activeCell="B5" sqref="B5"/>
    </sheetView>
  </sheetViews>
  <sheetFormatPr baseColWidth="10" defaultColWidth="8.83203125" defaultRowHeight="14" x14ac:dyDescent="0.2"/>
  <cols>
    <col min="1" max="1" width="4.5" style="28" customWidth="1"/>
    <col min="2" max="2" width="15.83203125" style="28" customWidth="1"/>
    <col min="3" max="3" width="24.33203125" style="29" customWidth="1"/>
    <col min="4" max="4" width="19.5" style="29" customWidth="1"/>
    <col min="5" max="5" width="17" style="29" customWidth="1"/>
    <col min="6" max="9" width="13.5" style="29" customWidth="1"/>
    <col min="10" max="10" width="12.6640625" style="29" customWidth="1"/>
    <col min="11" max="11" width="13.5" style="29" customWidth="1"/>
    <col min="12" max="12" width="16.5" style="29" customWidth="1"/>
    <col min="13" max="14" width="13.5" style="29" customWidth="1"/>
    <col min="15" max="15" width="13.1640625" style="29" customWidth="1"/>
    <col min="16" max="16" width="12.5" style="28" customWidth="1"/>
    <col min="17" max="17" width="16.83203125" style="28" customWidth="1"/>
    <col min="18" max="18" width="15.33203125" style="28" customWidth="1"/>
    <col min="19" max="19" width="13.5" style="28" customWidth="1"/>
    <col min="20" max="20" width="16" style="28" customWidth="1"/>
    <col min="21" max="21" width="12.1640625" style="28" bestFit="1" customWidth="1"/>
    <col min="22" max="22" width="13.5" style="28" customWidth="1"/>
    <col min="23" max="23" width="13.33203125" style="28" customWidth="1"/>
    <col min="24" max="24" width="12.1640625" style="28" bestFit="1" customWidth="1"/>
    <col min="25" max="25" width="12.1640625" style="28" customWidth="1"/>
    <col min="26" max="32" width="13.1640625" style="28" customWidth="1"/>
    <col min="33" max="33" width="12" style="28" customWidth="1"/>
    <col min="34" max="34" width="20.6640625" style="28" bestFit="1" customWidth="1"/>
    <col min="35" max="36" width="11" style="28" customWidth="1"/>
    <col min="37" max="37" width="9.5" style="28" bestFit="1" customWidth="1"/>
    <col min="38" max="38" width="10.33203125" style="28" bestFit="1" customWidth="1"/>
    <col min="39" max="39" width="9.5" style="28" bestFit="1" customWidth="1"/>
    <col min="40" max="40" width="10.33203125" style="28" bestFit="1" customWidth="1"/>
    <col min="41" max="41" width="11.6640625" style="28" customWidth="1"/>
    <col min="42" max="42" width="12.6640625" style="28" bestFit="1" customWidth="1"/>
    <col min="43" max="43" width="9.33203125" style="28" bestFit="1" customWidth="1"/>
    <col min="44" max="44" width="18.33203125" style="28" bestFit="1" customWidth="1"/>
    <col min="45" max="48" width="9.33203125" style="28" bestFit="1" customWidth="1"/>
    <col min="49" max="49" width="9.83203125" style="28" customWidth="1"/>
    <col min="50" max="50" width="9.33203125" style="28" bestFit="1" customWidth="1"/>
    <col min="51" max="51" width="21.6640625" style="28" customWidth="1"/>
    <col min="52" max="53" width="10.83203125" style="28" customWidth="1"/>
    <col min="54" max="54" width="13.33203125" style="28" customWidth="1"/>
    <col min="55" max="55" width="8.83203125" style="28"/>
    <col min="56" max="56" width="7.5" style="28" customWidth="1"/>
    <col min="57" max="57" width="23.5" style="28" bestFit="1" customWidth="1"/>
    <col min="58" max="58" width="12.5" style="28" customWidth="1"/>
    <col min="59" max="59" width="8.83203125" style="28"/>
    <col min="60" max="60" width="19.1640625" style="28" customWidth="1"/>
    <col min="61" max="16384" width="8.83203125" style="28"/>
  </cols>
  <sheetData>
    <row r="1" spans="1:56" s="6" customFormat="1" ht="70" x14ac:dyDescent="0.15">
      <c r="A1" s="1"/>
      <c r="B1" s="2" t="s">
        <v>0</v>
      </c>
      <c r="C1" s="2">
        <f>SUM(D9,D41,D57,D89,D105,D121)</f>
        <v>113932990.90000001</v>
      </c>
      <c r="D1" s="3" t="s">
        <v>1</v>
      </c>
      <c r="E1" s="4" t="s">
        <v>2</v>
      </c>
      <c r="F1" s="4" t="s">
        <v>3</v>
      </c>
      <c r="G1" s="4" t="s">
        <v>362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</row>
    <row r="2" spans="1:56" s="12" customFormat="1" ht="13" x14ac:dyDescent="0.15">
      <c r="A2" s="7"/>
      <c r="B2" s="8"/>
      <c r="C2" s="87" t="s">
        <v>363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 s="12" customFormat="1" x14ac:dyDescent="0.15">
      <c r="A3" s="7"/>
      <c r="B3" s="13"/>
      <c r="C3" s="14"/>
      <c r="D3" s="15" t="s">
        <v>31</v>
      </c>
    </row>
    <row r="4" spans="1:56" s="12" customFormat="1" ht="13" x14ac:dyDescent="0.15">
      <c r="A4" s="7"/>
      <c r="B4" s="16" t="s">
        <v>32</v>
      </c>
      <c r="C4" s="16" t="s">
        <v>33</v>
      </c>
      <c r="D4" s="17">
        <f>SUM(E4:AG4)</f>
        <v>836696.50999999989</v>
      </c>
      <c r="E4" s="18">
        <v>131246.54</v>
      </c>
      <c r="F4" s="18">
        <v>23892.74</v>
      </c>
      <c r="G4" s="18">
        <v>59579.97</v>
      </c>
      <c r="H4" s="18">
        <v>19285.72</v>
      </c>
      <c r="I4" s="18">
        <v>16881.490000000002</v>
      </c>
      <c r="J4" s="18">
        <v>3168.64</v>
      </c>
      <c r="K4" s="18">
        <v>648.87</v>
      </c>
      <c r="L4" s="18">
        <v>283873.69</v>
      </c>
      <c r="M4" s="18">
        <v>102235.09</v>
      </c>
      <c r="N4" s="18">
        <v>22106.62</v>
      </c>
      <c r="O4" s="18">
        <v>3128.45</v>
      </c>
      <c r="P4" s="18">
        <v>129423.36</v>
      </c>
      <c r="Q4" s="18">
        <v>19804.68</v>
      </c>
      <c r="R4" s="18">
        <v>2236.13</v>
      </c>
      <c r="S4" s="18">
        <v>2603.31</v>
      </c>
      <c r="T4" s="18">
        <v>314.24</v>
      </c>
      <c r="U4" s="18">
        <v>45.7</v>
      </c>
      <c r="V4" s="18">
        <v>9.2799999999999994</v>
      </c>
      <c r="W4" s="18">
        <v>36.74</v>
      </c>
      <c r="X4" s="18">
        <v>0</v>
      </c>
      <c r="Y4" s="18">
        <v>0</v>
      </c>
      <c r="Z4" s="18">
        <v>3696.74</v>
      </c>
      <c r="AA4" s="18">
        <v>956.28</v>
      </c>
      <c r="AB4" s="18">
        <v>2463.9499999999998</v>
      </c>
      <c r="AC4" s="18">
        <v>838.47</v>
      </c>
      <c r="AD4" s="18">
        <v>478.2</v>
      </c>
      <c r="AE4" s="18">
        <v>54.21</v>
      </c>
      <c r="AF4" s="18">
        <v>5.09</v>
      </c>
      <c r="AG4" s="18">
        <v>7682.31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s="12" customFormat="1" ht="13" x14ac:dyDescent="0.15">
      <c r="A5" s="7"/>
      <c r="B5" s="16"/>
      <c r="C5" s="16" t="s">
        <v>34</v>
      </c>
      <c r="D5" s="17">
        <f t="shared" ref="D5:D14" si="0">SUM(E5:AG5)</f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</row>
    <row r="6" spans="1:56" s="12" customFormat="1" ht="13" x14ac:dyDescent="0.15">
      <c r="A6" s="7"/>
      <c r="B6" s="16"/>
      <c r="C6" s="16" t="s">
        <v>35</v>
      </c>
      <c r="D6" s="17">
        <f t="shared" si="0"/>
        <v>5317968.5599999996</v>
      </c>
      <c r="E6" s="18">
        <v>912902.83</v>
      </c>
      <c r="F6" s="18">
        <v>150204.54999999999</v>
      </c>
      <c r="G6" s="18">
        <v>724163.64</v>
      </c>
      <c r="H6" s="18">
        <v>462724.28</v>
      </c>
      <c r="I6" s="18">
        <v>76475.789999999994</v>
      </c>
      <c r="J6" s="18">
        <v>74371.09</v>
      </c>
      <c r="K6" s="18">
        <v>61308.51</v>
      </c>
      <c r="L6" s="18">
        <v>488915.56</v>
      </c>
      <c r="M6" s="18">
        <v>90087.66</v>
      </c>
      <c r="N6" s="18">
        <v>188059.49</v>
      </c>
      <c r="O6" s="18">
        <v>71531.06</v>
      </c>
      <c r="P6" s="18">
        <v>46364.66</v>
      </c>
      <c r="Q6" s="18">
        <v>18787.23</v>
      </c>
      <c r="R6" s="18">
        <v>8293.31</v>
      </c>
      <c r="S6" s="18">
        <v>228934.73</v>
      </c>
      <c r="T6" s="18">
        <v>25425.69</v>
      </c>
      <c r="U6" s="18">
        <v>3935.58</v>
      </c>
      <c r="V6" s="18">
        <v>1252.79</v>
      </c>
      <c r="W6" s="18">
        <v>81516.23</v>
      </c>
      <c r="X6" s="18">
        <v>1187.6099999999999</v>
      </c>
      <c r="Y6" s="18">
        <v>337.95</v>
      </c>
      <c r="Z6" s="18">
        <v>951813.68</v>
      </c>
      <c r="AA6" s="18">
        <v>184343.72</v>
      </c>
      <c r="AB6" s="18">
        <v>125176.59</v>
      </c>
      <c r="AC6" s="18">
        <v>36242.97</v>
      </c>
      <c r="AD6" s="18">
        <v>214124.44</v>
      </c>
      <c r="AE6" s="18">
        <v>19008.419999999998</v>
      </c>
      <c r="AF6" s="18">
        <v>4707.34</v>
      </c>
      <c r="AG6" s="18">
        <v>65771.16</v>
      </c>
    </row>
    <row r="7" spans="1:56" s="12" customFormat="1" ht="13" x14ac:dyDescent="0.15">
      <c r="A7" s="7"/>
      <c r="B7" s="16"/>
      <c r="C7" s="16" t="s">
        <v>36</v>
      </c>
      <c r="D7" s="17">
        <f t="shared" si="0"/>
        <v>9630334.4200000018</v>
      </c>
      <c r="E7" s="18">
        <v>3773147.49</v>
      </c>
      <c r="F7" s="18">
        <v>696222.71</v>
      </c>
      <c r="G7" s="18">
        <v>699578.04</v>
      </c>
      <c r="H7" s="18">
        <v>104635.77</v>
      </c>
      <c r="I7" s="18">
        <v>307117.58</v>
      </c>
      <c r="J7" s="18">
        <v>77980.789999999994</v>
      </c>
      <c r="K7" s="18">
        <v>30482.83</v>
      </c>
      <c r="L7" s="18">
        <v>1197066.42</v>
      </c>
      <c r="M7" s="18">
        <v>449126.40000000002</v>
      </c>
      <c r="N7" s="18">
        <v>171764.67</v>
      </c>
      <c r="O7" s="18">
        <v>29561.23</v>
      </c>
      <c r="P7" s="18">
        <v>421256.34</v>
      </c>
      <c r="Q7" s="18">
        <v>50589.06</v>
      </c>
      <c r="R7" s="18">
        <v>20401.419999999998</v>
      </c>
      <c r="S7" s="18">
        <v>40340.89</v>
      </c>
      <c r="T7" s="18">
        <v>9312.77</v>
      </c>
      <c r="U7" s="18">
        <v>787.17</v>
      </c>
      <c r="V7" s="18">
        <v>128.19</v>
      </c>
      <c r="W7" s="18">
        <v>7066.97</v>
      </c>
      <c r="X7" s="18">
        <v>227.64</v>
      </c>
      <c r="Y7" s="18">
        <v>76.13</v>
      </c>
      <c r="Z7" s="18">
        <v>798757.36</v>
      </c>
      <c r="AA7" s="18">
        <v>328527.15000000002</v>
      </c>
      <c r="AB7" s="18">
        <v>98777.21</v>
      </c>
      <c r="AC7" s="18">
        <v>13444.3</v>
      </c>
      <c r="AD7" s="18">
        <v>143285.22</v>
      </c>
      <c r="AE7" s="18">
        <v>27740.03</v>
      </c>
      <c r="AF7" s="18">
        <v>8172.32</v>
      </c>
      <c r="AG7" s="18">
        <v>124760.32000000001</v>
      </c>
    </row>
    <row r="8" spans="1:56" s="12" customFormat="1" ht="13" x14ac:dyDescent="0.15">
      <c r="A8" s="7"/>
      <c r="B8" s="16"/>
      <c r="C8" s="16" t="s">
        <v>37</v>
      </c>
      <c r="D8" s="17">
        <f t="shared" si="0"/>
        <v>12049402.380000001</v>
      </c>
      <c r="E8" s="18">
        <v>4332299.13</v>
      </c>
      <c r="F8" s="18">
        <v>964102.59</v>
      </c>
      <c r="G8" s="18">
        <v>810016.77</v>
      </c>
      <c r="H8" s="18">
        <v>287246.90999999997</v>
      </c>
      <c r="I8" s="18">
        <v>537926.21</v>
      </c>
      <c r="J8" s="18">
        <v>330631.23</v>
      </c>
      <c r="K8" s="18">
        <v>137197.26</v>
      </c>
      <c r="L8" s="18">
        <v>2001715.59</v>
      </c>
      <c r="M8" s="18">
        <v>551115.26</v>
      </c>
      <c r="N8" s="18">
        <v>363432.89</v>
      </c>
      <c r="O8" s="18">
        <v>89918.55</v>
      </c>
      <c r="P8" s="18">
        <v>363389.64</v>
      </c>
      <c r="Q8" s="18">
        <v>70761.98</v>
      </c>
      <c r="R8" s="18">
        <v>18780.87</v>
      </c>
      <c r="S8" s="18">
        <v>55.88</v>
      </c>
      <c r="T8" s="18">
        <v>0</v>
      </c>
      <c r="U8" s="18">
        <v>0.02</v>
      </c>
      <c r="V8" s="18">
        <v>0</v>
      </c>
      <c r="W8" s="18">
        <v>0</v>
      </c>
      <c r="X8" s="18">
        <v>0</v>
      </c>
      <c r="Y8" s="18">
        <v>0</v>
      </c>
      <c r="Z8" s="18">
        <v>483063.67</v>
      </c>
      <c r="AA8" s="18">
        <v>226682.94</v>
      </c>
      <c r="AB8" s="18">
        <v>75001.56</v>
      </c>
      <c r="AC8" s="18">
        <v>11555.02</v>
      </c>
      <c r="AD8" s="18">
        <v>139370.41</v>
      </c>
      <c r="AE8" s="18">
        <v>20888.099999999999</v>
      </c>
      <c r="AF8" s="18">
        <v>3056.66</v>
      </c>
      <c r="AG8" s="18">
        <v>231193.24</v>
      </c>
    </row>
    <row r="9" spans="1:56" s="12" customFormat="1" ht="13" x14ac:dyDescent="0.15">
      <c r="B9" s="16"/>
      <c r="C9" s="14" t="s">
        <v>38</v>
      </c>
      <c r="D9" s="17">
        <f>SUM(D4:D8)</f>
        <v>27834401.870000005</v>
      </c>
      <c r="E9" s="17">
        <f>SUM(E4:E8)</f>
        <v>9149595.9900000002</v>
      </c>
      <c r="F9" s="17">
        <f t="shared" ref="F9:AG9" si="1">SUM(F4:F8)</f>
        <v>1834422.5899999999</v>
      </c>
      <c r="G9" s="17">
        <f t="shared" si="1"/>
        <v>2293338.42</v>
      </c>
      <c r="H9" s="17">
        <f t="shared" si="1"/>
        <v>873892.67999999993</v>
      </c>
      <c r="I9" s="17">
        <f t="shared" si="1"/>
        <v>938401.07</v>
      </c>
      <c r="J9" s="17">
        <f t="shared" si="1"/>
        <v>486151.75</v>
      </c>
      <c r="K9" s="17">
        <f t="shared" si="1"/>
        <v>229637.47000000003</v>
      </c>
      <c r="L9" s="17">
        <f t="shared" si="1"/>
        <v>3971571.26</v>
      </c>
      <c r="M9" s="17">
        <f t="shared" si="1"/>
        <v>1192564.4100000001</v>
      </c>
      <c r="N9" s="17">
        <f t="shared" si="1"/>
        <v>745363.67</v>
      </c>
      <c r="O9" s="17">
        <f t="shared" si="1"/>
        <v>194139.28999999998</v>
      </c>
      <c r="P9" s="17">
        <f t="shared" si="1"/>
        <v>960434.00000000012</v>
      </c>
      <c r="Q9" s="17">
        <f t="shared" si="1"/>
        <v>159942.95000000001</v>
      </c>
      <c r="R9" s="17">
        <f t="shared" si="1"/>
        <v>49711.729999999996</v>
      </c>
      <c r="S9" s="17">
        <f t="shared" si="1"/>
        <v>271934.81</v>
      </c>
      <c r="T9" s="17">
        <f t="shared" si="1"/>
        <v>35052.699999999997</v>
      </c>
      <c r="U9" s="17">
        <f t="shared" si="1"/>
        <v>4768.47</v>
      </c>
      <c r="V9" s="17">
        <f t="shared" si="1"/>
        <v>1390.26</v>
      </c>
      <c r="W9" s="17">
        <f t="shared" si="1"/>
        <v>88619.94</v>
      </c>
      <c r="X9" s="17">
        <f t="shared" si="1"/>
        <v>1415.25</v>
      </c>
      <c r="Y9" s="17">
        <f t="shared" si="1"/>
        <v>414.08</v>
      </c>
      <c r="Z9" s="17">
        <f t="shared" si="1"/>
        <v>2237331.4500000002</v>
      </c>
      <c r="AA9" s="17">
        <f t="shared" si="1"/>
        <v>740510.09000000008</v>
      </c>
      <c r="AB9" s="17">
        <f t="shared" si="1"/>
        <v>301419.31</v>
      </c>
      <c r="AC9" s="17">
        <f t="shared" si="1"/>
        <v>62080.760000000009</v>
      </c>
      <c r="AD9" s="17">
        <f t="shared" si="1"/>
        <v>497258.27</v>
      </c>
      <c r="AE9" s="17">
        <f t="shared" si="1"/>
        <v>67690.759999999995</v>
      </c>
      <c r="AF9" s="17">
        <f t="shared" si="1"/>
        <v>15941.41</v>
      </c>
      <c r="AG9" s="17">
        <f t="shared" si="1"/>
        <v>429407.03</v>
      </c>
      <c r="AH9" s="19"/>
      <c r="AK9" s="7"/>
      <c r="AL9" s="7"/>
      <c r="AM9" s="7"/>
      <c r="AN9" s="7"/>
    </row>
    <row r="10" spans="1:56" s="12" customFormat="1" ht="13" x14ac:dyDescent="0.15">
      <c r="A10" s="7"/>
      <c r="B10" s="20"/>
      <c r="C10" s="20"/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</row>
    <row r="11" spans="1:56" s="12" customFormat="1" ht="13" x14ac:dyDescent="0.15">
      <c r="B11" s="16" t="s">
        <v>39</v>
      </c>
      <c r="C11" s="16" t="s">
        <v>40</v>
      </c>
      <c r="D11" s="17">
        <f t="shared" si="0"/>
        <v>27942.579999999994</v>
      </c>
      <c r="E11" s="18">
        <v>1192.32</v>
      </c>
      <c r="F11" s="18">
        <v>2784.24</v>
      </c>
      <c r="G11" s="18">
        <v>3649.95</v>
      </c>
      <c r="H11" s="18">
        <v>1513.81</v>
      </c>
      <c r="I11" s="18">
        <v>132.72999999999999</v>
      </c>
      <c r="J11" s="18">
        <v>11.11</v>
      </c>
      <c r="K11" s="18">
        <v>2.2999999999999998</v>
      </c>
      <c r="L11" s="18">
        <v>1591.72</v>
      </c>
      <c r="M11" s="18">
        <v>4262.79</v>
      </c>
      <c r="N11" s="18">
        <v>1166.01</v>
      </c>
      <c r="O11" s="18">
        <v>395.79</v>
      </c>
      <c r="P11" s="18">
        <v>72.25</v>
      </c>
      <c r="Q11" s="18">
        <v>2.4</v>
      </c>
      <c r="R11" s="18">
        <v>0.51</v>
      </c>
      <c r="S11" s="18">
        <v>1044.53</v>
      </c>
      <c r="T11" s="18">
        <v>462.08</v>
      </c>
      <c r="U11" s="18">
        <v>48.12</v>
      </c>
      <c r="V11" s="18">
        <v>10.72</v>
      </c>
      <c r="W11" s="18">
        <v>10.52</v>
      </c>
      <c r="X11" s="18">
        <v>0.12</v>
      </c>
      <c r="Y11" s="18">
        <v>0.01</v>
      </c>
      <c r="Z11" s="18">
        <v>4533.12</v>
      </c>
      <c r="AA11" s="18">
        <v>3826.3</v>
      </c>
      <c r="AB11" s="18">
        <v>518.54999999999995</v>
      </c>
      <c r="AC11" s="18">
        <v>79.91</v>
      </c>
      <c r="AD11" s="18">
        <v>76.81</v>
      </c>
      <c r="AE11" s="18">
        <v>0.91</v>
      </c>
      <c r="AF11" s="18">
        <v>0.09</v>
      </c>
      <c r="AG11" s="18">
        <v>552.86</v>
      </c>
    </row>
    <row r="12" spans="1:56" s="12" customFormat="1" ht="13" x14ac:dyDescent="0.15">
      <c r="B12" s="16"/>
      <c r="C12" s="16" t="s">
        <v>41</v>
      </c>
      <c r="D12" s="17">
        <f t="shared" si="0"/>
        <v>1153235.5799999996</v>
      </c>
      <c r="E12" s="18">
        <v>81273.62</v>
      </c>
      <c r="F12" s="18">
        <v>27791.14</v>
      </c>
      <c r="G12" s="18">
        <v>67930.94</v>
      </c>
      <c r="H12" s="18">
        <v>29918.17</v>
      </c>
      <c r="I12" s="18">
        <v>46102.15</v>
      </c>
      <c r="J12" s="18">
        <v>23161.83</v>
      </c>
      <c r="K12" s="18">
        <v>10391.11</v>
      </c>
      <c r="L12" s="18">
        <v>42234.89</v>
      </c>
      <c r="M12" s="18">
        <v>12804.73</v>
      </c>
      <c r="N12" s="18">
        <v>18781</v>
      </c>
      <c r="O12" s="18">
        <v>6935.75</v>
      </c>
      <c r="P12" s="18">
        <v>21863.31</v>
      </c>
      <c r="Q12" s="18">
        <v>5462.44</v>
      </c>
      <c r="R12" s="18">
        <v>1739.81</v>
      </c>
      <c r="S12" s="18">
        <v>77870.399999999994</v>
      </c>
      <c r="T12" s="18">
        <v>18902.16</v>
      </c>
      <c r="U12" s="18">
        <v>1861.49</v>
      </c>
      <c r="V12" s="18">
        <v>691.62</v>
      </c>
      <c r="W12" s="18">
        <v>78645.03</v>
      </c>
      <c r="X12" s="18">
        <v>1040.2</v>
      </c>
      <c r="Y12" s="18">
        <v>289.02999999999997</v>
      </c>
      <c r="Z12" s="18">
        <v>259786.02</v>
      </c>
      <c r="AA12" s="18">
        <v>82240.22</v>
      </c>
      <c r="AB12" s="18">
        <v>17690.689999999999</v>
      </c>
      <c r="AC12" s="18">
        <v>3875.37</v>
      </c>
      <c r="AD12" s="18">
        <v>184983.08</v>
      </c>
      <c r="AE12" s="18">
        <v>8743.91</v>
      </c>
      <c r="AF12" s="18">
        <v>1327.9</v>
      </c>
      <c r="AG12" s="18">
        <v>18897.57</v>
      </c>
    </row>
    <row r="13" spans="1:56" s="12" customFormat="1" ht="13" x14ac:dyDescent="0.15">
      <c r="B13" s="16"/>
      <c r="C13" s="16" t="s">
        <v>42</v>
      </c>
      <c r="D13" s="17">
        <f t="shared" si="0"/>
        <v>96549.450000000041</v>
      </c>
      <c r="E13" s="18">
        <v>46048.5</v>
      </c>
      <c r="F13" s="18">
        <v>6469.06</v>
      </c>
      <c r="G13" s="18">
        <v>29158.52</v>
      </c>
      <c r="H13" s="18">
        <v>4713.5600000000004</v>
      </c>
      <c r="I13" s="18">
        <v>2163.5300000000002</v>
      </c>
      <c r="J13" s="18">
        <v>1294.69</v>
      </c>
      <c r="K13" s="18">
        <v>187.36</v>
      </c>
      <c r="L13" s="18">
        <v>818.02</v>
      </c>
      <c r="M13" s="18">
        <v>965.44</v>
      </c>
      <c r="N13" s="18">
        <v>1268.3599999999999</v>
      </c>
      <c r="O13" s="18">
        <v>548.1</v>
      </c>
      <c r="P13" s="18">
        <v>133.69999999999999</v>
      </c>
      <c r="Q13" s="18">
        <v>15.49</v>
      </c>
      <c r="R13" s="18">
        <v>3.35</v>
      </c>
      <c r="S13" s="18">
        <v>0.3</v>
      </c>
      <c r="T13" s="18">
        <v>4.7300000000000004</v>
      </c>
      <c r="U13" s="18">
        <v>2.46</v>
      </c>
      <c r="V13" s="18">
        <v>2.09</v>
      </c>
      <c r="W13" s="18">
        <v>0</v>
      </c>
      <c r="X13" s="18">
        <v>0</v>
      </c>
      <c r="Y13" s="18">
        <v>0</v>
      </c>
      <c r="Z13" s="18">
        <v>457.1</v>
      </c>
      <c r="AA13" s="18">
        <v>498.71</v>
      </c>
      <c r="AB13" s="18">
        <v>687.99</v>
      </c>
      <c r="AC13" s="18">
        <v>314.64</v>
      </c>
      <c r="AD13" s="18">
        <v>373.58</v>
      </c>
      <c r="AE13" s="18">
        <v>25.89</v>
      </c>
      <c r="AF13" s="18">
        <v>0.5</v>
      </c>
      <c r="AG13" s="18">
        <v>393.78</v>
      </c>
    </row>
    <row r="14" spans="1:56" s="12" customFormat="1" ht="13" x14ac:dyDescent="0.15">
      <c r="B14" s="16"/>
      <c r="C14" s="16" t="s">
        <v>43</v>
      </c>
      <c r="D14" s="17">
        <f t="shared" si="0"/>
        <v>39217.429999999993</v>
      </c>
      <c r="E14" s="18">
        <v>8559.99</v>
      </c>
      <c r="F14" s="18">
        <v>860.49</v>
      </c>
      <c r="G14" s="18">
        <v>3963.42</v>
      </c>
      <c r="H14" s="18">
        <v>1521.91</v>
      </c>
      <c r="I14" s="18">
        <v>212.93</v>
      </c>
      <c r="J14" s="18">
        <v>143.18</v>
      </c>
      <c r="K14" s="18">
        <v>137.41999999999999</v>
      </c>
      <c r="L14" s="18">
        <v>13072.8</v>
      </c>
      <c r="M14" s="18">
        <v>787.82</v>
      </c>
      <c r="N14" s="18">
        <v>932.74</v>
      </c>
      <c r="O14" s="18">
        <v>162.94999999999999</v>
      </c>
      <c r="P14" s="18">
        <v>656.59</v>
      </c>
      <c r="Q14" s="18">
        <v>251.21</v>
      </c>
      <c r="R14" s="18">
        <v>36.32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1113.3900000000001</v>
      </c>
      <c r="AA14" s="18">
        <v>307.35000000000002</v>
      </c>
      <c r="AB14" s="18">
        <v>196</v>
      </c>
      <c r="AC14" s="18">
        <v>20.71</v>
      </c>
      <c r="AD14" s="18">
        <v>7.06</v>
      </c>
      <c r="AE14" s="18">
        <v>2.5499999999999998</v>
      </c>
      <c r="AF14" s="18">
        <v>0.45</v>
      </c>
      <c r="AG14" s="18">
        <v>6270.15</v>
      </c>
    </row>
    <row r="15" spans="1:56" s="12" customFormat="1" ht="13" x14ac:dyDescent="0.15">
      <c r="C15" s="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"/>
      <c r="P15" s="7"/>
      <c r="Q15" s="7"/>
      <c r="R15" s="7"/>
      <c r="S15" s="7"/>
      <c r="T15" s="7"/>
      <c r="U15" s="7"/>
      <c r="V15" s="7"/>
    </row>
    <row r="16" spans="1:56" s="12" customFormat="1" ht="13" x14ac:dyDescent="0.15">
      <c r="B16" s="23"/>
      <c r="C16" s="2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7"/>
      <c r="P16" s="7"/>
      <c r="Q16" s="7"/>
      <c r="R16" s="7"/>
      <c r="S16" s="7"/>
      <c r="T16" s="7"/>
      <c r="U16" s="7"/>
      <c r="V16" s="7"/>
    </row>
    <row r="17" spans="2:40" s="12" customFormat="1" ht="13" x14ac:dyDescent="0.15"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7"/>
      <c r="P17" s="7"/>
      <c r="Q17" s="7"/>
      <c r="R17" s="7"/>
      <c r="S17" s="7"/>
      <c r="T17" s="7"/>
      <c r="U17" s="7"/>
      <c r="V17" s="7"/>
    </row>
    <row r="18" spans="2:40" s="12" customFormat="1" ht="13" x14ac:dyDescent="0.15">
      <c r="C18" s="14" t="s">
        <v>364</v>
      </c>
      <c r="D18" s="15"/>
    </row>
    <row r="19" spans="2:40" s="12" customFormat="1" x14ac:dyDescent="0.15">
      <c r="C19" s="14"/>
      <c r="D19" s="15" t="s">
        <v>31</v>
      </c>
    </row>
    <row r="20" spans="2:40" s="12" customFormat="1" ht="13" x14ac:dyDescent="0.15">
      <c r="B20" s="16" t="s">
        <v>32</v>
      </c>
      <c r="C20" s="16" t="s">
        <v>33</v>
      </c>
      <c r="D20" s="17">
        <f>SUM(E20:AG20)</f>
        <v>4038768.59</v>
      </c>
      <c r="E20" s="18">
        <v>880457.47</v>
      </c>
      <c r="F20" s="18">
        <v>101496.75</v>
      </c>
      <c r="G20" s="18">
        <v>354783.74</v>
      </c>
      <c r="H20" s="18">
        <v>169123.21</v>
      </c>
      <c r="I20" s="18">
        <v>38921.879999999997</v>
      </c>
      <c r="J20" s="18">
        <v>54369.14</v>
      </c>
      <c r="K20" s="18">
        <v>60087.06</v>
      </c>
      <c r="L20" s="18">
        <v>1311130.31</v>
      </c>
      <c r="M20" s="18">
        <v>216520.28</v>
      </c>
      <c r="N20" s="18">
        <v>210056.68</v>
      </c>
      <c r="O20" s="18">
        <v>40619.22</v>
      </c>
      <c r="P20" s="18">
        <v>111201.31</v>
      </c>
      <c r="Q20" s="18">
        <v>28156.639999999999</v>
      </c>
      <c r="R20" s="18">
        <v>16966.54</v>
      </c>
      <c r="S20" s="18">
        <v>18588.560000000001</v>
      </c>
      <c r="T20" s="18">
        <v>2408.96</v>
      </c>
      <c r="U20" s="18">
        <v>1344.31</v>
      </c>
      <c r="V20" s="18">
        <v>119.48</v>
      </c>
      <c r="W20" s="18">
        <v>826.04</v>
      </c>
      <c r="X20" s="18">
        <v>201.07</v>
      </c>
      <c r="Y20" s="18">
        <v>60.27</v>
      </c>
      <c r="Z20" s="18">
        <v>142509.88</v>
      </c>
      <c r="AA20" s="18">
        <v>44317.8</v>
      </c>
      <c r="AB20" s="18">
        <v>40769.5</v>
      </c>
      <c r="AC20" s="18">
        <v>4687.2700000000004</v>
      </c>
      <c r="AD20" s="18">
        <v>17219.45</v>
      </c>
      <c r="AE20" s="18">
        <v>7869.4</v>
      </c>
      <c r="AF20" s="18">
        <v>2411.73</v>
      </c>
      <c r="AG20" s="18">
        <v>161544.64000000001</v>
      </c>
    </row>
    <row r="21" spans="2:40" s="12" customFormat="1" ht="13" x14ac:dyDescent="0.15">
      <c r="B21" s="16"/>
      <c r="C21" s="16" t="s">
        <v>34</v>
      </c>
      <c r="D21" s="17">
        <f t="shared" ref="D21:D24" si="2">SUM(E21:AG21)</f>
        <v>125745.20000000001</v>
      </c>
      <c r="E21" s="18">
        <v>10118.65</v>
      </c>
      <c r="F21" s="18">
        <v>2670.65</v>
      </c>
      <c r="G21" s="18">
        <v>12193.87</v>
      </c>
      <c r="H21" s="18">
        <v>6130.6</v>
      </c>
      <c r="I21" s="18">
        <v>4045.53</v>
      </c>
      <c r="J21" s="18">
        <v>6846.06</v>
      </c>
      <c r="K21" s="18">
        <v>3447.06</v>
      </c>
      <c r="L21" s="18">
        <v>17559.32</v>
      </c>
      <c r="M21" s="18">
        <v>4034.1</v>
      </c>
      <c r="N21" s="18">
        <v>3508.17</v>
      </c>
      <c r="O21" s="18">
        <v>902.81</v>
      </c>
      <c r="P21" s="18">
        <v>7537.94</v>
      </c>
      <c r="Q21" s="18">
        <v>1773.8</v>
      </c>
      <c r="R21" s="18">
        <v>624.39</v>
      </c>
      <c r="S21" s="18">
        <v>277.33999999999997</v>
      </c>
      <c r="T21" s="18">
        <v>230.1</v>
      </c>
      <c r="U21" s="18">
        <v>20.04</v>
      </c>
      <c r="V21" s="18">
        <v>4.0199999999999996</v>
      </c>
      <c r="W21" s="18">
        <v>377.48</v>
      </c>
      <c r="X21" s="18">
        <v>9.16</v>
      </c>
      <c r="Y21" s="18">
        <v>1.27</v>
      </c>
      <c r="Z21" s="18">
        <v>20173.580000000002</v>
      </c>
      <c r="AA21" s="18">
        <v>3992.27</v>
      </c>
      <c r="AB21" s="18">
        <v>6224.13</v>
      </c>
      <c r="AC21" s="18">
        <v>971.04</v>
      </c>
      <c r="AD21" s="18">
        <v>5024.13</v>
      </c>
      <c r="AE21" s="18">
        <v>1860.96</v>
      </c>
      <c r="AF21" s="18">
        <v>420.33</v>
      </c>
      <c r="AG21" s="18">
        <v>4766.3999999999996</v>
      </c>
    </row>
    <row r="22" spans="2:40" s="12" customFormat="1" ht="13" x14ac:dyDescent="0.15">
      <c r="B22" s="16"/>
      <c r="C22" s="16" t="s">
        <v>35</v>
      </c>
      <c r="D22" s="17">
        <f t="shared" si="2"/>
        <v>4068010</v>
      </c>
      <c r="E22" s="18">
        <v>162441.24</v>
      </c>
      <c r="F22" s="18">
        <v>44165.67</v>
      </c>
      <c r="G22" s="18">
        <v>589250.93000000005</v>
      </c>
      <c r="H22" s="18">
        <v>818563.84</v>
      </c>
      <c r="I22" s="18">
        <v>16251.46</v>
      </c>
      <c r="J22" s="18">
        <v>33297.040000000001</v>
      </c>
      <c r="K22" s="18">
        <v>108975.21</v>
      </c>
      <c r="L22" s="18">
        <v>113465.12</v>
      </c>
      <c r="M22" s="18">
        <v>32502.47</v>
      </c>
      <c r="N22" s="18">
        <v>207667.08</v>
      </c>
      <c r="O22" s="18">
        <v>175977.67</v>
      </c>
      <c r="P22" s="18">
        <v>8989.99</v>
      </c>
      <c r="Q22" s="18">
        <v>8597.7099999999991</v>
      </c>
      <c r="R22" s="18">
        <v>17783.95</v>
      </c>
      <c r="S22" s="18">
        <v>609669.77</v>
      </c>
      <c r="T22" s="18">
        <v>62040.53</v>
      </c>
      <c r="U22" s="18">
        <v>28790.880000000001</v>
      </c>
      <c r="V22" s="18">
        <v>10147.030000000001</v>
      </c>
      <c r="W22" s="18">
        <v>32904.379999999997</v>
      </c>
      <c r="X22" s="18">
        <v>809.04</v>
      </c>
      <c r="Y22" s="18">
        <v>380.63</v>
      </c>
      <c r="Z22" s="18">
        <v>400865.18</v>
      </c>
      <c r="AA22" s="18">
        <v>73798.33</v>
      </c>
      <c r="AB22" s="18">
        <v>238553.91</v>
      </c>
      <c r="AC22" s="18">
        <v>133374.46</v>
      </c>
      <c r="AD22" s="18">
        <v>26351.93</v>
      </c>
      <c r="AE22" s="18">
        <v>8027.23</v>
      </c>
      <c r="AF22" s="18">
        <v>6957.23</v>
      </c>
      <c r="AG22" s="18">
        <v>97410.09</v>
      </c>
    </row>
    <row r="23" spans="2:40" s="12" customFormat="1" ht="13" x14ac:dyDescent="0.15">
      <c r="B23" s="16"/>
      <c r="C23" s="16" t="s">
        <v>36</v>
      </c>
      <c r="D23" s="17">
        <f t="shared" si="2"/>
        <v>2420482.0999999996</v>
      </c>
      <c r="E23" s="18">
        <v>697246.22</v>
      </c>
      <c r="F23" s="18">
        <v>132668.26999999999</v>
      </c>
      <c r="G23" s="18">
        <v>157382.54</v>
      </c>
      <c r="H23" s="18">
        <v>46109.08</v>
      </c>
      <c r="I23" s="18">
        <v>44655.29</v>
      </c>
      <c r="J23" s="18">
        <v>47195.7</v>
      </c>
      <c r="K23" s="18">
        <v>22563.62</v>
      </c>
      <c r="L23" s="18">
        <v>536482.6</v>
      </c>
      <c r="M23" s="18">
        <v>105299.73</v>
      </c>
      <c r="N23" s="18">
        <v>133374.23000000001</v>
      </c>
      <c r="O23" s="18">
        <v>36608.28</v>
      </c>
      <c r="P23" s="18">
        <v>95840.43</v>
      </c>
      <c r="Q23" s="18">
        <v>52511.23</v>
      </c>
      <c r="R23" s="18">
        <v>27579.33</v>
      </c>
      <c r="S23" s="18">
        <v>14790.55</v>
      </c>
      <c r="T23" s="18">
        <v>1959.34</v>
      </c>
      <c r="U23" s="18">
        <v>296.27</v>
      </c>
      <c r="V23" s="18">
        <v>86.95</v>
      </c>
      <c r="W23" s="18">
        <v>1410.92</v>
      </c>
      <c r="X23" s="18">
        <v>231.95</v>
      </c>
      <c r="Y23" s="18">
        <v>138.37</v>
      </c>
      <c r="Z23" s="18">
        <v>99775.54</v>
      </c>
      <c r="AA23" s="18">
        <v>26098.95</v>
      </c>
      <c r="AB23" s="18">
        <v>29421.759999999998</v>
      </c>
      <c r="AC23" s="18">
        <v>7839.78</v>
      </c>
      <c r="AD23" s="18">
        <v>34469.629999999997</v>
      </c>
      <c r="AE23" s="18">
        <v>16470.5</v>
      </c>
      <c r="AF23" s="18">
        <v>6632.09</v>
      </c>
      <c r="AG23" s="18">
        <v>45342.95</v>
      </c>
    </row>
    <row r="24" spans="2:40" s="12" customFormat="1" ht="13" x14ac:dyDescent="0.15">
      <c r="B24" s="16"/>
      <c r="C24" s="16" t="s">
        <v>37</v>
      </c>
      <c r="D24" s="17">
        <f t="shared" si="2"/>
        <v>2986494.7800000003</v>
      </c>
      <c r="E24" s="18">
        <v>261663.63</v>
      </c>
      <c r="F24" s="18">
        <v>61216.97</v>
      </c>
      <c r="G24" s="18">
        <v>234029.58</v>
      </c>
      <c r="H24" s="18">
        <v>205912.26</v>
      </c>
      <c r="I24" s="18">
        <v>72323.42</v>
      </c>
      <c r="J24" s="18">
        <v>112783.61</v>
      </c>
      <c r="K24" s="18">
        <v>146010.54</v>
      </c>
      <c r="L24" s="18">
        <v>777514.9</v>
      </c>
      <c r="M24" s="18">
        <v>103811.59</v>
      </c>
      <c r="N24" s="18">
        <v>151920.81</v>
      </c>
      <c r="O24" s="18">
        <v>52564.39</v>
      </c>
      <c r="P24" s="18">
        <v>141865.06</v>
      </c>
      <c r="Q24" s="18">
        <v>58068.45</v>
      </c>
      <c r="R24" s="18">
        <v>36955.54</v>
      </c>
      <c r="S24" s="18">
        <v>2814.31</v>
      </c>
      <c r="T24" s="18">
        <v>96.02</v>
      </c>
      <c r="U24" s="18">
        <v>4.53</v>
      </c>
      <c r="V24" s="18">
        <v>0.1</v>
      </c>
      <c r="W24" s="18">
        <v>303.49</v>
      </c>
      <c r="X24" s="18">
        <v>0.04</v>
      </c>
      <c r="Y24" s="18">
        <v>0</v>
      </c>
      <c r="Z24" s="18">
        <v>283063.83</v>
      </c>
      <c r="AA24" s="18">
        <v>43690.63</v>
      </c>
      <c r="AB24" s="18">
        <v>26138.1</v>
      </c>
      <c r="AC24" s="18">
        <v>5060.03</v>
      </c>
      <c r="AD24" s="18">
        <v>76787.33</v>
      </c>
      <c r="AE24" s="18">
        <v>22865.78</v>
      </c>
      <c r="AF24" s="18">
        <v>4826.08</v>
      </c>
      <c r="AG24" s="18">
        <v>104203.76</v>
      </c>
    </row>
    <row r="25" spans="2:40" s="12" customFormat="1" ht="13" x14ac:dyDescent="0.15">
      <c r="B25" s="16"/>
      <c r="C25" s="14" t="s">
        <v>38</v>
      </c>
      <c r="D25" s="17">
        <f>SUM(D20:D24)</f>
        <v>13639500.670000002</v>
      </c>
      <c r="E25" s="17">
        <f t="shared" ref="E25:AG25" si="3">SUM(E20:E24)</f>
        <v>2011927.21</v>
      </c>
      <c r="F25" s="17">
        <f t="shared" si="3"/>
        <v>342218.30999999994</v>
      </c>
      <c r="G25" s="17">
        <f t="shared" si="3"/>
        <v>1347640.6600000001</v>
      </c>
      <c r="H25" s="17">
        <f t="shared" si="3"/>
        <v>1245838.9899999998</v>
      </c>
      <c r="I25" s="17">
        <f t="shared" si="3"/>
        <v>176197.58000000002</v>
      </c>
      <c r="J25" s="17">
        <f t="shared" si="3"/>
        <v>254491.55</v>
      </c>
      <c r="K25" s="17">
        <f t="shared" si="3"/>
        <v>341083.49</v>
      </c>
      <c r="L25" s="17">
        <f t="shared" si="3"/>
        <v>2756152.25</v>
      </c>
      <c r="M25" s="17">
        <f t="shared" si="3"/>
        <v>462168.17000000004</v>
      </c>
      <c r="N25" s="17">
        <f t="shared" si="3"/>
        <v>706526.97</v>
      </c>
      <c r="O25" s="17">
        <f t="shared" si="3"/>
        <v>306672.37</v>
      </c>
      <c r="P25" s="17">
        <f t="shared" si="3"/>
        <v>365434.73</v>
      </c>
      <c r="Q25" s="17">
        <f t="shared" si="3"/>
        <v>149107.83000000002</v>
      </c>
      <c r="R25" s="17">
        <f t="shared" si="3"/>
        <v>99909.75</v>
      </c>
      <c r="S25" s="17">
        <f t="shared" si="3"/>
        <v>646140.53000000014</v>
      </c>
      <c r="T25" s="17">
        <f t="shared" si="3"/>
        <v>66734.95</v>
      </c>
      <c r="U25" s="17">
        <f t="shared" si="3"/>
        <v>30456.03</v>
      </c>
      <c r="V25" s="17">
        <f t="shared" si="3"/>
        <v>10357.580000000002</v>
      </c>
      <c r="W25" s="17">
        <f t="shared" si="3"/>
        <v>35822.30999999999</v>
      </c>
      <c r="X25" s="17">
        <f t="shared" si="3"/>
        <v>1251.26</v>
      </c>
      <c r="Y25" s="17">
        <f t="shared" si="3"/>
        <v>580.54</v>
      </c>
      <c r="Z25" s="17">
        <f t="shared" si="3"/>
        <v>946388.01</v>
      </c>
      <c r="AA25" s="17">
        <f t="shared" si="3"/>
        <v>191897.98</v>
      </c>
      <c r="AB25" s="17">
        <f t="shared" si="3"/>
        <v>341107.39999999997</v>
      </c>
      <c r="AC25" s="17">
        <f t="shared" si="3"/>
        <v>151932.57999999999</v>
      </c>
      <c r="AD25" s="17">
        <f t="shared" si="3"/>
        <v>159852.47</v>
      </c>
      <c r="AE25" s="17">
        <f t="shared" si="3"/>
        <v>57093.869999999995</v>
      </c>
      <c r="AF25" s="17">
        <f t="shared" si="3"/>
        <v>21247.46</v>
      </c>
      <c r="AG25" s="17">
        <f t="shared" si="3"/>
        <v>413267.84</v>
      </c>
      <c r="AK25" s="7"/>
      <c r="AL25" s="7"/>
      <c r="AM25" s="7"/>
      <c r="AN25" s="7"/>
    </row>
    <row r="26" spans="2:40" s="12" customFormat="1" ht="13" x14ac:dyDescent="0.15">
      <c r="B26" s="20"/>
      <c r="C26" s="20"/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</row>
    <row r="27" spans="2:40" s="12" customFormat="1" ht="13" x14ac:dyDescent="0.15">
      <c r="B27" s="16" t="s">
        <v>39</v>
      </c>
      <c r="C27" s="16" t="s">
        <v>40</v>
      </c>
      <c r="D27" s="17">
        <f t="shared" ref="D27:D30" si="4">SUM(E27:AG27)</f>
        <v>2323867.5300000003</v>
      </c>
      <c r="E27" s="18">
        <v>68215.429999999993</v>
      </c>
      <c r="F27" s="18">
        <v>11160.57</v>
      </c>
      <c r="G27" s="18">
        <v>363811.36</v>
      </c>
      <c r="H27" s="18">
        <v>487959.31</v>
      </c>
      <c r="I27" s="18">
        <v>2591.2199999999998</v>
      </c>
      <c r="J27" s="18">
        <v>5630.92</v>
      </c>
      <c r="K27" s="18">
        <v>8235.2099999999991</v>
      </c>
      <c r="L27" s="18">
        <v>65395.51</v>
      </c>
      <c r="M27" s="18">
        <v>13433.96</v>
      </c>
      <c r="N27" s="18">
        <v>137390.48000000001</v>
      </c>
      <c r="O27" s="18">
        <v>101792.78</v>
      </c>
      <c r="P27" s="18">
        <v>2022.84</v>
      </c>
      <c r="Q27" s="18">
        <v>2651.84</v>
      </c>
      <c r="R27" s="18">
        <v>2223.3200000000002</v>
      </c>
      <c r="S27" s="18">
        <v>295418.42</v>
      </c>
      <c r="T27" s="18">
        <v>31968.560000000001</v>
      </c>
      <c r="U27" s="18">
        <v>25912.720000000001</v>
      </c>
      <c r="V27" s="18">
        <v>8577.51</v>
      </c>
      <c r="W27" s="18">
        <v>12065.68</v>
      </c>
      <c r="X27" s="18">
        <v>398.37</v>
      </c>
      <c r="Y27" s="18">
        <v>128.86000000000001</v>
      </c>
      <c r="Z27" s="18">
        <v>245588.81</v>
      </c>
      <c r="AA27" s="18">
        <v>32157.07</v>
      </c>
      <c r="AB27" s="18">
        <v>210467.84</v>
      </c>
      <c r="AC27" s="18">
        <v>111081.36</v>
      </c>
      <c r="AD27" s="18">
        <v>4338.82</v>
      </c>
      <c r="AE27" s="18">
        <v>4169.37</v>
      </c>
      <c r="AF27" s="18">
        <v>2881.39</v>
      </c>
      <c r="AG27" s="18">
        <v>66198</v>
      </c>
    </row>
    <row r="28" spans="2:40" s="12" customFormat="1" ht="13" x14ac:dyDescent="0.15">
      <c r="B28" s="16"/>
      <c r="C28" s="16" t="s">
        <v>41</v>
      </c>
      <c r="D28" s="17">
        <f t="shared" si="4"/>
        <v>856797.52</v>
      </c>
      <c r="E28" s="18">
        <v>47622.82</v>
      </c>
      <c r="F28" s="18">
        <v>12758.57</v>
      </c>
      <c r="G28" s="18">
        <v>56100.3</v>
      </c>
      <c r="H28" s="18">
        <v>92523.99</v>
      </c>
      <c r="I28" s="18">
        <v>11215.97</v>
      </c>
      <c r="J28" s="18">
        <v>10252.18</v>
      </c>
      <c r="K28" s="18">
        <v>23678.3</v>
      </c>
      <c r="L28" s="18">
        <v>23399.03</v>
      </c>
      <c r="M28" s="18">
        <v>7949.85</v>
      </c>
      <c r="N28" s="18">
        <v>12765.31</v>
      </c>
      <c r="O28" s="18">
        <v>12750.44</v>
      </c>
      <c r="P28" s="18">
        <v>5926.86</v>
      </c>
      <c r="Q28" s="18">
        <v>2563.27</v>
      </c>
      <c r="R28" s="18">
        <v>4065.27</v>
      </c>
      <c r="S28" s="18">
        <v>268286.40999999997</v>
      </c>
      <c r="T28" s="18">
        <v>29208.19</v>
      </c>
      <c r="U28" s="18">
        <v>1511.29</v>
      </c>
      <c r="V28" s="18">
        <v>761.16</v>
      </c>
      <c r="W28" s="18">
        <v>20674.21</v>
      </c>
      <c r="X28" s="18">
        <v>285.01</v>
      </c>
      <c r="Y28" s="18">
        <v>87.94</v>
      </c>
      <c r="Z28" s="18">
        <v>118515.27</v>
      </c>
      <c r="AA28" s="18">
        <v>32932.17</v>
      </c>
      <c r="AB28" s="18">
        <v>7002.25</v>
      </c>
      <c r="AC28" s="18">
        <v>5120.63</v>
      </c>
      <c r="AD28" s="18">
        <v>20816.79</v>
      </c>
      <c r="AE28" s="18">
        <v>1904.54</v>
      </c>
      <c r="AF28" s="18">
        <v>924.49</v>
      </c>
      <c r="AG28" s="18">
        <v>25195.01</v>
      </c>
    </row>
    <row r="29" spans="2:40" s="12" customFormat="1" ht="13" x14ac:dyDescent="0.15">
      <c r="B29" s="16"/>
      <c r="C29" s="16" t="s">
        <v>42</v>
      </c>
      <c r="D29" s="17">
        <f t="shared" si="4"/>
        <v>1194039.0599999998</v>
      </c>
      <c r="E29" s="18">
        <v>85574.13</v>
      </c>
      <c r="F29" s="18">
        <v>36786.449999999997</v>
      </c>
      <c r="G29" s="18">
        <v>60352.54</v>
      </c>
      <c r="H29" s="18">
        <v>19509.97</v>
      </c>
      <c r="I29" s="18">
        <v>15250.74</v>
      </c>
      <c r="J29" s="18">
        <v>28102.95</v>
      </c>
      <c r="K29" s="18">
        <v>25758.87</v>
      </c>
      <c r="L29" s="18">
        <v>400751.55</v>
      </c>
      <c r="M29" s="18">
        <v>131297.66</v>
      </c>
      <c r="N29" s="18">
        <v>87126.13</v>
      </c>
      <c r="O29" s="18">
        <v>9829.69</v>
      </c>
      <c r="P29" s="18">
        <v>44813.52</v>
      </c>
      <c r="Q29" s="18">
        <v>19241.21</v>
      </c>
      <c r="R29" s="18">
        <v>8218.16</v>
      </c>
      <c r="S29" s="18">
        <v>3382.93</v>
      </c>
      <c r="T29" s="18">
        <v>1333.76</v>
      </c>
      <c r="U29" s="18">
        <v>111.65</v>
      </c>
      <c r="V29" s="18">
        <v>14.77</v>
      </c>
      <c r="W29" s="18">
        <v>595.98</v>
      </c>
      <c r="X29" s="18">
        <v>74.489999999999995</v>
      </c>
      <c r="Y29" s="18">
        <v>17.28</v>
      </c>
      <c r="Z29" s="18">
        <v>72810.97</v>
      </c>
      <c r="AA29" s="18">
        <v>31056.13</v>
      </c>
      <c r="AB29" s="18">
        <v>23065.42</v>
      </c>
      <c r="AC29" s="18">
        <v>2244.0300000000002</v>
      </c>
      <c r="AD29" s="18">
        <v>10447.23</v>
      </c>
      <c r="AE29" s="18">
        <v>6577.24</v>
      </c>
      <c r="AF29" s="18">
        <v>2040.95</v>
      </c>
      <c r="AG29" s="18">
        <v>67652.66</v>
      </c>
    </row>
    <row r="30" spans="2:40" s="12" customFormat="1" ht="13" x14ac:dyDescent="0.15">
      <c r="B30" s="16"/>
      <c r="C30" s="16" t="s">
        <v>43</v>
      </c>
      <c r="D30" s="17">
        <f t="shared" si="4"/>
        <v>1789848.3900000001</v>
      </c>
      <c r="E30" s="18">
        <v>668331.06000000006</v>
      </c>
      <c r="F30" s="18">
        <v>35542.67</v>
      </c>
      <c r="G30" s="18">
        <v>104766.15</v>
      </c>
      <c r="H30" s="18">
        <v>22516.69</v>
      </c>
      <c r="I30" s="18">
        <v>10221.950000000001</v>
      </c>
      <c r="J30" s="18">
        <v>7084.74</v>
      </c>
      <c r="K30" s="18">
        <v>6366.82</v>
      </c>
      <c r="L30" s="18">
        <v>720446.45</v>
      </c>
      <c r="M30" s="18">
        <v>38960.629999999997</v>
      </c>
      <c r="N30" s="18">
        <v>27838.48</v>
      </c>
      <c r="O30" s="18">
        <v>1374.62</v>
      </c>
      <c r="P30" s="18">
        <v>46636.02</v>
      </c>
      <c r="Q30" s="18">
        <v>827.56</v>
      </c>
      <c r="R30" s="18">
        <v>289.99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31649.83</v>
      </c>
      <c r="AA30" s="18">
        <v>6403.26</v>
      </c>
      <c r="AB30" s="18">
        <v>803.11</v>
      </c>
      <c r="AC30" s="18">
        <v>21.59</v>
      </c>
      <c r="AD30" s="18">
        <v>5290.69</v>
      </c>
      <c r="AE30" s="18">
        <v>21.56</v>
      </c>
      <c r="AF30" s="18">
        <v>10.87</v>
      </c>
      <c r="AG30" s="18">
        <v>54443.65</v>
      </c>
    </row>
    <row r="31" spans="2:40" s="12" customFormat="1" ht="13" x14ac:dyDescent="0.15"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7"/>
      <c r="P31" s="7"/>
      <c r="Q31" s="7"/>
      <c r="R31" s="7"/>
      <c r="S31" s="7"/>
      <c r="T31" s="7"/>
      <c r="U31" s="7"/>
      <c r="V31" s="7"/>
    </row>
    <row r="32" spans="2:40" s="12" customFormat="1" ht="13" x14ac:dyDescent="0.15">
      <c r="B32" s="23"/>
      <c r="C32" s="2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7"/>
      <c r="P32" s="7"/>
      <c r="Q32" s="7"/>
      <c r="R32" s="7"/>
      <c r="S32" s="7"/>
      <c r="T32" s="7"/>
      <c r="U32" s="7"/>
      <c r="V32" s="7"/>
    </row>
    <row r="33" spans="2:40" s="12" customFormat="1" ht="13" x14ac:dyDescent="0.15"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7"/>
      <c r="P33" s="7"/>
      <c r="Q33" s="7"/>
      <c r="R33" s="7"/>
      <c r="S33" s="7"/>
      <c r="T33" s="7"/>
      <c r="U33" s="7"/>
      <c r="V33" s="7"/>
    </row>
    <row r="34" spans="2:40" s="12" customFormat="1" ht="13" x14ac:dyDescent="0.15">
      <c r="C34" s="14" t="s">
        <v>365</v>
      </c>
      <c r="D34" s="15"/>
    </row>
    <row r="35" spans="2:40" s="12" customFormat="1" x14ac:dyDescent="0.15">
      <c r="C35" s="14"/>
      <c r="D35" s="15" t="s">
        <v>31</v>
      </c>
    </row>
    <row r="36" spans="2:40" s="12" customFormat="1" ht="13" x14ac:dyDescent="0.15">
      <c r="B36" s="16" t="s">
        <v>32</v>
      </c>
      <c r="C36" s="16" t="s">
        <v>33</v>
      </c>
      <c r="D36" s="17">
        <f>SUM(E36:AG36)</f>
        <v>10551207.729999997</v>
      </c>
      <c r="E36" s="18">
        <v>2102113.2599999998</v>
      </c>
      <c r="F36" s="18">
        <v>957483.84</v>
      </c>
      <c r="G36" s="18">
        <v>678258.96</v>
      </c>
      <c r="H36" s="18">
        <v>268785.38</v>
      </c>
      <c r="I36" s="18">
        <v>1613707.34</v>
      </c>
      <c r="J36" s="18">
        <v>511379.74</v>
      </c>
      <c r="K36" s="18">
        <v>191435.83</v>
      </c>
      <c r="L36" s="18">
        <v>2165607.2799999998</v>
      </c>
      <c r="M36" s="18">
        <v>196505.82</v>
      </c>
      <c r="N36" s="18">
        <v>187980.12</v>
      </c>
      <c r="O36" s="18">
        <v>56770.1</v>
      </c>
      <c r="P36" s="18">
        <v>761158.99</v>
      </c>
      <c r="Q36" s="18">
        <v>190285.55</v>
      </c>
      <c r="R36" s="18">
        <v>47294.080000000002</v>
      </c>
      <c r="S36" s="18">
        <v>4741.79</v>
      </c>
      <c r="T36" s="18">
        <v>3689.91</v>
      </c>
      <c r="U36" s="18">
        <v>1451.67</v>
      </c>
      <c r="V36" s="18">
        <v>313.79000000000002</v>
      </c>
      <c r="W36" s="18">
        <v>1396.99</v>
      </c>
      <c r="X36" s="18">
        <v>1203.28</v>
      </c>
      <c r="Y36" s="18">
        <v>475.64</v>
      </c>
      <c r="Z36" s="18">
        <v>99266.06</v>
      </c>
      <c r="AA36" s="18">
        <v>44302.63</v>
      </c>
      <c r="AB36" s="18">
        <v>18435.95</v>
      </c>
      <c r="AC36" s="18">
        <v>2472.87</v>
      </c>
      <c r="AD36" s="18">
        <v>11532.51</v>
      </c>
      <c r="AE36" s="18">
        <v>5734.34</v>
      </c>
      <c r="AF36" s="18">
        <v>2879.06</v>
      </c>
      <c r="AG36" s="18">
        <v>424544.95</v>
      </c>
    </row>
    <row r="37" spans="2:40" s="12" customFormat="1" ht="13" x14ac:dyDescent="0.15">
      <c r="B37" s="16"/>
      <c r="C37" s="16" t="s">
        <v>34</v>
      </c>
      <c r="D37" s="17">
        <f t="shared" ref="D37:D46" si="5">SUM(E37:AG37)</f>
        <v>13143790.369999999</v>
      </c>
      <c r="E37" s="18">
        <v>2929124.94</v>
      </c>
      <c r="F37" s="18">
        <v>357450.23999999999</v>
      </c>
      <c r="G37" s="18">
        <v>437033.49</v>
      </c>
      <c r="H37" s="18">
        <v>151783.67000000001</v>
      </c>
      <c r="I37" s="18">
        <v>3249636.68</v>
      </c>
      <c r="J37" s="18">
        <v>586739.91</v>
      </c>
      <c r="K37" s="18">
        <v>145234</v>
      </c>
      <c r="L37" s="18">
        <v>1262733.67</v>
      </c>
      <c r="M37" s="18">
        <v>155236.12</v>
      </c>
      <c r="N37" s="18">
        <v>87163.520000000004</v>
      </c>
      <c r="O37" s="18">
        <v>22138.87</v>
      </c>
      <c r="P37" s="18">
        <v>1330499.08</v>
      </c>
      <c r="Q37" s="18">
        <v>229227.63</v>
      </c>
      <c r="R37" s="18">
        <v>47083.38</v>
      </c>
      <c r="S37" s="18">
        <v>3316.56</v>
      </c>
      <c r="T37" s="18">
        <v>878.17</v>
      </c>
      <c r="U37" s="18">
        <v>2137.7800000000002</v>
      </c>
      <c r="V37" s="18">
        <v>812.83</v>
      </c>
      <c r="W37" s="18">
        <v>933.08</v>
      </c>
      <c r="X37" s="18">
        <v>2131.92</v>
      </c>
      <c r="Y37" s="18">
        <v>2132.52</v>
      </c>
      <c r="Z37" s="18">
        <v>1700749.75</v>
      </c>
      <c r="AA37" s="18">
        <v>65132.23</v>
      </c>
      <c r="AB37" s="18">
        <v>103389.52</v>
      </c>
      <c r="AC37" s="18">
        <v>7101.33</v>
      </c>
      <c r="AD37" s="18">
        <v>33637.22</v>
      </c>
      <c r="AE37" s="18">
        <v>10338.52</v>
      </c>
      <c r="AF37" s="18">
        <v>3621.97</v>
      </c>
      <c r="AG37" s="18">
        <v>216391.77</v>
      </c>
    </row>
    <row r="38" spans="2:40" s="12" customFormat="1" ht="13" x14ac:dyDescent="0.15">
      <c r="B38" s="16"/>
      <c r="C38" s="16" t="s">
        <v>35</v>
      </c>
      <c r="D38" s="17">
        <f t="shared" si="5"/>
        <v>62393.88</v>
      </c>
      <c r="E38" s="18">
        <v>749.64</v>
      </c>
      <c r="F38" s="18">
        <v>123.28</v>
      </c>
      <c r="G38" s="18">
        <v>5127.76</v>
      </c>
      <c r="H38" s="18">
        <v>7918.25</v>
      </c>
      <c r="I38" s="18">
        <v>702.42</v>
      </c>
      <c r="J38" s="18">
        <v>4488.58</v>
      </c>
      <c r="K38" s="18">
        <v>11808.06</v>
      </c>
      <c r="L38" s="18">
        <v>4929.97</v>
      </c>
      <c r="M38" s="18">
        <v>492.48</v>
      </c>
      <c r="N38" s="18">
        <v>3635.79</v>
      </c>
      <c r="O38" s="18">
        <v>2499.2399999999998</v>
      </c>
      <c r="P38" s="18">
        <v>1829.96</v>
      </c>
      <c r="Q38" s="18">
        <v>3335.67</v>
      </c>
      <c r="R38" s="18">
        <v>6257.6</v>
      </c>
      <c r="S38" s="18">
        <v>207.76</v>
      </c>
      <c r="T38" s="18">
        <v>13.92</v>
      </c>
      <c r="U38" s="18">
        <v>143.41999999999999</v>
      </c>
      <c r="V38" s="18">
        <v>186.2</v>
      </c>
      <c r="W38" s="18">
        <v>89.11</v>
      </c>
      <c r="X38" s="18">
        <v>208.73</v>
      </c>
      <c r="Y38" s="18">
        <v>415.85</v>
      </c>
      <c r="Z38" s="18">
        <v>281.07</v>
      </c>
      <c r="AA38" s="18">
        <v>41.66</v>
      </c>
      <c r="AB38" s="18">
        <v>778.9</v>
      </c>
      <c r="AC38" s="18">
        <v>529.82000000000005</v>
      </c>
      <c r="AD38" s="18">
        <v>199.76</v>
      </c>
      <c r="AE38" s="18">
        <v>749.45</v>
      </c>
      <c r="AF38" s="18">
        <v>1247.1500000000001</v>
      </c>
      <c r="AG38" s="18">
        <v>3402.38</v>
      </c>
    </row>
    <row r="39" spans="2:40" s="12" customFormat="1" ht="13" x14ac:dyDescent="0.15">
      <c r="B39" s="16"/>
      <c r="C39" s="16" t="s">
        <v>36</v>
      </c>
      <c r="D39" s="17">
        <f t="shared" si="5"/>
        <v>478.80999999999989</v>
      </c>
      <c r="E39" s="18">
        <v>1.52</v>
      </c>
      <c r="F39" s="18">
        <v>2.5099999999999998</v>
      </c>
      <c r="G39" s="18">
        <v>23.05</v>
      </c>
      <c r="H39" s="18">
        <v>27.02</v>
      </c>
      <c r="I39" s="18">
        <v>1.52</v>
      </c>
      <c r="J39" s="18">
        <v>10.37</v>
      </c>
      <c r="K39" s="18">
        <v>4.7</v>
      </c>
      <c r="L39" s="18">
        <v>4.33</v>
      </c>
      <c r="M39" s="18">
        <v>18.3</v>
      </c>
      <c r="N39" s="18">
        <v>125.98</v>
      </c>
      <c r="O39" s="18">
        <v>76.099999999999994</v>
      </c>
      <c r="P39" s="18">
        <v>11.93</v>
      </c>
      <c r="Q39" s="18">
        <v>71.260000000000005</v>
      </c>
      <c r="R39" s="18">
        <v>58.63</v>
      </c>
      <c r="S39" s="18">
        <v>0.09</v>
      </c>
      <c r="T39" s="18">
        <v>0.38</v>
      </c>
      <c r="U39" s="18">
        <v>0.99</v>
      </c>
      <c r="V39" s="18">
        <v>0.02</v>
      </c>
      <c r="W39" s="18">
        <v>0.08</v>
      </c>
      <c r="X39" s="18">
        <v>0.06</v>
      </c>
      <c r="Y39" s="18">
        <v>0</v>
      </c>
      <c r="Z39" s="18">
        <v>0.78</v>
      </c>
      <c r="AA39" s="18">
        <v>2.52</v>
      </c>
      <c r="AB39" s="18">
        <v>18.78</v>
      </c>
      <c r="AC39" s="18">
        <v>11.66</v>
      </c>
      <c r="AD39" s="18">
        <v>0.56000000000000005</v>
      </c>
      <c r="AE39" s="18">
        <v>2.79</v>
      </c>
      <c r="AF39" s="18">
        <v>2.36</v>
      </c>
      <c r="AG39" s="18">
        <v>0.52</v>
      </c>
    </row>
    <row r="40" spans="2:40" s="12" customFormat="1" ht="13" x14ac:dyDescent="0.15">
      <c r="B40" s="16"/>
      <c r="C40" s="16" t="s">
        <v>37</v>
      </c>
      <c r="D40" s="17">
        <f t="shared" si="5"/>
        <v>3892.7599999999989</v>
      </c>
      <c r="E40" s="18">
        <v>180.67</v>
      </c>
      <c r="F40" s="18">
        <v>59.85</v>
      </c>
      <c r="G40" s="18">
        <v>662.87</v>
      </c>
      <c r="H40" s="18">
        <v>1483.21</v>
      </c>
      <c r="I40" s="18">
        <v>26.67</v>
      </c>
      <c r="J40" s="18">
        <v>140.22</v>
      </c>
      <c r="K40" s="18">
        <v>562.77</v>
      </c>
      <c r="L40" s="18">
        <v>80.739999999999995</v>
      </c>
      <c r="M40" s="18">
        <v>14.15</v>
      </c>
      <c r="N40" s="18">
        <v>224.08</v>
      </c>
      <c r="O40" s="18">
        <v>242.15</v>
      </c>
      <c r="P40" s="18">
        <v>8.2200000000000006</v>
      </c>
      <c r="Q40" s="18">
        <v>23.1</v>
      </c>
      <c r="R40" s="18">
        <v>76.09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9.1</v>
      </c>
      <c r="AA40" s="18">
        <v>0.74</v>
      </c>
      <c r="AB40" s="18">
        <v>16.41</v>
      </c>
      <c r="AC40" s="18">
        <v>24.79</v>
      </c>
      <c r="AD40" s="18">
        <v>0.28000000000000003</v>
      </c>
      <c r="AE40" s="18">
        <v>0.91</v>
      </c>
      <c r="AF40" s="18">
        <v>5.87</v>
      </c>
      <c r="AG40" s="18">
        <v>49.87</v>
      </c>
    </row>
    <row r="41" spans="2:40" s="12" customFormat="1" ht="13" x14ac:dyDescent="0.15">
      <c r="B41" s="16"/>
      <c r="C41" s="14" t="s">
        <v>38</v>
      </c>
      <c r="D41" s="17">
        <f>SUM(D36:D40)</f>
        <v>23761763.549999993</v>
      </c>
      <c r="E41" s="17">
        <f t="shared" ref="E41:AG41" si="6">SUM(E36:E40)</f>
        <v>5032170.0299999984</v>
      </c>
      <c r="F41" s="17">
        <f t="shared" si="6"/>
        <v>1315119.7200000002</v>
      </c>
      <c r="G41" s="17">
        <f t="shared" si="6"/>
        <v>1121106.1300000001</v>
      </c>
      <c r="H41" s="17">
        <f t="shared" si="6"/>
        <v>429997.53000000009</v>
      </c>
      <c r="I41" s="17">
        <f t="shared" si="6"/>
        <v>4864074.63</v>
      </c>
      <c r="J41" s="17">
        <f t="shared" si="6"/>
        <v>1102758.82</v>
      </c>
      <c r="K41" s="17">
        <f t="shared" si="6"/>
        <v>349045.36</v>
      </c>
      <c r="L41" s="17">
        <f t="shared" si="6"/>
        <v>3433355.99</v>
      </c>
      <c r="M41" s="17">
        <f t="shared" si="6"/>
        <v>352266.87</v>
      </c>
      <c r="N41" s="17">
        <f t="shared" si="6"/>
        <v>279129.49</v>
      </c>
      <c r="O41" s="17">
        <f t="shared" si="6"/>
        <v>81726.460000000006</v>
      </c>
      <c r="P41" s="17">
        <f t="shared" si="6"/>
        <v>2093508.18</v>
      </c>
      <c r="Q41" s="17">
        <f t="shared" si="6"/>
        <v>422943.20999999996</v>
      </c>
      <c r="R41" s="17">
        <f t="shared" si="6"/>
        <v>100769.78</v>
      </c>
      <c r="S41" s="17">
        <f t="shared" si="6"/>
        <v>8266.2000000000007</v>
      </c>
      <c r="T41" s="17">
        <f t="shared" si="6"/>
        <v>4582.38</v>
      </c>
      <c r="U41" s="17">
        <f t="shared" si="6"/>
        <v>3733.86</v>
      </c>
      <c r="V41" s="17">
        <f t="shared" si="6"/>
        <v>1312.8400000000001</v>
      </c>
      <c r="W41" s="17">
        <f t="shared" si="6"/>
        <v>2419.2600000000002</v>
      </c>
      <c r="X41" s="17">
        <f t="shared" si="6"/>
        <v>3543.99</v>
      </c>
      <c r="Y41" s="17">
        <f t="shared" si="6"/>
        <v>3024.0099999999998</v>
      </c>
      <c r="Z41" s="17">
        <f t="shared" si="6"/>
        <v>1800306.7600000002</v>
      </c>
      <c r="AA41" s="17">
        <f t="shared" si="6"/>
        <v>109479.78000000001</v>
      </c>
      <c r="AB41" s="17">
        <f t="shared" si="6"/>
        <v>122639.56</v>
      </c>
      <c r="AC41" s="17">
        <f t="shared" si="6"/>
        <v>10140.470000000001</v>
      </c>
      <c r="AD41" s="17">
        <f t="shared" si="6"/>
        <v>45370.33</v>
      </c>
      <c r="AE41" s="17">
        <f t="shared" si="6"/>
        <v>16826.010000000002</v>
      </c>
      <c r="AF41" s="17">
        <f t="shared" si="6"/>
        <v>7756.41</v>
      </c>
      <c r="AG41" s="17">
        <f t="shared" si="6"/>
        <v>644389.49</v>
      </c>
      <c r="AK41" s="7"/>
      <c r="AL41" s="7"/>
      <c r="AM41" s="7"/>
      <c r="AN41" s="7"/>
    </row>
    <row r="42" spans="2:40" s="12" customFormat="1" ht="13" x14ac:dyDescent="0.15">
      <c r="B42" s="20"/>
      <c r="C42" s="20"/>
      <c r="D42" s="88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</row>
    <row r="43" spans="2:40" s="12" customFormat="1" ht="13" x14ac:dyDescent="0.15">
      <c r="B43" s="16" t="s">
        <v>39</v>
      </c>
      <c r="C43" s="16" t="s">
        <v>40</v>
      </c>
      <c r="D43" s="17">
        <f t="shared" si="5"/>
        <v>21615.57</v>
      </c>
      <c r="E43" s="18">
        <v>330.49</v>
      </c>
      <c r="F43" s="18">
        <v>21.47</v>
      </c>
      <c r="G43" s="18">
        <v>2478.79</v>
      </c>
      <c r="H43" s="18">
        <v>4356.9799999999996</v>
      </c>
      <c r="I43" s="18">
        <v>91.26</v>
      </c>
      <c r="J43" s="18">
        <v>375.66</v>
      </c>
      <c r="K43" s="18">
        <v>867.91</v>
      </c>
      <c r="L43" s="18">
        <v>1056.03</v>
      </c>
      <c r="M43" s="18">
        <v>147.46</v>
      </c>
      <c r="N43" s="18">
        <v>1819.69</v>
      </c>
      <c r="O43" s="18">
        <v>1669.85</v>
      </c>
      <c r="P43" s="18">
        <v>578.70000000000005</v>
      </c>
      <c r="Q43" s="18">
        <v>1512.18</v>
      </c>
      <c r="R43" s="18">
        <v>1689</v>
      </c>
      <c r="S43" s="18">
        <v>206.98</v>
      </c>
      <c r="T43" s="18">
        <v>13.02</v>
      </c>
      <c r="U43" s="18">
        <v>138.81</v>
      </c>
      <c r="V43" s="18">
        <v>178.23</v>
      </c>
      <c r="W43" s="18">
        <v>86.48</v>
      </c>
      <c r="X43" s="18">
        <v>184.75</v>
      </c>
      <c r="Y43" s="18">
        <v>238.24</v>
      </c>
      <c r="Z43" s="18">
        <v>115.79</v>
      </c>
      <c r="AA43" s="18">
        <v>5.28</v>
      </c>
      <c r="AB43" s="18">
        <v>260.32</v>
      </c>
      <c r="AC43" s="18">
        <v>220.94</v>
      </c>
      <c r="AD43" s="18">
        <v>6.63</v>
      </c>
      <c r="AE43" s="18">
        <v>39.32</v>
      </c>
      <c r="AF43" s="18">
        <v>65.62</v>
      </c>
      <c r="AG43" s="18">
        <v>2859.69</v>
      </c>
    </row>
    <row r="44" spans="2:40" s="12" customFormat="1" ht="13" x14ac:dyDescent="0.15">
      <c r="B44" s="16"/>
      <c r="C44" s="16" t="s">
        <v>41</v>
      </c>
      <c r="D44" s="17">
        <f t="shared" si="5"/>
        <v>11267.91</v>
      </c>
      <c r="E44" s="18">
        <v>82.53</v>
      </c>
      <c r="F44" s="18">
        <v>30.1</v>
      </c>
      <c r="G44" s="18">
        <v>450.67</v>
      </c>
      <c r="H44" s="18">
        <v>1612.22</v>
      </c>
      <c r="I44" s="18">
        <v>103.25</v>
      </c>
      <c r="J44" s="18">
        <v>657.62</v>
      </c>
      <c r="K44" s="18">
        <v>3951.83</v>
      </c>
      <c r="L44" s="18">
        <v>76.069999999999993</v>
      </c>
      <c r="M44" s="18">
        <v>46.57</v>
      </c>
      <c r="N44" s="18">
        <v>161.55000000000001</v>
      </c>
      <c r="O44" s="18">
        <v>436.21</v>
      </c>
      <c r="P44" s="18">
        <v>83.16</v>
      </c>
      <c r="Q44" s="18">
        <v>424.17</v>
      </c>
      <c r="R44" s="18">
        <v>2040.78</v>
      </c>
      <c r="S44" s="18">
        <v>0.11</v>
      </c>
      <c r="T44" s="18">
        <v>0.72</v>
      </c>
      <c r="U44" s="18">
        <v>2.3199999999999998</v>
      </c>
      <c r="V44" s="18">
        <v>6.87</v>
      </c>
      <c r="W44" s="18">
        <v>1.65</v>
      </c>
      <c r="X44" s="18">
        <v>15.96</v>
      </c>
      <c r="Y44" s="18">
        <v>75.930000000000007</v>
      </c>
      <c r="Z44" s="18">
        <v>13.29</v>
      </c>
      <c r="AA44" s="18">
        <v>10.52</v>
      </c>
      <c r="AB44" s="18">
        <v>56.36</v>
      </c>
      <c r="AC44" s="18">
        <v>145.38</v>
      </c>
      <c r="AD44" s="18">
        <v>32.33</v>
      </c>
      <c r="AE44" s="18">
        <v>144.37</v>
      </c>
      <c r="AF44" s="18">
        <v>511.98</v>
      </c>
      <c r="AG44" s="18">
        <v>93.39</v>
      </c>
    </row>
    <row r="45" spans="2:40" s="12" customFormat="1" ht="13" x14ac:dyDescent="0.15">
      <c r="B45" s="16"/>
      <c r="C45" s="16" t="s">
        <v>42</v>
      </c>
      <c r="D45" s="17">
        <f t="shared" si="5"/>
        <v>2087099.0000000002</v>
      </c>
      <c r="E45" s="18">
        <v>344929.92</v>
      </c>
      <c r="F45" s="18">
        <v>361018.09</v>
      </c>
      <c r="G45" s="18">
        <v>142892.32</v>
      </c>
      <c r="H45" s="18">
        <v>46268.5</v>
      </c>
      <c r="I45" s="18">
        <v>66637.95</v>
      </c>
      <c r="J45" s="18">
        <v>61142.18</v>
      </c>
      <c r="K45" s="18">
        <v>65221.51</v>
      </c>
      <c r="L45" s="18">
        <v>351815.95</v>
      </c>
      <c r="M45" s="18">
        <v>110937.83</v>
      </c>
      <c r="N45" s="18">
        <v>40613.86</v>
      </c>
      <c r="O45" s="18">
        <v>5695.8</v>
      </c>
      <c r="P45" s="18">
        <v>43036.49</v>
      </c>
      <c r="Q45" s="18">
        <v>16219.49</v>
      </c>
      <c r="R45" s="18">
        <v>13458.01</v>
      </c>
      <c r="S45" s="18">
        <v>147.07</v>
      </c>
      <c r="T45" s="18">
        <v>123.39</v>
      </c>
      <c r="U45" s="18">
        <v>19.12</v>
      </c>
      <c r="V45" s="18">
        <v>18.670000000000002</v>
      </c>
      <c r="W45" s="18">
        <v>109.88</v>
      </c>
      <c r="X45" s="18">
        <v>89.29</v>
      </c>
      <c r="Y45" s="18">
        <v>109.58</v>
      </c>
      <c r="Z45" s="18">
        <v>209277.99</v>
      </c>
      <c r="AA45" s="18">
        <v>70484.33</v>
      </c>
      <c r="AB45" s="18">
        <v>44026.52</v>
      </c>
      <c r="AC45" s="18">
        <v>2420.4499999999998</v>
      </c>
      <c r="AD45" s="18">
        <v>14312.56</v>
      </c>
      <c r="AE45" s="18">
        <v>5642.84</v>
      </c>
      <c r="AF45" s="18">
        <v>1960</v>
      </c>
      <c r="AG45" s="18">
        <v>68469.41</v>
      </c>
    </row>
    <row r="46" spans="2:40" s="12" customFormat="1" ht="13" x14ac:dyDescent="0.15">
      <c r="B46" s="16"/>
      <c r="C46" s="16" t="s">
        <v>43</v>
      </c>
      <c r="D46" s="17">
        <f t="shared" si="5"/>
        <v>3342105.7499999995</v>
      </c>
      <c r="E46" s="18">
        <v>530468.51</v>
      </c>
      <c r="F46" s="18">
        <v>75623.48</v>
      </c>
      <c r="G46" s="18">
        <v>297650.78999999998</v>
      </c>
      <c r="H46" s="18">
        <v>125503.89</v>
      </c>
      <c r="I46" s="18">
        <v>201350.1</v>
      </c>
      <c r="J46" s="18">
        <v>95651.21</v>
      </c>
      <c r="K46" s="18">
        <v>17698.05</v>
      </c>
      <c r="L46" s="18">
        <v>1402328.96</v>
      </c>
      <c r="M46" s="18">
        <v>50158.15</v>
      </c>
      <c r="N46" s="18">
        <v>115374.93</v>
      </c>
      <c r="O46" s="18">
        <v>38930.660000000003</v>
      </c>
      <c r="P46" s="18">
        <v>158504.79999999999</v>
      </c>
      <c r="Q46" s="18">
        <v>87361.96</v>
      </c>
      <c r="R46" s="18">
        <v>7476.83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29866.78</v>
      </c>
      <c r="AA46" s="18">
        <v>1989.88</v>
      </c>
      <c r="AB46" s="18">
        <v>3598.71</v>
      </c>
      <c r="AC46" s="18">
        <v>889.19</v>
      </c>
      <c r="AD46" s="18">
        <v>493.66</v>
      </c>
      <c r="AE46" s="18">
        <v>361.65</v>
      </c>
      <c r="AF46" s="18">
        <v>355.8</v>
      </c>
      <c r="AG46" s="18">
        <v>100467.76</v>
      </c>
    </row>
    <row r="47" spans="2:40" s="12" customFormat="1" ht="13" x14ac:dyDescent="0.15">
      <c r="C47" s="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7"/>
      <c r="P47" s="7"/>
      <c r="Q47" s="7"/>
      <c r="R47" s="7"/>
      <c r="S47" s="7"/>
      <c r="T47" s="7"/>
      <c r="U47" s="7"/>
      <c r="V47" s="7"/>
      <c r="W47" s="7"/>
    </row>
    <row r="48" spans="2:40" s="12" customFormat="1" ht="13" x14ac:dyDescent="0.15">
      <c r="C48" s="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7"/>
      <c r="P48" s="7"/>
      <c r="Q48" s="7"/>
      <c r="R48" s="7"/>
      <c r="S48" s="7"/>
      <c r="T48" s="7"/>
      <c r="U48" s="7"/>
      <c r="V48" s="7"/>
      <c r="W48" s="7"/>
    </row>
    <row r="49" spans="2:40" s="12" customFormat="1" ht="13" x14ac:dyDescent="0.15">
      <c r="C49" s="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7"/>
      <c r="P49" s="7"/>
      <c r="Q49" s="7"/>
      <c r="R49" s="7"/>
      <c r="S49" s="7"/>
      <c r="T49" s="7"/>
      <c r="U49" s="7"/>
      <c r="V49" s="7"/>
      <c r="W49" s="7"/>
    </row>
    <row r="50" spans="2:40" s="12" customFormat="1" ht="13" x14ac:dyDescent="0.15">
      <c r="C50" s="14" t="s">
        <v>366</v>
      </c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7"/>
      <c r="P50" s="7"/>
      <c r="Q50" s="7"/>
      <c r="R50" s="7"/>
      <c r="S50" s="7"/>
      <c r="T50" s="7"/>
      <c r="U50" s="7"/>
      <c r="V50" s="7"/>
      <c r="W50" s="7"/>
    </row>
    <row r="51" spans="2:40" s="12" customFormat="1" x14ac:dyDescent="0.15">
      <c r="C51" s="14"/>
      <c r="D51" s="15" t="s">
        <v>31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</row>
    <row r="52" spans="2:40" s="12" customFormat="1" ht="13" x14ac:dyDescent="0.15">
      <c r="B52" s="16" t="s">
        <v>32</v>
      </c>
      <c r="C52" s="16" t="s">
        <v>33</v>
      </c>
      <c r="D52" s="17">
        <f>SUM(E52:AG52)</f>
        <v>4658127.2700000005</v>
      </c>
      <c r="E52" s="18">
        <v>214447.26</v>
      </c>
      <c r="F52" s="18">
        <v>116386.49</v>
      </c>
      <c r="G52" s="18">
        <v>109459.97</v>
      </c>
      <c r="H52" s="18">
        <v>41155.660000000003</v>
      </c>
      <c r="I52" s="18">
        <v>49643.07</v>
      </c>
      <c r="J52" s="18">
        <v>25846.17</v>
      </c>
      <c r="K52" s="18">
        <v>13227.95</v>
      </c>
      <c r="L52" s="18">
        <v>2118632.9300000002</v>
      </c>
      <c r="M52" s="18">
        <v>964114.89</v>
      </c>
      <c r="N52" s="18">
        <v>270479.25</v>
      </c>
      <c r="O52" s="18">
        <v>48104.1</v>
      </c>
      <c r="P52" s="18">
        <v>294459.57</v>
      </c>
      <c r="Q52" s="18">
        <v>65059.22</v>
      </c>
      <c r="R52" s="18">
        <v>16193.59</v>
      </c>
      <c r="S52" s="18">
        <v>31474.62</v>
      </c>
      <c r="T52" s="18">
        <v>17231.96</v>
      </c>
      <c r="U52" s="18">
        <v>2785.35</v>
      </c>
      <c r="V52" s="18">
        <v>155.88999999999999</v>
      </c>
      <c r="W52" s="18">
        <v>2870.98</v>
      </c>
      <c r="X52" s="18">
        <v>372.19</v>
      </c>
      <c r="Y52" s="18">
        <v>48.69</v>
      </c>
      <c r="Z52" s="18">
        <v>111082.91</v>
      </c>
      <c r="AA52" s="18">
        <v>54295.839999999997</v>
      </c>
      <c r="AB52" s="18">
        <v>20895.29</v>
      </c>
      <c r="AC52" s="18">
        <v>2082.29</v>
      </c>
      <c r="AD52" s="18">
        <v>13651.7</v>
      </c>
      <c r="AE52" s="18">
        <v>4463</v>
      </c>
      <c r="AF52" s="18">
        <v>852.51</v>
      </c>
      <c r="AG52" s="18">
        <v>48653.93</v>
      </c>
    </row>
    <row r="53" spans="2:40" s="12" customFormat="1" ht="13" x14ac:dyDescent="0.15">
      <c r="B53" s="16"/>
      <c r="C53" s="16" t="s">
        <v>34</v>
      </c>
      <c r="D53" s="17">
        <f t="shared" ref="D53:D62" si="7">SUM(E53:AG53)</f>
        <v>2179902.02</v>
      </c>
      <c r="E53" s="18">
        <v>23346.14</v>
      </c>
      <c r="F53" s="18">
        <v>1378.6</v>
      </c>
      <c r="G53" s="18">
        <v>3824.06</v>
      </c>
      <c r="H53" s="18">
        <v>1892.17</v>
      </c>
      <c r="I53" s="18">
        <v>2007.17</v>
      </c>
      <c r="J53" s="18">
        <v>1187.7</v>
      </c>
      <c r="K53" s="18">
        <v>1462.88</v>
      </c>
      <c r="L53" s="18">
        <v>931906.86</v>
      </c>
      <c r="M53" s="18">
        <v>139663.79999999999</v>
      </c>
      <c r="N53" s="18">
        <v>57496.6</v>
      </c>
      <c r="O53" s="18">
        <v>17038.68</v>
      </c>
      <c r="P53" s="18">
        <v>141534.31</v>
      </c>
      <c r="Q53" s="18">
        <v>14910.25</v>
      </c>
      <c r="R53" s="18">
        <v>10726.01</v>
      </c>
      <c r="S53" s="18">
        <v>74683.06</v>
      </c>
      <c r="T53" s="18">
        <v>3883.93</v>
      </c>
      <c r="U53" s="18">
        <v>4325.13</v>
      </c>
      <c r="V53" s="18">
        <v>602.79999999999995</v>
      </c>
      <c r="W53" s="18">
        <v>3148.58</v>
      </c>
      <c r="X53" s="18">
        <v>747.06</v>
      </c>
      <c r="Y53" s="18">
        <v>301.73</v>
      </c>
      <c r="Z53" s="18">
        <v>535234.04</v>
      </c>
      <c r="AA53" s="18">
        <v>30697.119999999999</v>
      </c>
      <c r="AB53" s="18">
        <v>11603.59</v>
      </c>
      <c r="AC53" s="18">
        <v>1582.15</v>
      </c>
      <c r="AD53" s="18">
        <v>13983.71</v>
      </c>
      <c r="AE53" s="18">
        <v>1600.93</v>
      </c>
      <c r="AF53" s="18">
        <v>419.82</v>
      </c>
      <c r="AG53" s="18">
        <v>148713.14000000001</v>
      </c>
    </row>
    <row r="54" spans="2:40" s="12" customFormat="1" ht="13" x14ac:dyDescent="0.15">
      <c r="B54" s="16"/>
      <c r="C54" s="16" t="s">
        <v>35</v>
      </c>
      <c r="D54" s="17">
        <f t="shared" si="7"/>
        <v>2736323.81</v>
      </c>
      <c r="E54" s="18">
        <v>4105.08</v>
      </c>
      <c r="F54" s="18">
        <v>5564.08</v>
      </c>
      <c r="G54" s="18">
        <v>6434.05</v>
      </c>
      <c r="H54" s="18">
        <v>8318.1299999999992</v>
      </c>
      <c r="I54" s="18">
        <v>9895.83</v>
      </c>
      <c r="J54" s="18">
        <v>7874.3</v>
      </c>
      <c r="K54" s="18">
        <v>7764.34</v>
      </c>
      <c r="L54" s="18">
        <v>709300.96</v>
      </c>
      <c r="M54" s="18">
        <v>58372.81</v>
      </c>
      <c r="N54" s="18">
        <v>133505.31</v>
      </c>
      <c r="O54" s="18">
        <v>57034.51</v>
      </c>
      <c r="P54" s="18">
        <v>210902.28</v>
      </c>
      <c r="Q54" s="18">
        <v>135267.09</v>
      </c>
      <c r="R54" s="18">
        <v>108998.86</v>
      </c>
      <c r="S54" s="18">
        <v>155192.54</v>
      </c>
      <c r="T54" s="18">
        <v>15697.63</v>
      </c>
      <c r="U54" s="18">
        <v>3688.06</v>
      </c>
      <c r="V54" s="18">
        <v>1327</v>
      </c>
      <c r="W54" s="18">
        <v>43837.16</v>
      </c>
      <c r="X54" s="18">
        <v>1198.54</v>
      </c>
      <c r="Y54" s="18">
        <v>1068</v>
      </c>
      <c r="Z54" s="18">
        <v>253001.39</v>
      </c>
      <c r="AA54" s="18">
        <v>102758.49</v>
      </c>
      <c r="AB54" s="18">
        <v>32569.39</v>
      </c>
      <c r="AC54" s="18">
        <v>9293.86</v>
      </c>
      <c r="AD54" s="18">
        <v>200835.34</v>
      </c>
      <c r="AE54" s="18">
        <v>11449.21</v>
      </c>
      <c r="AF54" s="18">
        <v>5336.55</v>
      </c>
      <c r="AG54" s="18">
        <v>435733.02</v>
      </c>
    </row>
    <row r="55" spans="2:40" s="12" customFormat="1" ht="13" x14ac:dyDescent="0.15">
      <c r="B55" s="16"/>
      <c r="C55" s="16" t="s">
        <v>36</v>
      </c>
      <c r="D55" s="17">
        <f t="shared" si="7"/>
        <v>4873781.5199999996</v>
      </c>
      <c r="E55" s="18">
        <v>284582.3</v>
      </c>
      <c r="F55" s="18">
        <v>62959.88</v>
      </c>
      <c r="G55" s="18">
        <v>18820.849999999999</v>
      </c>
      <c r="H55" s="18">
        <v>8979.64</v>
      </c>
      <c r="I55" s="18">
        <v>79082.84</v>
      </c>
      <c r="J55" s="18">
        <v>15090.29</v>
      </c>
      <c r="K55" s="18">
        <v>6247.92</v>
      </c>
      <c r="L55" s="18">
        <v>1377655.28</v>
      </c>
      <c r="M55" s="18">
        <v>488966.95</v>
      </c>
      <c r="N55" s="18">
        <v>98730.69</v>
      </c>
      <c r="O55" s="18">
        <v>41900.86</v>
      </c>
      <c r="P55" s="18">
        <v>504006.01</v>
      </c>
      <c r="Q55" s="18">
        <v>108113.49</v>
      </c>
      <c r="R55" s="18">
        <v>47528.89</v>
      </c>
      <c r="S55" s="18">
        <v>33591.629999999997</v>
      </c>
      <c r="T55" s="18">
        <v>13157.54</v>
      </c>
      <c r="U55" s="18">
        <v>442.39</v>
      </c>
      <c r="V55" s="18">
        <v>103.66</v>
      </c>
      <c r="W55" s="18">
        <v>19886.57</v>
      </c>
      <c r="X55" s="18">
        <v>867.81</v>
      </c>
      <c r="Y55" s="18">
        <v>451.39</v>
      </c>
      <c r="Z55" s="18">
        <v>557864.19999999995</v>
      </c>
      <c r="AA55" s="18">
        <v>231715.57</v>
      </c>
      <c r="AB55" s="18">
        <v>26868.560000000001</v>
      </c>
      <c r="AC55" s="18">
        <v>5757.86</v>
      </c>
      <c r="AD55" s="18">
        <v>233663.35999999999</v>
      </c>
      <c r="AE55" s="18">
        <v>19965.16</v>
      </c>
      <c r="AF55" s="18">
        <v>6153</v>
      </c>
      <c r="AG55" s="18">
        <v>580626.93000000005</v>
      </c>
    </row>
    <row r="56" spans="2:40" s="12" customFormat="1" ht="13" x14ac:dyDescent="0.15">
      <c r="B56" s="16"/>
      <c r="C56" s="16" t="s">
        <v>37</v>
      </c>
      <c r="D56" s="17">
        <f t="shared" si="7"/>
        <v>2058592.1700000006</v>
      </c>
      <c r="E56" s="18">
        <v>228042.9</v>
      </c>
      <c r="F56" s="18">
        <v>22796.84</v>
      </c>
      <c r="G56" s="18">
        <v>48024.7</v>
      </c>
      <c r="H56" s="18">
        <v>29446.73</v>
      </c>
      <c r="I56" s="18">
        <v>19082.36</v>
      </c>
      <c r="J56" s="18">
        <v>17569.03</v>
      </c>
      <c r="K56" s="18">
        <v>15711.89</v>
      </c>
      <c r="L56" s="18">
        <v>766686.4</v>
      </c>
      <c r="M56" s="18">
        <v>151225.51999999999</v>
      </c>
      <c r="N56" s="18">
        <v>116456.57</v>
      </c>
      <c r="O56" s="18">
        <v>45895.34</v>
      </c>
      <c r="P56" s="18">
        <v>195728.19</v>
      </c>
      <c r="Q56" s="18">
        <v>64932.73</v>
      </c>
      <c r="R56" s="18">
        <v>36855.760000000002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96437.72</v>
      </c>
      <c r="AA56" s="18">
        <v>18302.349999999999</v>
      </c>
      <c r="AB56" s="18">
        <v>3833.86</v>
      </c>
      <c r="AC56" s="18">
        <v>716.35</v>
      </c>
      <c r="AD56" s="18">
        <v>25036.87</v>
      </c>
      <c r="AE56" s="18">
        <v>2300.9699999999998</v>
      </c>
      <c r="AF56" s="18">
        <v>751.78</v>
      </c>
      <c r="AG56" s="18">
        <v>152757.31</v>
      </c>
    </row>
    <row r="57" spans="2:40" s="12" customFormat="1" ht="13" x14ac:dyDescent="0.15">
      <c r="B57" s="16"/>
      <c r="C57" s="14" t="s">
        <v>38</v>
      </c>
      <c r="D57" s="17">
        <f>SUM(D52:D56)</f>
        <v>16506726.790000001</v>
      </c>
      <c r="E57" s="17">
        <f t="shared" ref="E57:AG57" si="8">SUM(E52:E56)</f>
        <v>754523.68</v>
      </c>
      <c r="F57" s="17">
        <f t="shared" si="8"/>
        <v>209085.89</v>
      </c>
      <c r="G57" s="17">
        <f t="shared" si="8"/>
        <v>186563.63</v>
      </c>
      <c r="H57" s="17">
        <f t="shared" si="8"/>
        <v>89792.33</v>
      </c>
      <c r="I57" s="17">
        <f t="shared" si="8"/>
        <v>159711.27000000002</v>
      </c>
      <c r="J57" s="17">
        <f t="shared" si="8"/>
        <v>67567.489999999991</v>
      </c>
      <c r="K57" s="17">
        <f t="shared" si="8"/>
        <v>44414.98</v>
      </c>
      <c r="L57" s="17">
        <f t="shared" si="8"/>
        <v>5904182.4300000006</v>
      </c>
      <c r="M57" s="17">
        <f t="shared" si="8"/>
        <v>1802343.97</v>
      </c>
      <c r="N57" s="17">
        <f t="shared" si="8"/>
        <v>676668.41999999993</v>
      </c>
      <c r="O57" s="17">
        <f t="shared" si="8"/>
        <v>209973.49000000002</v>
      </c>
      <c r="P57" s="17">
        <f t="shared" si="8"/>
        <v>1346630.3599999999</v>
      </c>
      <c r="Q57" s="17">
        <f t="shared" si="8"/>
        <v>388282.77999999997</v>
      </c>
      <c r="R57" s="17">
        <f t="shared" si="8"/>
        <v>220303.11</v>
      </c>
      <c r="S57" s="17">
        <f t="shared" si="8"/>
        <v>294941.84999999998</v>
      </c>
      <c r="T57" s="17">
        <f t="shared" si="8"/>
        <v>49971.06</v>
      </c>
      <c r="U57" s="17">
        <f t="shared" si="8"/>
        <v>11240.929999999998</v>
      </c>
      <c r="V57" s="17">
        <f t="shared" si="8"/>
        <v>2189.35</v>
      </c>
      <c r="W57" s="17">
        <f t="shared" si="8"/>
        <v>69743.290000000008</v>
      </c>
      <c r="X57" s="17">
        <f t="shared" si="8"/>
        <v>3185.6</v>
      </c>
      <c r="Y57" s="17">
        <f t="shared" si="8"/>
        <v>1869.81</v>
      </c>
      <c r="Z57" s="17">
        <f t="shared" si="8"/>
        <v>1553620.26</v>
      </c>
      <c r="AA57" s="17">
        <f t="shared" si="8"/>
        <v>437769.37</v>
      </c>
      <c r="AB57" s="17">
        <f t="shared" si="8"/>
        <v>95770.69</v>
      </c>
      <c r="AC57" s="17">
        <f t="shared" si="8"/>
        <v>19432.509999999998</v>
      </c>
      <c r="AD57" s="17">
        <f t="shared" si="8"/>
        <v>487170.98</v>
      </c>
      <c r="AE57" s="17">
        <f t="shared" si="8"/>
        <v>39779.270000000004</v>
      </c>
      <c r="AF57" s="17">
        <f t="shared" si="8"/>
        <v>13513.660000000002</v>
      </c>
      <c r="AG57" s="17">
        <f t="shared" si="8"/>
        <v>1366484.33</v>
      </c>
      <c r="AK57" s="7"/>
      <c r="AL57" s="7"/>
      <c r="AM57" s="7"/>
      <c r="AN57" s="7"/>
    </row>
    <row r="58" spans="2:40" s="12" customFormat="1" ht="13" x14ac:dyDescent="0.15">
      <c r="B58" s="20"/>
      <c r="C58" s="20"/>
      <c r="D58" s="88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</row>
    <row r="59" spans="2:40" s="12" customFormat="1" ht="13" x14ac:dyDescent="0.15">
      <c r="B59" s="16" t="s">
        <v>39</v>
      </c>
      <c r="C59" s="16" t="s">
        <v>40</v>
      </c>
      <c r="D59" s="17">
        <f t="shared" si="7"/>
        <v>1162907.5600000003</v>
      </c>
      <c r="E59" s="18">
        <v>318.7</v>
      </c>
      <c r="F59" s="18">
        <v>100.68</v>
      </c>
      <c r="G59" s="18">
        <v>2016.22</v>
      </c>
      <c r="H59" s="18">
        <v>5114.62</v>
      </c>
      <c r="I59" s="18">
        <v>159.18</v>
      </c>
      <c r="J59" s="18">
        <v>937.99</v>
      </c>
      <c r="K59" s="18">
        <v>3053.54</v>
      </c>
      <c r="L59" s="18">
        <v>373179.36</v>
      </c>
      <c r="M59" s="18">
        <v>35027.65</v>
      </c>
      <c r="N59" s="18">
        <v>89503.25</v>
      </c>
      <c r="O59" s="18">
        <v>36927.72</v>
      </c>
      <c r="P59" s="18">
        <v>142281.41</v>
      </c>
      <c r="Q59" s="18">
        <v>75676.539999999994</v>
      </c>
      <c r="R59" s="18">
        <v>54637.01</v>
      </c>
      <c r="S59" s="18">
        <v>25567.9</v>
      </c>
      <c r="T59" s="18">
        <v>1469.29</v>
      </c>
      <c r="U59" s="18">
        <v>2366.4499999999998</v>
      </c>
      <c r="V59" s="18">
        <v>942.63</v>
      </c>
      <c r="W59" s="18">
        <v>404.74</v>
      </c>
      <c r="X59" s="18">
        <v>372.81</v>
      </c>
      <c r="Y59" s="18">
        <v>668.11</v>
      </c>
      <c r="Z59" s="18">
        <v>63771.1</v>
      </c>
      <c r="AA59" s="18">
        <v>1896.79</v>
      </c>
      <c r="AB59" s="18">
        <v>16421.89</v>
      </c>
      <c r="AC59" s="18">
        <v>4799.1899999999996</v>
      </c>
      <c r="AD59" s="18">
        <v>1454.31</v>
      </c>
      <c r="AE59" s="18">
        <v>978.03</v>
      </c>
      <c r="AF59" s="18">
        <v>851.01</v>
      </c>
      <c r="AG59" s="18">
        <v>222009.44</v>
      </c>
    </row>
    <row r="60" spans="2:40" s="12" customFormat="1" ht="13" x14ac:dyDescent="0.15">
      <c r="B60" s="16"/>
      <c r="C60" s="16" t="s">
        <v>41</v>
      </c>
      <c r="D60" s="17">
        <f t="shared" si="7"/>
        <v>713699.90999999992</v>
      </c>
      <c r="E60" s="18">
        <v>3365.45</v>
      </c>
      <c r="F60" s="18">
        <v>5241.53</v>
      </c>
      <c r="G60" s="18">
        <v>3628.88</v>
      </c>
      <c r="H60" s="18">
        <v>1683.39</v>
      </c>
      <c r="I60" s="18">
        <v>8699.01</v>
      </c>
      <c r="J60" s="18">
        <v>4258.9399999999996</v>
      </c>
      <c r="K60" s="18">
        <v>1582.17</v>
      </c>
      <c r="L60" s="18">
        <v>15728.57</v>
      </c>
      <c r="M60" s="18">
        <v>12518.8</v>
      </c>
      <c r="N60" s="18">
        <v>3760.87</v>
      </c>
      <c r="O60" s="18">
        <v>3548.38</v>
      </c>
      <c r="P60" s="18">
        <v>23490.25</v>
      </c>
      <c r="Q60" s="18">
        <v>4296.6899999999996</v>
      </c>
      <c r="R60" s="18">
        <v>6597.82</v>
      </c>
      <c r="S60" s="18">
        <v>92316.82</v>
      </c>
      <c r="T60" s="18">
        <v>12209.37</v>
      </c>
      <c r="U60" s="18">
        <v>711.01</v>
      </c>
      <c r="V60" s="18">
        <v>242.87</v>
      </c>
      <c r="W60" s="18">
        <v>42085.84</v>
      </c>
      <c r="X60" s="18">
        <v>260.45999999999998</v>
      </c>
      <c r="Y60" s="18">
        <v>72.5</v>
      </c>
      <c r="Z60" s="18">
        <v>151833.51999999999</v>
      </c>
      <c r="AA60" s="18">
        <v>91773.73</v>
      </c>
      <c r="AB60" s="18">
        <v>7678.28</v>
      </c>
      <c r="AC60" s="18">
        <v>1697.67</v>
      </c>
      <c r="AD60" s="18">
        <v>193999.18</v>
      </c>
      <c r="AE60" s="18">
        <v>5371.85</v>
      </c>
      <c r="AF60" s="18">
        <v>903.6</v>
      </c>
      <c r="AG60" s="18">
        <v>14142.46</v>
      </c>
    </row>
    <row r="61" spans="2:40" s="12" customFormat="1" ht="13" x14ac:dyDescent="0.15">
      <c r="B61" s="16"/>
      <c r="C61" s="16" t="s">
        <v>42</v>
      </c>
      <c r="D61" s="17">
        <f t="shared" si="7"/>
        <v>293228.5</v>
      </c>
      <c r="E61" s="18">
        <v>7891.73</v>
      </c>
      <c r="F61" s="18">
        <v>23692.79</v>
      </c>
      <c r="G61" s="18">
        <v>14621.28</v>
      </c>
      <c r="H61" s="18">
        <v>2934.43</v>
      </c>
      <c r="I61" s="18">
        <v>10322.73</v>
      </c>
      <c r="J61" s="18">
        <v>11002.85</v>
      </c>
      <c r="K61" s="18">
        <v>3929.1</v>
      </c>
      <c r="L61" s="18">
        <v>23767.72</v>
      </c>
      <c r="M61" s="18">
        <v>53703.08</v>
      </c>
      <c r="N61" s="18">
        <v>16537.099999999999</v>
      </c>
      <c r="O61" s="18">
        <v>1912.09</v>
      </c>
      <c r="P61" s="18">
        <v>26565.14</v>
      </c>
      <c r="Q61" s="18">
        <v>8508.08</v>
      </c>
      <c r="R61" s="18">
        <v>1994.07</v>
      </c>
      <c r="S61" s="18">
        <v>8314.86</v>
      </c>
      <c r="T61" s="18">
        <v>9023.93</v>
      </c>
      <c r="U61" s="18">
        <v>548.9</v>
      </c>
      <c r="V61" s="18">
        <v>26.89</v>
      </c>
      <c r="W61" s="18">
        <v>1773.8</v>
      </c>
      <c r="X61" s="18">
        <v>151.69</v>
      </c>
      <c r="Y61" s="18">
        <v>22.51</v>
      </c>
      <c r="Z61" s="18">
        <v>24779.27</v>
      </c>
      <c r="AA61" s="18">
        <v>14955.22</v>
      </c>
      <c r="AB61" s="18">
        <v>6310.58</v>
      </c>
      <c r="AC61" s="18">
        <v>339.3</v>
      </c>
      <c r="AD61" s="18">
        <v>7043.83</v>
      </c>
      <c r="AE61" s="18">
        <v>2140.1</v>
      </c>
      <c r="AF61" s="18">
        <v>245.62</v>
      </c>
      <c r="AG61" s="18">
        <v>10169.81</v>
      </c>
    </row>
    <row r="62" spans="2:40" s="12" customFormat="1" ht="13" x14ac:dyDescent="0.15">
      <c r="B62" s="16"/>
      <c r="C62" s="16" t="s">
        <v>43</v>
      </c>
      <c r="D62" s="17">
        <f t="shared" si="7"/>
        <v>2011487.9799999997</v>
      </c>
      <c r="E62" s="18">
        <v>51412.68</v>
      </c>
      <c r="F62" s="18">
        <v>24814.86</v>
      </c>
      <c r="G62" s="18">
        <v>78394.990000000005</v>
      </c>
      <c r="H62" s="18">
        <v>32829.919999999998</v>
      </c>
      <c r="I62" s="18">
        <v>6890.35</v>
      </c>
      <c r="J62" s="18">
        <v>9327.2900000000009</v>
      </c>
      <c r="K62" s="18">
        <v>7850.36</v>
      </c>
      <c r="L62" s="18">
        <v>1057049.42</v>
      </c>
      <c r="M62" s="18">
        <v>323409.3</v>
      </c>
      <c r="N62" s="18">
        <v>203213.26</v>
      </c>
      <c r="O62" s="18">
        <v>40227.94</v>
      </c>
      <c r="P62" s="18">
        <v>55276.91</v>
      </c>
      <c r="Q62" s="18">
        <v>25465.15</v>
      </c>
      <c r="R62" s="18">
        <v>9437.49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39041.01</v>
      </c>
      <c r="AA62" s="18">
        <v>9727.7999999999993</v>
      </c>
      <c r="AB62" s="18">
        <v>5674.35</v>
      </c>
      <c r="AC62" s="18">
        <v>972.3</v>
      </c>
      <c r="AD62" s="18">
        <v>2613.2199999999998</v>
      </c>
      <c r="AE62" s="18">
        <v>581.45000000000005</v>
      </c>
      <c r="AF62" s="18">
        <v>283.16000000000003</v>
      </c>
      <c r="AG62" s="18">
        <v>26994.77</v>
      </c>
    </row>
    <row r="63" spans="2:40" s="12" customFormat="1" ht="13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2:40" s="12" customFormat="1" ht="13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2:40" s="12" customFormat="1" ht="13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2:40" s="12" customFormat="1" ht="13" x14ac:dyDescent="0.15">
      <c r="C66" s="14" t="s">
        <v>367</v>
      </c>
      <c r="D66" s="1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2:40" s="12" customFormat="1" x14ac:dyDescent="0.15">
      <c r="C67" s="14"/>
      <c r="D67" s="15" t="s">
        <v>31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2:40" s="12" customFormat="1" ht="13" x14ac:dyDescent="0.15">
      <c r="B68" s="16" t="s">
        <v>32</v>
      </c>
      <c r="C68" s="16" t="s">
        <v>33</v>
      </c>
      <c r="D68" s="17">
        <f>SUM(E68:AG68)</f>
        <v>1268442.1400000004</v>
      </c>
      <c r="E68" s="18">
        <v>84091.92</v>
      </c>
      <c r="F68" s="18">
        <v>53014.27</v>
      </c>
      <c r="G68" s="18">
        <v>149519.18</v>
      </c>
      <c r="H68" s="18">
        <v>90085.32</v>
      </c>
      <c r="I68" s="18">
        <v>33343.29</v>
      </c>
      <c r="J68" s="18">
        <v>67288.429999999993</v>
      </c>
      <c r="K68" s="18">
        <v>48780.45</v>
      </c>
      <c r="L68" s="18">
        <v>175323.03</v>
      </c>
      <c r="M68" s="18">
        <v>90177.79</v>
      </c>
      <c r="N68" s="18">
        <v>92961.01</v>
      </c>
      <c r="O68" s="18">
        <v>23531.06</v>
      </c>
      <c r="P68" s="18">
        <v>46831.86</v>
      </c>
      <c r="Q68" s="18">
        <v>40027.82</v>
      </c>
      <c r="R68" s="18">
        <v>19668.240000000002</v>
      </c>
      <c r="S68" s="18">
        <v>23981.1</v>
      </c>
      <c r="T68" s="18">
        <v>15584.8</v>
      </c>
      <c r="U68" s="18">
        <v>2134.69</v>
      </c>
      <c r="V68" s="18">
        <v>222.01</v>
      </c>
      <c r="W68" s="18">
        <v>5278.06</v>
      </c>
      <c r="X68" s="18">
        <v>1029.5899999999999</v>
      </c>
      <c r="Y68" s="18">
        <v>243.36</v>
      </c>
      <c r="Z68" s="18">
        <v>33608.769999999997</v>
      </c>
      <c r="AA68" s="18">
        <v>36123.31</v>
      </c>
      <c r="AB68" s="18">
        <v>33505.74</v>
      </c>
      <c r="AC68" s="18">
        <v>5914.05</v>
      </c>
      <c r="AD68" s="18">
        <v>19880.77</v>
      </c>
      <c r="AE68" s="18">
        <v>15671.24</v>
      </c>
      <c r="AF68" s="18">
        <v>4833.3900000000003</v>
      </c>
      <c r="AG68" s="18">
        <v>55787.59</v>
      </c>
    </row>
    <row r="69" spans="2:40" s="12" customFormat="1" ht="13" x14ac:dyDescent="0.15">
      <c r="B69" s="16"/>
      <c r="C69" s="16" t="s">
        <v>34</v>
      </c>
      <c r="D69" s="17">
        <f t="shared" ref="D69:D72" si="9">SUM(E69:AG69)</f>
        <v>68293.850000000006</v>
      </c>
      <c r="E69" s="18">
        <v>361.32</v>
      </c>
      <c r="F69" s="18">
        <v>462.26</v>
      </c>
      <c r="G69" s="18">
        <v>2360.1799999999998</v>
      </c>
      <c r="H69" s="18">
        <v>1768</v>
      </c>
      <c r="I69" s="18">
        <v>1290.98</v>
      </c>
      <c r="J69" s="18">
        <v>2528.84</v>
      </c>
      <c r="K69" s="18">
        <v>1647.19</v>
      </c>
      <c r="L69" s="18">
        <v>10169.33</v>
      </c>
      <c r="M69" s="18">
        <v>1302.5899999999999</v>
      </c>
      <c r="N69" s="18">
        <v>6009.04</v>
      </c>
      <c r="O69" s="18">
        <v>1971.17</v>
      </c>
      <c r="P69" s="18">
        <v>2963.01</v>
      </c>
      <c r="Q69" s="18">
        <v>1841.42</v>
      </c>
      <c r="R69" s="18">
        <v>814.8</v>
      </c>
      <c r="S69" s="18">
        <v>13362.94</v>
      </c>
      <c r="T69" s="18">
        <v>49.33</v>
      </c>
      <c r="U69" s="18">
        <v>477.04</v>
      </c>
      <c r="V69" s="18">
        <v>106.95</v>
      </c>
      <c r="W69" s="18">
        <v>85.97</v>
      </c>
      <c r="X69" s="18">
        <v>15.43</v>
      </c>
      <c r="Y69" s="18">
        <v>8.4499999999999993</v>
      </c>
      <c r="Z69" s="18">
        <v>2972.18</v>
      </c>
      <c r="AA69" s="18">
        <v>878.97</v>
      </c>
      <c r="AB69" s="18">
        <v>3232.06</v>
      </c>
      <c r="AC69" s="18">
        <v>1209.02</v>
      </c>
      <c r="AD69" s="18">
        <v>1663.06</v>
      </c>
      <c r="AE69" s="18">
        <v>1185.1500000000001</v>
      </c>
      <c r="AF69" s="18">
        <v>462.67</v>
      </c>
      <c r="AG69" s="18">
        <v>7094.5</v>
      </c>
    </row>
    <row r="70" spans="2:40" s="12" customFormat="1" ht="13" x14ac:dyDescent="0.15">
      <c r="B70" s="16"/>
      <c r="C70" s="16" t="s">
        <v>35</v>
      </c>
      <c r="D70" s="17">
        <f t="shared" si="9"/>
        <v>34369</v>
      </c>
      <c r="E70" s="18">
        <v>543.91</v>
      </c>
      <c r="F70" s="18">
        <v>62.6</v>
      </c>
      <c r="G70" s="18">
        <v>358.33</v>
      </c>
      <c r="H70" s="18">
        <v>796.11</v>
      </c>
      <c r="I70" s="18">
        <v>81.56</v>
      </c>
      <c r="J70" s="18">
        <v>532.42999999999995</v>
      </c>
      <c r="K70" s="18">
        <v>2207.66</v>
      </c>
      <c r="L70" s="18">
        <v>1782.65</v>
      </c>
      <c r="M70" s="18">
        <v>398.33</v>
      </c>
      <c r="N70" s="18">
        <v>2606.71</v>
      </c>
      <c r="O70" s="18">
        <v>1292.6300000000001</v>
      </c>
      <c r="P70" s="18">
        <v>330.74</v>
      </c>
      <c r="Q70" s="18">
        <v>996.33</v>
      </c>
      <c r="R70" s="18">
        <v>1914.49</v>
      </c>
      <c r="S70" s="18">
        <v>690.29</v>
      </c>
      <c r="T70" s="18">
        <v>142.77000000000001</v>
      </c>
      <c r="U70" s="18">
        <v>125.92</v>
      </c>
      <c r="V70" s="18">
        <v>39.450000000000003</v>
      </c>
      <c r="W70" s="18">
        <v>205.92</v>
      </c>
      <c r="X70" s="18">
        <v>121.44</v>
      </c>
      <c r="Y70" s="18">
        <v>116.81</v>
      </c>
      <c r="Z70" s="18">
        <v>1948.5</v>
      </c>
      <c r="AA70" s="18">
        <v>512.29999999999995</v>
      </c>
      <c r="AB70" s="18">
        <v>2332.14</v>
      </c>
      <c r="AC70" s="18">
        <v>757.9</v>
      </c>
      <c r="AD70" s="18">
        <v>728.83</v>
      </c>
      <c r="AE70" s="18">
        <v>1046.03</v>
      </c>
      <c r="AF70" s="18">
        <v>1409.13</v>
      </c>
      <c r="AG70" s="18">
        <v>10287.09</v>
      </c>
    </row>
    <row r="71" spans="2:40" s="12" customFormat="1" ht="13" x14ac:dyDescent="0.15">
      <c r="B71" s="16"/>
      <c r="C71" s="16" t="s">
        <v>36</v>
      </c>
      <c r="D71" s="17">
        <f t="shared" si="9"/>
        <v>552906.23</v>
      </c>
      <c r="E71" s="18">
        <v>9006.75</v>
      </c>
      <c r="F71" s="18">
        <v>7343.48</v>
      </c>
      <c r="G71" s="18">
        <v>32959.089999999997</v>
      </c>
      <c r="H71" s="18">
        <v>17226.669999999998</v>
      </c>
      <c r="I71" s="18">
        <v>6376.69</v>
      </c>
      <c r="J71" s="18">
        <v>10472.15</v>
      </c>
      <c r="K71" s="18">
        <v>7374.54</v>
      </c>
      <c r="L71" s="18">
        <v>62187.43</v>
      </c>
      <c r="M71" s="18">
        <v>35108.57</v>
      </c>
      <c r="N71" s="18">
        <v>50529.75</v>
      </c>
      <c r="O71" s="18">
        <v>17867.099999999999</v>
      </c>
      <c r="P71" s="18">
        <v>34700.39</v>
      </c>
      <c r="Q71" s="18">
        <v>24381.46</v>
      </c>
      <c r="R71" s="18">
        <v>14557.37</v>
      </c>
      <c r="S71" s="18">
        <v>1356.68</v>
      </c>
      <c r="T71" s="18">
        <v>358.12</v>
      </c>
      <c r="U71" s="18">
        <v>71.03</v>
      </c>
      <c r="V71" s="18">
        <v>30.16</v>
      </c>
      <c r="W71" s="18">
        <v>214.17</v>
      </c>
      <c r="X71" s="18">
        <v>58.41</v>
      </c>
      <c r="Y71" s="18">
        <v>45.93</v>
      </c>
      <c r="Z71" s="18">
        <v>36047.14</v>
      </c>
      <c r="AA71" s="18">
        <v>26361.95</v>
      </c>
      <c r="AB71" s="18">
        <v>42214.3</v>
      </c>
      <c r="AC71" s="18">
        <v>10405.35</v>
      </c>
      <c r="AD71" s="18">
        <v>31077.18</v>
      </c>
      <c r="AE71" s="18">
        <v>20114.97</v>
      </c>
      <c r="AF71" s="18">
        <v>6569.15</v>
      </c>
      <c r="AG71" s="18">
        <v>47890.25</v>
      </c>
    </row>
    <row r="72" spans="2:40" s="12" customFormat="1" ht="13" x14ac:dyDescent="0.15">
      <c r="B72" s="16"/>
      <c r="C72" s="16" t="s">
        <v>37</v>
      </c>
      <c r="D72" s="17">
        <f t="shared" si="9"/>
        <v>231124.06000000003</v>
      </c>
      <c r="E72" s="18">
        <v>13182.04</v>
      </c>
      <c r="F72" s="18">
        <v>9724.5400000000009</v>
      </c>
      <c r="G72" s="18">
        <v>29468.65</v>
      </c>
      <c r="H72" s="18">
        <v>21690.35</v>
      </c>
      <c r="I72" s="18">
        <v>2767.09</v>
      </c>
      <c r="J72" s="18">
        <v>5551.85</v>
      </c>
      <c r="K72" s="18">
        <v>6483.1</v>
      </c>
      <c r="L72" s="18">
        <v>27554.74</v>
      </c>
      <c r="M72" s="18">
        <v>13093.26</v>
      </c>
      <c r="N72" s="18">
        <v>24954.3</v>
      </c>
      <c r="O72" s="18">
        <v>10106.16</v>
      </c>
      <c r="P72" s="18">
        <v>13758.34</v>
      </c>
      <c r="Q72" s="18">
        <v>13603.92</v>
      </c>
      <c r="R72" s="18">
        <v>13463.88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7292.52</v>
      </c>
      <c r="AA72" s="18">
        <v>3904.28</v>
      </c>
      <c r="AB72" s="18">
        <v>1793.76</v>
      </c>
      <c r="AC72" s="18">
        <v>764.01</v>
      </c>
      <c r="AD72" s="18">
        <v>2285.0300000000002</v>
      </c>
      <c r="AE72" s="18">
        <v>981.74</v>
      </c>
      <c r="AF72" s="18">
        <v>735.84</v>
      </c>
      <c r="AG72" s="18">
        <v>7964.66</v>
      </c>
    </row>
    <row r="73" spans="2:40" s="12" customFormat="1" ht="13" x14ac:dyDescent="0.15">
      <c r="B73" s="16"/>
      <c r="C73" s="14" t="s">
        <v>38</v>
      </c>
      <c r="D73" s="17">
        <f>SUM(D68:D72)</f>
        <v>2155135.2800000003</v>
      </c>
      <c r="E73" s="17">
        <f t="shared" ref="E73:AG73" si="10">SUM(E68:E72)</f>
        <v>107185.94</v>
      </c>
      <c r="F73" s="17">
        <f t="shared" si="10"/>
        <v>70607.149999999994</v>
      </c>
      <c r="G73" s="17">
        <f t="shared" si="10"/>
        <v>214665.42999999996</v>
      </c>
      <c r="H73" s="17">
        <f t="shared" si="10"/>
        <v>131566.45000000001</v>
      </c>
      <c r="I73" s="17">
        <f t="shared" si="10"/>
        <v>43859.61</v>
      </c>
      <c r="J73" s="17">
        <f t="shared" si="10"/>
        <v>86373.699999999983</v>
      </c>
      <c r="K73" s="17">
        <f t="shared" si="10"/>
        <v>66492.94</v>
      </c>
      <c r="L73" s="17">
        <f t="shared" si="10"/>
        <v>277017.18</v>
      </c>
      <c r="M73" s="17">
        <f t="shared" si="10"/>
        <v>140080.54</v>
      </c>
      <c r="N73" s="17">
        <f t="shared" si="10"/>
        <v>177060.81</v>
      </c>
      <c r="O73" s="17">
        <f t="shared" si="10"/>
        <v>54768.12000000001</v>
      </c>
      <c r="P73" s="17">
        <f t="shared" si="10"/>
        <v>98584.34</v>
      </c>
      <c r="Q73" s="17">
        <f t="shared" si="10"/>
        <v>80850.95</v>
      </c>
      <c r="R73" s="17">
        <f t="shared" si="10"/>
        <v>50418.78</v>
      </c>
      <c r="S73" s="17">
        <f t="shared" si="10"/>
        <v>39391.01</v>
      </c>
      <c r="T73" s="17">
        <f t="shared" si="10"/>
        <v>16135.02</v>
      </c>
      <c r="U73" s="17">
        <f t="shared" si="10"/>
        <v>2808.6800000000003</v>
      </c>
      <c r="V73" s="17">
        <f t="shared" si="10"/>
        <v>398.57</v>
      </c>
      <c r="W73" s="17">
        <f t="shared" si="10"/>
        <v>5784.1200000000008</v>
      </c>
      <c r="X73" s="17">
        <f t="shared" si="10"/>
        <v>1224.8700000000001</v>
      </c>
      <c r="Y73" s="17">
        <f t="shared" si="10"/>
        <v>414.55</v>
      </c>
      <c r="Z73" s="17">
        <f t="shared" si="10"/>
        <v>81869.11</v>
      </c>
      <c r="AA73" s="17">
        <f t="shared" si="10"/>
        <v>67780.81</v>
      </c>
      <c r="AB73" s="17">
        <f t="shared" si="10"/>
        <v>83077.999999999985</v>
      </c>
      <c r="AC73" s="17">
        <f t="shared" si="10"/>
        <v>19050.329999999998</v>
      </c>
      <c r="AD73" s="17">
        <f t="shared" si="10"/>
        <v>55634.87</v>
      </c>
      <c r="AE73" s="17">
        <f t="shared" si="10"/>
        <v>38999.129999999997</v>
      </c>
      <c r="AF73" s="17">
        <f t="shared" si="10"/>
        <v>14010.18</v>
      </c>
      <c r="AG73" s="17">
        <f t="shared" si="10"/>
        <v>129024.09</v>
      </c>
      <c r="AK73" s="7"/>
      <c r="AL73" s="7"/>
      <c r="AM73" s="7"/>
      <c r="AN73" s="7"/>
    </row>
    <row r="74" spans="2:40" s="12" customFormat="1" ht="13" x14ac:dyDescent="0.15">
      <c r="B74" s="20"/>
      <c r="C74" s="20"/>
      <c r="D74" s="88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</row>
    <row r="75" spans="2:40" s="12" customFormat="1" ht="13" x14ac:dyDescent="0.15">
      <c r="B75" s="16" t="s">
        <v>39</v>
      </c>
      <c r="C75" s="16" t="s">
        <v>40</v>
      </c>
      <c r="D75" s="17">
        <f t="shared" ref="D75:D78" si="11">SUM(E75:AG75)</f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</row>
    <row r="76" spans="2:40" s="12" customFormat="1" ht="13" x14ac:dyDescent="0.15">
      <c r="B76" s="16"/>
      <c r="C76" s="16" t="s">
        <v>41</v>
      </c>
      <c r="D76" s="17">
        <f t="shared" si="11"/>
        <v>3335.5699999999997</v>
      </c>
      <c r="E76" s="18">
        <v>512.5</v>
      </c>
      <c r="F76" s="18">
        <v>43.94</v>
      </c>
      <c r="G76" s="18">
        <v>221.88</v>
      </c>
      <c r="H76" s="18">
        <v>128.57</v>
      </c>
      <c r="I76" s="18">
        <v>7.33</v>
      </c>
      <c r="J76" s="18">
        <v>23.92</v>
      </c>
      <c r="K76" s="18">
        <v>137.02000000000001</v>
      </c>
      <c r="L76" s="18">
        <v>505.61</v>
      </c>
      <c r="M76" s="18">
        <v>45.02</v>
      </c>
      <c r="N76" s="18">
        <v>102.12</v>
      </c>
      <c r="O76" s="18">
        <v>48.27</v>
      </c>
      <c r="P76" s="18">
        <v>6.63</v>
      </c>
      <c r="Q76" s="18">
        <v>9.73</v>
      </c>
      <c r="R76" s="18">
        <v>33.42</v>
      </c>
      <c r="S76" s="18">
        <v>156.22999999999999</v>
      </c>
      <c r="T76" s="18">
        <v>10.83</v>
      </c>
      <c r="U76" s="18">
        <v>12.83</v>
      </c>
      <c r="V76" s="18">
        <v>2.2799999999999998</v>
      </c>
      <c r="W76" s="18">
        <v>0.95</v>
      </c>
      <c r="X76" s="18">
        <v>1.32</v>
      </c>
      <c r="Y76" s="18">
        <v>3.1</v>
      </c>
      <c r="Z76" s="18">
        <v>813.71</v>
      </c>
      <c r="AA76" s="18">
        <v>51.54</v>
      </c>
      <c r="AB76" s="18">
        <v>186.69</v>
      </c>
      <c r="AC76" s="18">
        <v>36.6</v>
      </c>
      <c r="AD76" s="18">
        <v>7.68</v>
      </c>
      <c r="AE76" s="18">
        <v>9.68</v>
      </c>
      <c r="AF76" s="18">
        <v>23.28</v>
      </c>
      <c r="AG76" s="18">
        <v>192.89</v>
      </c>
    </row>
    <row r="77" spans="2:40" s="12" customFormat="1" ht="13" x14ac:dyDescent="0.15">
      <c r="B77" s="16"/>
      <c r="C77" s="16" t="s">
        <v>42</v>
      </c>
      <c r="D77" s="17">
        <f t="shared" si="11"/>
        <v>524078.68000000011</v>
      </c>
      <c r="E77" s="18">
        <v>13009.81</v>
      </c>
      <c r="F77" s="18">
        <v>35046.14</v>
      </c>
      <c r="G77" s="18">
        <v>43677.72</v>
      </c>
      <c r="H77" s="18">
        <v>16430.810000000001</v>
      </c>
      <c r="I77" s="18">
        <v>28454.13</v>
      </c>
      <c r="J77" s="18">
        <v>52768.92</v>
      </c>
      <c r="K77" s="18">
        <v>34825.5</v>
      </c>
      <c r="L77" s="18">
        <v>14758.23</v>
      </c>
      <c r="M77" s="18">
        <v>48870.74</v>
      </c>
      <c r="N77" s="18">
        <v>34541.870000000003</v>
      </c>
      <c r="O77" s="18">
        <v>7412.82</v>
      </c>
      <c r="P77" s="18">
        <v>34637.53</v>
      </c>
      <c r="Q77" s="18">
        <v>30249.3</v>
      </c>
      <c r="R77" s="18">
        <v>14954.02</v>
      </c>
      <c r="S77" s="18">
        <v>4475.4399999999996</v>
      </c>
      <c r="T77" s="18">
        <v>7256.62</v>
      </c>
      <c r="U77" s="18">
        <v>486.2</v>
      </c>
      <c r="V77" s="18">
        <v>49.57</v>
      </c>
      <c r="W77" s="18">
        <v>2327.0100000000002</v>
      </c>
      <c r="X77" s="18">
        <v>326.02</v>
      </c>
      <c r="Y77" s="18">
        <v>103.2</v>
      </c>
      <c r="Z77" s="18">
        <v>7512.64</v>
      </c>
      <c r="AA77" s="18">
        <v>22920.94</v>
      </c>
      <c r="AB77" s="18">
        <v>14689.84</v>
      </c>
      <c r="AC77" s="18">
        <v>2125.0100000000002</v>
      </c>
      <c r="AD77" s="18">
        <v>15144.09</v>
      </c>
      <c r="AE77" s="18">
        <v>9457.4699999999993</v>
      </c>
      <c r="AF77" s="18">
        <v>2780.75</v>
      </c>
      <c r="AG77" s="18">
        <v>24786.34</v>
      </c>
    </row>
    <row r="78" spans="2:40" s="12" customFormat="1" ht="13" x14ac:dyDescent="0.15">
      <c r="B78" s="16"/>
      <c r="C78" s="16" t="s">
        <v>43</v>
      </c>
      <c r="D78" s="17">
        <f t="shared" si="11"/>
        <v>303977.71000000002</v>
      </c>
      <c r="E78" s="18">
        <v>19037.830000000002</v>
      </c>
      <c r="F78" s="18">
        <v>8442.0300000000007</v>
      </c>
      <c r="G78" s="18">
        <v>72947.83</v>
      </c>
      <c r="H78" s="18">
        <v>60010.02</v>
      </c>
      <c r="I78" s="18">
        <v>959.6</v>
      </c>
      <c r="J78" s="18">
        <v>3767.34</v>
      </c>
      <c r="K78" s="18">
        <v>4650.67</v>
      </c>
      <c r="L78" s="18">
        <v>43085.38</v>
      </c>
      <c r="M78" s="18">
        <v>14591.05</v>
      </c>
      <c r="N78" s="18">
        <v>35343.93</v>
      </c>
      <c r="O78" s="18">
        <v>11944.8</v>
      </c>
      <c r="P78" s="18">
        <v>888.11</v>
      </c>
      <c r="Q78" s="18">
        <v>2337.21</v>
      </c>
      <c r="R78" s="18">
        <v>1958.21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2240.94</v>
      </c>
      <c r="AA78" s="18">
        <v>1426.53</v>
      </c>
      <c r="AB78" s="18">
        <v>3293.31</v>
      </c>
      <c r="AC78" s="18">
        <v>1051.9100000000001</v>
      </c>
      <c r="AD78" s="18">
        <v>103.41</v>
      </c>
      <c r="AE78" s="18">
        <v>311.01</v>
      </c>
      <c r="AF78" s="18">
        <v>252.31</v>
      </c>
      <c r="AG78" s="18">
        <v>15334.28</v>
      </c>
    </row>
    <row r="79" spans="2:40" s="12" customFormat="1" ht="13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2:40" s="12" customFormat="1" ht="13" x14ac:dyDescent="0.1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2:40" s="12" customFormat="1" ht="13" x14ac:dyDescent="0.1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2:40" s="12" customFormat="1" ht="13" x14ac:dyDescent="0.15">
      <c r="C82" s="14" t="s">
        <v>368</v>
      </c>
      <c r="D82" s="1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2:40" s="12" customFormat="1" x14ac:dyDescent="0.15">
      <c r="C83" s="14"/>
      <c r="D83" s="15" t="s">
        <v>31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2:40" s="12" customFormat="1" ht="13" x14ac:dyDescent="0.15">
      <c r="B84" s="16" t="s">
        <v>32</v>
      </c>
      <c r="C84" s="16" t="s">
        <v>33</v>
      </c>
      <c r="D84" s="17">
        <f>SUM(E84:AG84)</f>
        <v>1414145.5800000003</v>
      </c>
      <c r="E84" s="18">
        <v>78632.210000000006</v>
      </c>
      <c r="F84" s="18">
        <v>56737.1</v>
      </c>
      <c r="G84" s="18">
        <v>148993.60999999999</v>
      </c>
      <c r="H84" s="18">
        <v>98238.62</v>
      </c>
      <c r="I84" s="18">
        <v>241833.73</v>
      </c>
      <c r="J84" s="18">
        <v>79255.97</v>
      </c>
      <c r="K84" s="18">
        <v>30518.92</v>
      </c>
      <c r="L84" s="18">
        <v>108794.23</v>
      </c>
      <c r="M84" s="18">
        <v>28238.12</v>
      </c>
      <c r="N84" s="18">
        <v>55861.93</v>
      </c>
      <c r="O84" s="18">
        <v>31935.55</v>
      </c>
      <c r="P84" s="18">
        <v>204456.05</v>
      </c>
      <c r="Q84" s="18">
        <v>48008.01</v>
      </c>
      <c r="R84" s="18">
        <v>21474.959999999999</v>
      </c>
      <c r="S84" s="18">
        <v>2002.98</v>
      </c>
      <c r="T84" s="18">
        <v>3862.3</v>
      </c>
      <c r="U84" s="18">
        <v>4035.76</v>
      </c>
      <c r="V84" s="18">
        <v>1043.07</v>
      </c>
      <c r="W84" s="18">
        <v>1424.55</v>
      </c>
      <c r="X84" s="18">
        <v>1965.24</v>
      </c>
      <c r="Y84" s="18">
        <v>790.51</v>
      </c>
      <c r="Z84" s="18">
        <v>4878.37</v>
      </c>
      <c r="AA84" s="18">
        <v>7293.82</v>
      </c>
      <c r="AB84" s="18">
        <v>12690.58</v>
      </c>
      <c r="AC84" s="18">
        <v>5981.26</v>
      </c>
      <c r="AD84" s="18">
        <v>3995.88</v>
      </c>
      <c r="AE84" s="18">
        <v>9788.7199999999993</v>
      </c>
      <c r="AF84" s="18">
        <v>5747.76</v>
      </c>
      <c r="AG84" s="18">
        <v>115665.77</v>
      </c>
    </row>
    <row r="85" spans="2:40" s="12" customFormat="1" ht="13" x14ac:dyDescent="0.15">
      <c r="B85" s="16"/>
      <c r="C85" s="16" t="s">
        <v>34</v>
      </c>
      <c r="D85" s="17">
        <f t="shared" ref="D85:D94" si="12">SUM(E85:AG85)</f>
        <v>3236810.9199999995</v>
      </c>
      <c r="E85" s="18">
        <v>224383.27</v>
      </c>
      <c r="F85" s="18">
        <v>134143.06</v>
      </c>
      <c r="G85" s="18">
        <v>223625.81</v>
      </c>
      <c r="H85" s="18">
        <v>67959.350000000006</v>
      </c>
      <c r="I85" s="18">
        <v>858120.94</v>
      </c>
      <c r="J85" s="18">
        <v>659265.72</v>
      </c>
      <c r="K85" s="18">
        <v>218771.68</v>
      </c>
      <c r="L85" s="18">
        <v>210354.98</v>
      </c>
      <c r="M85" s="18">
        <v>33120.699999999997</v>
      </c>
      <c r="N85" s="18">
        <v>45118.3</v>
      </c>
      <c r="O85" s="18">
        <v>20706.080000000002</v>
      </c>
      <c r="P85" s="18">
        <v>219825.69</v>
      </c>
      <c r="Q85" s="18">
        <v>125747.11</v>
      </c>
      <c r="R85" s="18">
        <v>68453.789999999994</v>
      </c>
      <c r="S85" s="18">
        <v>6524.43</v>
      </c>
      <c r="T85" s="18">
        <v>507.33</v>
      </c>
      <c r="U85" s="18">
        <v>3588.9</v>
      </c>
      <c r="V85" s="18">
        <v>2096.73</v>
      </c>
      <c r="W85" s="18">
        <v>508.59</v>
      </c>
      <c r="X85" s="18">
        <v>1641.09</v>
      </c>
      <c r="Y85" s="18">
        <v>2873.46</v>
      </c>
      <c r="Z85" s="18">
        <v>13828.63</v>
      </c>
      <c r="AA85" s="18">
        <v>1629.75</v>
      </c>
      <c r="AB85" s="18">
        <v>7029.27</v>
      </c>
      <c r="AC85" s="18">
        <v>3328.11</v>
      </c>
      <c r="AD85" s="18">
        <v>2821.87</v>
      </c>
      <c r="AE85" s="18">
        <v>2673.18</v>
      </c>
      <c r="AF85" s="18">
        <v>4119.58</v>
      </c>
      <c r="AG85" s="18">
        <v>74043.520000000004</v>
      </c>
    </row>
    <row r="86" spans="2:40" s="12" customFormat="1" ht="13" x14ac:dyDescent="0.15">
      <c r="B86" s="16"/>
      <c r="C86" s="16" t="s">
        <v>35</v>
      </c>
      <c r="D86" s="17">
        <f t="shared" si="12"/>
        <v>3047643.7899999991</v>
      </c>
      <c r="E86" s="18">
        <v>155612.39000000001</v>
      </c>
      <c r="F86" s="18">
        <v>4015.16</v>
      </c>
      <c r="G86" s="18">
        <v>279136.92</v>
      </c>
      <c r="H86" s="18">
        <v>254517.19</v>
      </c>
      <c r="I86" s="18">
        <v>48570.66</v>
      </c>
      <c r="J86" s="18">
        <v>114368.12</v>
      </c>
      <c r="K86" s="18">
        <v>108428.78</v>
      </c>
      <c r="L86" s="18">
        <v>716879.79</v>
      </c>
      <c r="M86" s="18">
        <v>32899.85</v>
      </c>
      <c r="N86" s="18">
        <v>311008.26</v>
      </c>
      <c r="O86" s="18">
        <v>110373.15</v>
      </c>
      <c r="P86" s="18">
        <v>82437.95</v>
      </c>
      <c r="Q86" s="18">
        <v>121355.13</v>
      </c>
      <c r="R86" s="18">
        <v>106842.77</v>
      </c>
      <c r="S86" s="18">
        <v>109644.9</v>
      </c>
      <c r="T86" s="18">
        <v>5882.63</v>
      </c>
      <c r="U86" s="18">
        <v>5573.94</v>
      </c>
      <c r="V86" s="18">
        <v>1487.45</v>
      </c>
      <c r="W86" s="18">
        <v>2801.51</v>
      </c>
      <c r="X86" s="18">
        <v>868.17</v>
      </c>
      <c r="Y86" s="18">
        <v>781.26</v>
      </c>
      <c r="Z86" s="18">
        <v>135723.31</v>
      </c>
      <c r="AA86" s="18">
        <v>7769.54</v>
      </c>
      <c r="AB86" s="18">
        <v>89276.76</v>
      </c>
      <c r="AC86" s="18">
        <v>33813.25</v>
      </c>
      <c r="AD86" s="18">
        <v>7290.15</v>
      </c>
      <c r="AE86" s="18">
        <v>13287.08</v>
      </c>
      <c r="AF86" s="18">
        <v>8552.23</v>
      </c>
      <c r="AG86" s="18">
        <v>178445.49</v>
      </c>
    </row>
    <row r="87" spans="2:40" s="12" customFormat="1" ht="13" x14ac:dyDescent="0.15">
      <c r="B87" s="16"/>
      <c r="C87" s="16" t="s">
        <v>36</v>
      </c>
      <c r="D87" s="17">
        <f t="shared" si="12"/>
        <v>146007.73000000001</v>
      </c>
      <c r="E87" s="18">
        <v>17.489999999999998</v>
      </c>
      <c r="F87" s="18">
        <v>37.53</v>
      </c>
      <c r="G87" s="18">
        <v>277.55</v>
      </c>
      <c r="H87" s="18">
        <v>663.87</v>
      </c>
      <c r="I87" s="18">
        <v>63.95</v>
      </c>
      <c r="J87" s="18">
        <v>184.41</v>
      </c>
      <c r="K87" s="18">
        <v>165.44</v>
      </c>
      <c r="L87" s="18">
        <v>4827.45</v>
      </c>
      <c r="M87" s="18">
        <v>7714.82</v>
      </c>
      <c r="N87" s="18">
        <v>15055.31</v>
      </c>
      <c r="O87" s="18">
        <v>20108.189999999999</v>
      </c>
      <c r="P87" s="18">
        <v>7723.94</v>
      </c>
      <c r="Q87" s="18">
        <v>16103</v>
      </c>
      <c r="R87" s="18">
        <v>13851.17</v>
      </c>
      <c r="S87" s="18">
        <v>56.31</v>
      </c>
      <c r="T87" s="18">
        <v>43.55</v>
      </c>
      <c r="U87" s="18">
        <v>17.84</v>
      </c>
      <c r="V87" s="18">
        <v>6.57</v>
      </c>
      <c r="W87" s="18">
        <v>22.04</v>
      </c>
      <c r="X87" s="18">
        <v>15.23</v>
      </c>
      <c r="Y87" s="18">
        <v>5.22</v>
      </c>
      <c r="Z87" s="18">
        <v>2413.0300000000002</v>
      </c>
      <c r="AA87" s="18">
        <v>3798.7</v>
      </c>
      <c r="AB87" s="18">
        <v>7972.92</v>
      </c>
      <c r="AC87" s="18">
        <v>6602.85</v>
      </c>
      <c r="AD87" s="18">
        <v>5158.1400000000003</v>
      </c>
      <c r="AE87" s="18">
        <v>9097.35</v>
      </c>
      <c r="AF87" s="18">
        <v>5848.63</v>
      </c>
      <c r="AG87" s="18">
        <v>18155.23</v>
      </c>
    </row>
    <row r="88" spans="2:40" s="12" customFormat="1" ht="13" x14ac:dyDescent="0.15">
      <c r="B88" s="16"/>
      <c r="C88" s="16" t="s">
        <v>37</v>
      </c>
      <c r="D88" s="17">
        <f t="shared" si="12"/>
        <v>51524.30999999999</v>
      </c>
      <c r="E88" s="18">
        <v>1493.02</v>
      </c>
      <c r="F88" s="18">
        <v>213.31</v>
      </c>
      <c r="G88" s="18">
        <v>3389.63</v>
      </c>
      <c r="H88" s="18">
        <v>4048.45</v>
      </c>
      <c r="I88" s="18">
        <v>119.57</v>
      </c>
      <c r="J88" s="18">
        <v>267.82</v>
      </c>
      <c r="K88" s="18">
        <v>251.81</v>
      </c>
      <c r="L88" s="18">
        <v>6606.65</v>
      </c>
      <c r="M88" s="18">
        <v>2996.53</v>
      </c>
      <c r="N88" s="18">
        <v>10365.290000000001</v>
      </c>
      <c r="O88" s="18">
        <v>6833.39</v>
      </c>
      <c r="P88" s="18">
        <v>1889.07</v>
      </c>
      <c r="Q88" s="18">
        <v>4259.3900000000003</v>
      </c>
      <c r="R88" s="18">
        <v>5315.38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119.11</v>
      </c>
      <c r="AA88" s="18">
        <v>12.52</v>
      </c>
      <c r="AB88" s="18">
        <v>194.23</v>
      </c>
      <c r="AC88" s="18">
        <v>226.2</v>
      </c>
      <c r="AD88" s="18">
        <v>20.11</v>
      </c>
      <c r="AE88" s="18">
        <v>19.59</v>
      </c>
      <c r="AF88" s="18">
        <v>19.72</v>
      </c>
      <c r="AG88" s="18">
        <v>2863.52</v>
      </c>
    </row>
    <row r="89" spans="2:40" s="12" customFormat="1" ht="13" x14ac:dyDescent="0.15">
      <c r="B89" s="16"/>
      <c r="C89" s="14" t="s">
        <v>38</v>
      </c>
      <c r="D89" s="17">
        <f>SUM(D84:D88)</f>
        <v>7896132.3299999991</v>
      </c>
      <c r="E89" s="17">
        <f t="shared" ref="E89:AG89" si="13">SUM(E84:E88)</f>
        <v>460138.38</v>
      </c>
      <c r="F89" s="17">
        <f t="shared" si="13"/>
        <v>195146.16</v>
      </c>
      <c r="G89" s="17">
        <f t="shared" si="13"/>
        <v>655423.52</v>
      </c>
      <c r="H89" s="17">
        <f t="shared" si="13"/>
        <v>425427.48000000004</v>
      </c>
      <c r="I89" s="17">
        <f t="shared" si="13"/>
        <v>1148708.8499999999</v>
      </c>
      <c r="J89" s="17">
        <f t="shared" si="13"/>
        <v>853342.03999999992</v>
      </c>
      <c r="K89" s="17">
        <f t="shared" si="13"/>
        <v>358136.63</v>
      </c>
      <c r="L89" s="17">
        <f t="shared" si="13"/>
        <v>1047463.1</v>
      </c>
      <c r="M89" s="17">
        <f t="shared" si="13"/>
        <v>104970.01999999999</v>
      </c>
      <c r="N89" s="17">
        <f t="shared" si="13"/>
        <v>437409.08999999997</v>
      </c>
      <c r="O89" s="17">
        <f t="shared" si="13"/>
        <v>189956.36000000002</v>
      </c>
      <c r="P89" s="17">
        <f t="shared" si="13"/>
        <v>516332.7</v>
      </c>
      <c r="Q89" s="17">
        <f t="shared" si="13"/>
        <v>315472.64000000001</v>
      </c>
      <c r="R89" s="17">
        <f t="shared" si="13"/>
        <v>215938.07000000004</v>
      </c>
      <c r="S89" s="17">
        <f t="shared" si="13"/>
        <v>118228.62</v>
      </c>
      <c r="T89" s="17">
        <f t="shared" si="13"/>
        <v>10295.81</v>
      </c>
      <c r="U89" s="17">
        <f t="shared" si="13"/>
        <v>13216.439999999999</v>
      </c>
      <c r="V89" s="17">
        <f t="shared" si="13"/>
        <v>4633.82</v>
      </c>
      <c r="W89" s="17">
        <f t="shared" si="13"/>
        <v>4756.6899999999996</v>
      </c>
      <c r="X89" s="17">
        <f t="shared" si="13"/>
        <v>4489.7299999999996</v>
      </c>
      <c r="Y89" s="17">
        <f t="shared" si="13"/>
        <v>4450.4500000000007</v>
      </c>
      <c r="Z89" s="17">
        <f t="shared" si="13"/>
        <v>156962.44999999998</v>
      </c>
      <c r="AA89" s="17">
        <f t="shared" si="13"/>
        <v>20504.330000000002</v>
      </c>
      <c r="AB89" s="17">
        <f t="shared" si="13"/>
        <v>117163.75999999998</v>
      </c>
      <c r="AC89" s="17">
        <f t="shared" si="13"/>
        <v>49951.67</v>
      </c>
      <c r="AD89" s="17">
        <f t="shared" si="13"/>
        <v>19286.150000000001</v>
      </c>
      <c r="AE89" s="17">
        <f t="shared" si="13"/>
        <v>34865.919999999998</v>
      </c>
      <c r="AF89" s="17">
        <f t="shared" si="13"/>
        <v>24287.920000000002</v>
      </c>
      <c r="AG89" s="17">
        <f t="shared" si="13"/>
        <v>389173.53</v>
      </c>
      <c r="AK89" s="7"/>
      <c r="AL89" s="7"/>
      <c r="AM89" s="7"/>
      <c r="AN89" s="7"/>
    </row>
    <row r="90" spans="2:40" s="12" customFormat="1" ht="13" x14ac:dyDescent="0.15">
      <c r="B90" s="20"/>
      <c r="C90" s="20"/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</row>
    <row r="91" spans="2:40" s="12" customFormat="1" ht="13" x14ac:dyDescent="0.15">
      <c r="B91" s="16" t="s">
        <v>39</v>
      </c>
      <c r="C91" s="16" t="s">
        <v>40</v>
      </c>
      <c r="D91" s="17">
        <f t="shared" si="12"/>
        <v>2234973.9</v>
      </c>
      <c r="E91" s="18">
        <v>149824.73000000001</v>
      </c>
      <c r="F91" s="18">
        <v>1567.04</v>
      </c>
      <c r="G91" s="18">
        <v>245137.93</v>
      </c>
      <c r="H91" s="18">
        <v>228808.18</v>
      </c>
      <c r="I91" s="18">
        <v>35070.67</v>
      </c>
      <c r="J91" s="18">
        <v>52147.76</v>
      </c>
      <c r="K91" s="18">
        <v>32817.300000000003</v>
      </c>
      <c r="L91" s="18">
        <v>610882.28</v>
      </c>
      <c r="M91" s="18">
        <v>19626.009999999998</v>
      </c>
      <c r="N91" s="18">
        <v>234934.73</v>
      </c>
      <c r="O91" s="18">
        <v>93124.03</v>
      </c>
      <c r="P91" s="18">
        <v>18056.919999999998</v>
      </c>
      <c r="Q91" s="18">
        <v>18081.939999999999</v>
      </c>
      <c r="R91" s="18">
        <v>24447.48</v>
      </c>
      <c r="S91" s="18">
        <v>108435.64</v>
      </c>
      <c r="T91" s="18">
        <v>5615.42</v>
      </c>
      <c r="U91" s="18">
        <v>5065.43</v>
      </c>
      <c r="V91" s="18">
        <v>1377.36</v>
      </c>
      <c r="W91" s="18">
        <v>2128.15</v>
      </c>
      <c r="X91" s="18">
        <v>180.21</v>
      </c>
      <c r="Y91" s="18">
        <v>296.41000000000003</v>
      </c>
      <c r="Z91" s="18">
        <v>130080.54</v>
      </c>
      <c r="AA91" s="18">
        <v>6632.89</v>
      </c>
      <c r="AB91" s="18">
        <v>80070.570000000007</v>
      </c>
      <c r="AC91" s="18">
        <v>31303.32</v>
      </c>
      <c r="AD91" s="18">
        <v>2314.7399999999998</v>
      </c>
      <c r="AE91" s="18">
        <v>1790.96</v>
      </c>
      <c r="AF91" s="18">
        <v>1765.68</v>
      </c>
      <c r="AG91" s="18">
        <v>93389.58</v>
      </c>
    </row>
    <row r="92" spans="2:40" s="12" customFormat="1" ht="13" x14ac:dyDescent="0.15">
      <c r="B92" s="16"/>
      <c r="C92" s="16" t="s">
        <v>41</v>
      </c>
      <c r="D92" s="17">
        <f t="shared" si="12"/>
        <v>32716.54</v>
      </c>
      <c r="E92" s="18">
        <v>61.37</v>
      </c>
      <c r="F92" s="18">
        <v>44.87</v>
      </c>
      <c r="G92" s="18">
        <v>841.74</v>
      </c>
      <c r="H92" s="18">
        <v>6343.88</v>
      </c>
      <c r="I92" s="18">
        <v>170.4</v>
      </c>
      <c r="J92" s="18">
        <v>1163.99</v>
      </c>
      <c r="K92" s="18">
        <v>9320.5400000000009</v>
      </c>
      <c r="L92" s="18">
        <v>36.86</v>
      </c>
      <c r="M92" s="18">
        <v>54.01</v>
      </c>
      <c r="N92" s="18">
        <v>431.49</v>
      </c>
      <c r="O92" s="18">
        <v>2734.55</v>
      </c>
      <c r="P92" s="18">
        <v>201.65</v>
      </c>
      <c r="Q92" s="18">
        <v>1060.8399999999999</v>
      </c>
      <c r="R92" s="18">
        <v>7507.94</v>
      </c>
      <c r="S92" s="18">
        <v>0.3</v>
      </c>
      <c r="T92" s="18">
        <v>0.65</v>
      </c>
      <c r="U92" s="18">
        <v>6.61</v>
      </c>
      <c r="V92" s="18">
        <v>32.01</v>
      </c>
      <c r="W92" s="18">
        <v>3.09</v>
      </c>
      <c r="X92" s="18">
        <v>15.38</v>
      </c>
      <c r="Y92" s="18">
        <v>108.85</v>
      </c>
      <c r="Z92" s="18">
        <v>2.64</v>
      </c>
      <c r="AA92" s="18">
        <v>2.84</v>
      </c>
      <c r="AB92" s="18">
        <v>40.18</v>
      </c>
      <c r="AC92" s="18">
        <v>223.75</v>
      </c>
      <c r="AD92" s="18">
        <v>37.270000000000003</v>
      </c>
      <c r="AE92" s="18">
        <v>140.47</v>
      </c>
      <c r="AF92" s="18">
        <v>956.37</v>
      </c>
      <c r="AG92" s="18">
        <v>1172</v>
      </c>
    </row>
    <row r="93" spans="2:40" s="12" customFormat="1" ht="13" x14ac:dyDescent="0.15">
      <c r="B93" s="16"/>
      <c r="C93" s="16" t="s">
        <v>42</v>
      </c>
      <c r="D93" s="17">
        <f t="shared" si="12"/>
        <v>12829.399999999996</v>
      </c>
      <c r="E93" s="18">
        <v>11.23</v>
      </c>
      <c r="F93" s="18">
        <v>50.93</v>
      </c>
      <c r="G93" s="18">
        <v>581.54999999999995</v>
      </c>
      <c r="H93" s="18">
        <v>851.63</v>
      </c>
      <c r="I93" s="18">
        <v>364.7</v>
      </c>
      <c r="J93" s="18">
        <v>2392.12</v>
      </c>
      <c r="K93" s="18">
        <v>3629.41</v>
      </c>
      <c r="L93" s="18">
        <v>8.8800000000000008</v>
      </c>
      <c r="M93" s="18">
        <v>21.32</v>
      </c>
      <c r="N93" s="18">
        <v>133.83000000000001</v>
      </c>
      <c r="O93" s="18">
        <v>155.43</v>
      </c>
      <c r="P93" s="18">
        <v>218.29</v>
      </c>
      <c r="Q93" s="18">
        <v>1017.84</v>
      </c>
      <c r="R93" s="18">
        <v>1770.66</v>
      </c>
      <c r="S93" s="18">
        <v>0.03</v>
      </c>
      <c r="T93" s="18">
        <v>0.4</v>
      </c>
      <c r="U93" s="18">
        <v>3.31</v>
      </c>
      <c r="V93" s="18">
        <v>4.4800000000000004</v>
      </c>
      <c r="W93" s="18">
        <v>3.76</v>
      </c>
      <c r="X93" s="18">
        <v>27.96</v>
      </c>
      <c r="Y93" s="18">
        <v>51.46</v>
      </c>
      <c r="Z93" s="18">
        <v>3.82</v>
      </c>
      <c r="AA93" s="18">
        <v>12.71</v>
      </c>
      <c r="AB93" s="18">
        <v>51.02</v>
      </c>
      <c r="AC93" s="18">
        <v>31.39</v>
      </c>
      <c r="AD93" s="18">
        <v>44</v>
      </c>
      <c r="AE93" s="18">
        <v>224.39</v>
      </c>
      <c r="AF93" s="18">
        <v>256.11</v>
      </c>
      <c r="AG93" s="18">
        <v>906.74</v>
      </c>
    </row>
    <row r="94" spans="2:40" s="12" customFormat="1" ht="13" x14ac:dyDescent="0.15">
      <c r="B94" s="16"/>
      <c r="C94" s="16" t="s">
        <v>43</v>
      </c>
      <c r="D94" s="17">
        <f t="shared" si="12"/>
        <v>558694.23999999987</v>
      </c>
      <c r="E94" s="18">
        <v>51093.54</v>
      </c>
      <c r="F94" s="18">
        <v>18998.150000000001</v>
      </c>
      <c r="G94" s="18">
        <v>78004.03</v>
      </c>
      <c r="H94" s="18">
        <v>58607.199999999997</v>
      </c>
      <c r="I94" s="18">
        <v>49132.38</v>
      </c>
      <c r="J94" s="18">
        <v>19686.71</v>
      </c>
      <c r="K94" s="18">
        <v>6252.73</v>
      </c>
      <c r="L94" s="18">
        <v>100929.87</v>
      </c>
      <c r="M94" s="18">
        <v>12277.95</v>
      </c>
      <c r="N94" s="18">
        <v>24961.1</v>
      </c>
      <c r="O94" s="18">
        <v>14208.38</v>
      </c>
      <c r="P94" s="18">
        <v>82652.53</v>
      </c>
      <c r="Q94" s="18">
        <v>13920.07</v>
      </c>
      <c r="R94" s="18">
        <v>2949.84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1807.47</v>
      </c>
      <c r="AA94" s="18">
        <v>387.11</v>
      </c>
      <c r="AB94" s="18">
        <v>888.26</v>
      </c>
      <c r="AC94" s="18">
        <v>714.65</v>
      </c>
      <c r="AD94" s="18">
        <v>53.42</v>
      </c>
      <c r="AE94" s="18">
        <v>226.63</v>
      </c>
      <c r="AF94" s="18">
        <v>409.47</v>
      </c>
      <c r="AG94" s="18">
        <v>20532.75</v>
      </c>
    </row>
    <row r="95" spans="2:40" s="12" customFormat="1" ht="13" x14ac:dyDescent="0.1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2:40" s="12" customFormat="1" ht="13" x14ac:dyDescent="0.15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2:40" s="12" customFormat="1" ht="13" x14ac:dyDescent="0.15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2:40" s="12" customFormat="1" ht="13" x14ac:dyDescent="0.15">
      <c r="C98" s="14" t="s">
        <v>369</v>
      </c>
      <c r="D98" s="15"/>
    </row>
    <row r="99" spans="2:40" s="12" customFormat="1" x14ac:dyDescent="0.15">
      <c r="C99" s="14"/>
      <c r="D99" s="15" t="s">
        <v>31</v>
      </c>
    </row>
    <row r="100" spans="2:40" s="12" customFormat="1" ht="13" x14ac:dyDescent="0.15">
      <c r="B100" s="16" t="s">
        <v>32</v>
      </c>
      <c r="C100" s="16" t="s">
        <v>33</v>
      </c>
      <c r="D100" s="17">
        <f>SUM(E100:AG100)</f>
        <v>4656366.4600000018</v>
      </c>
      <c r="E100" s="18">
        <v>81188.649999999994</v>
      </c>
      <c r="F100" s="18">
        <v>23040.46</v>
      </c>
      <c r="G100" s="18">
        <v>2612.5</v>
      </c>
      <c r="H100" s="18">
        <v>1344.88</v>
      </c>
      <c r="I100" s="18">
        <v>4930.9799999999996</v>
      </c>
      <c r="J100" s="18">
        <v>1261.6400000000001</v>
      </c>
      <c r="K100" s="18">
        <v>465.16</v>
      </c>
      <c r="L100" s="18">
        <v>3058034.61</v>
      </c>
      <c r="M100" s="18">
        <v>699561.1</v>
      </c>
      <c r="N100" s="18">
        <v>107043.41</v>
      </c>
      <c r="O100" s="18">
        <v>27468.93</v>
      </c>
      <c r="P100" s="18">
        <v>211304.92</v>
      </c>
      <c r="Q100" s="18">
        <v>30743.06</v>
      </c>
      <c r="R100" s="18">
        <v>6578.7</v>
      </c>
      <c r="S100" s="18">
        <v>602.24</v>
      </c>
      <c r="T100" s="18">
        <v>1224.06</v>
      </c>
      <c r="U100" s="18">
        <v>24.65</v>
      </c>
      <c r="V100" s="18">
        <v>2.09</v>
      </c>
      <c r="W100" s="18">
        <v>34.31</v>
      </c>
      <c r="X100" s="18">
        <v>2.44</v>
      </c>
      <c r="Y100" s="18">
        <v>0.28000000000000003</v>
      </c>
      <c r="Z100" s="18">
        <v>4653.75</v>
      </c>
      <c r="AA100" s="18">
        <v>2161.0300000000002</v>
      </c>
      <c r="AB100" s="18">
        <v>502.86</v>
      </c>
      <c r="AC100" s="18">
        <v>89.07</v>
      </c>
      <c r="AD100" s="18">
        <v>331.91</v>
      </c>
      <c r="AE100" s="18">
        <v>122.33</v>
      </c>
      <c r="AF100" s="18">
        <v>25.73</v>
      </c>
      <c r="AG100" s="18">
        <v>391010.71</v>
      </c>
    </row>
    <row r="101" spans="2:40" s="12" customFormat="1" ht="13" x14ac:dyDescent="0.15">
      <c r="B101" s="16"/>
      <c r="C101" s="16" t="s">
        <v>34</v>
      </c>
      <c r="D101" s="17">
        <f t="shared" ref="D101:D110" si="14">SUM(E101:AG101)</f>
        <v>1833576.0200000003</v>
      </c>
      <c r="E101" s="18">
        <v>864.96</v>
      </c>
      <c r="F101" s="18">
        <v>239.54</v>
      </c>
      <c r="G101" s="18">
        <v>23.63</v>
      </c>
      <c r="H101" s="18">
        <v>7.01</v>
      </c>
      <c r="I101" s="18">
        <v>83.77</v>
      </c>
      <c r="J101" s="18">
        <v>3.57</v>
      </c>
      <c r="K101" s="18">
        <v>1.04</v>
      </c>
      <c r="L101" s="18">
        <v>569779.35</v>
      </c>
      <c r="M101" s="18">
        <v>77961.919999999998</v>
      </c>
      <c r="N101" s="18">
        <v>8616.6</v>
      </c>
      <c r="O101" s="18">
        <v>1568.81</v>
      </c>
      <c r="P101" s="18">
        <v>130040.63</v>
      </c>
      <c r="Q101" s="18">
        <v>2400.87</v>
      </c>
      <c r="R101" s="18">
        <v>959.85</v>
      </c>
      <c r="S101" s="18">
        <v>84983.42</v>
      </c>
      <c r="T101" s="18">
        <v>8076.93</v>
      </c>
      <c r="U101" s="18">
        <v>287.74</v>
      </c>
      <c r="V101" s="18">
        <v>23.8</v>
      </c>
      <c r="W101" s="18">
        <v>4648.29</v>
      </c>
      <c r="X101" s="18">
        <v>102.61</v>
      </c>
      <c r="Y101" s="18">
        <v>6.89</v>
      </c>
      <c r="Z101" s="18">
        <v>8299.64</v>
      </c>
      <c r="AA101" s="18">
        <v>218.87</v>
      </c>
      <c r="AB101" s="18">
        <v>81.5</v>
      </c>
      <c r="AC101" s="18">
        <v>14.66</v>
      </c>
      <c r="AD101" s="18">
        <v>208.16</v>
      </c>
      <c r="AE101" s="18">
        <v>9.9700000000000006</v>
      </c>
      <c r="AF101" s="18">
        <v>5.05</v>
      </c>
      <c r="AG101" s="18">
        <v>934056.94</v>
      </c>
    </row>
    <row r="102" spans="2:40" s="12" customFormat="1" ht="13" x14ac:dyDescent="0.15">
      <c r="B102" s="16"/>
      <c r="C102" s="16" t="s">
        <v>35</v>
      </c>
      <c r="D102" s="17">
        <f t="shared" si="14"/>
        <v>3634277.75</v>
      </c>
      <c r="E102" s="18">
        <v>2987.63</v>
      </c>
      <c r="F102" s="18">
        <v>381.01</v>
      </c>
      <c r="G102" s="18">
        <v>843.94</v>
      </c>
      <c r="H102" s="18">
        <v>783.74</v>
      </c>
      <c r="I102" s="18">
        <v>563.51</v>
      </c>
      <c r="J102" s="18">
        <v>1289.78</v>
      </c>
      <c r="K102" s="18">
        <v>813.03</v>
      </c>
      <c r="L102" s="18">
        <v>327064.34999999998</v>
      </c>
      <c r="M102" s="18">
        <v>58127.69</v>
      </c>
      <c r="N102" s="18">
        <v>48505.8</v>
      </c>
      <c r="O102" s="18">
        <v>36843.370000000003</v>
      </c>
      <c r="P102" s="18">
        <v>257659.7</v>
      </c>
      <c r="Q102" s="18">
        <v>73051</v>
      </c>
      <c r="R102" s="18">
        <v>65105.919999999998</v>
      </c>
      <c r="S102" s="18">
        <v>241040.62</v>
      </c>
      <c r="T102" s="18">
        <v>18333.830000000002</v>
      </c>
      <c r="U102" s="18">
        <v>1180.18</v>
      </c>
      <c r="V102" s="18">
        <v>325.89999999999998</v>
      </c>
      <c r="W102" s="18">
        <v>24369.360000000001</v>
      </c>
      <c r="X102" s="18">
        <v>356.13</v>
      </c>
      <c r="Y102" s="18">
        <v>199.5</v>
      </c>
      <c r="Z102" s="18">
        <v>48108.6</v>
      </c>
      <c r="AA102" s="18">
        <v>6368.03</v>
      </c>
      <c r="AB102" s="18">
        <v>1273.3</v>
      </c>
      <c r="AC102" s="18">
        <v>717.73</v>
      </c>
      <c r="AD102" s="18">
        <v>37672.58</v>
      </c>
      <c r="AE102" s="18">
        <v>1077.9100000000001</v>
      </c>
      <c r="AF102" s="18">
        <v>672.92</v>
      </c>
      <c r="AG102" s="18">
        <v>2378560.69</v>
      </c>
    </row>
    <row r="103" spans="2:40" s="12" customFormat="1" ht="13" x14ac:dyDescent="0.15">
      <c r="B103" s="16"/>
      <c r="C103" s="16" t="s">
        <v>36</v>
      </c>
      <c r="D103" s="17">
        <f t="shared" si="14"/>
        <v>16954435.100000001</v>
      </c>
      <c r="E103" s="18">
        <v>70664.41</v>
      </c>
      <c r="F103" s="18">
        <v>16842.2</v>
      </c>
      <c r="G103" s="18">
        <v>1957.79</v>
      </c>
      <c r="H103" s="18">
        <v>1133.43</v>
      </c>
      <c r="I103" s="18">
        <v>21961.07</v>
      </c>
      <c r="J103" s="18">
        <v>4287.8999999999996</v>
      </c>
      <c r="K103" s="18">
        <v>2468.15</v>
      </c>
      <c r="L103" s="18">
        <v>1607504.25</v>
      </c>
      <c r="M103" s="18">
        <v>476043.58</v>
      </c>
      <c r="N103" s="18">
        <v>46806.62</v>
      </c>
      <c r="O103" s="18">
        <v>15798.58</v>
      </c>
      <c r="P103" s="18">
        <v>593312.16</v>
      </c>
      <c r="Q103" s="18">
        <v>97673.83</v>
      </c>
      <c r="R103" s="18">
        <v>47164.07</v>
      </c>
      <c r="S103" s="18">
        <v>46657.25</v>
      </c>
      <c r="T103" s="18">
        <v>13532.56</v>
      </c>
      <c r="U103" s="18">
        <v>273.25</v>
      </c>
      <c r="V103" s="18">
        <v>108.66</v>
      </c>
      <c r="W103" s="18">
        <v>32491.77</v>
      </c>
      <c r="X103" s="18">
        <v>499.53</v>
      </c>
      <c r="Y103" s="18">
        <v>460.14</v>
      </c>
      <c r="Z103" s="18">
        <v>226323.07</v>
      </c>
      <c r="AA103" s="18">
        <v>28770.23</v>
      </c>
      <c r="AB103" s="18">
        <v>1964.96</v>
      </c>
      <c r="AC103" s="18">
        <v>520.20000000000005</v>
      </c>
      <c r="AD103" s="18">
        <v>26813.24</v>
      </c>
      <c r="AE103" s="18">
        <v>1839.52</v>
      </c>
      <c r="AF103" s="18">
        <v>844.85</v>
      </c>
      <c r="AG103" s="18">
        <v>13569717.83</v>
      </c>
    </row>
    <row r="104" spans="2:40" s="12" customFormat="1" ht="13" x14ac:dyDescent="0.15">
      <c r="B104" s="16"/>
      <c r="C104" s="16" t="s">
        <v>37</v>
      </c>
      <c r="D104" s="17">
        <f t="shared" si="14"/>
        <v>1851795.81</v>
      </c>
      <c r="E104" s="18">
        <v>4827.7</v>
      </c>
      <c r="F104" s="18">
        <v>2543.09</v>
      </c>
      <c r="G104" s="18">
        <v>1885.6</v>
      </c>
      <c r="H104" s="18">
        <v>1363.75</v>
      </c>
      <c r="I104" s="18">
        <v>1497.43</v>
      </c>
      <c r="J104" s="18">
        <v>1451.86</v>
      </c>
      <c r="K104" s="18">
        <v>1877.12</v>
      </c>
      <c r="L104" s="18">
        <v>624645.16</v>
      </c>
      <c r="M104" s="18">
        <v>228151.97</v>
      </c>
      <c r="N104" s="18">
        <v>167216.12</v>
      </c>
      <c r="O104" s="18">
        <v>77338.720000000001</v>
      </c>
      <c r="P104" s="18">
        <v>130944.48</v>
      </c>
      <c r="Q104" s="18">
        <v>69351.95</v>
      </c>
      <c r="R104" s="18">
        <v>48692.02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7391.38</v>
      </c>
      <c r="AA104" s="18">
        <v>2584.8000000000002</v>
      </c>
      <c r="AB104" s="18">
        <v>245.63</v>
      </c>
      <c r="AC104" s="18">
        <v>79.34</v>
      </c>
      <c r="AD104" s="18">
        <v>1665.64</v>
      </c>
      <c r="AE104" s="18">
        <v>149.36000000000001</v>
      </c>
      <c r="AF104" s="18">
        <v>106.09</v>
      </c>
      <c r="AG104" s="18">
        <v>477786.6</v>
      </c>
    </row>
    <row r="105" spans="2:40" s="12" customFormat="1" ht="13" x14ac:dyDescent="0.15">
      <c r="B105" s="16"/>
      <c r="C105" s="14" t="s">
        <v>38</v>
      </c>
      <c r="D105" s="17">
        <f>SUM(D100:D104)</f>
        <v>28930451.140000004</v>
      </c>
      <c r="E105" s="17">
        <f t="shared" ref="E105:AG105" si="15">SUM(E100:E104)</f>
        <v>160533.35000000003</v>
      </c>
      <c r="F105" s="17">
        <f t="shared" si="15"/>
        <v>43046.3</v>
      </c>
      <c r="G105" s="17">
        <f t="shared" si="15"/>
        <v>7323.4600000000009</v>
      </c>
      <c r="H105" s="17">
        <f t="shared" si="15"/>
        <v>4632.8100000000004</v>
      </c>
      <c r="I105" s="17">
        <f t="shared" si="15"/>
        <v>29036.760000000002</v>
      </c>
      <c r="J105" s="17">
        <f t="shared" si="15"/>
        <v>8294.75</v>
      </c>
      <c r="K105" s="17">
        <f t="shared" si="15"/>
        <v>5624.5</v>
      </c>
      <c r="L105" s="17">
        <f t="shared" si="15"/>
        <v>6187027.7200000007</v>
      </c>
      <c r="M105" s="17">
        <f t="shared" si="15"/>
        <v>1539846.26</v>
      </c>
      <c r="N105" s="17">
        <f t="shared" si="15"/>
        <v>378188.55</v>
      </c>
      <c r="O105" s="17">
        <f t="shared" si="15"/>
        <v>159018.41</v>
      </c>
      <c r="P105" s="17">
        <f t="shared" si="15"/>
        <v>1323261.8900000001</v>
      </c>
      <c r="Q105" s="17">
        <f t="shared" si="15"/>
        <v>273220.71000000002</v>
      </c>
      <c r="R105" s="17">
        <f t="shared" si="15"/>
        <v>168500.56</v>
      </c>
      <c r="S105" s="17">
        <f t="shared" si="15"/>
        <v>373283.53</v>
      </c>
      <c r="T105" s="17">
        <f t="shared" si="15"/>
        <v>41167.379999999997</v>
      </c>
      <c r="U105" s="17">
        <f t="shared" si="15"/>
        <v>1765.8200000000002</v>
      </c>
      <c r="V105" s="17">
        <f t="shared" si="15"/>
        <v>460.44999999999993</v>
      </c>
      <c r="W105" s="17">
        <f t="shared" si="15"/>
        <v>61543.729999999996</v>
      </c>
      <c r="X105" s="17">
        <f t="shared" si="15"/>
        <v>960.71</v>
      </c>
      <c r="Y105" s="17">
        <f t="shared" si="15"/>
        <v>666.81</v>
      </c>
      <c r="Z105" s="17">
        <f t="shared" si="15"/>
        <v>294776.44</v>
      </c>
      <c r="AA105" s="17">
        <f t="shared" si="15"/>
        <v>40102.960000000006</v>
      </c>
      <c r="AB105" s="17">
        <f t="shared" si="15"/>
        <v>4068.25</v>
      </c>
      <c r="AC105" s="17">
        <f t="shared" si="15"/>
        <v>1421</v>
      </c>
      <c r="AD105" s="17">
        <f t="shared" si="15"/>
        <v>66691.53</v>
      </c>
      <c r="AE105" s="17">
        <f t="shared" si="15"/>
        <v>3199.09</v>
      </c>
      <c r="AF105" s="17">
        <f t="shared" si="15"/>
        <v>1654.6399999999999</v>
      </c>
      <c r="AG105" s="17">
        <f t="shared" si="15"/>
        <v>17751132.770000003</v>
      </c>
      <c r="AK105" s="7"/>
      <c r="AL105" s="7"/>
      <c r="AM105" s="7"/>
      <c r="AN105" s="7"/>
    </row>
    <row r="106" spans="2:40" s="12" customFormat="1" ht="13" x14ac:dyDescent="0.15">
      <c r="B106" s="20"/>
      <c r="C106" s="20"/>
      <c r="D106" s="88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</row>
    <row r="107" spans="2:40" s="12" customFormat="1" ht="13" x14ac:dyDescent="0.15">
      <c r="B107" s="16" t="s">
        <v>39</v>
      </c>
      <c r="C107" s="16" t="s">
        <v>40</v>
      </c>
      <c r="D107" s="17">
        <f t="shared" si="14"/>
        <v>1967441.51</v>
      </c>
      <c r="E107" s="18">
        <v>191.91</v>
      </c>
      <c r="F107" s="18">
        <v>10.85</v>
      </c>
      <c r="G107" s="18">
        <v>91.26</v>
      </c>
      <c r="H107" s="18">
        <v>239.57</v>
      </c>
      <c r="I107" s="18">
        <v>9.19</v>
      </c>
      <c r="J107" s="18">
        <v>14.86</v>
      </c>
      <c r="K107" s="18">
        <v>38.11</v>
      </c>
      <c r="L107" s="18">
        <v>221420.24</v>
      </c>
      <c r="M107" s="18">
        <v>28229.63</v>
      </c>
      <c r="N107" s="18">
        <v>33373.589999999997</v>
      </c>
      <c r="O107" s="18">
        <v>23122.3</v>
      </c>
      <c r="P107" s="18">
        <v>48823.34</v>
      </c>
      <c r="Q107" s="18">
        <v>27854.57</v>
      </c>
      <c r="R107" s="18">
        <v>40478.449999999997</v>
      </c>
      <c r="S107" s="18">
        <v>87107.8</v>
      </c>
      <c r="T107" s="18">
        <v>2628.94</v>
      </c>
      <c r="U107" s="18">
        <v>965.29</v>
      </c>
      <c r="V107" s="18">
        <v>248.22</v>
      </c>
      <c r="W107" s="18">
        <v>2962.16</v>
      </c>
      <c r="X107" s="18">
        <v>93.21</v>
      </c>
      <c r="Y107" s="18">
        <v>87.91</v>
      </c>
      <c r="Z107" s="18">
        <v>11643.88</v>
      </c>
      <c r="AA107" s="18">
        <v>390.98</v>
      </c>
      <c r="AB107" s="18">
        <v>304.68</v>
      </c>
      <c r="AC107" s="18">
        <v>224.26</v>
      </c>
      <c r="AD107" s="18">
        <v>253.1</v>
      </c>
      <c r="AE107" s="18">
        <v>107.15</v>
      </c>
      <c r="AF107" s="18">
        <v>176.8</v>
      </c>
      <c r="AG107" s="18">
        <v>1436349.26</v>
      </c>
    </row>
    <row r="108" spans="2:40" s="12" customFormat="1" ht="13" x14ac:dyDescent="0.15">
      <c r="B108" s="16"/>
      <c r="C108" s="16" t="s">
        <v>41</v>
      </c>
      <c r="D108" s="17">
        <f t="shared" si="14"/>
        <v>233436.26000000007</v>
      </c>
      <c r="E108" s="18">
        <v>540.23</v>
      </c>
      <c r="F108" s="18">
        <v>112.12</v>
      </c>
      <c r="G108" s="18">
        <v>22.94</v>
      </c>
      <c r="H108" s="18">
        <v>7.65</v>
      </c>
      <c r="I108" s="18">
        <v>85.03</v>
      </c>
      <c r="J108" s="18">
        <v>4.01</v>
      </c>
      <c r="K108" s="18">
        <v>5.58</v>
      </c>
      <c r="L108" s="18">
        <v>38024.629999999997</v>
      </c>
      <c r="M108" s="18">
        <v>5741.17</v>
      </c>
      <c r="N108" s="18">
        <v>894.54</v>
      </c>
      <c r="O108" s="18">
        <v>2675.39</v>
      </c>
      <c r="P108" s="18">
        <v>89884.88</v>
      </c>
      <c r="Q108" s="18">
        <v>1797.45</v>
      </c>
      <c r="R108" s="18">
        <v>2226.98</v>
      </c>
      <c r="S108" s="18">
        <v>18467.73</v>
      </c>
      <c r="T108" s="18">
        <v>2486.8200000000002</v>
      </c>
      <c r="U108" s="18">
        <v>27.95</v>
      </c>
      <c r="V108" s="18">
        <v>12.37</v>
      </c>
      <c r="W108" s="18">
        <v>6991.14</v>
      </c>
      <c r="X108" s="18">
        <v>12.11</v>
      </c>
      <c r="Y108" s="18">
        <v>2.21</v>
      </c>
      <c r="Z108" s="18">
        <v>19748.61</v>
      </c>
      <c r="AA108" s="18">
        <v>3119.35</v>
      </c>
      <c r="AB108" s="18">
        <v>116.91</v>
      </c>
      <c r="AC108" s="18">
        <v>39.76</v>
      </c>
      <c r="AD108" s="18">
        <v>32586.78</v>
      </c>
      <c r="AE108" s="18">
        <v>164.85</v>
      </c>
      <c r="AF108" s="18">
        <v>4.25</v>
      </c>
      <c r="AG108" s="18">
        <v>7632.82</v>
      </c>
    </row>
    <row r="109" spans="2:40" s="12" customFormat="1" ht="13" x14ac:dyDescent="0.15">
      <c r="B109" s="16"/>
      <c r="C109" s="16" t="s">
        <v>42</v>
      </c>
      <c r="D109" s="17">
        <f t="shared" si="14"/>
        <v>8686.119999999999</v>
      </c>
      <c r="E109" s="18">
        <v>224.35</v>
      </c>
      <c r="F109" s="18">
        <v>1197.93</v>
      </c>
      <c r="G109" s="18">
        <v>86.25</v>
      </c>
      <c r="H109" s="18">
        <v>10.02</v>
      </c>
      <c r="I109" s="18">
        <v>36.229999999999997</v>
      </c>
      <c r="J109" s="18">
        <v>13.4</v>
      </c>
      <c r="K109" s="18">
        <v>3.45</v>
      </c>
      <c r="L109" s="18">
        <v>662.65</v>
      </c>
      <c r="M109" s="18">
        <v>687.36</v>
      </c>
      <c r="N109" s="18">
        <v>661.14</v>
      </c>
      <c r="O109" s="18">
        <v>160.37</v>
      </c>
      <c r="P109" s="18">
        <v>156.82</v>
      </c>
      <c r="Q109" s="18">
        <v>199.21</v>
      </c>
      <c r="R109" s="18">
        <v>74.150000000000006</v>
      </c>
      <c r="S109" s="18">
        <v>181.45</v>
      </c>
      <c r="T109" s="18">
        <v>802.01</v>
      </c>
      <c r="U109" s="18">
        <v>21.55</v>
      </c>
      <c r="V109" s="18">
        <v>1.87</v>
      </c>
      <c r="W109" s="18">
        <v>32.64</v>
      </c>
      <c r="X109" s="18">
        <v>2.38</v>
      </c>
      <c r="Y109" s="18">
        <v>0.28000000000000003</v>
      </c>
      <c r="Z109" s="18">
        <v>252.21</v>
      </c>
      <c r="AA109" s="18">
        <v>294.66000000000003</v>
      </c>
      <c r="AB109" s="18">
        <v>85.07</v>
      </c>
      <c r="AC109" s="18">
        <v>7.24</v>
      </c>
      <c r="AD109" s="18">
        <v>43.37</v>
      </c>
      <c r="AE109" s="18">
        <v>12.97</v>
      </c>
      <c r="AF109" s="18">
        <v>3.55</v>
      </c>
      <c r="AG109" s="18">
        <v>2771.54</v>
      </c>
    </row>
    <row r="110" spans="2:40" s="12" customFormat="1" ht="13" x14ac:dyDescent="0.15">
      <c r="B110" s="16"/>
      <c r="C110" s="16" t="s">
        <v>43</v>
      </c>
      <c r="D110" s="17">
        <f t="shared" si="14"/>
        <v>650722.23999999987</v>
      </c>
      <c r="E110" s="18">
        <v>2176.17</v>
      </c>
      <c r="F110" s="18">
        <v>925.3</v>
      </c>
      <c r="G110" s="18">
        <v>1438.84</v>
      </c>
      <c r="H110" s="18">
        <v>1068.57</v>
      </c>
      <c r="I110" s="18">
        <v>211.32</v>
      </c>
      <c r="J110" s="18">
        <v>251.76</v>
      </c>
      <c r="K110" s="18">
        <v>215.01</v>
      </c>
      <c r="L110" s="18">
        <v>316566.25</v>
      </c>
      <c r="M110" s="18">
        <v>131626.31</v>
      </c>
      <c r="N110" s="18">
        <v>77469.89</v>
      </c>
      <c r="O110" s="18">
        <v>24588.17</v>
      </c>
      <c r="P110" s="18">
        <v>21001.27</v>
      </c>
      <c r="Q110" s="18">
        <v>8520.59</v>
      </c>
      <c r="R110" s="18">
        <v>3944.95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2063.13</v>
      </c>
      <c r="AA110" s="18">
        <v>601.09</v>
      </c>
      <c r="AB110" s="18">
        <v>329.99</v>
      </c>
      <c r="AC110" s="18">
        <v>70.900000000000006</v>
      </c>
      <c r="AD110" s="18">
        <v>22.12</v>
      </c>
      <c r="AE110" s="18">
        <v>7.09</v>
      </c>
      <c r="AF110" s="18">
        <v>7.12</v>
      </c>
      <c r="AG110" s="18">
        <v>57616.4</v>
      </c>
    </row>
    <row r="111" spans="2:40" s="12" customFormat="1" ht="13" x14ac:dyDescent="0.15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2:40" s="12" customFormat="1" ht="13" x14ac:dyDescent="0.15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2:40" s="12" customFormat="1" ht="13" x14ac:dyDescent="0.15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2:40" s="12" customFormat="1" ht="13" x14ac:dyDescent="0.15">
      <c r="C114" s="14" t="s">
        <v>370</v>
      </c>
      <c r="D114" s="15"/>
    </row>
    <row r="115" spans="2:40" s="12" customFormat="1" x14ac:dyDescent="0.15">
      <c r="C115" s="14"/>
      <c r="D115" s="15" t="s">
        <v>31</v>
      </c>
    </row>
    <row r="116" spans="2:40" s="12" customFormat="1" ht="13" x14ac:dyDescent="0.15">
      <c r="B116" s="16" t="s">
        <v>32</v>
      </c>
      <c r="C116" s="16" t="s">
        <v>33</v>
      </c>
      <c r="D116" s="17">
        <f>SUM(E116:AG116)</f>
        <v>4810616.6500000004</v>
      </c>
      <c r="E116" s="18">
        <v>2087.9299999999998</v>
      </c>
      <c r="F116" s="18">
        <v>2827.69</v>
      </c>
      <c r="G116" s="18">
        <v>11084.6</v>
      </c>
      <c r="H116" s="18">
        <v>14004.54</v>
      </c>
      <c r="I116" s="18">
        <v>27185.26</v>
      </c>
      <c r="J116" s="18">
        <v>46020.480000000003</v>
      </c>
      <c r="K116" s="18">
        <v>28387.11</v>
      </c>
      <c r="L116" s="18">
        <v>25383.74</v>
      </c>
      <c r="M116" s="18">
        <v>15804.59</v>
      </c>
      <c r="N116" s="18">
        <v>28624.11</v>
      </c>
      <c r="O116" s="18">
        <v>23031.56</v>
      </c>
      <c r="P116" s="18">
        <v>622346.43000000005</v>
      </c>
      <c r="Q116" s="18">
        <v>303612.82</v>
      </c>
      <c r="R116" s="18">
        <v>87785.86</v>
      </c>
      <c r="S116" s="18">
        <v>0</v>
      </c>
      <c r="T116" s="18">
        <v>0.1</v>
      </c>
      <c r="U116" s="18">
        <v>0.51</v>
      </c>
      <c r="V116" s="18">
        <v>0.69</v>
      </c>
      <c r="W116" s="18">
        <v>0.06</v>
      </c>
      <c r="X116" s="18">
        <v>0.65</v>
      </c>
      <c r="Y116" s="18">
        <v>1.08</v>
      </c>
      <c r="Z116" s="18">
        <v>32.450000000000003</v>
      </c>
      <c r="AA116" s="18">
        <v>18.18</v>
      </c>
      <c r="AB116" s="18">
        <v>146.27000000000001</v>
      </c>
      <c r="AC116" s="18">
        <v>140.97</v>
      </c>
      <c r="AD116" s="18">
        <v>26.66</v>
      </c>
      <c r="AE116" s="18">
        <v>115.56</v>
      </c>
      <c r="AF116" s="18">
        <v>173.64</v>
      </c>
      <c r="AG116" s="18">
        <v>3571773.11</v>
      </c>
    </row>
    <row r="117" spans="2:40" s="12" customFormat="1" ht="13" x14ac:dyDescent="0.15">
      <c r="B117" s="16"/>
      <c r="C117" s="16" t="s">
        <v>34</v>
      </c>
      <c r="D117" s="17">
        <f>SUM(E117:AG117)</f>
        <v>1895470.82</v>
      </c>
      <c r="E117" s="18">
        <v>425.34</v>
      </c>
      <c r="F117" s="18">
        <v>1090.2</v>
      </c>
      <c r="G117" s="18">
        <v>2920.62</v>
      </c>
      <c r="H117" s="18">
        <v>2759.05</v>
      </c>
      <c r="I117" s="18">
        <v>96735.41</v>
      </c>
      <c r="J117" s="18">
        <v>65589.95</v>
      </c>
      <c r="K117" s="18">
        <v>26954.46</v>
      </c>
      <c r="L117" s="18">
        <v>3886.63</v>
      </c>
      <c r="M117" s="18">
        <v>1537.14</v>
      </c>
      <c r="N117" s="18">
        <v>2348.65</v>
      </c>
      <c r="O117" s="18">
        <v>3357.03</v>
      </c>
      <c r="P117" s="18">
        <v>800680.53</v>
      </c>
      <c r="Q117" s="18">
        <v>267417.02</v>
      </c>
      <c r="R117" s="18">
        <v>101639.46</v>
      </c>
      <c r="S117" s="18">
        <v>1.07</v>
      </c>
      <c r="T117" s="18">
        <v>8.99</v>
      </c>
      <c r="U117" s="18">
        <v>39.33</v>
      </c>
      <c r="V117" s="18">
        <v>94.33</v>
      </c>
      <c r="W117" s="18">
        <v>161.78</v>
      </c>
      <c r="X117" s="18">
        <v>989.22</v>
      </c>
      <c r="Y117" s="18">
        <v>1875.73</v>
      </c>
      <c r="Z117" s="18">
        <v>1.21</v>
      </c>
      <c r="AA117" s="18">
        <v>15.31</v>
      </c>
      <c r="AB117" s="18">
        <v>45.42</v>
      </c>
      <c r="AC117" s="18">
        <v>71.98</v>
      </c>
      <c r="AD117" s="18">
        <v>1276.3900000000001</v>
      </c>
      <c r="AE117" s="18">
        <v>2004.31</v>
      </c>
      <c r="AF117" s="18">
        <v>1756.03</v>
      </c>
      <c r="AG117" s="18">
        <v>509788.23</v>
      </c>
    </row>
    <row r="118" spans="2:40" s="12" customFormat="1" ht="13" x14ac:dyDescent="0.15">
      <c r="B118" s="16"/>
      <c r="C118" s="16" t="s">
        <v>35</v>
      </c>
      <c r="D118" s="17">
        <f>SUM(E118:AG118)</f>
        <v>1737866.6800000002</v>
      </c>
      <c r="E118" s="18">
        <v>228.59</v>
      </c>
      <c r="F118" s="18">
        <v>476.34</v>
      </c>
      <c r="G118" s="18">
        <v>4619.04</v>
      </c>
      <c r="H118" s="18">
        <v>14683.67</v>
      </c>
      <c r="I118" s="18">
        <v>2174.88</v>
      </c>
      <c r="J118" s="18">
        <v>9520.89</v>
      </c>
      <c r="K118" s="18">
        <v>31583</v>
      </c>
      <c r="L118" s="18">
        <v>3343.07</v>
      </c>
      <c r="M118" s="18">
        <v>10048.56</v>
      </c>
      <c r="N118" s="18">
        <v>9967.7900000000009</v>
      </c>
      <c r="O118" s="18">
        <v>25952.560000000001</v>
      </c>
      <c r="P118" s="18">
        <v>337800.25</v>
      </c>
      <c r="Q118" s="18">
        <v>371262.44</v>
      </c>
      <c r="R118" s="18">
        <v>418458.05</v>
      </c>
      <c r="S118" s="18">
        <v>26.78</v>
      </c>
      <c r="T118" s="18">
        <v>30.38</v>
      </c>
      <c r="U118" s="18">
        <v>34.35</v>
      </c>
      <c r="V118" s="18">
        <v>167.1</v>
      </c>
      <c r="W118" s="18">
        <v>599.12</v>
      </c>
      <c r="X118" s="18">
        <v>1933.67</v>
      </c>
      <c r="Y118" s="18">
        <v>3488.57</v>
      </c>
      <c r="Z118" s="18">
        <v>135.41</v>
      </c>
      <c r="AA118" s="18">
        <v>178.08</v>
      </c>
      <c r="AB118" s="18">
        <v>303.26</v>
      </c>
      <c r="AC118" s="18">
        <v>988.68</v>
      </c>
      <c r="AD118" s="18">
        <v>7890.28</v>
      </c>
      <c r="AE118" s="18">
        <v>15695.23</v>
      </c>
      <c r="AF118" s="18">
        <v>14774.5</v>
      </c>
      <c r="AG118" s="18">
        <v>451502.14</v>
      </c>
    </row>
    <row r="119" spans="2:40" s="12" customFormat="1" ht="13" x14ac:dyDescent="0.15">
      <c r="B119" s="16"/>
      <c r="C119" s="16" t="s">
        <v>36</v>
      </c>
      <c r="D119" s="17">
        <f>SUM(E119:AG119)</f>
        <v>6171.91</v>
      </c>
      <c r="E119" s="18">
        <v>104.15</v>
      </c>
      <c r="F119" s="18">
        <v>74.3</v>
      </c>
      <c r="G119" s="18">
        <v>599.08000000000004</v>
      </c>
      <c r="H119" s="18">
        <v>310.97000000000003</v>
      </c>
      <c r="I119" s="18">
        <v>11.36</v>
      </c>
      <c r="J119" s="18">
        <v>125.09</v>
      </c>
      <c r="K119" s="18">
        <v>197.01</v>
      </c>
      <c r="L119" s="18">
        <v>415.24</v>
      </c>
      <c r="M119" s="18">
        <v>241.09</v>
      </c>
      <c r="N119" s="18">
        <v>1761.93</v>
      </c>
      <c r="O119" s="18">
        <v>696.97</v>
      </c>
      <c r="P119" s="18">
        <v>72.040000000000006</v>
      </c>
      <c r="Q119" s="18">
        <v>398.44</v>
      </c>
      <c r="R119" s="18">
        <v>212.04</v>
      </c>
      <c r="S119" s="18">
        <v>1.04</v>
      </c>
      <c r="T119" s="18">
        <v>0.25</v>
      </c>
      <c r="U119" s="18">
        <v>0.7</v>
      </c>
      <c r="V119" s="18">
        <v>0.38</v>
      </c>
      <c r="W119" s="18">
        <v>0</v>
      </c>
      <c r="X119" s="18">
        <v>0.03</v>
      </c>
      <c r="Y119" s="18">
        <v>0.06</v>
      </c>
      <c r="Z119" s="18">
        <v>51.35</v>
      </c>
      <c r="AA119" s="18">
        <v>10.56</v>
      </c>
      <c r="AB119" s="18">
        <v>67.87</v>
      </c>
      <c r="AC119" s="18">
        <v>19.95</v>
      </c>
      <c r="AD119" s="18">
        <v>7.61</v>
      </c>
      <c r="AE119" s="18">
        <v>52.29</v>
      </c>
      <c r="AF119" s="18">
        <v>15.67</v>
      </c>
      <c r="AG119" s="18">
        <v>724.44</v>
      </c>
    </row>
    <row r="120" spans="2:40" s="12" customFormat="1" ht="13" x14ac:dyDescent="0.15">
      <c r="B120" s="16"/>
      <c r="C120" s="16" t="s">
        <v>37</v>
      </c>
      <c r="D120" s="17">
        <f>SUM(E120:AG120)</f>
        <v>553389.16000000015</v>
      </c>
      <c r="E120" s="18">
        <v>10569.77</v>
      </c>
      <c r="F120" s="18">
        <v>1868.41</v>
      </c>
      <c r="G120" s="18">
        <v>16350.66</v>
      </c>
      <c r="H120" s="18">
        <v>24086.48</v>
      </c>
      <c r="I120" s="18">
        <v>6623.66</v>
      </c>
      <c r="J120" s="18">
        <v>16682.080000000002</v>
      </c>
      <c r="K120" s="18">
        <v>31015.89</v>
      </c>
      <c r="L120" s="18">
        <v>33986.589999999997</v>
      </c>
      <c r="M120" s="18">
        <v>8410.7999999999993</v>
      </c>
      <c r="N120" s="18">
        <v>61394.46</v>
      </c>
      <c r="O120" s="18">
        <v>47927.7</v>
      </c>
      <c r="P120" s="18">
        <v>19525.09</v>
      </c>
      <c r="Q120" s="18">
        <v>55370.9</v>
      </c>
      <c r="R120" s="18">
        <v>64558.15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2140.3000000000002</v>
      </c>
      <c r="AA120" s="18">
        <v>393.07</v>
      </c>
      <c r="AB120" s="18">
        <v>2325.59</v>
      </c>
      <c r="AC120" s="18">
        <v>1201.02</v>
      </c>
      <c r="AD120" s="18">
        <v>1409.03</v>
      </c>
      <c r="AE120" s="18">
        <v>2853.09</v>
      </c>
      <c r="AF120" s="18">
        <v>1971.95</v>
      </c>
      <c r="AG120" s="18">
        <v>142724.47</v>
      </c>
    </row>
    <row r="121" spans="2:40" s="12" customFormat="1" ht="13" x14ac:dyDescent="0.15">
      <c r="B121" s="16"/>
      <c r="C121" s="14" t="s">
        <v>38</v>
      </c>
      <c r="D121" s="17">
        <f>SUM(D116:D120)</f>
        <v>9003515.2200000007</v>
      </c>
      <c r="E121" s="17">
        <f t="shared" ref="E121:AG121" si="16">SUM(E116:E120)</f>
        <v>13415.78</v>
      </c>
      <c r="F121" s="17">
        <f t="shared" si="16"/>
        <v>6336.9400000000005</v>
      </c>
      <c r="G121" s="17">
        <f t="shared" si="16"/>
        <v>35574</v>
      </c>
      <c r="H121" s="17">
        <f t="shared" si="16"/>
        <v>55844.710000000006</v>
      </c>
      <c r="I121" s="17">
        <f t="shared" si="16"/>
        <v>132730.57</v>
      </c>
      <c r="J121" s="17">
        <f t="shared" si="16"/>
        <v>137938.49</v>
      </c>
      <c r="K121" s="17">
        <f t="shared" si="16"/>
        <v>118137.47</v>
      </c>
      <c r="L121" s="17">
        <f t="shared" si="16"/>
        <v>67015.26999999999</v>
      </c>
      <c r="M121" s="17">
        <f t="shared" si="16"/>
        <v>36042.18</v>
      </c>
      <c r="N121" s="17">
        <f t="shared" si="16"/>
        <v>104096.94</v>
      </c>
      <c r="O121" s="17">
        <f t="shared" si="16"/>
        <v>100965.82</v>
      </c>
      <c r="P121" s="17">
        <f t="shared" si="16"/>
        <v>1780424.34</v>
      </c>
      <c r="Q121" s="17">
        <f t="shared" si="16"/>
        <v>998061.62</v>
      </c>
      <c r="R121" s="17">
        <f t="shared" si="16"/>
        <v>672653.56</v>
      </c>
      <c r="S121" s="17">
        <f t="shared" si="16"/>
        <v>28.89</v>
      </c>
      <c r="T121" s="17">
        <f t="shared" si="16"/>
        <v>39.72</v>
      </c>
      <c r="U121" s="17">
        <f t="shared" si="16"/>
        <v>74.89</v>
      </c>
      <c r="V121" s="17">
        <f t="shared" si="16"/>
        <v>262.5</v>
      </c>
      <c r="W121" s="17">
        <f t="shared" si="16"/>
        <v>760.96</v>
      </c>
      <c r="X121" s="17">
        <f t="shared" si="16"/>
        <v>2923.57</v>
      </c>
      <c r="Y121" s="17">
        <f t="shared" si="16"/>
        <v>5365.4400000000005</v>
      </c>
      <c r="Z121" s="17">
        <f t="shared" si="16"/>
        <v>2360.7200000000003</v>
      </c>
      <c r="AA121" s="17">
        <f t="shared" si="16"/>
        <v>615.20000000000005</v>
      </c>
      <c r="AB121" s="17">
        <f t="shared" si="16"/>
        <v>2888.41</v>
      </c>
      <c r="AC121" s="17">
        <f t="shared" si="16"/>
        <v>2422.6</v>
      </c>
      <c r="AD121" s="17">
        <f t="shared" si="16"/>
        <v>10609.970000000001</v>
      </c>
      <c r="AE121" s="17">
        <f t="shared" si="16"/>
        <v>20720.48</v>
      </c>
      <c r="AF121" s="17">
        <f t="shared" si="16"/>
        <v>18691.789999999997</v>
      </c>
      <c r="AG121" s="17">
        <f t="shared" si="16"/>
        <v>4676512.3899999997</v>
      </c>
      <c r="AK121" s="7"/>
      <c r="AL121" s="7"/>
      <c r="AM121" s="7"/>
      <c r="AN121" s="7"/>
    </row>
    <row r="122" spans="2:40" s="12" customFormat="1" ht="13" x14ac:dyDescent="0.15">
      <c r="B122" s="20"/>
      <c r="C122" s="20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</row>
    <row r="123" spans="2:40" s="12" customFormat="1" ht="13" x14ac:dyDescent="0.15">
      <c r="B123" s="16" t="s">
        <v>39</v>
      </c>
      <c r="C123" s="16" t="s">
        <v>40</v>
      </c>
      <c r="D123" s="17">
        <f>SUM(E123:AG123)</f>
        <v>1470134.0699999998</v>
      </c>
      <c r="E123" s="18">
        <v>80.8</v>
      </c>
      <c r="F123" s="18">
        <v>125.77</v>
      </c>
      <c r="G123" s="18">
        <v>1720.42</v>
      </c>
      <c r="H123" s="18">
        <v>10936.25</v>
      </c>
      <c r="I123" s="18">
        <v>835.68</v>
      </c>
      <c r="J123" s="18">
        <v>4602.2299999999996</v>
      </c>
      <c r="K123" s="18">
        <v>23386.3</v>
      </c>
      <c r="L123" s="18">
        <v>3128.53</v>
      </c>
      <c r="M123" s="18">
        <v>9752.33</v>
      </c>
      <c r="N123" s="18">
        <v>7718.51</v>
      </c>
      <c r="O123" s="18">
        <v>17968.990000000002</v>
      </c>
      <c r="P123" s="18">
        <v>324244.69</v>
      </c>
      <c r="Q123" s="18">
        <v>329404.21999999997</v>
      </c>
      <c r="R123" s="18">
        <v>338996.34</v>
      </c>
      <c r="S123" s="18">
        <v>26.4</v>
      </c>
      <c r="T123" s="18">
        <v>29.93</v>
      </c>
      <c r="U123" s="18">
        <v>28.98</v>
      </c>
      <c r="V123" s="18">
        <v>147.08000000000001</v>
      </c>
      <c r="W123" s="18">
        <v>586.28</v>
      </c>
      <c r="X123" s="18">
        <v>1862.22</v>
      </c>
      <c r="Y123" s="18">
        <v>3316.44</v>
      </c>
      <c r="Z123" s="18">
        <v>130.62</v>
      </c>
      <c r="AA123" s="18">
        <v>173.76</v>
      </c>
      <c r="AB123" s="18">
        <v>256.2</v>
      </c>
      <c r="AC123" s="18">
        <v>847.44</v>
      </c>
      <c r="AD123" s="18">
        <v>7343.17</v>
      </c>
      <c r="AE123" s="18">
        <v>14457.16</v>
      </c>
      <c r="AF123" s="18">
        <v>13201.11</v>
      </c>
      <c r="AG123" s="18">
        <v>354826.22</v>
      </c>
    </row>
    <row r="124" spans="2:40" s="12" customFormat="1" ht="13" x14ac:dyDescent="0.15">
      <c r="B124" s="16"/>
      <c r="C124" s="16" t="s">
        <v>41</v>
      </c>
      <c r="D124" s="17">
        <f>SUM(E124:AG124)</f>
        <v>80664.67</v>
      </c>
      <c r="E124" s="18">
        <v>2.88</v>
      </c>
      <c r="F124" s="18">
        <v>4.71</v>
      </c>
      <c r="G124" s="18">
        <v>59.96</v>
      </c>
      <c r="H124" s="18">
        <v>273.69</v>
      </c>
      <c r="I124" s="18">
        <v>29.57</v>
      </c>
      <c r="J124" s="18">
        <v>202.09</v>
      </c>
      <c r="K124" s="18">
        <v>937.22</v>
      </c>
      <c r="L124" s="18">
        <v>49.34</v>
      </c>
      <c r="M124" s="18">
        <v>80.709999999999994</v>
      </c>
      <c r="N124" s="18">
        <v>743.28</v>
      </c>
      <c r="O124" s="18">
        <v>4297.8900000000003</v>
      </c>
      <c r="P124" s="18">
        <v>1332.37</v>
      </c>
      <c r="Q124" s="18">
        <v>6020.84</v>
      </c>
      <c r="R124" s="18">
        <v>21806.63</v>
      </c>
      <c r="S124" s="18">
        <v>0.36</v>
      </c>
      <c r="T124" s="18">
        <v>0.22</v>
      </c>
      <c r="U124" s="18">
        <v>3.17</v>
      </c>
      <c r="V124" s="18">
        <v>16.89</v>
      </c>
      <c r="W124" s="18">
        <v>3.54</v>
      </c>
      <c r="X124" s="18">
        <v>19.47</v>
      </c>
      <c r="Y124" s="18">
        <v>80.7</v>
      </c>
      <c r="Z124" s="18">
        <v>1.33</v>
      </c>
      <c r="AA124" s="18">
        <v>0.83</v>
      </c>
      <c r="AB124" s="18">
        <v>14.95</v>
      </c>
      <c r="AC124" s="18">
        <v>66.83</v>
      </c>
      <c r="AD124" s="18">
        <v>15.21</v>
      </c>
      <c r="AE124" s="18">
        <v>104.57</v>
      </c>
      <c r="AF124" s="18">
        <v>527.52</v>
      </c>
      <c r="AG124" s="18">
        <v>43967.9</v>
      </c>
    </row>
    <row r="125" spans="2:40" s="12" customFormat="1" ht="13" x14ac:dyDescent="0.15">
      <c r="B125" s="16"/>
      <c r="C125" s="16" t="s">
        <v>42</v>
      </c>
      <c r="D125" s="17">
        <f>SUM(E125:AG125)</f>
        <v>51430.05</v>
      </c>
      <c r="E125" s="18">
        <v>2.2599999999999998</v>
      </c>
      <c r="F125" s="18">
        <v>124.31</v>
      </c>
      <c r="G125" s="18">
        <v>160.34</v>
      </c>
      <c r="H125" s="18">
        <v>513.80999999999995</v>
      </c>
      <c r="I125" s="18">
        <v>283.69</v>
      </c>
      <c r="J125" s="18">
        <v>459.57</v>
      </c>
      <c r="K125" s="18">
        <v>1488.93</v>
      </c>
      <c r="L125" s="18">
        <v>44.59</v>
      </c>
      <c r="M125" s="18">
        <v>1128.53</v>
      </c>
      <c r="N125" s="18">
        <v>1216.81</v>
      </c>
      <c r="O125" s="18">
        <v>1885.2</v>
      </c>
      <c r="P125" s="18">
        <v>6536.34</v>
      </c>
      <c r="Q125" s="18">
        <v>7015.73</v>
      </c>
      <c r="R125" s="18">
        <v>8225.0300000000007</v>
      </c>
      <c r="S125" s="18">
        <v>0</v>
      </c>
      <c r="T125" s="18">
        <v>0</v>
      </c>
      <c r="U125" s="18">
        <v>0.02</v>
      </c>
      <c r="V125" s="18">
        <v>0.13</v>
      </c>
      <c r="W125" s="18">
        <v>0</v>
      </c>
      <c r="X125" s="18">
        <v>0.05</v>
      </c>
      <c r="Y125" s="18">
        <v>0.36</v>
      </c>
      <c r="Z125" s="18">
        <v>1.03</v>
      </c>
      <c r="AA125" s="18">
        <v>0.61</v>
      </c>
      <c r="AB125" s="18">
        <v>14.7</v>
      </c>
      <c r="AC125" s="18">
        <v>23.56</v>
      </c>
      <c r="AD125" s="18">
        <v>5.03</v>
      </c>
      <c r="AE125" s="18">
        <v>21.46</v>
      </c>
      <c r="AF125" s="18">
        <v>75.3</v>
      </c>
      <c r="AG125" s="18">
        <v>22202.66</v>
      </c>
    </row>
    <row r="126" spans="2:40" s="12" customFormat="1" ht="13" x14ac:dyDescent="0.15">
      <c r="B126" s="16"/>
      <c r="C126" s="16" t="s">
        <v>43</v>
      </c>
      <c r="D126" s="17">
        <f>SUM(E126:AG126)</f>
        <v>343468.17999999993</v>
      </c>
      <c r="E126" s="18">
        <v>488.1</v>
      </c>
      <c r="F126" s="18">
        <v>247.88</v>
      </c>
      <c r="G126" s="18">
        <v>1535.13</v>
      </c>
      <c r="H126" s="18">
        <v>1440.63</v>
      </c>
      <c r="I126" s="18">
        <v>3054.81</v>
      </c>
      <c r="J126" s="18">
        <v>6027.26</v>
      </c>
      <c r="K126" s="18">
        <v>1714.54</v>
      </c>
      <c r="L126" s="18">
        <v>5125.3599999999997</v>
      </c>
      <c r="M126" s="18">
        <v>1104.74</v>
      </c>
      <c r="N126" s="18">
        <v>7785.03</v>
      </c>
      <c r="O126" s="18">
        <v>7850.79</v>
      </c>
      <c r="P126" s="18">
        <v>65469.78</v>
      </c>
      <c r="Q126" s="18">
        <v>47380.53</v>
      </c>
      <c r="R126" s="18">
        <v>7572.74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30.71</v>
      </c>
      <c r="AA126" s="18">
        <v>4.33</v>
      </c>
      <c r="AB126" s="18">
        <v>108.3</v>
      </c>
      <c r="AC126" s="18">
        <v>98.99</v>
      </c>
      <c r="AD126" s="18">
        <v>2.76</v>
      </c>
      <c r="AE126" s="18">
        <v>17.670000000000002</v>
      </c>
      <c r="AF126" s="18">
        <v>25.52</v>
      </c>
      <c r="AG126" s="18">
        <v>186382.58</v>
      </c>
    </row>
    <row r="127" spans="2:40" s="12" customFormat="1" ht="13" x14ac:dyDescent="0.15">
      <c r="C127" s="8" t="s">
        <v>371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2:40" hidden="1" x14ac:dyDescent="0.2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53" s="12" customFormat="1" ht="13" hidden="1" x14ac:dyDescent="0.15">
      <c r="B129" s="16"/>
      <c r="C129" s="32"/>
      <c r="D129" s="18"/>
      <c r="E129" s="71" t="s">
        <v>49</v>
      </c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3"/>
      <c r="V129" s="7"/>
      <c r="W129" s="82" t="s">
        <v>50</v>
      </c>
      <c r="X129" s="82"/>
      <c r="Y129" s="82"/>
      <c r="Z129" s="82"/>
      <c r="AA129" s="7"/>
      <c r="AB129" s="82" t="s">
        <v>51</v>
      </c>
      <c r="AC129" s="82"/>
      <c r="AD129" s="82"/>
      <c r="AE129" s="82"/>
      <c r="AF129" s="82"/>
      <c r="AG129" s="82"/>
      <c r="AI129" s="86" t="s">
        <v>52</v>
      </c>
      <c r="AJ129" s="86"/>
      <c r="AK129" s="86"/>
    </row>
    <row r="130" spans="1:53" s="12" customFormat="1" ht="12.75" hidden="1" customHeight="1" x14ac:dyDescent="0.15">
      <c r="B130" s="14" t="s">
        <v>53</v>
      </c>
      <c r="C130" s="33"/>
      <c r="D130" s="32"/>
      <c r="E130" s="81" t="s">
        <v>54</v>
      </c>
      <c r="F130" s="81"/>
      <c r="G130" s="81"/>
      <c r="H130" s="81"/>
      <c r="I130" s="81"/>
      <c r="J130" s="81"/>
      <c r="K130" s="81" t="s">
        <v>55</v>
      </c>
      <c r="L130" s="81"/>
      <c r="M130" s="81"/>
      <c r="N130" s="81"/>
      <c r="O130" s="81"/>
      <c r="P130" s="81"/>
      <c r="Q130" s="17" t="s">
        <v>56</v>
      </c>
      <c r="R130" s="17" t="s">
        <v>57</v>
      </c>
      <c r="S130" s="17" t="s">
        <v>58</v>
      </c>
      <c r="T130" s="34" t="s">
        <v>59</v>
      </c>
      <c r="U130" s="27" t="s">
        <v>60</v>
      </c>
      <c r="W130" s="17" t="s">
        <v>61</v>
      </c>
      <c r="X130" s="17" t="s">
        <v>62</v>
      </c>
      <c r="Y130" s="17" t="s">
        <v>63</v>
      </c>
      <c r="Z130" s="27" t="s">
        <v>64</v>
      </c>
      <c r="AA130" s="8"/>
      <c r="AB130" s="14"/>
      <c r="AC130" s="14"/>
      <c r="AD130" s="14"/>
      <c r="AE130" s="14"/>
      <c r="AF130" s="14"/>
      <c r="AG130" s="14"/>
      <c r="AI130" s="35" t="s">
        <v>65</v>
      </c>
      <c r="AJ130" s="35" t="s">
        <v>66</v>
      </c>
      <c r="AK130" s="35" t="s">
        <v>67</v>
      </c>
      <c r="AL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1:53" s="7" customFormat="1" hidden="1" x14ac:dyDescent="0.15">
      <c r="B131" s="16"/>
      <c r="C131" s="16"/>
      <c r="D131" s="15" t="s">
        <v>31</v>
      </c>
      <c r="E131" s="14" t="s">
        <v>68</v>
      </c>
      <c r="F131" s="14" t="s">
        <v>69</v>
      </c>
      <c r="G131" s="14" t="s">
        <v>70</v>
      </c>
      <c r="H131" s="14" t="s">
        <v>71</v>
      </c>
      <c r="I131" s="14" t="s">
        <v>72</v>
      </c>
      <c r="J131" s="14" t="s">
        <v>73</v>
      </c>
      <c r="K131" s="14" t="s">
        <v>68</v>
      </c>
      <c r="L131" s="14" t="s">
        <v>69</v>
      </c>
      <c r="M131" s="14" t="s">
        <v>70</v>
      </c>
      <c r="N131" s="14" t="s">
        <v>71</v>
      </c>
      <c r="O131" s="14" t="s">
        <v>72</v>
      </c>
      <c r="P131" s="14" t="s">
        <v>73</v>
      </c>
      <c r="Q131" s="14" t="s">
        <v>74</v>
      </c>
      <c r="R131" s="14" t="s">
        <v>74</v>
      </c>
      <c r="S131" s="14" t="s">
        <v>74</v>
      </c>
      <c r="T131" s="36" t="s">
        <v>74</v>
      </c>
      <c r="U131" s="37" t="s">
        <v>74</v>
      </c>
      <c r="V131" s="8"/>
      <c r="W131" s="32"/>
      <c r="X131" s="32"/>
      <c r="Y131" s="32"/>
      <c r="Z131" s="38"/>
      <c r="AB131" s="14" t="s">
        <v>68</v>
      </c>
      <c r="AC131" s="14" t="s">
        <v>69</v>
      </c>
      <c r="AD131" s="14" t="s">
        <v>70</v>
      </c>
      <c r="AE131" s="14" t="s">
        <v>71</v>
      </c>
      <c r="AF131" s="14" t="s">
        <v>72</v>
      </c>
      <c r="AG131" s="14" t="s">
        <v>73</v>
      </c>
      <c r="AI131" s="16"/>
      <c r="AJ131" s="16"/>
      <c r="AK131" s="16"/>
      <c r="AM131" s="12"/>
      <c r="AN131" s="12"/>
      <c r="AO131" s="12"/>
    </row>
    <row r="132" spans="1:53" s="12" customFormat="1" ht="13" hidden="1" x14ac:dyDescent="0.15">
      <c r="B132" s="16" t="s">
        <v>32</v>
      </c>
      <c r="C132" s="16" t="s">
        <v>33</v>
      </c>
      <c r="D132" s="32">
        <f t="shared" ref="D132:J136" si="17">SUMIF($D$150:$D$347,$C132,F$150:F$347)</f>
        <v>31982839.284790874</v>
      </c>
      <c r="E132" s="32">
        <f t="shared" si="17"/>
        <v>982.21145732475611</v>
      </c>
      <c r="F132" s="32">
        <f t="shared" si="17"/>
        <v>354086.82696659537</v>
      </c>
      <c r="G132" s="32">
        <f t="shared" si="17"/>
        <v>59729.707638069485</v>
      </c>
      <c r="H132" s="32">
        <f t="shared" si="17"/>
        <v>115752.64814539676</v>
      </c>
      <c r="I132" s="32">
        <f t="shared" si="17"/>
        <v>115.73132398744383</v>
      </c>
      <c r="J132" s="32">
        <f t="shared" si="17"/>
        <v>0</v>
      </c>
      <c r="K132" s="32">
        <f t="shared" ref="K132:P136" si="18">SUMIF($D$150:$D$347,$C132,N$150:N$347)</f>
        <v>21164.16625237988</v>
      </c>
      <c r="L132" s="32">
        <f t="shared" si="18"/>
        <v>2312759.6778678969</v>
      </c>
      <c r="M132" s="32">
        <f t="shared" si="18"/>
        <v>600126.87410210515</v>
      </c>
      <c r="N132" s="32">
        <f t="shared" si="18"/>
        <v>532299.27341983479</v>
      </c>
      <c r="O132" s="32">
        <f t="shared" si="18"/>
        <v>1874.9558135496011</v>
      </c>
      <c r="P132" s="32">
        <f t="shared" si="18"/>
        <v>0</v>
      </c>
      <c r="Q132" s="32">
        <f t="shared" ref="Q132:T136" si="19">SUMIF($D$150:$D$347,$C132,U$150:U$347)</f>
        <v>8720159.0281197317</v>
      </c>
      <c r="R132" s="32">
        <f t="shared" si="19"/>
        <v>13287305.717694251</v>
      </c>
      <c r="S132" s="32">
        <f t="shared" si="19"/>
        <v>304633.83472772688</v>
      </c>
      <c r="T132" s="32">
        <f t="shared" si="19"/>
        <v>3954713.4310011924</v>
      </c>
      <c r="U132" s="25">
        <f>SUMIF($D$150:$D$347,$C132,Y$150:Y$347)+SUMIF($D$150:$D$347,$C132,Z$150:Z$347)</f>
        <v>1717135.2002608231</v>
      </c>
      <c r="V132" s="8"/>
      <c r="W132" s="32">
        <f t="shared" ref="W132:Z136" si="20">SUMIF($D$150:$D$347,$C132,AB$150:AB$347)</f>
        <v>19627569.659369279</v>
      </c>
      <c r="X132" s="32">
        <f t="shared" si="20"/>
        <v>9109167.9908773527</v>
      </c>
      <c r="Y132" s="32">
        <f t="shared" si="20"/>
        <v>2634981.5859340983</v>
      </c>
      <c r="Z132" s="38">
        <f t="shared" si="20"/>
        <v>611120.04861010599</v>
      </c>
      <c r="AA132" s="8"/>
      <c r="AB132" s="32">
        <f t="shared" ref="AB132:AG136" si="21">SUMIF($D$150:$D$347,$C132,AG$150:AG$347)</f>
        <v>623313.54389310442</v>
      </c>
      <c r="AC132" s="32">
        <f t="shared" si="21"/>
        <v>16599631.513244992</v>
      </c>
      <c r="AD132" s="32">
        <f t="shared" si="21"/>
        <v>4614628.2473603468</v>
      </c>
      <c r="AE132" s="32">
        <f t="shared" si="21"/>
        <v>3789285.0812636996</v>
      </c>
      <c r="AF132" s="32">
        <f t="shared" si="21"/>
        <v>3714390.9521476803</v>
      </c>
      <c r="AG132" s="32">
        <f t="shared" si="21"/>
        <v>2577268.5017573275</v>
      </c>
      <c r="AI132" s="39">
        <f t="shared" ref="AI132:AK136" si="22">SUMIF($D$150:$D$347,$C132,AR$150:AR$347)/SUMIF($D$150:$D$347,$C132,$T$150:$T$347)</f>
        <v>0.31520721642026878</v>
      </c>
      <c r="AJ132" s="39">
        <f t="shared" si="22"/>
        <v>0.50032537200191185</v>
      </c>
      <c r="AK132" s="39">
        <f t="shared" si="22"/>
        <v>0.18356437940793291</v>
      </c>
      <c r="AL132" s="7"/>
      <c r="AQ132" s="7"/>
      <c r="AR132" s="7"/>
      <c r="AS132" s="7"/>
      <c r="AT132" s="7"/>
    </row>
    <row r="133" spans="1:53" s="12" customFormat="1" ht="13" hidden="1" x14ac:dyDescent="0.15">
      <c r="B133" s="16"/>
      <c r="C133" s="16" t="s">
        <v>34</v>
      </c>
      <c r="D133" s="32">
        <f t="shared" si="17"/>
        <v>23476944.473518416</v>
      </c>
      <c r="E133" s="32">
        <f t="shared" si="17"/>
        <v>0</v>
      </c>
      <c r="F133" s="32">
        <f t="shared" si="17"/>
        <v>87485.829757933257</v>
      </c>
      <c r="G133" s="32">
        <f t="shared" si="17"/>
        <v>77387.850301569211</v>
      </c>
      <c r="H133" s="32">
        <f t="shared" si="17"/>
        <v>51039.707935473103</v>
      </c>
      <c r="I133" s="32">
        <f t="shared" si="17"/>
        <v>17995.628233360003</v>
      </c>
      <c r="J133" s="32">
        <f t="shared" si="17"/>
        <v>5.9405998485849532</v>
      </c>
      <c r="K133" s="32">
        <f t="shared" si="18"/>
        <v>0</v>
      </c>
      <c r="L133" s="32">
        <f t="shared" si="18"/>
        <v>1560257.2391191802</v>
      </c>
      <c r="M133" s="32">
        <f t="shared" si="18"/>
        <v>514260.04179864528</v>
      </c>
      <c r="N133" s="32">
        <f t="shared" si="18"/>
        <v>290094.53482848493</v>
      </c>
      <c r="O133" s="32">
        <f t="shared" si="18"/>
        <v>3828.1765258752721</v>
      </c>
      <c r="P133" s="32">
        <f t="shared" si="18"/>
        <v>147.32886334881422</v>
      </c>
      <c r="Q133" s="32">
        <f t="shared" si="19"/>
        <v>8772174.5921649951</v>
      </c>
      <c r="R133" s="32">
        <f t="shared" si="19"/>
        <v>7437376.7115298258</v>
      </c>
      <c r="S133" s="32">
        <f t="shared" si="19"/>
        <v>133946.32388108375</v>
      </c>
      <c r="T133" s="32">
        <f t="shared" si="19"/>
        <v>3716872.4110455886</v>
      </c>
      <c r="U133" s="25">
        <f>SUMIF($D$150:$D$347,$C133,Y$150:Y$347)+SUMIF($D$150:$D$347,$C133,Z$150:Z$347)</f>
        <v>814072.15693320183</v>
      </c>
      <c r="V133" s="8"/>
      <c r="W133" s="32">
        <f t="shared" si="20"/>
        <v>12784219.497705955</v>
      </c>
      <c r="X133" s="32">
        <f t="shared" si="20"/>
        <v>8147217.6996660363</v>
      </c>
      <c r="Y133" s="32">
        <f t="shared" si="20"/>
        <v>1923723.8944151676</v>
      </c>
      <c r="Z133" s="38">
        <f t="shared" si="20"/>
        <v>621783.38173128653</v>
      </c>
      <c r="AA133" s="8"/>
      <c r="AB133" s="32">
        <f t="shared" si="21"/>
        <v>0</v>
      </c>
      <c r="AC133" s="32">
        <f t="shared" si="21"/>
        <v>12432092.702914296</v>
      </c>
      <c r="AD133" s="32">
        <f t="shared" si="21"/>
        <v>2463264.7074190192</v>
      </c>
      <c r="AE133" s="32">
        <f t="shared" si="21"/>
        <v>5388279.6724585649</v>
      </c>
      <c r="AF133" s="32">
        <f t="shared" si="21"/>
        <v>1884031.0055852174</v>
      </c>
      <c r="AG133" s="32">
        <f t="shared" si="21"/>
        <v>1308958.658236271</v>
      </c>
      <c r="AI133" s="39">
        <f t="shared" si="22"/>
        <v>0.32043645714200547</v>
      </c>
      <c r="AJ133" s="39">
        <f t="shared" si="22"/>
        <v>0.57607741072376106</v>
      </c>
      <c r="AK133" s="39">
        <f t="shared" si="22"/>
        <v>9.5271950601565819E-2</v>
      </c>
      <c r="AL133" s="7"/>
      <c r="AQ133" s="7"/>
      <c r="AR133" s="7"/>
      <c r="AS133" s="7"/>
      <c r="AT133" s="7"/>
    </row>
    <row r="134" spans="1:53" s="12" customFormat="1" ht="13" hidden="1" x14ac:dyDescent="0.15">
      <c r="B134" s="16"/>
      <c r="C134" s="16" t="s">
        <v>35</v>
      </c>
      <c r="D134" s="32">
        <f t="shared" si="17"/>
        <v>20924843.688757166</v>
      </c>
      <c r="E134" s="32">
        <f t="shared" si="17"/>
        <v>388349.99425410107</v>
      </c>
      <c r="F134" s="32">
        <f t="shared" si="17"/>
        <v>432175.50565803907</v>
      </c>
      <c r="G134" s="32">
        <f t="shared" si="17"/>
        <v>284736.41803786153</v>
      </c>
      <c r="H134" s="32">
        <f t="shared" si="17"/>
        <v>241254.42454410219</v>
      </c>
      <c r="I134" s="32">
        <f t="shared" si="17"/>
        <v>188220.90502657436</v>
      </c>
      <c r="J134" s="32">
        <f t="shared" si="17"/>
        <v>0</v>
      </c>
      <c r="K134" s="32">
        <f t="shared" si="18"/>
        <v>1144385.3326250447</v>
      </c>
      <c r="L134" s="32">
        <f t="shared" si="18"/>
        <v>759556.86137675284</v>
      </c>
      <c r="M134" s="32">
        <f t="shared" si="18"/>
        <v>471398.53207514354</v>
      </c>
      <c r="N134" s="32">
        <f t="shared" si="18"/>
        <v>429764.71326889045</v>
      </c>
      <c r="O134" s="32">
        <f t="shared" si="18"/>
        <v>200624.90631436527</v>
      </c>
      <c r="P134" s="32">
        <f t="shared" si="18"/>
        <v>0</v>
      </c>
      <c r="Q134" s="32">
        <f t="shared" si="19"/>
        <v>5122501.6000933992</v>
      </c>
      <c r="R134" s="32">
        <f t="shared" si="19"/>
        <v>5834625.8486987511</v>
      </c>
      <c r="S134" s="32">
        <f t="shared" si="19"/>
        <v>655499.27233531792</v>
      </c>
      <c r="T134" s="32">
        <f t="shared" si="19"/>
        <v>4357689.5972994203</v>
      </c>
      <c r="U134" s="25">
        <f>SUMIF($D$150:$D$347,$C134,Y$150:Y$347)+SUMIF($D$150:$D$347,$C134,Z$150:Z$347)</f>
        <v>414059.77714940219</v>
      </c>
      <c r="V134" s="8"/>
      <c r="W134" s="32">
        <f t="shared" si="20"/>
        <v>8436584.4111417402</v>
      </c>
      <c r="X134" s="32">
        <f t="shared" si="20"/>
        <v>8315608.2265710654</v>
      </c>
      <c r="Y134" s="32">
        <f t="shared" si="20"/>
        <v>4068696.7952610208</v>
      </c>
      <c r="Z134" s="38">
        <f t="shared" si="20"/>
        <v>103954.25578331939</v>
      </c>
      <c r="AA134" s="13"/>
      <c r="AB134" s="32">
        <f t="shared" si="21"/>
        <v>5027276.5267661018</v>
      </c>
      <c r="AC134" s="32">
        <f t="shared" si="21"/>
        <v>3958735.9698783257</v>
      </c>
      <c r="AD134" s="32">
        <f t="shared" si="21"/>
        <v>2566752.0560971377</v>
      </c>
      <c r="AE134" s="32">
        <f t="shared" si="21"/>
        <v>5846933.9903664188</v>
      </c>
      <c r="AF134" s="32">
        <f t="shared" si="21"/>
        <v>3509373.7808014946</v>
      </c>
      <c r="AG134" s="32">
        <f t="shared" si="21"/>
        <v>0</v>
      </c>
      <c r="AI134" s="39">
        <f t="shared" si="22"/>
        <v>0.2343154116569536</v>
      </c>
      <c r="AJ134" s="39">
        <f t="shared" si="22"/>
        <v>0.47307984638027156</v>
      </c>
      <c r="AK134" s="39">
        <f t="shared" si="22"/>
        <v>0.29260474196277486</v>
      </c>
      <c r="AL134" s="7"/>
      <c r="AQ134" s="7"/>
      <c r="AR134" s="7"/>
      <c r="AS134" s="7"/>
      <c r="AT134" s="7"/>
    </row>
    <row r="135" spans="1:53" s="12" customFormat="1" ht="13" hidden="1" x14ac:dyDescent="0.15">
      <c r="B135" s="16"/>
      <c r="C135" s="16" t="s">
        <v>36</v>
      </c>
      <c r="D135" s="32">
        <f t="shared" si="17"/>
        <v>34970743.347139098</v>
      </c>
      <c r="E135" s="32">
        <f t="shared" si="17"/>
        <v>22382.511964115241</v>
      </c>
      <c r="F135" s="32">
        <f t="shared" si="17"/>
        <v>15484.379589493165</v>
      </c>
      <c r="G135" s="32">
        <f t="shared" si="17"/>
        <v>70983.292639543317</v>
      </c>
      <c r="H135" s="32">
        <f t="shared" si="17"/>
        <v>94448.240993303494</v>
      </c>
      <c r="I135" s="32">
        <f t="shared" si="17"/>
        <v>71646.675176793098</v>
      </c>
      <c r="J135" s="32">
        <f t="shared" si="17"/>
        <v>0</v>
      </c>
      <c r="K135" s="32">
        <f t="shared" si="18"/>
        <v>1163524.0148902789</v>
      </c>
      <c r="L135" s="32">
        <f t="shared" si="18"/>
        <v>234779.91805493264</v>
      </c>
      <c r="M135" s="32">
        <f t="shared" si="18"/>
        <v>619454.24426809791</v>
      </c>
      <c r="N135" s="32">
        <f t="shared" si="18"/>
        <v>307239.4955152102</v>
      </c>
      <c r="O135" s="32">
        <f t="shared" si="18"/>
        <v>144858.48197968106</v>
      </c>
      <c r="P135" s="32">
        <f t="shared" si="18"/>
        <v>0</v>
      </c>
      <c r="Q135" s="32">
        <f t="shared" si="19"/>
        <v>5252335.2498718491</v>
      </c>
      <c r="R135" s="32">
        <f t="shared" si="19"/>
        <v>11730561.946231116</v>
      </c>
      <c r="S135" s="32">
        <f t="shared" si="19"/>
        <v>292856.62435860658</v>
      </c>
      <c r="T135" s="32">
        <f t="shared" si="19"/>
        <v>14482322.14335651</v>
      </c>
      <c r="U135" s="25">
        <f>SUMIF($D$150:$D$347,$C135,Y$150:Y$347)+SUMIF($D$150:$D$347,$C135,Z$150:Z$347)</f>
        <v>467866.12824955682</v>
      </c>
      <c r="V135" s="8"/>
      <c r="W135" s="32">
        <f t="shared" si="20"/>
        <v>20667451.324571751</v>
      </c>
      <c r="X135" s="32">
        <f t="shared" si="20"/>
        <v>11941422.71855972</v>
      </c>
      <c r="Y135" s="32">
        <f t="shared" si="20"/>
        <v>2022922.5879942747</v>
      </c>
      <c r="Z135" s="38">
        <f t="shared" si="20"/>
        <v>338946.71601337119</v>
      </c>
      <c r="AA135" s="8"/>
      <c r="AB135" s="32">
        <f t="shared" si="21"/>
        <v>9308540.1429811139</v>
      </c>
      <c r="AC135" s="32">
        <f t="shared" si="21"/>
        <v>2457013.9529691515</v>
      </c>
      <c r="AD135" s="32">
        <f t="shared" si="21"/>
        <v>6264337.0537788952</v>
      </c>
      <c r="AE135" s="32">
        <f t="shared" si="21"/>
        <v>1877031.4531077426</v>
      </c>
      <c r="AF135" s="32">
        <f t="shared" si="21"/>
        <v>15055361.190422032</v>
      </c>
      <c r="AG135" s="32">
        <f t="shared" si="21"/>
        <v>0</v>
      </c>
      <c r="AI135" s="39">
        <f t="shared" si="22"/>
        <v>0.26327305730515638</v>
      </c>
      <c r="AJ135" s="39">
        <f t="shared" si="22"/>
        <v>0.53699462062897474</v>
      </c>
      <c r="AK135" s="39">
        <f t="shared" si="22"/>
        <v>0.19647396245457413</v>
      </c>
      <c r="AL135" s="7"/>
      <c r="AQ135" s="7"/>
      <c r="AR135" s="7"/>
      <c r="AS135" s="7"/>
      <c r="AT135" s="7"/>
    </row>
    <row r="136" spans="1:53" s="12" customFormat="1" ht="13" hidden="1" x14ac:dyDescent="0.15">
      <c r="B136" s="16"/>
      <c r="C136" s="16" t="s">
        <v>37</v>
      </c>
      <c r="D136" s="32">
        <f t="shared" si="17"/>
        <v>20421678.609770149</v>
      </c>
      <c r="E136" s="32">
        <f t="shared" si="17"/>
        <v>77965.445439422358</v>
      </c>
      <c r="F136" s="32">
        <f t="shared" si="17"/>
        <v>29958.147904372447</v>
      </c>
      <c r="G136" s="32">
        <f t="shared" si="17"/>
        <v>16217.834359243348</v>
      </c>
      <c r="H136" s="32">
        <f t="shared" si="17"/>
        <v>68826.043145386386</v>
      </c>
      <c r="I136" s="32">
        <f t="shared" si="17"/>
        <v>996.01341050562246</v>
      </c>
      <c r="J136" s="32">
        <f t="shared" si="17"/>
        <v>71.694045823092537</v>
      </c>
      <c r="K136" s="32">
        <f t="shared" si="18"/>
        <v>780818.40121360705</v>
      </c>
      <c r="L136" s="32">
        <f t="shared" si="18"/>
        <v>406522.86914528598</v>
      </c>
      <c r="M136" s="32">
        <f t="shared" si="18"/>
        <v>100375.90805330037</v>
      </c>
      <c r="N136" s="32">
        <f t="shared" si="18"/>
        <v>231103.94807728025</v>
      </c>
      <c r="O136" s="32">
        <f t="shared" si="18"/>
        <v>2748.4986016658272</v>
      </c>
      <c r="P136" s="32">
        <f t="shared" si="18"/>
        <v>42.087269713053757</v>
      </c>
      <c r="Q136" s="32">
        <f t="shared" si="19"/>
        <v>9388009.309662452</v>
      </c>
      <c r="R136" s="32">
        <f t="shared" si="19"/>
        <v>7636439.039898538</v>
      </c>
      <c r="S136" s="32">
        <f t="shared" si="19"/>
        <v>129107.72966171901</v>
      </c>
      <c r="T136" s="32">
        <f t="shared" si="19"/>
        <v>1123214.8985180757</v>
      </c>
      <c r="U136" s="25">
        <f>SUMIF($D$150:$D$347,$C136,Y$150:Y$347)+SUMIF($D$150:$D$347,$C136,Z$150:Z$347)</f>
        <v>429260.74136374885</v>
      </c>
      <c r="V136" s="8"/>
      <c r="W136" s="32">
        <f t="shared" si="20"/>
        <v>13530917.312399816</v>
      </c>
      <c r="X136" s="32">
        <f t="shared" si="20"/>
        <v>5149723.1805794109</v>
      </c>
      <c r="Y136" s="32">
        <f t="shared" si="20"/>
        <v>1569761.3453299366</v>
      </c>
      <c r="Z136" s="38">
        <f t="shared" si="20"/>
        <v>171276.77146098</v>
      </c>
      <c r="AA136" s="8"/>
      <c r="AB136" s="32">
        <f t="shared" si="21"/>
        <v>11596011.765939025</v>
      </c>
      <c r="AC136" s="32">
        <f t="shared" si="21"/>
        <v>3396577.1139459857</v>
      </c>
      <c r="AD136" s="32">
        <f t="shared" si="21"/>
        <v>1489473.1750883274</v>
      </c>
      <c r="AE136" s="32">
        <f t="shared" si="21"/>
        <v>2574218.3918176512</v>
      </c>
      <c r="AF136" s="32">
        <f t="shared" si="21"/>
        <v>1326167.655760858</v>
      </c>
      <c r="AG136" s="32">
        <f t="shared" si="21"/>
        <v>24961.937568517165</v>
      </c>
      <c r="AI136" s="39">
        <f t="shared" si="22"/>
        <v>0.30771651423669599</v>
      </c>
      <c r="AJ136" s="39">
        <f t="shared" si="22"/>
        <v>0.58143374224700217</v>
      </c>
      <c r="AK136" s="39">
        <f t="shared" si="22"/>
        <v>0.10894912808286716</v>
      </c>
      <c r="AL136" s="7"/>
      <c r="AQ136" s="7"/>
      <c r="AR136" s="7"/>
      <c r="AS136" s="7"/>
      <c r="AT136" s="7"/>
    </row>
    <row r="137" spans="1:53" s="12" customFormat="1" ht="13" hidden="1" x14ac:dyDescent="0.15">
      <c r="B137" s="16"/>
      <c r="C137" s="14" t="s">
        <v>38</v>
      </c>
      <c r="D137" s="17">
        <f>SUM(D132:D136)</f>
        <v>131777049.4039757</v>
      </c>
      <c r="E137" s="17">
        <f t="shared" ref="E137:U137" si="23">SUM(E132:E136)</f>
        <v>489680.16311496345</v>
      </c>
      <c r="F137" s="17">
        <f t="shared" si="23"/>
        <v>919190.68987643335</v>
      </c>
      <c r="G137" s="17">
        <f t="shared" si="23"/>
        <v>509055.10297628684</v>
      </c>
      <c r="H137" s="17">
        <f t="shared" si="23"/>
        <v>571321.06476366194</v>
      </c>
      <c r="I137" s="17">
        <f t="shared" si="23"/>
        <v>278974.95317122049</v>
      </c>
      <c r="J137" s="17">
        <f t="shared" si="23"/>
        <v>77.63464567167749</v>
      </c>
      <c r="K137" s="17">
        <f t="shared" si="23"/>
        <v>3109891.9149813103</v>
      </c>
      <c r="L137" s="17">
        <f t="shared" si="23"/>
        <v>5273876.5655640494</v>
      </c>
      <c r="M137" s="17">
        <f t="shared" si="23"/>
        <v>2305615.6002972922</v>
      </c>
      <c r="N137" s="17">
        <f t="shared" si="23"/>
        <v>1790501.9651097006</v>
      </c>
      <c r="O137" s="17">
        <f t="shared" si="23"/>
        <v>353935.01923513704</v>
      </c>
      <c r="P137" s="17">
        <f t="shared" si="23"/>
        <v>189.41613306186798</v>
      </c>
      <c r="Q137" s="17">
        <f t="shared" si="23"/>
        <v>37255179.779912427</v>
      </c>
      <c r="R137" s="17">
        <f t="shared" si="23"/>
        <v>45926309.26405248</v>
      </c>
      <c r="S137" s="17">
        <f t="shared" si="23"/>
        <v>1516043.7849644539</v>
      </c>
      <c r="T137" s="17">
        <f t="shared" si="23"/>
        <v>27634812.481220786</v>
      </c>
      <c r="U137" s="25">
        <f t="shared" si="23"/>
        <v>3842394.0039567328</v>
      </c>
      <c r="V137" s="40"/>
      <c r="W137" s="17">
        <f>SUM(W132:W136)</f>
        <v>75046742.205188543</v>
      </c>
      <c r="X137" s="17">
        <f>SUM(X132:X136)</f>
        <v>42663139.816253588</v>
      </c>
      <c r="Y137" s="17">
        <f>SUM(Y132:Y136)</f>
        <v>12220086.208934497</v>
      </c>
      <c r="Z137" s="27">
        <f>SUM(Z132:Z136)</f>
        <v>1847081.1735990632</v>
      </c>
      <c r="AA137" s="8"/>
      <c r="AB137" s="17">
        <f t="shared" ref="AB137:AG137" si="24">SUM(AB132:AB136)</f>
        <v>26555141.979579344</v>
      </c>
      <c r="AC137" s="17">
        <f t="shared" si="24"/>
        <v>38844051.252952747</v>
      </c>
      <c r="AD137" s="17">
        <f t="shared" si="24"/>
        <v>17398455.239743724</v>
      </c>
      <c r="AE137" s="17">
        <f t="shared" si="24"/>
        <v>19475748.589014076</v>
      </c>
      <c r="AF137" s="17">
        <f t="shared" si="24"/>
        <v>25489324.584717281</v>
      </c>
      <c r="AG137" s="17">
        <f t="shared" si="24"/>
        <v>3911189.0975621152</v>
      </c>
      <c r="AI137" s="41">
        <f>AVERAGE(AI132:AI136)</f>
        <v>0.28818973135221604</v>
      </c>
      <c r="AJ137" s="41">
        <f>AVERAGE(AJ132:AJ136)</f>
        <v>0.53358219839638432</v>
      </c>
      <c r="AK137" s="41">
        <f>AVERAGE(AK132:AK136)</f>
        <v>0.17537283250194297</v>
      </c>
      <c r="AL137" s="7"/>
      <c r="AQ137" s="7"/>
      <c r="AR137" s="7"/>
      <c r="AS137" s="7"/>
      <c r="AT137" s="7"/>
    </row>
    <row r="138" spans="1:53" s="12" customFormat="1" ht="13" hidden="1" x14ac:dyDescent="0.15">
      <c r="B138" s="20"/>
      <c r="C138" s="20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3"/>
      <c r="V138" s="8"/>
      <c r="W138" s="42"/>
      <c r="X138" s="42"/>
      <c r="Y138" s="42"/>
      <c r="Z138" s="44"/>
      <c r="AA138" s="8"/>
      <c r="AB138" s="42"/>
      <c r="AC138" s="42"/>
      <c r="AD138" s="42"/>
      <c r="AE138" s="42"/>
      <c r="AF138" s="42"/>
      <c r="AG138" s="42"/>
      <c r="AI138" s="45"/>
      <c r="AJ138" s="45"/>
      <c r="AK138" s="45"/>
      <c r="AL138" s="7"/>
      <c r="AQ138" s="7"/>
      <c r="AR138" s="7"/>
      <c r="AS138" s="7"/>
      <c r="AT138" s="7"/>
    </row>
    <row r="139" spans="1:53" s="12" customFormat="1" ht="13" hidden="1" x14ac:dyDescent="0.15">
      <c r="B139" s="16" t="s">
        <v>39</v>
      </c>
      <c r="C139" s="16" t="s">
        <v>40</v>
      </c>
      <c r="D139" s="32">
        <f t="shared" ref="D139:J142" si="25">SUMIF($E$150:$E$347,$C139,F$150:F$347)</f>
        <v>9378815.8045602404</v>
      </c>
      <c r="E139" s="32">
        <f t="shared" si="25"/>
        <v>2294.8698443820786</v>
      </c>
      <c r="F139" s="32">
        <f t="shared" si="25"/>
        <v>242183.37461935222</v>
      </c>
      <c r="G139" s="32">
        <f t="shared" si="25"/>
        <v>89555.966024454421</v>
      </c>
      <c r="H139" s="32">
        <f t="shared" si="25"/>
        <v>179500.13132002283</v>
      </c>
      <c r="I139" s="32">
        <f t="shared" si="25"/>
        <v>25331.834585549426</v>
      </c>
      <c r="J139" s="32">
        <f t="shared" si="25"/>
        <v>0</v>
      </c>
      <c r="K139" s="32">
        <f t="shared" ref="K139:P142" si="26">SUMIF($E$150:$E$347,$C139,N$150:N$347)</f>
        <v>3676.909945336804</v>
      </c>
      <c r="L139" s="32">
        <f t="shared" si="26"/>
        <v>388033.53528439393</v>
      </c>
      <c r="M139" s="32">
        <f t="shared" si="26"/>
        <v>143489.28020718598</v>
      </c>
      <c r="N139" s="32">
        <f t="shared" si="26"/>
        <v>287600.54503987293</v>
      </c>
      <c r="O139" s="32">
        <f t="shared" si="26"/>
        <v>40587.432332709628</v>
      </c>
      <c r="P139" s="32">
        <f t="shared" si="26"/>
        <v>0</v>
      </c>
      <c r="Q139" s="32">
        <f t="shared" ref="Q139:T142" si="27">SUMIF($E$150:$E$347,$C139,U$150:U$347)</f>
        <v>1719429.4057751507</v>
      </c>
      <c r="R139" s="32">
        <f t="shared" si="27"/>
        <v>3306373.1882306444</v>
      </c>
      <c r="S139" s="32">
        <f t="shared" si="27"/>
        <v>263714.67644926551</v>
      </c>
      <c r="T139" s="32">
        <f t="shared" si="27"/>
        <v>2601373.3774638232</v>
      </c>
      <c r="U139" s="25">
        <f>SUMIF($E$150:$E$347,$C139,Y$150:Y$347)+SUMIF($E$150:$E$347,$C139,Z$150:Z$347)</f>
        <v>85671.277438096062</v>
      </c>
      <c r="V139" s="8"/>
      <c r="W139" s="32">
        <f t="shared" ref="W139:Z142" si="28">SUMIF($E$150:$E$347,$C139,AB$150:AB$347)</f>
        <v>2774883.6649062578</v>
      </c>
      <c r="X139" s="32">
        <f t="shared" si="28"/>
        <v>4214426.2607295997</v>
      </c>
      <c r="Y139" s="32">
        <f t="shared" si="28"/>
        <v>2321875.9289977523</v>
      </c>
      <c r="Z139" s="38">
        <f t="shared" si="28"/>
        <v>67629.949926614732</v>
      </c>
      <c r="AA139" s="8"/>
      <c r="AB139" s="32">
        <f t="shared" ref="AB139:AG142" si="29">SUMIF($E$150:$E$347,$C139,AG$150:AG$347)</f>
        <v>29099.651796809056</v>
      </c>
      <c r="AC139" s="32">
        <f t="shared" si="29"/>
        <v>2230864.8227858883</v>
      </c>
      <c r="AD139" s="32">
        <f t="shared" si="29"/>
        <v>1474740.94109592</v>
      </c>
      <c r="AE139" s="32">
        <f t="shared" si="29"/>
        <v>3959123.5960132955</v>
      </c>
      <c r="AF139" s="32">
        <f t="shared" si="29"/>
        <v>1684986.7928683273</v>
      </c>
      <c r="AG139" s="32">
        <f t="shared" si="29"/>
        <v>0</v>
      </c>
      <c r="AI139" s="39">
        <f t="shared" ref="AI139:AK142" si="30">SUMIF($E$150:$E$347,$C139,AR$150:AR$347)/SUMIF($E$150:$E$347,$C139,$T$150:$T$347)</f>
        <v>0.16999999999999998</v>
      </c>
      <c r="AJ139" s="39">
        <f t="shared" si="30"/>
        <v>0.48</v>
      </c>
      <c r="AK139" s="39">
        <f t="shared" si="30"/>
        <v>0.34999999999999992</v>
      </c>
      <c r="AL139" s="7"/>
      <c r="AQ139" s="7"/>
      <c r="AR139" s="7"/>
      <c r="AS139" s="7"/>
      <c r="AT139" s="7"/>
    </row>
    <row r="140" spans="1:53" s="12" customFormat="1" ht="13" hidden="1" x14ac:dyDescent="0.15">
      <c r="B140" s="16"/>
      <c r="C140" s="16" t="s">
        <v>41</v>
      </c>
      <c r="D140" s="32">
        <f>SUMIF($E$150:$E$347,$C140,F$150:F$347)</f>
        <v>2988426.0995697901</v>
      </c>
      <c r="E140" s="32">
        <f t="shared" si="25"/>
        <v>203654.3566228601</v>
      </c>
      <c r="F140" s="32">
        <f t="shared" si="25"/>
        <v>151517.87728473218</v>
      </c>
      <c r="G140" s="32">
        <f t="shared" si="25"/>
        <v>151984.82123183538</v>
      </c>
      <c r="H140" s="32">
        <f t="shared" si="25"/>
        <v>4194.70079738399</v>
      </c>
      <c r="I140" s="32">
        <f t="shared" si="25"/>
        <v>57606.329123263444</v>
      </c>
      <c r="J140" s="32">
        <f t="shared" si="25"/>
        <v>0</v>
      </c>
      <c r="K140" s="32">
        <f t="shared" si="26"/>
        <v>395666.94900017738</v>
      </c>
      <c r="L140" s="32">
        <f t="shared" si="26"/>
        <v>294374.33707963128</v>
      </c>
      <c r="M140" s="32">
        <f t="shared" si="26"/>
        <v>295281.53243733512</v>
      </c>
      <c r="N140" s="32">
        <f t="shared" si="26"/>
        <v>8149.6143465424566</v>
      </c>
      <c r="O140" s="32">
        <f t="shared" si="26"/>
        <v>111919.63120882833</v>
      </c>
      <c r="P140" s="32">
        <f t="shared" si="26"/>
        <v>0</v>
      </c>
      <c r="Q140" s="32">
        <f t="shared" si="27"/>
        <v>662111.01313259173</v>
      </c>
      <c r="R140" s="32">
        <f t="shared" si="27"/>
        <v>299238.03986730776</v>
      </c>
      <c r="S140" s="32">
        <f t="shared" si="27"/>
        <v>207287.45239686192</v>
      </c>
      <c r="T140" s="32">
        <f t="shared" si="27"/>
        <v>81567.498105918174</v>
      </c>
      <c r="U140" s="25">
        <f>SUMIF($E$150:$E$347,$C140,Y$150:Y$347)+SUMIF($E$150:$E$347,$C140,Z$150:Z$347)</f>
        <v>63871.946934521424</v>
      </c>
      <c r="V140" s="8"/>
      <c r="W140" s="32">
        <f t="shared" si="28"/>
        <v>2115386.1917588101</v>
      </c>
      <c r="X140" s="32">
        <f t="shared" si="28"/>
        <v>672232.67563545599</v>
      </c>
      <c r="Y140" s="32">
        <f t="shared" si="28"/>
        <v>194110.6739655131</v>
      </c>
      <c r="Z140" s="38">
        <f t="shared" si="28"/>
        <v>6696.5582100152915</v>
      </c>
      <c r="AA140" s="8"/>
      <c r="AB140" s="32">
        <f t="shared" si="29"/>
        <v>1018914.3381396685</v>
      </c>
      <c r="AC140" s="32">
        <f t="shared" si="29"/>
        <v>942718.43787893734</v>
      </c>
      <c r="AD140" s="32">
        <f t="shared" si="29"/>
        <v>519269.81558907661</v>
      </c>
      <c r="AE140" s="32">
        <f t="shared" si="29"/>
        <v>198344.52981193658</v>
      </c>
      <c r="AF140" s="32">
        <f t="shared" si="29"/>
        <v>309178.97815017099</v>
      </c>
      <c r="AG140" s="32">
        <f t="shared" si="29"/>
        <v>0</v>
      </c>
      <c r="AI140" s="39">
        <f t="shared" si="30"/>
        <v>0.25</v>
      </c>
      <c r="AJ140" s="39">
        <f t="shared" si="30"/>
        <v>0.42</v>
      </c>
      <c r="AK140" s="39">
        <f t="shared" si="30"/>
        <v>0.33</v>
      </c>
      <c r="AL140" s="7"/>
      <c r="AQ140" s="7"/>
      <c r="AR140" s="7"/>
      <c r="AS140" s="7"/>
      <c r="AT140" s="7"/>
    </row>
    <row r="141" spans="1:53" s="12" customFormat="1" ht="13" hidden="1" x14ac:dyDescent="0.15">
      <c r="B141" s="16"/>
      <c r="C141" s="16" t="s">
        <v>42</v>
      </c>
      <c r="D141" s="32">
        <f>SUMIF($E$150:$E$347,$C141,F$150:F$347)</f>
        <v>4297226.1595252408</v>
      </c>
      <c r="E141" s="32">
        <f t="shared" si="25"/>
        <v>0</v>
      </c>
      <c r="F141" s="32">
        <f t="shared" si="25"/>
        <v>106459.05582452846</v>
      </c>
      <c r="G141" s="32">
        <f t="shared" si="25"/>
        <v>4338.7946326859274</v>
      </c>
      <c r="H141" s="32">
        <f t="shared" si="25"/>
        <v>67476.634411603241</v>
      </c>
      <c r="I141" s="32">
        <f t="shared" si="25"/>
        <v>0</v>
      </c>
      <c r="J141" s="32">
        <f t="shared" si="25"/>
        <v>0</v>
      </c>
      <c r="K141" s="32">
        <f t="shared" si="26"/>
        <v>0</v>
      </c>
      <c r="L141" s="32">
        <f t="shared" si="26"/>
        <v>880715.46627887315</v>
      </c>
      <c r="M141" s="32">
        <f t="shared" si="26"/>
        <v>17986.224437930163</v>
      </c>
      <c r="N141" s="32">
        <f t="shared" si="26"/>
        <v>194383.22690246679</v>
      </c>
      <c r="O141" s="32">
        <f t="shared" si="26"/>
        <v>0</v>
      </c>
      <c r="P141" s="32">
        <f t="shared" si="26"/>
        <v>0</v>
      </c>
      <c r="Q141" s="32">
        <f t="shared" si="27"/>
        <v>1513487.8709079775</v>
      </c>
      <c r="R141" s="32">
        <f t="shared" si="27"/>
        <v>1201302.0409459108</v>
      </c>
      <c r="S141" s="32">
        <f t="shared" si="27"/>
        <v>144431.14258332137</v>
      </c>
      <c r="T141" s="32">
        <f t="shared" si="27"/>
        <v>16228.66015842335</v>
      </c>
      <c r="U141" s="25">
        <f>SUMIF($E$150:$E$347,$C141,Y$150:Y$347)+SUMIF($E$150:$E$347,$C141,Z$150:Z$347)</f>
        <v>150417.04244151915</v>
      </c>
      <c r="V141" s="8"/>
      <c r="W141" s="32">
        <f t="shared" si="28"/>
        <v>1932126.8590095616</v>
      </c>
      <c r="X141" s="32">
        <f t="shared" si="28"/>
        <v>1863591.0610723749</v>
      </c>
      <c r="Y141" s="32">
        <f t="shared" si="28"/>
        <v>441280.42403817119</v>
      </c>
      <c r="Z141" s="38">
        <f t="shared" si="28"/>
        <v>60227.815405130255</v>
      </c>
      <c r="AA141" s="8"/>
      <c r="AB141" s="32">
        <f t="shared" si="29"/>
        <v>0</v>
      </c>
      <c r="AC141" s="32">
        <f t="shared" si="29"/>
        <v>3328403.969040256</v>
      </c>
      <c r="AD141" s="32">
        <f t="shared" si="29"/>
        <v>46892.447679934747</v>
      </c>
      <c r="AE141" s="32">
        <f t="shared" si="29"/>
        <v>876937.76312629227</v>
      </c>
      <c r="AF141" s="32">
        <f t="shared" si="29"/>
        <v>0</v>
      </c>
      <c r="AG141" s="32">
        <f t="shared" si="29"/>
        <v>44674.294056883933</v>
      </c>
      <c r="AI141" s="39">
        <f t="shared" si="30"/>
        <v>0.35058532038139173</v>
      </c>
      <c r="AJ141" s="39">
        <f t="shared" si="30"/>
        <v>0.46128988652910241</v>
      </c>
      <c r="AK141" s="39">
        <f t="shared" si="30"/>
        <v>0.18215390042018073</v>
      </c>
      <c r="AL141" s="7"/>
      <c r="AQ141" s="7"/>
      <c r="AR141" s="7"/>
      <c r="AS141" s="7"/>
      <c r="AT141" s="7"/>
    </row>
    <row r="142" spans="1:53" s="12" customFormat="1" ht="13" hidden="1" x14ac:dyDescent="0.15">
      <c r="B142" s="16"/>
      <c r="C142" s="16" t="s">
        <v>43</v>
      </c>
      <c r="D142" s="32">
        <f>SUMIF($E$150:$E$347,$C142,F$150:F$347)</f>
        <v>9300491.7562821507</v>
      </c>
      <c r="E142" s="32">
        <f t="shared" si="25"/>
        <v>48.714728674052161</v>
      </c>
      <c r="F142" s="32">
        <f t="shared" si="25"/>
        <v>226277.01964423966</v>
      </c>
      <c r="G142" s="32">
        <f t="shared" si="25"/>
        <v>36778.339647469948</v>
      </c>
      <c r="H142" s="32">
        <f t="shared" si="25"/>
        <v>15223.631080519439</v>
      </c>
      <c r="I142" s="32">
        <f t="shared" si="25"/>
        <v>42.200873525636041</v>
      </c>
      <c r="J142" s="32">
        <f t="shared" si="25"/>
        <v>0</v>
      </c>
      <c r="K142" s="32">
        <f t="shared" si="26"/>
        <v>263.96777590124583</v>
      </c>
      <c r="L142" s="32">
        <f t="shared" si="26"/>
        <v>1226114.6318334618</v>
      </c>
      <c r="M142" s="32">
        <f t="shared" si="26"/>
        <v>199288.7322239026</v>
      </c>
      <c r="N142" s="32">
        <f t="shared" si="26"/>
        <v>82491.438356430182</v>
      </c>
      <c r="O142" s="32">
        <f t="shared" si="26"/>
        <v>228.67151329502209</v>
      </c>
      <c r="P142" s="32">
        <f t="shared" si="26"/>
        <v>0</v>
      </c>
      <c r="Q142" s="32">
        <f t="shared" si="27"/>
        <v>3007230.248815062</v>
      </c>
      <c r="R142" s="32">
        <f t="shared" si="27"/>
        <v>3215517.7144619422</v>
      </c>
      <c r="S142" s="32">
        <f t="shared" si="27"/>
        <v>133109.767467789</v>
      </c>
      <c r="T142" s="32">
        <f t="shared" si="27"/>
        <v>902608.43055818498</v>
      </c>
      <c r="U142" s="25">
        <f>SUMIF($E$150:$E$347,$C142,Y$150:Y$347)+SUMIF($E$150:$E$347,$C142,Z$150:Z$347)</f>
        <v>255268.24730175151</v>
      </c>
      <c r="V142" s="8"/>
      <c r="W142" s="32">
        <f t="shared" si="28"/>
        <v>4679151.6631826703</v>
      </c>
      <c r="X142" s="32">
        <f t="shared" si="28"/>
        <v>3525854.3530338304</v>
      </c>
      <c r="Y142" s="32">
        <f t="shared" si="28"/>
        <v>1024265.5104610909</v>
      </c>
      <c r="Z142" s="38">
        <f t="shared" si="28"/>
        <v>71220.229604542241</v>
      </c>
      <c r="AA142" s="8"/>
      <c r="AB142" s="32">
        <f t="shared" si="29"/>
        <v>11798.603842019536</v>
      </c>
      <c r="AC142" s="32">
        <f t="shared" si="29"/>
        <v>5389596.8407493047</v>
      </c>
      <c r="AD142" s="32">
        <f t="shared" si="29"/>
        <v>1655196.4272262512</v>
      </c>
      <c r="AE142" s="32">
        <f t="shared" si="29"/>
        <v>1606552.9952425444</v>
      </c>
      <c r="AF142" s="32">
        <f t="shared" si="29"/>
        <v>388993.99775567657</v>
      </c>
      <c r="AG142" s="32">
        <f t="shared" si="29"/>
        <v>248352.89146635353</v>
      </c>
      <c r="AI142" s="39">
        <f t="shared" si="30"/>
        <v>0.39000000000000007</v>
      </c>
      <c r="AJ142" s="39">
        <f t="shared" si="30"/>
        <v>0.52</v>
      </c>
      <c r="AK142" s="39">
        <f t="shared" si="30"/>
        <v>0.09</v>
      </c>
      <c r="AL142" s="7"/>
      <c r="AQ142" s="7"/>
      <c r="AR142" s="7"/>
      <c r="AS142" s="7"/>
      <c r="AT142" s="7"/>
    </row>
    <row r="143" spans="1:53" s="12" customFormat="1" ht="13" hidden="1" x14ac:dyDescent="0.15">
      <c r="A143" s="8"/>
      <c r="B143" s="8"/>
      <c r="C143" s="8" t="s">
        <v>75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 t="s">
        <v>75</v>
      </c>
      <c r="X143" s="8"/>
      <c r="Y143" s="8"/>
      <c r="Z143" s="8"/>
      <c r="AA143" s="8"/>
      <c r="AB143" s="8" t="s">
        <v>75</v>
      </c>
      <c r="AH143" s="8"/>
      <c r="AI143" s="8" t="s">
        <v>75</v>
      </c>
      <c r="AJ143" s="8"/>
      <c r="AK143" s="8"/>
      <c r="AL143" s="7"/>
      <c r="AM143" s="8"/>
      <c r="AN143" s="8"/>
      <c r="AO143" s="8"/>
      <c r="AP143" s="8"/>
      <c r="AQ143" s="8"/>
      <c r="AR143" s="8"/>
      <c r="AS143" s="7"/>
      <c r="AT143" s="7"/>
    </row>
    <row r="144" spans="1:53" s="12" customFormat="1" ht="13" hidden="1" x14ac:dyDescent="0.1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L144" s="7"/>
      <c r="AS144" s="7"/>
      <c r="AT144" s="7"/>
    </row>
    <row r="145" spans="2:56" s="12" customFormat="1" ht="13" hidden="1" x14ac:dyDescent="0.15">
      <c r="C145" s="8"/>
      <c r="D145" s="8"/>
      <c r="E145" s="8"/>
      <c r="F145" s="8"/>
      <c r="G145" s="8"/>
      <c r="H145" s="8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BB145" s="7"/>
      <c r="BC145" s="7"/>
      <c r="BD145" s="7"/>
    </row>
    <row r="146" spans="2:56" s="12" customFormat="1" ht="13" hidden="1" x14ac:dyDescent="0.1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N146" s="46"/>
      <c r="AQ146" s="47"/>
      <c r="AV146" s="7"/>
      <c r="AW146" s="7"/>
      <c r="AX146" s="7"/>
      <c r="AY146" s="7"/>
    </row>
    <row r="147" spans="2:56" s="12" customFormat="1" ht="12.75" hidden="1" customHeight="1" x14ac:dyDescent="0.15">
      <c r="B147" s="16"/>
      <c r="C147" s="32"/>
      <c r="D147" s="32"/>
      <c r="E147" s="32"/>
      <c r="F147" s="32"/>
      <c r="G147" s="67" t="s">
        <v>49</v>
      </c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9"/>
      <c r="AB147" s="70" t="s">
        <v>50</v>
      </c>
      <c r="AC147" s="70"/>
      <c r="AD147" s="70"/>
      <c r="AE147" s="70"/>
      <c r="AG147" s="70" t="s">
        <v>51</v>
      </c>
      <c r="AH147" s="70"/>
      <c r="AI147" s="70"/>
      <c r="AJ147" s="70"/>
      <c r="AK147" s="70"/>
      <c r="AL147" s="70"/>
      <c r="AN147" s="71" t="s">
        <v>52</v>
      </c>
      <c r="AO147" s="72"/>
      <c r="AP147" s="73"/>
      <c r="AQ147" s="7"/>
      <c r="AR147" s="74" t="s">
        <v>76</v>
      </c>
      <c r="AS147" s="75"/>
      <c r="AT147" s="76"/>
    </row>
    <row r="148" spans="2:56" s="12" customFormat="1" hidden="1" x14ac:dyDescent="0.15">
      <c r="B148" s="14" t="s">
        <v>77</v>
      </c>
      <c r="C148" s="16"/>
      <c r="D148" s="16"/>
      <c r="E148" s="16"/>
      <c r="F148" s="32"/>
      <c r="G148" s="77" t="s">
        <v>78</v>
      </c>
      <c r="H148" s="77"/>
      <c r="I148" s="77"/>
      <c r="J148" s="77"/>
      <c r="K148" s="77"/>
      <c r="L148" s="77"/>
      <c r="M148" s="48" t="s">
        <v>79</v>
      </c>
      <c r="N148" s="78" t="s">
        <v>80</v>
      </c>
      <c r="O148" s="79"/>
      <c r="P148" s="79"/>
      <c r="Q148" s="79"/>
      <c r="R148" s="79"/>
      <c r="S148" s="80"/>
      <c r="T148" s="48" t="s">
        <v>81</v>
      </c>
      <c r="U148" s="32" t="s">
        <v>56</v>
      </c>
      <c r="V148" s="32" t="s">
        <v>57</v>
      </c>
      <c r="W148" s="32" t="s">
        <v>58</v>
      </c>
      <c r="X148" s="32" t="s">
        <v>59</v>
      </c>
      <c r="Y148" s="32" t="s">
        <v>82</v>
      </c>
      <c r="Z148" s="32" t="s">
        <v>60</v>
      </c>
      <c r="AB148" s="32" t="s">
        <v>61</v>
      </c>
      <c r="AC148" s="32" t="s">
        <v>62</v>
      </c>
      <c r="AD148" s="32" t="s">
        <v>63</v>
      </c>
      <c r="AE148" s="32" t="s">
        <v>64</v>
      </c>
      <c r="AG148" s="16"/>
      <c r="AH148" s="16"/>
      <c r="AI148" s="16"/>
      <c r="AJ148" s="16"/>
      <c r="AK148" s="16"/>
      <c r="AL148" s="16"/>
      <c r="AN148" s="35" t="s">
        <v>65</v>
      </c>
      <c r="AO148" s="35" t="s">
        <v>66</v>
      </c>
      <c r="AP148" s="35" t="s">
        <v>67</v>
      </c>
      <c r="AR148" s="49" t="s">
        <v>83</v>
      </c>
      <c r="AS148" s="49" t="s">
        <v>84</v>
      </c>
      <c r="AT148" s="49" t="s">
        <v>85</v>
      </c>
      <c r="AV148" s="7"/>
      <c r="AW148" s="7"/>
      <c r="AX148" s="7"/>
      <c r="AY148" s="7"/>
    </row>
    <row r="149" spans="2:56" s="12" customFormat="1" ht="12.75" hidden="1" customHeight="1" x14ac:dyDescent="0.15">
      <c r="B149" s="16" t="s">
        <v>86</v>
      </c>
      <c r="C149" s="16" t="str">
        <f>C352</f>
        <v>GAEZ SubRegion</v>
      </c>
      <c r="D149" s="16" t="str">
        <f>D352</f>
        <v>Drawdown Region</v>
      </c>
      <c r="E149" s="16" t="str">
        <f>E352</f>
        <v>Special Countries/EU27</v>
      </c>
      <c r="F149" s="32" t="s">
        <v>87</v>
      </c>
      <c r="G149" s="16" t="s">
        <v>68</v>
      </c>
      <c r="H149" s="16" t="s">
        <v>69</v>
      </c>
      <c r="I149" s="16" t="s">
        <v>70</v>
      </c>
      <c r="J149" s="16" t="s">
        <v>71</v>
      </c>
      <c r="K149" s="16" t="s">
        <v>72</v>
      </c>
      <c r="L149" s="16" t="s">
        <v>73</v>
      </c>
      <c r="M149" s="16" t="s">
        <v>74</v>
      </c>
      <c r="N149" s="16" t="s">
        <v>68</v>
      </c>
      <c r="O149" s="16" t="s">
        <v>69</v>
      </c>
      <c r="P149" s="16" t="s">
        <v>70</v>
      </c>
      <c r="Q149" s="16" t="s">
        <v>71</v>
      </c>
      <c r="R149" s="16" t="s">
        <v>72</v>
      </c>
      <c r="S149" s="16" t="s">
        <v>73</v>
      </c>
      <c r="T149" s="16" t="s">
        <v>74</v>
      </c>
      <c r="U149" s="16" t="s">
        <v>74</v>
      </c>
      <c r="V149" s="16" t="s">
        <v>74</v>
      </c>
      <c r="W149" s="16" t="s">
        <v>74</v>
      </c>
      <c r="X149" s="16" t="s">
        <v>74</v>
      </c>
      <c r="Y149" s="16" t="s">
        <v>74</v>
      </c>
      <c r="Z149" s="16" t="s">
        <v>74</v>
      </c>
      <c r="AA149" s="8"/>
      <c r="AB149" s="16" t="s">
        <v>74</v>
      </c>
      <c r="AC149" s="16" t="s">
        <v>74</v>
      </c>
      <c r="AD149" s="16" t="s">
        <v>74</v>
      </c>
      <c r="AE149" s="16" t="s">
        <v>74</v>
      </c>
      <c r="AF149" s="8"/>
      <c r="AG149" s="16" t="s">
        <v>68</v>
      </c>
      <c r="AH149" s="16" t="s">
        <v>69</v>
      </c>
      <c r="AI149" s="16" t="s">
        <v>70</v>
      </c>
      <c r="AJ149" s="16" t="s">
        <v>71</v>
      </c>
      <c r="AK149" s="16" t="s">
        <v>72</v>
      </c>
      <c r="AL149" s="16" t="s">
        <v>73</v>
      </c>
      <c r="AN149" s="16"/>
      <c r="AO149" s="16"/>
      <c r="AP149" s="16"/>
      <c r="AR149" s="50"/>
      <c r="AS149" s="50"/>
      <c r="AT149" s="50"/>
    </row>
    <row r="150" spans="2:56" s="12" customFormat="1" ht="12.75" hidden="1" customHeight="1" x14ac:dyDescent="0.15">
      <c r="B150" s="16" t="s">
        <v>88</v>
      </c>
      <c r="C150" s="16" t="str">
        <f t="shared" ref="C150:C213" si="31">C353</f>
        <v>Southern Asia</v>
      </c>
      <c r="D150" s="16" t="str">
        <f t="shared" ref="D150:E165" si="32">IF(D353&lt;&gt;"",D353,"")</f>
        <v>Asia (Sans Japan)</v>
      </c>
      <c r="E150" s="16" t="str">
        <f t="shared" si="32"/>
        <v/>
      </c>
      <c r="F150" s="32">
        <v>641721.06180626096</v>
      </c>
      <c r="G150" s="32">
        <f t="shared" ref="G150:G213" si="33">$F353*$G353*SUM($Z353,$AA353,$AB353)/100</f>
        <v>0</v>
      </c>
      <c r="H150" s="32">
        <f t="shared" ref="H150:H213" si="34">$F353*$G353*SUM($AE353,$AG353,$AH353)/100</f>
        <v>0</v>
      </c>
      <c r="I150" s="32">
        <f t="shared" ref="I150:I213" si="35">$F353*$G353*SUM($AC353)/100</f>
        <v>8805.4995139663824</v>
      </c>
      <c r="J150" s="32">
        <f t="shared" ref="J150:J213" si="36">$F353*$G353*SUM($AF353,$AI353,$AK353)/100</f>
        <v>21521.493107912262</v>
      </c>
      <c r="K150" s="32">
        <f t="shared" ref="K150:K213" si="37">$F353*$G353*SUM($AD353)/100</f>
        <v>1795.3532450850551</v>
      </c>
      <c r="L150" s="32">
        <f t="shared" ref="L150:L213" si="38">$F353*$G353*SUM($AJ353)/100</f>
        <v>0</v>
      </c>
      <c r="M150" s="32">
        <f>SUM(G150:L150)</f>
        <v>32122.345866963697</v>
      </c>
      <c r="N150" s="32">
        <f t="shared" ref="N150:N213" si="39">$F353*$H353*SUM($Z353,$AA353,$AB353)/100</f>
        <v>0</v>
      </c>
      <c r="O150" s="32">
        <f t="shared" ref="O150:O213" si="40">$F353*$H353*SUM($AE353,$AG353,$AH353)/100</f>
        <v>0</v>
      </c>
      <c r="P150" s="32">
        <f t="shared" ref="P150:P213" si="41">$F353*$H353*SUM($AC353)/100</f>
        <v>13325.482378253528</v>
      </c>
      <c r="Q150" s="32">
        <f t="shared" ref="Q150:Q213" si="42">$F353*$H353*SUM($AF353,$AI353,$AK353)/100</f>
        <v>32568.768723264555</v>
      </c>
      <c r="R150" s="32">
        <f t="shared" ref="R150:R213" si="43">$F353*$H353*SUM($AD353)/100</f>
        <v>2716.9325251992191</v>
      </c>
      <c r="S150" s="32">
        <f t="shared" ref="S150:S213" si="44">$F353*$H353*SUM($AJ353)/100</f>
        <v>0</v>
      </c>
      <c r="T150" s="32">
        <f>SUM(N150:S150)</f>
        <v>48611.183626717298</v>
      </c>
      <c r="U150" s="32">
        <f>I353*$F353/100</f>
        <v>10067.860261920272</v>
      </c>
      <c r="V150" s="32">
        <f>J353*$F353/100</f>
        <v>223779.12535821955</v>
      </c>
      <c r="W150" s="32">
        <f>K353*$F353/100</f>
        <v>6525.7800127589717</v>
      </c>
      <c r="X150" s="32">
        <f>L353*$F353/100</f>
        <v>320384.88261642365</v>
      </c>
      <c r="Y150" s="32">
        <f>M353*$F353/100</f>
        <v>229.88443899908106</v>
      </c>
      <c r="Z150" s="32">
        <f>F150-SUM(T150:Y150,M150)</f>
        <v>-3.757416270673275E-4</v>
      </c>
      <c r="AA150" s="8"/>
      <c r="AB150" s="32">
        <f>SUM(O353,P353,R353,T353)</f>
        <v>157149.7720463275</v>
      </c>
      <c r="AC150" s="32">
        <f>SUM(U353,Q353)</f>
        <v>247246.88595616701</v>
      </c>
      <c r="AD150" s="32">
        <f>SUM(S353,V353)</f>
        <v>236180.48545163823</v>
      </c>
      <c r="AE150" s="32">
        <f>SUM(W353,X353)</f>
        <v>1143.91835212707</v>
      </c>
      <c r="AF150" s="8"/>
      <c r="AG150" s="32">
        <f t="shared" ref="AG150:AG213" si="45">SUM(AM353,AN353,AO353)*$F150</f>
        <v>0</v>
      </c>
      <c r="AH150" s="32">
        <f t="shared" ref="AH150:AH213" si="46">SUM(AR353,AT353,AV353)*$F150</f>
        <v>0</v>
      </c>
      <c r="AI150" s="32">
        <f t="shared" ref="AI150:AI213" si="47">SUM(AP353)*$F150</f>
        <v>111793.77697252546</v>
      </c>
      <c r="AJ150" s="32">
        <f t="shared" ref="AJ150:AJ213" si="48">SUM(AS353,AU353,AW353)*$F150</f>
        <v>341691.43829042348</v>
      </c>
      <c r="AK150" s="32">
        <f>SUM(AQ353)*$F150</f>
        <v>188235.84654331201</v>
      </c>
      <c r="AL150" s="32">
        <f t="shared" ref="AL150:AL181" si="49">SUM(AX353)*$F150</f>
        <v>0</v>
      </c>
      <c r="AN150" s="39">
        <f t="shared" ref="AN150:AN213" si="50">VLOOKUP($C150,$AZ$353:$BC$373,2,FALSE)</f>
        <v>0.25</v>
      </c>
      <c r="AO150" s="39">
        <f t="shared" ref="AO150:AO213" si="51">VLOOKUP($C150,$AZ$353:$BC$373,3,FALSE)</f>
        <v>0.42</v>
      </c>
      <c r="AP150" s="39">
        <f t="shared" ref="AP150:AP213" si="52">VLOOKUP($C150,$AZ$353:$BC$373,4,FALSE)</f>
        <v>0.33</v>
      </c>
      <c r="AR150" s="51">
        <f t="shared" ref="AR150:AT181" si="53">AN150*$T150</f>
        <v>12152.795906679325</v>
      </c>
      <c r="AS150" s="51">
        <f t="shared" si="53"/>
        <v>20416.697123221264</v>
      </c>
      <c r="AT150" s="51">
        <f t="shared" si="53"/>
        <v>16041.690596816708</v>
      </c>
      <c r="AV150" s="7"/>
      <c r="AW150" s="7"/>
      <c r="AX150" s="7"/>
      <c r="AY150" s="7"/>
    </row>
    <row r="151" spans="2:56" s="12" customFormat="1" ht="12.75" hidden="1" customHeight="1" x14ac:dyDescent="0.15">
      <c r="B151" s="16" t="s">
        <v>89</v>
      </c>
      <c r="C151" s="16" t="str">
        <f t="shared" si="31"/>
        <v>Southern Europe</v>
      </c>
      <c r="D151" s="16" t="str">
        <f t="shared" si="32"/>
        <v>Eastern Europe</v>
      </c>
      <c r="E151" s="16" t="str">
        <f t="shared" si="32"/>
        <v/>
      </c>
      <c r="F151" s="32">
        <v>28429.316143095399</v>
      </c>
      <c r="G151" s="32">
        <f t="shared" si="33"/>
        <v>0</v>
      </c>
      <c r="H151" s="32">
        <f t="shared" si="34"/>
        <v>0</v>
      </c>
      <c r="I151" s="32">
        <f t="shared" si="35"/>
        <v>0</v>
      </c>
      <c r="J151" s="32">
        <f t="shared" si="36"/>
        <v>3196.1613815431047</v>
      </c>
      <c r="K151" s="32">
        <f t="shared" si="37"/>
        <v>0</v>
      </c>
      <c r="L151" s="32">
        <f t="shared" si="38"/>
        <v>0</v>
      </c>
      <c r="M151" s="32">
        <f t="shared" ref="M151:M214" si="54">SUM(G151:L151)</f>
        <v>3196.1613815431047</v>
      </c>
      <c r="N151" s="32">
        <f t="shared" si="39"/>
        <v>0</v>
      </c>
      <c r="O151" s="32">
        <f t="shared" si="40"/>
        <v>0</v>
      </c>
      <c r="P151" s="32">
        <f t="shared" si="41"/>
        <v>0</v>
      </c>
      <c r="Q151" s="32">
        <f t="shared" si="42"/>
        <v>5379.8538285032173</v>
      </c>
      <c r="R151" s="32">
        <f t="shared" si="43"/>
        <v>0</v>
      </c>
      <c r="S151" s="32">
        <f t="shared" si="44"/>
        <v>0</v>
      </c>
      <c r="T151" s="32">
        <f t="shared" ref="T151:T214" si="55">SUM(N151:S151)</f>
        <v>5379.8538285032173</v>
      </c>
      <c r="U151" s="32">
        <f t="shared" ref="U151:Y166" si="56">I354*$F354/100</f>
        <v>7615.2166514699356</v>
      </c>
      <c r="V151" s="32">
        <f t="shared" si="56"/>
        <v>10705.659729625215</v>
      </c>
      <c r="W151" s="32">
        <f t="shared" si="56"/>
        <v>700.53404930285194</v>
      </c>
      <c r="X151" s="32">
        <f t="shared" si="56"/>
        <v>0</v>
      </c>
      <c r="Y151" s="32">
        <f t="shared" si="56"/>
        <v>464.2100445549068</v>
      </c>
      <c r="Z151" s="32">
        <f t="shared" ref="Z151:Z214" si="57">F151-SUM(T151:Y151,M151)</f>
        <v>367.68045809616524</v>
      </c>
      <c r="AA151" s="8"/>
      <c r="AB151" s="32">
        <f t="shared" ref="AB151:AB214" si="58">SUM(O354,P354,R354,T354)</f>
        <v>2200.3366873264285</v>
      </c>
      <c r="AC151" s="32">
        <f t="shared" ref="AC151:AC214" si="59">SUM(U354,Q354)</f>
        <v>8866.3499780893198</v>
      </c>
      <c r="AD151" s="32">
        <f t="shared" ref="AD151:AD214" si="60">SUM(S354,V354)</f>
        <v>17119.823776245041</v>
      </c>
      <c r="AE151" s="32">
        <f t="shared" ref="AE151:AE214" si="61">SUM(W354,X354)</f>
        <v>242.80570143461182</v>
      </c>
      <c r="AF151" s="8"/>
      <c r="AG151" s="32">
        <f t="shared" si="45"/>
        <v>0</v>
      </c>
      <c r="AH151" s="32">
        <f t="shared" si="46"/>
        <v>0</v>
      </c>
      <c r="AI151" s="32">
        <f t="shared" si="47"/>
        <v>0</v>
      </c>
      <c r="AJ151" s="32">
        <f t="shared" si="48"/>
        <v>28429.316143095399</v>
      </c>
      <c r="AK151" s="32">
        <f t="shared" ref="AK151:AK214" si="62">SUM(AQ354)*$F151</f>
        <v>0</v>
      </c>
      <c r="AL151" s="32">
        <f t="shared" si="49"/>
        <v>0</v>
      </c>
      <c r="AN151" s="39">
        <f t="shared" si="50"/>
        <v>0.18</v>
      </c>
      <c r="AO151" s="39">
        <f t="shared" si="51"/>
        <v>0.43</v>
      </c>
      <c r="AP151" s="39">
        <f t="shared" si="52"/>
        <v>0.39</v>
      </c>
      <c r="AR151" s="51">
        <f t="shared" si="53"/>
        <v>968.37368913057912</v>
      </c>
      <c r="AS151" s="51">
        <f t="shared" si="53"/>
        <v>2313.3371462563832</v>
      </c>
      <c r="AT151" s="51">
        <f t="shared" si="53"/>
        <v>2098.1429931162547</v>
      </c>
    </row>
    <row r="152" spans="2:56" s="12" customFormat="1" ht="12.75" hidden="1" customHeight="1" x14ac:dyDescent="0.15">
      <c r="B152" s="16" t="s">
        <v>90</v>
      </c>
      <c r="C152" s="16" t="str">
        <f t="shared" si="31"/>
        <v>Northern Africa</v>
      </c>
      <c r="D152" s="16" t="str">
        <f t="shared" si="32"/>
        <v>Middle East and Africa</v>
      </c>
      <c r="E152" s="16" t="str">
        <f t="shared" si="32"/>
        <v/>
      </c>
      <c r="F152" s="32">
        <v>2321707.3274699398</v>
      </c>
      <c r="G152" s="32">
        <f t="shared" si="33"/>
        <v>0</v>
      </c>
      <c r="H152" s="32">
        <f t="shared" si="34"/>
        <v>0</v>
      </c>
      <c r="I152" s="32">
        <f t="shared" si="35"/>
        <v>1142.5376334150708</v>
      </c>
      <c r="J152" s="32">
        <f t="shared" si="36"/>
        <v>4302.4551457349553</v>
      </c>
      <c r="K152" s="32">
        <f t="shared" si="37"/>
        <v>216.01323353254273</v>
      </c>
      <c r="L152" s="32">
        <f t="shared" si="38"/>
        <v>0</v>
      </c>
      <c r="M152" s="32">
        <f t="shared" si="54"/>
        <v>5661.0060126825683</v>
      </c>
      <c r="N152" s="32">
        <f t="shared" si="39"/>
        <v>0</v>
      </c>
      <c r="O152" s="32">
        <f t="shared" si="40"/>
        <v>0</v>
      </c>
      <c r="P152" s="32">
        <f t="shared" si="41"/>
        <v>6711.1349913752465</v>
      </c>
      <c r="Q152" s="32">
        <f t="shared" si="42"/>
        <v>25272.127965761825</v>
      </c>
      <c r="R152" s="32">
        <f t="shared" si="43"/>
        <v>1268.8369536040507</v>
      </c>
      <c r="S152" s="32">
        <f t="shared" si="44"/>
        <v>0</v>
      </c>
      <c r="T152" s="32">
        <f t="shared" si="55"/>
        <v>33252.099910741119</v>
      </c>
      <c r="U152" s="32">
        <f t="shared" si="56"/>
        <v>21126.342440546428</v>
      </c>
      <c r="V152" s="32">
        <f t="shared" si="56"/>
        <v>140226.25356864522</v>
      </c>
      <c r="W152" s="32">
        <f t="shared" si="56"/>
        <v>8416.6260408060716</v>
      </c>
      <c r="X152" s="32">
        <f t="shared" si="56"/>
        <v>2109130.0328656896</v>
      </c>
      <c r="Y152" s="32">
        <f t="shared" si="56"/>
        <v>2654.9804599846084</v>
      </c>
      <c r="Z152" s="32">
        <f t="shared" si="57"/>
        <v>1239.9861708446406</v>
      </c>
      <c r="AA152" s="8"/>
      <c r="AB152" s="32">
        <f t="shared" si="58"/>
        <v>1616665.0883395059</v>
      </c>
      <c r="AC152" s="32">
        <f t="shared" si="59"/>
        <v>627134.63956868497</v>
      </c>
      <c r="AD152" s="32">
        <f t="shared" si="60"/>
        <v>77615.594326436505</v>
      </c>
      <c r="AE152" s="32">
        <f t="shared" si="61"/>
        <v>292.00523531436869</v>
      </c>
      <c r="AF152" s="8"/>
      <c r="AG152" s="32">
        <f t="shared" si="45"/>
        <v>0</v>
      </c>
      <c r="AH152" s="32">
        <f t="shared" si="46"/>
        <v>0</v>
      </c>
      <c r="AI152" s="32">
        <f t="shared" si="47"/>
        <v>148055.50844349081</v>
      </c>
      <c r="AJ152" s="32">
        <f t="shared" si="48"/>
        <v>143832.55498555573</v>
      </c>
      <c r="AK152" s="32">
        <f t="shared" si="62"/>
        <v>2029819.2640408932</v>
      </c>
      <c r="AL152" s="32">
        <f t="shared" si="49"/>
        <v>0</v>
      </c>
      <c r="AN152" s="39">
        <f t="shared" si="50"/>
        <v>0.16</v>
      </c>
      <c r="AO152" s="39">
        <f t="shared" si="51"/>
        <v>0.49</v>
      </c>
      <c r="AP152" s="39">
        <f t="shared" si="52"/>
        <v>0.35</v>
      </c>
      <c r="AR152" s="51">
        <f t="shared" si="53"/>
        <v>5320.3359857185787</v>
      </c>
      <c r="AS152" s="51">
        <f t="shared" si="53"/>
        <v>16293.528956263148</v>
      </c>
      <c r="AT152" s="51">
        <f t="shared" si="53"/>
        <v>11638.234968759391</v>
      </c>
      <c r="AV152" s="7"/>
      <c r="AW152" s="7"/>
      <c r="AX152" s="7"/>
      <c r="AY152" s="7"/>
    </row>
    <row r="153" spans="2:56" s="12" customFormat="1" ht="12.75" hidden="1" customHeight="1" x14ac:dyDescent="0.15">
      <c r="B153" s="16" t="s">
        <v>91</v>
      </c>
      <c r="C153" s="16" t="str">
        <f t="shared" si="31"/>
        <v>Southern Europe</v>
      </c>
      <c r="D153" s="16" t="str">
        <f t="shared" si="32"/>
        <v>OECD90</v>
      </c>
      <c r="E153" s="16" t="str">
        <f t="shared" si="32"/>
        <v/>
      </c>
      <c r="F153" s="32">
        <v>475.27252995967802</v>
      </c>
      <c r="G153" s="32">
        <f t="shared" si="33"/>
        <v>0</v>
      </c>
      <c r="H153" s="32">
        <f t="shared" si="34"/>
        <v>0</v>
      </c>
      <c r="I153" s="32">
        <f t="shared" si="35"/>
        <v>0</v>
      </c>
      <c r="J153" s="32">
        <f t="shared" si="36"/>
        <v>0</v>
      </c>
      <c r="K153" s="32">
        <f t="shared" si="37"/>
        <v>0</v>
      </c>
      <c r="L153" s="32">
        <f t="shared" si="38"/>
        <v>0</v>
      </c>
      <c r="M153" s="32">
        <f t="shared" si="54"/>
        <v>0</v>
      </c>
      <c r="N153" s="32">
        <f t="shared" si="39"/>
        <v>0</v>
      </c>
      <c r="O153" s="32">
        <f t="shared" si="40"/>
        <v>0</v>
      </c>
      <c r="P153" s="32">
        <f t="shared" si="41"/>
        <v>0</v>
      </c>
      <c r="Q153" s="32">
        <f t="shared" si="42"/>
        <v>0</v>
      </c>
      <c r="R153" s="32">
        <f t="shared" si="43"/>
        <v>0</v>
      </c>
      <c r="S153" s="32">
        <f t="shared" si="44"/>
        <v>0</v>
      </c>
      <c r="T153" s="32">
        <f t="shared" si="55"/>
        <v>0</v>
      </c>
      <c r="U153" s="32">
        <f t="shared" si="56"/>
        <v>232.97884685745902</v>
      </c>
      <c r="V153" s="32">
        <f t="shared" si="56"/>
        <v>220.5915229841016</v>
      </c>
      <c r="W153" s="32">
        <f t="shared" si="56"/>
        <v>13.508572319097491</v>
      </c>
      <c r="X153" s="32">
        <f t="shared" si="56"/>
        <v>0</v>
      </c>
      <c r="Y153" s="32">
        <f t="shared" si="56"/>
        <v>15.690058405950476</v>
      </c>
      <c r="Z153" s="32">
        <f t="shared" si="57"/>
        <v>-7.4964706069305294</v>
      </c>
      <c r="AA153" s="8"/>
      <c r="AB153" s="32">
        <f t="shared" si="58"/>
        <v>0</v>
      </c>
      <c r="AC153" s="32">
        <f t="shared" si="59"/>
        <v>0</v>
      </c>
      <c r="AD153" s="32">
        <f t="shared" si="60"/>
        <v>475.27252995967694</v>
      </c>
      <c r="AE153" s="32">
        <f t="shared" si="61"/>
        <v>0</v>
      </c>
      <c r="AF153" s="8"/>
      <c r="AG153" s="32">
        <f t="shared" si="45"/>
        <v>0</v>
      </c>
      <c r="AH153" s="32">
        <f t="shared" si="46"/>
        <v>0</v>
      </c>
      <c r="AI153" s="32">
        <f t="shared" si="47"/>
        <v>0</v>
      </c>
      <c r="AJ153" s="32">
        <f t="shared" si="48"/>
        <v>0</v>
      </c>
      <c r="AK153" s="32">
        <f t="shared" si="62"/>
        <v>0</v>
      </c>
      <c r="AL153" s="32">
        <f t="shared" si="49"/>
        <v>0</v>
      </c>
      <c r="AN153" s="39">
        <f t="shared" si="50"/>
        <v>0.18</v>
      </c>
      <c r="AO153" s="39">
        <f t="shared" si="51"/>
        <v>0.43</v>
      </c>
      <c r="AP153" s="39">
        <f t="shared" si="52"/>
        <v>0.39</v>
      </c>
      <c r="AR153" s="51">
        <f t="shared" si="53"/>
        <v>0</v>
      </c>
      <c r="AS153" s="51">
        <f t="shared" si="53"/>
        <v>0</v>
      </c>
      <c r="AT153" s="51">
        <f t="shared" si="53"/>
        <v>0</v>
      </c>
    </row>
    <row r="154" spans="2:56" s="12" customFormat="1" ht="12.75" hidden="1" customHeight="1" x14ac:dyDescent="0.15">
      <c r="B154" s="16" t="s">
        <v>92</v>
      </c>
      <c r="C154" s="16" t="str">
        <f t="shared" si="31"/>
        <v>Central Africa</v>
      </c>
      <c r="D154" s="16" t="str">
        <f t="shared" si="32"/>
        <v>Middle East and Africa</v>
      </c>
      <c r="E154" s="16" t="str">
        <f t="shared" si="32"/>
        <v/>
      </c>
      <c r="F154" s="32">
        <v>1254625.6043950899</v>
      </c>
      <c r="G154" s="32">
        <f t="shared" si="33"/>
        <v>345.51321163683286</v>
      </c>
      <c r="H154" s="32">
        <f t="shared" si="34"/>
        <v>231.90934846582411</v>
      </c>
      <c r="I154" s="32">
        <f t="shared" si="35"/>
        <v>69.897753747873338</v>
      </c>
      <c r="J154" s="32">
        <f t="shared" si="36"/>
        <v>0</v>
      </c>
      <c r="K154" s="32">
        <f t="shared" si="37"/>
        <v>5.9095095109731277</v>
      </c>
      <c r="L154" s="32">
        <f t="shared" si="38"/>
        <v>0</v>
      </c>
      <c r="M154" s="32">
        <f t="shared" si="54"/>
        <v>653.22982336150346</v>
      </c>
      <c r="N154" s="32">
        <f t="shared" si="39"/>
        <v>18696.159194313153</v>
      </c>
      <c r="O154" s="32">
        <f t="shared" si="40"/>
        <v>12548.90971325242</v>
      </c>
      <c r="P154" s="32">
        <f t="shared" si="41"/>
        <v>3782.2563287933835</v>
      </c>
      <c r="Q154" s="32">
        <f t="shared" si="42"/>
        <v>0</v>
      </c>
      <c r="R154" s="32">
        <f t="shared" si="43"/>
        <v>319.77107345345632</v>
      </c>
      <c r="S154" s="32">
        <f t="shared" si="44"/>
        <v>0</v>
      </c>
      <c r="T154" s="32">
        <f t="shared" si="55"/>
        <v>35347.096309812412</v>
      </c>
      <c r="U154" s="32">
        <f t="shared" si="56"/>
        <v>588865.39439249551</v>
      </c>
      <c r="V154" s="32">
        <f t="shared" si="56"/>
        <v>586731.85894426052</v>
      </c>
      <c r="W154" s="32">
        <f t="shared" si="56"/>
        <v>5754.0817235387194</v>
      </c>
      <c r="X154" s="32">
        <f t="shared" si="56"/>
        <v>30477.276328795942</v>
      </c>
      <c r="Y154" s="32">
        <f t="shared" si="56"/>
        <v>588.61295319391627</v>
      </c>
      <c r="Z154" s="32">
        <f t="shared" si="57"/>
        <v>6208.0539196312893</v>
      </c>
      <c r="AA154" s="8"/>
      <c r="AB154" s="32">
        <f t="shared" si="58"/>
        <v>442110.60287731746</v>
      </c>
      <c r="AC154" s="32">
        <f t="shared" si="59"/>
        <v>778962.345930874</v>
      </c>
      <c r="AD154" s="32">
        <f t="shared" si="60"/>
        <v>33132.019355297023</v>
      </c>
      <c r="AE154" s="32">
        <f t="shared" si="61"/>
        <v>420.63623160123768</v>
      </c>
      <c r="AF154" s="8"/>
      <c r="AG154" s="32">
        <f t="shared" si="45"/>
        <v>619947.52258694358</v>
      </c>
      <c r="AH154" s="32">
        <f t="shared" si="46"/>
        <v>436082.8930382058</v>
      </c>
      <c r="AI154" s="32">
        <f t="shared" si="47"/>
        <v>153769.92517611277</v>
      </c>
      <c r="AJ154" s="32">
        <f t="shared" si="48"/>
        <v>0</v>
      </c>
      <c r="AK154" s="32">
        <f t="shared" si="62"/>
        <v>44825.263593827774</v>
      </c>
      <c r="AL154" s="32">
        <f t="shared" si="49"/>
        <v>0</v>
      </c>
      <c r="AN154" s="39">
        <f t="shared" si="50"/>
        <v>0.2</v>
      </c>
      <c r="AO154" s="39">
        <f t="shared" si="51"/>
        <v>0.75</v>
      </c>
      <c r="AP154" s="39">
        <f t="shared" si="52"/>
        <v>0.05</v>
      </c>
      <c r="AR154" s="51">
        <f t="shared" si="53"/>
        <v>7069.4192619624828</v>
      </c>
      <c r="AS154" s="51">
        <f t="shared" si="53"/>
        <v>26510.322232359307</v>
      </c>
      <c r="AT154" s="51">
        <f t="shared" si="53"/>
        <v>1767.3548154906207</v>
      </c>
      <c r="AV154" s="7"/>
      <c r="AW154" s="7"/>
      <c r="AX154" s="7"/>
      <c r="AY154" s="7"/>
    </row>
    <row r="155" spans="2:56" s="12" customFormat="1" ht="12.75" hidden="1" customHeight="1" x14ac:dyDescent="0.15">
      <c r="B155" s="16" t="s">
        <v>93</v>
      </c>
      <c r="C155" s="16" t="str">
        <f t="shared" si="31"/>
        <v>Caribbean</v>
      </c>
      <c r="D155" s="16" t="str">
        <f t="shared" si="32"/>
        <v>Latin America</v>
      </c>
      <c r="E155" s="16" t="str">
        <f t="shared" si="32"/>
        <v/>
      </c>
      <c r="F155" s="32">
        <v>448.39787012338599</v>
      </c>
      <c r="G155" s="32">
        <f t="shared" si="33"/>
        <v>0</v>
      </c>
      <c r="H155" s="32">
        <f t="shared" si="34"/>
        <v>0</v>
      </c>
      <c r="I155" s="32">
        <f t="shared" si="35"/>
        <v>0</v>
      </c>
      <c r="J155" s="32">
        <f t="shared" si="36"/>
        <v>0</v>
      </c>
      <c r="K155" s="32">
        <f t="shared" si="37"/>
        <v>0</v>
      </c>
      <c r="L155" s="32">
        <f t="shared" si="38"/>
        <v>0</v>
      </c>
      <c r="M155" s="32">
        <f t="shared" si="54"/>
        <v>0</v>
      </c>
      <c r="N155" s="32">
        <f t="shared" si="39"/>
        <v>0</v>
      </c>
      <c r="O155" s="32">
        <f t="shared" si="40"/>
        <v>0</v>
      </c>
      <c r="P155" s="32">
        <f t="shared" si="41"/>
        <v>0</v>
      </c>
      <c r="Q155" s="32">
        <f t="shared" si="42"/>
        <v>0</v>
      </c>
      <c r="R155" s="32">
        <f t="shared" si="43"/>
        <v>0</v>
      </c>
      <c r="S155" s="32">
        <f t="shared" si="44"/>
        <v>0</v>
      </c>
      <c r="T155" s="32">
        <f t="shared" si="55"/>
        <v>0</v>
      </c>
      <c r="U155" s="32">
        <f t="shared" si="56"/>
        <v>113.86977480094946</v>
      </c>
      <c r="V155" s="32">
        <f t="shared" si="56"/>
        <v>71.125361451979529</v>
      </c>
      <c r="W155" s="32">
        <f t="shared" si="56"/>
        <v>8.8305150776405146</v>
      </c>
      <c r="X155" s="32">
        <f t="shared" si="56"/>
        <v>0</v>
      </c>
      <c r="Y155" s="32">
        <f t="shared" si="56"/>
        <v>68.900264983703934</v>
      </c>
      <c r="Z155" s="32">
        <f t="shared" si="57"/>
        <v>185.67195380911255</v>
      </c>
      <c r="AA155" s="8"/>
      <c r="AB155" s="32">
        <f t="shared" si="58"/>
        <v>446.752908349037</v>
      </c>
      <c r="AC155" s="32">
        <f t="shared" si="59"/>
        <v>0</v>
      </c>
      <c r="AD155" s="32">
        <f t="shared" si="60"/>
        <v>0</v>
      </c>
      <c r="AE155" s="32">
        <f t="shared" si="61"/>
        <v>1.64496177434921</v>
      </c>
      <c r="AF155" s="8"/>
      <c r="AG155" s="32">
        <f t="shared" si="45"/>
        <v>0</v>
      </c>
      <c r="AH155" s="32">
        <f t="shared" si="46"/>
        <v>0</v>
      </c>
      <c r="AI155" s="32">
        <f t="shared" si="47"/>
        <v>0</v>
      </c>
      <c r="AJ155" s="32">
        <f t="shared" si="48"/>
        <v>0</v>
      </c>
      <c r="AK155" s="32">
        <f t="shared" si="62"/>
        <v>0</v>
      </c>
      <c r="AL155" s="32">
        <f t="shared" si="49"/>
        <v>0</v>
      </c>
      <c r="AN155" s="39">
        <f t="shared" si="50"/>
        <v>0.4</v>
      </c>
      <c r="AO155" s="39">
        <f t="shared" si="51"/>
        <v>0.56000000000000005</v>
      </c>
      <c r="AP155" s="39">
        <f t="shared" si="52"/>
        <v>0.04</v>
      </c>
      <c r="AR155" s="51">
        <f t="shared" si="53"/>
        <v>0</v>
      </c>
      <c r="AS155" s="51">
        <f t="shared" si="53"/>
        <v>0</v>
      </c>
      <c r="AT155" s="51">
        <f t="shared" si="53"/>
        <v>0</v>
      </c>
    </row>
    <row r="156" spans="2:56" s="12" customFormat="1" ht="12.75" hidden="1" customHeight="1" x14ac:dyDescent="0.15">
      <c r="B156" s="16" t="s">
        <v>94</v>
      </c>
      <c r="C156" s="16" t="str">
        <f t="shared" si="31"/>
        <v>South America</v>
      </c>
      <c r="D156" s="16" t="str">
        <f t="shared" si="32"/>
        <v>Latin America</v>
      </c>
      <c r="E156" s="16" t="str">
        <f t="shared" si="32"/>
        <v/>
      </c>
      <c r="F156" s="32">
        <v>2780529.89501312</v>
      </c>
      <c r="G156" s="32">
        <f t="shared" si="33"/>
        <v>0.71853662588931011</v>
      </c>
      <c r="H156" s="32">
        <f t="shared" si="34"/>
        <v>12634.625004756275</v>
      </c>
      <c r="I156" s="32">
        <f t="shared" si="35"/>
        <v>3985.6049878345329</v>
      </c>
      <c r="J156" s="32">
        <f t="shared" si="36"/>
        <v>1182.3297307846724</v>
      </c>
      <c r="K156" s="32">
        <f t="shared" si="37"/>
        <v>25.125603305290721</v>
      </c>
      <c r="L156" s="32">
        <f t="shared" si="38"/>
        <v>1.2926527388827542</v>
      </c>
      <c r="M156" s="32">
        <f t="shared" si="54"/>
        <v>17829.696516045547</v>
      </c>
      <c r="N156" s="32">
        <f t="shared" si="39"/>
        <v>10.887886568983534</v>
      </c>
      <c r="O156" s="32">
        <f t="shared" si="40"/>
        <v>191450.73324991646</v>
      </c>
      <c r="P156" s="32">
        <f t="shared" si="41"/>
        <v>60393.32367032647</v>
      </c>
      <c r="Q156" s="32">
        <f t="shared" si="42"/>
        <v>17915.679635659148</v>
      </c>
      <c r="R156" s="32">
        <f t="shared" si="43"/>
        <v>380.72480776703713</v>
      </c>
      <c r="S156" s="32">
        <f t="shared" si="44"/>
        <v>19.587388988866159</v>
      </c>
      <c r="T156" s="32">
        <f t="shared" si="55"/>
        <v>270170.93663922697</v>
      </c>
      <c r="U156" s="32">
        <f t="shared" si="56"/>
        <v>346458.99398936273</v>
      </c>
      <c r="V156" s="32">
        <f t="shared" si="56"/>
        <v>1760771.6474789726</v>
      </c>
      <c r="W156" s="32">
        <f t="shared" si="56"/>
        <v>11001.056360253497</v>
      </c>
      <c r="X156" s="32">
        <f t="shared" si="56"/>
        <v>322407.79243349528</v>
      </c>
      <c r="Y156" s="32">
        <f t="shared" si="56"/>
        <v>44158.999720618798</v>
      </c>
      <c r="Z156" s="32">
        <f t="shared" si="57"/>
        <v>7730.7718751449138</v>
      </c>
      <c r="AA156" s="8"/>
      <c r="AB156" s="32">
        <f t="shared" si="58"/>
        <v>1844569.752975075</v>
      </c>
      <c r="AC156" s="32">
        <f t="shared" si="59"/>
        <v>705946.92938023701</v>
      </c>
      <c r="AD156" s="32">
        <f t="shared" si="60"/>
        <v>209273.2063336366</v>
      </c>
      <c r="AE156" s="32">
        <f t="shared" si="61"/>
        <v>20740.00632417194</v>
      </c>
      <c r="AF156" s="8"/>
      <c r="AG156" s="32">
        <f t="shared" si="45"/>
        <v>127.07021620209959</v>
      </c>
      <c r="AH156" s="32">
        <f t="shared" si="46"/>
        <v>1076395.6743745946</v>
      </c>
      <c r="AI156" s="32">
        <f t="shared" si="47"/>
        <v>779323.86039139272</v>
      </c>
      <c r="AJ156" s="32">
        <f t="shared" si="48"/>
        <v>465581.65747562936</v>
      </c>
      <c r="AK156" s="32">
        <f t="shared" si="62"/>
        <v>455924.87715024879</v>
      </c>
      <c r="AL156" s="32">
        <f t="shared" si="49"/>
        <v>3176.4773520629883</v>
      </c>
      <c r="AN156" s="39">
        <f t="shared" si="50"/>
        <v>0.32</v>
      </c>
      <c r="AO156" s="39">
        <f t="shared" si="51"/>
        <v>0.6</v>
      </c>
      <c r="AP156" s="39">
        <f t="shared" si="52"/>
        <v>0.08</v>
      </c>
      <c r="AR156" s="51">
        <f t="shared" si="53"/>
        <v>86454.699724552629</v>
      </c>
      <c r="AS156" s="51">
        <f t="shared" si="53"/>
        <v>162102.56198353617</v>
      </c>
      <c r="AT156" s="51">
        <f t="shared" si="53"/>
        <v>21613.674931138157</v>
      </c>
      <c r="AV156" s="7"/>
      <c r="AW156" s="7"/>
      <c r="AX156" s="7"/>
      <c r="AY156" s="7"/>
    </row>
    <row r="157" spans="2:56" s="12" customFormat="1" ht="12.75" hidden="1" customHeight="1" x14ac:dyDescent="0.15">
      <c r="B157" s="16" t="s">
        <v>95</v>
      </c>
      <c r="C157" s="16" t="str">
        <f t="shared" si="31"/>
        <v>Central Asia</v>
      </c>
      <c r="D157" s="16" t="str">
        <f t="shared" si="32"/>
        <v>Eastern Europe</v>
      </c>
      <c r="E157" s="16" t="str">
        <f t="shared" si="32"/>
        <v/>
      </c>
      <c r="F157" s="32">
        <v>29595.641939163201</v>
      </c>
      <c r="G157" s="32">
        <f t="shared" si="33"/>
        <v>0</v>
      </c>
      <c r="H157" s="32">
        <f t="shared" si="34"/>
        <v>0</v>
      </c>
      <c r="I157" s="32">
        <f t="shared" si="35"/>
        <v>15.119899123305215</v>
      </c>
      <c r="J157" s="32">
        <f t="shared" si="36"/>
        <v>2844.0569707577915</v>
      </c>
      <c r="K157" s="32">
        <f t="shared" si="37"/>
        <v>0</v>
      </c>
      <c r="L157" s="32">
        <f t="shared" si="38"/>
        <v>0</v>
      </c>
      <c r="M157" s="32">
        <f t="shared" si="54"/>
        <v>2859.1768698810965</v>
      </c>
      <c r="N157" s="32">
        <f t="shared" si="39"/>
        <v>0</v>
      </c>
      <c r="O157" s="32">
        <f t="shared" si="40"/>
        <v>0</v>
      </c>
      <c r="P157" s="32">
        <f t="shared" si="41"/>
        <v>13.537268535474734</v>
      </c>
      <c r="Q157" s="32">
        <f t="shared" si="42"/>
        <v>2546.3637441861952</v>
      </c>
      <c r="R157" s="32">
        <f t="shared" si="43"/>
        <v>0</v>
      </c>
      <c r="S157" s="32">
        <f t="shared" si="44"/>
        <v>0</v>
      </c>
      <c r="T157" s="32">
        <f t="shared" si="55"/>
        <v>2559.9010127216698</v>
      </c>
      <c r="U157" s="32">
        <f t="shared" si="56"/>
        <v>2411.7563032213579</v>
      </c>
      <c r="V157" s="32">
        <f t="shared" si="56"/>
        <v>19981.401229319032</v>
      </c>
      <c r="W157" s="32">
        <f t="shared" si="56"/>
        <v>604.98879130881301</v>
      </c>
      <c r="X157" s="32">
        <f t="shared" si="56"/>
        <v>67.091002105651711</v>
      </c>
      <c r="Y157" s="32">
        <f t="shared" si="56"/>
        <v>1111.3267238219578</v>
      </c>
      <c r="Z157" s="32">
        <f t="shared" si="57"/>
        <v>6.7836263042408973E-6</v>
      </c>
      <c r="AA157" s="8"/>
      <c r="AB157" s="32">
        <f t="shared" si="58"/>
        <v>1840.9857535362225</v>
      </c>
      <c r="AC157" s="32">
        <f t="shared" si="59"/>
        <v>13772.357013106301</v>
      </c>
      <c r="AD157" s="32">
        <f t="shared" si="60"/>
        <v>12870.288270115791</v>
      </c>
      <c r="AE157" s="32">
        <f t="shared" si="61"/>
        <v>1112.0109024047799</v>
      </c>
      <c r="AF157" s="8"/>
      <c r="AG157" s="32">
        <f t="shared" si="45"/>
        <v>0</v>
      </c>
      <c r="AH157" s="32">
        <f t="shared" si="46"/>
        <v>0</v>
      </c>
      <c r="AI157" s="32">
        <f t="shared" si="47"/>
        <v>457.5397456868813</v>
      </c>
      <c r="AJ157" s="32">
        <f t="shared" si="48"/>
        <v>29138.102193476319</v>
      </c>
      <c r="AK157" s="32">
        <f t="shared" si="62"/>
        <v>0</v>
      </c>
      <c r="AL157" s="32">
        <f t="shared" si="49"/>
        <v>0</v>
      </c>
      <c r="AN157" s="39">
        <f t="shared" si="50"/>
        <v>0.03</v>
      </c>
      <c r="AO157" s="39">
        <f t="shared" si="51"/>
        <v>0.74</v>
      </c>
      <c r="AP157" s="39">
        <f t="shared" si="52"/>
        <v>0.23</v>
      </c>
      <c r="AR157" s="51">
        <f t="shared" si="53"/>
        <v>76.797030381650089</v>
      </c>
      <c r="AS157" s="51">
        <f t="shared" si="53"/>
        <v>1894.3267494140357</v>
      </c>
      <c r="AT157" s="51">
        <f t="shared" si="53"/>
        <v>588.77723292598409</v>
      </c>
    </row>
    <row r="158" spans="2:56" s="12" customFormat="1" ht="12.75" hidden="1" customHeight="1" x14ac:dyDescent="0.15">
      <c r="B158" s="16" t="s">
        <v>96</v>
      </c>
      <c r="C158" s="16" t="str">
        <f t="shared" si="31"/>
        <v>Australia and New Zealand</v>
      </c>
      <c r="D158" s="16" t="str">
        <f t="shared" si="32"/>
        <v>OECD90</v>
      </c>
      <c r="E158" s="16" t="str">
        <f t="shared" si="32"/>
        <v/>
      </c>
      <c r="F158" s="32">
        <v>7709156.21219372</v>
      </c>
      <c r="G158" s="32">
        <f t="shared" si="33"/>
        <v>933.49672865070397</v>
      </c>
      <c r="H158" s="32">
        <f t="shared" si="34"/>
        <v>7311.2696239316592</v>
      </c>
      <c r="I158" s="32">
        <f t="shared" si="35"/>
        <v>8803.4257416623477</v>
      </c>
      <c r="J158" s="32">
        <f t="shared" si="36"/>
        <v>3261.5057678878256</v>
      </c>
      <c r="K158" s="32">
        <f t="shared" si="37"/>
        <v>73.530450461807789</v>
      </c>
      <c r="L158" s="32">
        <f t="shared" si="38"/>
        <v>0</v>
      </c>
      <c r="M158" s="32">
        <f t="shared" si="54"/>
        <v>20383.228312594343</v>
      </c>
      <c r="N158" s="32">
        <f t="shared" si="39"/>
        <v>20900.198476478636</v>
      </c>
      <c r="O158" s="32">
        <f t="shared" si="40"/>
        <v>163693.11382171785</v>
      </c>
      <c r="P158" s="32">
        <f t="shared" si="41"/>
        <v>197101.22127544257</v>
      </c>
      <c r="Q158" s="32">
        <f t="shared" si="42"/>
        <v>73022.342541643564</v>
      </c>
      <c r="R158" s="32">
        <f t="shared" si="43"/>
        <v>1646.284300254579</v>
      </c>
      <c r="S158" s="32">
        <f t="shared" si="44"/>
        <v>0</v>
      </c>
      <c r="T158" s="32">
        <f t="shared" si="55"/>
        <v>456363.16041553725</v>
      </c>
      <c r="U158" s="32">
        <f t="shared" si="56"/>
        <v>893593.87997743976</v>
      </c>
      <c r="V158" s="32">
        <f t="shared" si="56"/>
        <v>4985937.5892351661</v>
      </c>
      <c r="W158" s="32">
        <f t="shared" si="56"/>
        <v>11338.514860100669</v>
      </c>
      <c r="X158" s="32">
        <f t="shared" si="56"/>
        <v>1268820.4391493425</v>
      </c>
      <c r="Y158" s="32">
        <f t="shared" si="56"/>
        <v>21755.429921704999</v>
      </c>
      <c r="Z158" s="32">
        <f t="shared" si="57"/>
        <v>50963.970321834087</v>
      </c>
      <c r="AA158" s="8"/>
      <c r="AB158" s="32">
        <f t="shared" si="58"/>
        <v>7163991.2101661516</v>
      </c>
      <c r="AC158" s="32">
        <f t="shared" si="59"/>
        <v>436780.903050124</v>
      </c>
      <c r="AD158" s="32">
        <f t="shared" si="60"/>
        <v>15278.127194821744</v>
      </c>
      <c r="AE158" s="32">
        <f t="shared" si="61"/>
        <v>93105.971782624707</v>
      </c>
      <c r="AF158" s="8"/>
      <c r="AG158" s="32">
        <f t="shared" si="45"/>
        <v>611514.94005108485</v>
      </c>
      <c r="AH158" s="32">
        <f t="shared" si="46"/>
        <v>905853.60789512598</v>
      </c>
      <c r="AI158" s="32">
        <f t="shared" si="47"/>
        <v>2570698.3141806028</v>
      </c>
      <c r="AJ158" s="32">
        <f t="shared" si="48"/>
        <v>295692.39567490236</v>
      </c>
      <c r="AK158" s="32">
        <f t="shared" si="62"/>
        <v>3325396.9543920038</v>
      </c>
      <c r="AL158" s="32">
        <f t="shared" si="49"/>
        <v>0</v>
      </c>
      <c r="AN158" s="39">
        <f t="shared" si="50"/>
        <v>0.08</v>
      </c>
      <c r="AO158" s="39">
        <f t="shared" si="51"/>
        <v>0.51</v>
      </c>
      <c r="AP158" s="39">
        <f t="shared" si="52"/>
        <v>0.41</v>
      </c>
      <c r="AR158" s="51">
        <f t="shared" si="53"/>
        <v>36509.052833242982</v>
      </c>
      <c r="AS158" s="51">
        <f t="shared" si="53"/>
        <v>232745.211811924</v>
      </c>
      <c r="AT158" s="51">
        <f t="shared" si="53"/>
        <v>187108.89577037026</v>
      </c>
      <c r="AV158" s="7"/>
      <c r="AW158" s="7"/>
      <c r="AX158" s="7"/>
      <c r="AY158" s="7"/>
      <c r="BA158" s="12" t="s">
        <v>97</v>
      </c>
    </row>
    <row r="159" spans="2:56" s="12" customFormat="1" ht="12.75" hidden="1" customHeight="1" x14ac:dyDescent="0.15">
      <c r="B159" s="16" t="s">
        <v>98</v>
      </c>
      <c r="C159" s="16" t="str">
        <f t="shared" si="31"/>
        <v>Western Europe</v>
      </c>
      <c r="D159" s="16" t="str">
        <f t="shared" si="32"/>
        <v>OECD90</v>
      </c>
      <c r="E159" s="16" t="str">
        <f t="shared" si="32"/>
        <v>EU</v>
      </c>
      <c r="F159" s="32">
        <v>83617.778302252205</v>
      </c>
      <c r="G159" s="32">
        <f t="shared" si="33"/>
        <v>0</v>
      </c>
      <c r="H159" s="32">
        <f>$F362*$G362*SUM($AE362,$AG362,$AH362)/100</f>
        <v>873.74317860569022</v>
      </c>
      <c r="I159" s="32">
        <f t="shared" si="35"/>
        <v>0</v>
      </c>
      <c r="J159" s="32">
        <f t="shared" si="36"/>
        <v>110.24792681197071</v>
      </c>
      <c r="K159" s="32">
        <f t="shared" si="37"/>
        <v>0</v>
      </c>
      <c r="L159" s="32">
        <f t="shared" si="38"/>
        <v>0</v>
      </c>
      <c r="M159" s="32">
        <f t="shared" si="54"/>
        <v>983.99110541766095</v>
      </c>
      <c r="N159" s="32">
        <f t="shared" si="39"/>
        <v>0</v>
      </c>
      <c r="O159" s="32">
        <f t="shared" si="40"/>
        <v>12026.118998693086</v>
      </c>
      <c r="P159" s="32">
        <f t="shared" si="41"/>
        <v>0</v>
      </c>
      <c r="Q159" s="32">
        <f t="shared" si="42"/>
        <v>1517.4421038865794</v>
      </c>
      <c r="R159" s="32">
        <f t="shared" si="43"/>
        <v>0</v>
      </c>
      <c r="S159" s="32">
        <f t="shared" si="44"/>
        <v>0</v>
      </c>
      <c r="T159" s="32">
        <f t="shared" si="55"/>
        <v>13543.561102579664</v>
      </c>
      <c r="U159" s="32">
        <f t="shared" si="56"/>
        <v>38988.916447719319</v>
      </c>
      <c r="V159" s="32">
        <f t="shared" si="56"/>
        <v>26990.124291146985</v>
      </c>
      <c r="W159" s="32">
        <f t="shared" si="56"/>
        <v>2301.3272241382488</v>
      </c>
      <c r="X159" s="32">
        <f t="shared" si="56"/>
        <v>558.22339022755159</v>
      </c>
      <c r="Y159" s="32">
        <f t="shared" si="56"/>
        <v>251.63619344811192</v>
      </c>
      <c r="Z159" s="32">
        <f t="shared" si="57"/>
        <v>-1.4524253347190097E-3</v>
      </c>
      <c r="AA159" s="8"/>
      <c r="AB159" s="32">
        <f t="shared" si="58"/>
        <v>7983.3558391928627</v>
      </c>
      <c r="AC159" s="32">
        <f t="shared" si="59"/>
        <v>30121.2939156293</v>
      </c>
      <c r="AD159" s="32">
        <f t="shared" si="60"/>
        <v>45297.144104480598</v>
      </c>
      <c r="AE159" s="32">
        <f t="shared" si="61"/>
        <v>215.98444294929499</v>
      </c>
      <c r="AF159" s="8"/>
      <c r="AG159" s="32">
        <f t="shared" si="45"/>
        <v>0</v>
      </c>
      <c r="AH159" s="32">
        <f t="shared" si="46"/>
        <v>73728.295300667</v>
      </c>
      <c r="AI159" s="32">
        <f t="shared" si="47"/>
        <v>0</v>
      </c>
      <c r="AJ159" s="32">
        <f t="shared" si="48"/>
        <v>9889.4830015851985</v>
      </c>
      <c r="AK159" s="32">
        <f t="shared" si="62"/>
        <v>0</v>
      </c>
      <c r="AL159" s="32">
        <f t="shared" si="49"/>
        <v>0</v>
      </c>
      <c r="AN159" s="39">
        <f t="shared" si="50"/>
        <v>0.48</v>
      </c>
      <c r="AO159" s="39">
        <f t="shared" si="51"/>
        <v>0.39</v>
      </c>
      <c r="AP159" s="39">
        <f t="shared" si="52"/>
        <v>0.12</v>
      </c>
      <c r="AR159" s="51">
        <f t="shared" si="53"/>
        <v>6500.9093292382386</v>
      </c>
      <c r="AS159" s="51">
        <f t="shared" si="53"/>
        <v>5281.9888300060693</v>
      </c>
      <c r="AT159" s="51">
        <f t="shared" si="53"/>
        <v>1625.2273323095596</v>
      </c>
    </row>
    <row r="160" spans="2:56" s="12" customFormat="1" ht="12.75" hidden="1" customHeight="1" x14ac:dyDescent="0.15">
      <c r="B160" s="16" t="s">
        <v>99</v>
      </c>
      <c r="C160" s="16" t="str">
        <f t="shared" si="31"/>
        <v>Central Asia</v>
      </c>
      <c r="D160" s="16" t="str">
        <f t="shared" si="32"/>
        <v>Eastern Europe</v>
      </c>
      <c r="E160" s="16" t="str">
        <f t="shared" si="32"/>
        <v/>
      </c>
      <c r="F160" s="32">
        <v>164691.946692764</v>
      </c>
      <c r="G160" s="32">
        <f t="shared" si="33"/>
        <v>0</v>
      </c>
      <c r="H160" s="32">
        <f t="shared" si="34"/>
        <v>0</v>
      </c>
      <c r="I160" s="32">
        <f t="shared" si="35"/>
        <v>5641.3004511901563</v>
      </c>
      <c r="J160" s="32">
        <f t="shared" si="36"/>
        <v>8785.3824814521431</v>
      </c>
      <c r="K160" s="32">
        <f t="shared" si="37"/>
        <v>0</v>
      </c>
      <c r="L160" s="32">
        <f t="shared" si="38"/>
        <v>0</v>
      </c>
      <c r="M160" s="32">
        <f t="shared" si="54"/>
        <v>14426.682932642299</v>
      </c>
      <c r="N160" s="32">
        <f t="shared" si="39"/>
        <v>0</v>
      </c>
      <c r="O160" s="32">
        <f t="shared" si="40"/>
        <v>0</v>
      </c>
      <c r="P160" s="32">
        <f t="shared" si="41"/>
        <v>2809.6895618471481</v>
      </c>
      <c r="Q160" s="32">
        <f t="shared" si="42"/>
        <v>4375.621839067835</v>
      </c>
      <c r="R160" s="32">
        <f t="shared" si="43"/>
        <v>0</v>
      </c>
      <c r="S160" s="32">
        <f t="shared" si="44"/>
        <v>0</v>
      </c>
      <c r="T160" s="32">
        <f t="shared" si="55"/>
        <v>7185.3114009149831</v>
      </c>
      <c r="U160" s="32">
        <f t="shared" si="56"/>
        <v>9974.6073757092963</v>
      </c>
      <c r="V160" s="32">
        <f t="shared" si="56"/>
        <v>49123.858357644662</v>
      </c>
      <c r="W160" s="32">
        <f t="shared" si="56"/>
        <v>2105.0739469922946</v>
      </c>
      <c r="X160" s="32">
        <f t="shared" si="56"/>
        <v>2365.6991299204396</v>
      </c>
      <c r="Y160" s="32">
        <f t="shared" si="56"/>
        <v>878.79189984658308</v>
      </c>
      <c r="Z160" s="32">
        <f t="shared" si="57"/>
        <v>78631.921649093434</v>
      </c>
      <c r="AA160" s="8"/>
      <c r="AB160" s="32">
        <f t="shared" si="58"/>
        <v>33253.952771484765</v>
      </c>
      <c r="AC160" s="32">
        <f t="shared" si="59"/>
        <v>31617.457131028103</v>
      </c>
      <c r="AD160" s="32">
        <f t="shared" si="60"/>
        <v>21188.615133285479</v>
      </c>
      <c r="AE160" s="32">
        <f t="shared" si="61"/>
        <v>78631.921656966195</v>
      </c>
      <c r="AF160" s="8"/>
      <c r="AG160" s="32">
        <f t="shared" si="45"/>
        <v>0</v>
      </c>
      <c r="AH160" s="32">
        <f t="shared" si="46"/>
        <v>0</v>
      </c>
      <c r="AI160" s="32">
        <f t="shared" si="47"/>
        <v>65437.462909302652</v>
      </c>
      <c r="AJ160" s="32">
        <f t="shared" si="48"/>
        <v>99254.483783461357</v>
      </c>
      <c r="AK160" s="32">
        <f t="shared" si="62"/>
        <v>0</v>
      </c>
      <c r="AL160" s="32">
        <f t="shared" si="49"/>
        <v>0</v>
      </c>
      <c r="AN160" s="39">
        <f t="shared" si="50"/>
        <v>0.03</v>
      </c>
      <c r="AO160" s="39">
        <f t="shared" si="51"/>
        <v>0.74</v>
      </c>
      <c r="AP160" s="39">
        <f t="shared" si="52"/>
        <v>0.23</v>
      </c>
      <c r="AR160" s="51">
        <f t="shared" si="53"/>
        <v>215.55934202744947</v>
      </c>
      <c r="AS160" s="51">
        <f t="shared" si="53"/>
        <v>5317.1304366770873</v>
      </c>
      <c r="AT160" s="51">
        <f t="shared" si="53"/>
        <v>1652.6216222104463</v>
      </c>
      <c r="AV160" s="7"/>
      <c r="AW160" s="7"/>
      <c r="AX160" s="7"/>
      <c r="AY160" s="7"/>
    </row>
    <row r="161" spans="2:51" s="12" customFormat="1" ht="12.75" hidden="1" customHeight="1" x14ac:dyDescent="0.15">
      <c r="B161" s="16" t="s">
        <v>100</v>
      </c>
      <c r="C161" s="16" t="str">
        <f t="shared" si="31"/>
        <v>Caribbean</v>
      </c>
      <c r="D161" s="16" t="str">
        <f t="shared" si="32"/>
        <v>Latin America</v>
      </c>
      <c r="E161" s="16" t="str">
        <f t="shared" si="32"/>
        <v/>
      </c>
      <c r="F161" s="32">
        <v>13375.653488755201</v>
      </c>
      <c r="G161" s="32">
        <f t="shared" si="33"/>
        <v>0</v>
      </c>
      <c r="H161" s="32">
        <f t="shared" si="34"/>
        <v>0</v>
      </c>
      <c r="I161" s="32">
        <f t="shared" si="35"/>
        <v>0</v>
      </c>
      <c r="J161" s="32">
        <f t="shared" si="36"/>
        <v>0</v>
      </c>
      <c r="K161" s="32">
        <f t="shared" si="37"/>
        <v>0</v>
      </c>
      <c r="L161" s="32">
        <f t="shared" si="38"/>
        <v>0</v>
      </c>
      <c r="M161" s="32">
        <f t="shared" si="54"/>
        <v>0</v>
      </c>
      <c r="N161" s="32">
        <f t="shared" si="39"/>
        <v>0</v>
      </c>
      <c r="O161" s="32">
        <f t="shared" si="40"/>
        <v>0</v>
      </c>
      <c r="P161" s="32">
        <f t="shared" si="41"/>
        <v>0</v>
      </c>
      <c r="Q161" s="32">
        <f t="shared" si="42"/>
        <v>0</v>
      </c>
      <c r="R161" s="32">
        <f t="shared" si="43"/>
        <v>0</v>
      </c>
      <c r="S161" s="32">
        <f t="shared" si="44"/>
        <v>0</v>
      </c>
      <c r="T161" s="32">
        <f t="shared" si="55"/>
        <v>0</v>
      </c>
      <c r="U161" s="32">
        <f t="shared" si="56"/>
        <v>2654.7529635787282</v>
      </c>
      <c r="V161" s="32">
        <f t="shared" si="56"/>
        <v>3231.0019730606832</v>
      </c>
      <c r="W161" s="32">
        <f t="shared" si="56"/>
        <v>88.698344989193046</v>
      </c>
      <c r="X161" s="32">
        <f t="shared" si="56"/>
        <v>944.72000533347784</v>
      </c>
      <c r="Y161" s="32">
        <f t="shared" si="56"/>
        <v>2027.500287440459</v>
      </c>
      <c r="Z161" s="32">
        <f t="shared" si="57"/>
        <v>4428.9799143526579</v>
      </c>
      <c r="AA161" s="8"/>
      <c r="AB161" s="32">
        <f t="shared" si="58"/>
        <v>12839.706725239737</v>
      </c>
      <c r="AC161" s="32">
        <f t="shared" si="59"/>
        <v>0</v>
      </c>
      <c r="AD161" s="32">
        <f t="shared" si="60"/>
        <v>0</v>
      </c>
      <c r="AE161" s="32">
        <f t="shared" si="61"/>
        <v>535.9467635154715</v>
      </c>
      <c r="AF161" s="8"/>
      <c r="AG161" s="32">
        <f t="shared" si="45"/>
        <v>0</v>
      </c>
      <c r="AH161" s="32">
        <f t="shared" si="46"/>
        <v>0</v>
      </c>
      <c r="AI161" s="32">
        <f t="shared" si="47"/>
        <v>0</v>
      </c>
      <c r="AJ161" s="32">
        <f t="shared" si="48"/>
        <v>0</v>
      </c>
      <c r="AK161" s="32">
        <f t="shared" si="62"/>
        <v>0</v>
      </c>
      <c r="AL161" s="32">
        <f t="shared" si="49"/>
        <v>0</v>
      </c>
      <c r="AN161" s="39">
        <f t="shared" si="50"/>
        <v>0.4</v>
      </c>
      <c r="AO161" s="39">
        <f t="shared" si="51"/>
        <v>0.56000000000000005</v>
      </c>
      <c r="AP161" s="39">
        <f t="shared" si="52"/>
        <v>0.04</v>
      </c>
      <c r="AR161" s="51">
        <f t="shared" si="53"/>
        <v>0</v>
      </c>
      <c r="AS161" s="51">
        <f t="shared" si="53"/>
        <v>0</v>
      </c>
      <c r="AT161" s="51">
        <f t="shared" si="53"/>
        <v>0</v>
      </c>
    </row>
    <row r="162" spans="2:51" s="12" customFormat="1" ht="12.75" hidden="1" customHeight="1" x14ac:dyDescent="0.15">
      <c r="B162" s="16" t="s">
        <v>101</v>
      </c>
      <c r="C162" s="16" t="str">
        <f t="shared" si="31"/>
        <v>Western Asia</v>
      </c>
      <c r="D162" s="16" t="str">
        <f t="shared" si="32"/>
        <v>Middle East and Africa</v>
      </c>
      <c r="E162" s="16" t="str">
        <f t="shared" si="32"/>
        <v/>
      </c>
      <c r="F162" s="32">
        <v>675.75443851947705</v>
      </c>
      <c r="G162" s="32">
        <f t="shared" si="33"/>
        <v>0</v>
      </c>
      <c r="H162" s="32">
        <f t="shared" si="34"/>
        <v>0</v>
      </c>
      <c r="I162" s="32">
        <f t="shared" si="35"/>
        <v>0</v>
      </c>
      <c r="J162" s="32">
        <f t="shared" si="36"/>
        <v>0</v>
      </c>
      <c r="K162" s="32">
        <f t="shared" si="37"/>
        <v>0</v>
      </c>
      <c r="L162" s="32">
        <f t="shared" si="38"/>
        <v>0</v>
      </c>
      <c r="M162" s="32">
        <f t="shared" si="54"/>
        <v>0</v>
      </c>
      <c r="N162" s="32">
        <f t="shared" si="39"/>
        <v>0</v>
      </c>
      <c r="O162" s="32">
        <f t="shared" si="40"/>
        <v>0</v>
      </c>
      <c r="P162" s="32">
        <f t="shared" si="41"/>
        <v>0</v>
      </c>
      <c r="Q162" s="32">
        <f t="shared" si="42"/>
        <v>0</v>
      </c>
      <c r="R162" s="32">
        <f t="shared" si="43"/>
        <v>0</v>
      </c>
      <c r="S162" s="32">
        <f t="shared" si="44"/>
        <v>0</v>
      </c>
      <c r="T162" s="32">
        <f t="shared" si="55"/>
        <v>0</v>
      </c>
      <c r="U162" s="32">
        <f t="shared" si="56"/>
        <v>1.5725072614560898E-2</v>
      </c>
      <c r="V162" s="32">
        <f t="shared" si="56"/>
        <v>4.2432687332193986</v>
      </c>
      <c r="W162" s="32">
        <f t="shared" si="56"/>
        <v>136.71594810568462</v>
      </c>
      <c r="X162" s="32">
        <f t="shared" si="56"/>
        <v>202.90545724983292</v>
      </c>
      <c r="Y162" s="32">
        <f t="shared" si="56"/>
        <v>89.779812393188209</v>
      </c>
      <c r="Z162" s="32">
        <f t="shared" si="57"/>
        <v>242.09422696493732</v>
      </c>
      <c r="AA162" s="8"/>
      <c r="AB162" s="32">
        <f t="shared" si="58"/>
        <v>597.70565760135548</v>
      </c>
      <c r="AC162" s="32">
        <f t="shared" si="59"/>
        <v>77.274032592773395</v>
      </c>
      <c r="AD162" s="32">
        <f t="shared" si="60"/>
        <v>0</v>
      </c>
      <c r="AE162" s="32">
        <f t="shared" si="61"/>
        <v>0.77474832534789995</v>
      </c>
      <c r="AF162" s="8"/>
      <c r="AG162" s="32">
        <f t="shared" si="45"/>
        <v>0</v>
      </c>
      <c r="AH162" s="32">
        <f t="shared" si="46"/>
        <v>0</v>
      </c>
      <c r="AI162" s="32">
        <f t="shared" si="47"/>
        <v>0</v>
      </c>
      <c r="AJ162" s="32">
        <f t="shared" si="48"/>
        <v>0</v>
      </c>
      <c r="AK162" s="32">
        <f t="shared" si="62"/>
        <v>0</v>
      </c>
      <c r="AL162" s="32">
        <f t="shared" si="49"/>
        <v>0</v>
      </c>
      <c r="AN162" s="39">
        <f t="shared" si="50"/>
        <v>7.0000000000000007E-2</v>
      </c>
      <c r="AO162" s="39">
        <f t="shared" si="51"/>
        <v>0.57999999999999996</v>
      </c>
      <c r="AP162" s="39">
        <f t="shared" si="52"/>
        <v>0.35</v>
      </c>
      <c r="AR162" s="51">
        <f t="shared" si="53"/>
        <v>0</v>
      </c>
      <c r="AS162" s="51">
        <f t="shared" si="53"/>
        <v>0</v>
      </c>
      <c r="AT162" s="51">
        <f t="shared" si="53"/>
        <v>0</v>
      </c>
      <c r="AV162" s="7"/>
      <c r="AW162" s="7"/>
      <c r="AX162" s="7"/>
      <c r="AY162" s="7"/>
    </row>
    <row r="163" spans="2:51" s="12" customFormat="1" ht="12.75" hidden="1" customHeight="1" x14ac:dyDescent="0.15">
      <c r="B163" s="16" t="s">
        <v>102</v>
      </c>
      <c r="C163" s="16" t="str">
        <f t="shared" si="31"/>
        <v>Southern Asia</v>
      </c>
      <c r="D163" s="16" t="str">
        <f t="shared" si="32"/>
        <v>Asia (Sans Japan)</v>
      </c>
      <c r="E163" s="16" t="str">
        <f t="shared" si="32"/>
        <v/>
      </c>
      <c r="F163" s="32">
        <v>139322.24794864599</v>
      </c>
      <c r="G163" s="32">
        <f t="shared" si="33"/>
        <v>33631.55280808363</v>
      </c>
      <c r="H163" s="32">
        <f t="shared" si="34"/>
        <v>3305.257563497345</v>
      </c>
      <c r="I163" s="32">
        <f t="shared" si="35"/>
        <v>0</v>
      </c>
      <c r="J163" s="32">
        <f t="shared" si="36"/>
        <v>0</v>
      </c>
      <c r="K163" s="32">
        <f t="shared" si="37"/>
        <v>0</v>
      </c>
      <c r="L163" s="32">
        <f t="shared" si="38"/>
        <v>0</v>
      </c>
      <c r="M163" s="32">
        <f t="shared" si="54"/>
        <v>36936.810371580978</v>
      </c>
      <c r="N163" s="32">
        <f t="shared" si="39"/>
        <v>42967.563394267403</v>
      </c>
      <c r="O163" s="32">
        <f t="shared" si="40"/>
        <v>4222.7864025302615</v>
      </c>
      <c r="P163" s="32">
        <f t="shared" si="41"/>
        <v>0</v>
      </c>
      <c r="Q163" s="32">
        <f t="shared" si="42"/>
        <v>0</v>
      </c>
      <c r="R163" s="32">
        <f t="shared" si="43"/>
        <v>0</v>
      </c>
      <c r="S163" s="32">
        <f t="shared" si="44"/>
        <v>0</v>
      </c>
      <c r="T163" s="32">
        <f t="shared" si="55"/>
        <v>47190.349796797665</v>
      </c>
      <c r="U163" s="32">
        <f t="shared" si="56"/>
        <v>9566.5081095712885</v>
      </c>
      <c r="V163" s="32">
        <f t="shared" si="56"/>
        <v>8873.3047236973653</v>
      </c>
      <c r="W163" s="32">
        <f t="shared" si="56"/>
        <v>22967.552664701707</v>
      </c>
      <c r="X163" s="32">
        <f t="shared" si="56"/>
        <v>2132.6955998797025</v>
      </c>
      <c r="Y163" s="32">
        <f t="shared" si="56"/>
        <v>7382.1827505519213</v>
      </c>
      <c r="Z163" s="32">
        <f t="shared" si="57"/>
        <v>4272.8439318653545</v>
      </c>
      <c r="AA163" s="8"/>
      <c r="AB163" s="32">
        <f t="shared" si="58"/>
        <v>125481.61734747869</v>
      </c>
      <c r="AC163" s="32">
        <f t="shared" si="59"/>
        <v>9267.7482071518789</v>
      </c>
      <c r="AD163" s="32">
        <f t="shared" si="60"/>
        <v>1111.39764058589</v>
      </c>
      <c r="AE163" s="32">
        <f t="shared" si="61"/>
        <v>3461.4847534298838</v>
      </c>
      <c r="AF163" s="8"/>
      <c r="AG163" s="32">
        <f t="shared" si="45"/>
        <v>120858.80388707321</v>
      </c>
      <c r="AH163" s="32">
        <f t="shared" si="46"/>
        <v>18463.444061572798</v>
      </c>
      <c r="AI163" s="32">
        <f t="shared" si="47"/>
        <v>0</v>
      </c>
      <c r="AJ163" s="32">
        <f t="shared" si="48"/>
        <v>0</v>
      </c>
      <c r="AK163" s="32">
        <f t="shared" si="62"/>
        <v>0</v>
      </c>
      <c r="AL163" s="32">
        <f t="shared" si="49"/>
        <v>0</v>
      </c>
      <c r="AN163" s="39">
        <f t="shared" si="50"/>
        <v>0.25</v>
      </c>
      <c r="AO163" s="39">
        <f t="shared" si="51"/>
        <v>0.42</v>
      </c>
      <c r="AP163" s="39">
        <f t="shared" si="52"/>
        <v>0.33</v>
      </c>
      <c r="AR163" s="51">
        <f t="shared" si="53"/>
        <v>11797.587449199416</v>
      </c>
      <c r="AS163" s="51">
        <f t="shared" si="53"/>
        <v>19819.946914655018</v>
      </c>
      <c r="AT163" s="51">
        <f t="shared" si="53"/>
        <v>15572.815432943231</v>
      </c>
    </row>
    <row r="164" spans="2:51" s="12" customFormat="1" ht="12.75" hidden="1" customHeight="1" x14ac:dyDescent="0.15">
      <c r="B164" s="16" t="s">
        <v>103</v>
      </c>
      <c r="C164" s="16" t="str">
        <f t="shared" si="31"/>
        <v>Caribbean</v>
      </c>
      <c r="D164" s="16" t="str">
        <f t="shared" si="32"/>
        <v>Latin America</v>
      </c>
      <c r="E164" s="16" t="str">
        <f t="shared" si="32"/>
        <v/>
      </c>
      <c r="F164" s="32">
        <v>443.94958639144897</v>
      </c>
      <c r="G164" s="32">
        <f t="shared" si="33"/>
        <v>0</v>
      </c>
      <c r="H164" s="32">
        <f t="shared" si="34"/>
        <v>0</v>
      </c>
      <c r="I164" s="32">
        <f t="shared" si="35"/>
        <v>0</v>
      </c>
      <c r="J164" s="32">
        <f t="shared" si="36"/>
        <v>0</v>
      </c>
      <c r="K164" s="32">
        <f t="shared" si="37"/>
        <v>0</v>
      </c>
      <c r="L164" s="32">
        <f t="shared" si="38"/>
        <v>0</v>
      </c>
      <c r="M164" s="32">
        <f t="shared" si="54"/>
        <v>0</v>
      </c>
      <c r="N164" s="32">
        <f t="shared" si="39"/>
        <v>0</v>
      </c>
      <c r="O164" s="32">
        <f t="shared" si="40"/>
        <v>0</v>
      </c>
      <c r="P164" s="32">
        <f t="shared" si="41"/>
        <v>0</v>
      </c>
      <c r="Q164" s="32">
        <f t="shared" si="42"/>
        <v>0</v>
      </c>
      <c r="R164" s="32">
        <f t="shared" si="43"/>
        <v>0</v>
      </c>
      <c r="S164" s="32">
        <f t="shared" si="44"/>
        <v>0</v>
      </c>
      <c r="T164" s="32">
        <f t="shared" si="55"/>
        <v>0</v>
      </c>
      <c r="U164" s="32">
        <f t="shared" si="56"/>
        <v>4.8105550793409604</v>
      </c>
      <c r="V164" s="32">
        <f t="shared" si="56"/>
        <v>76.288722548375929</v>
      </c>
      <c r="W164" s="32">
        <f t="shared" si="56"/>
        <v>46.2194697612372</v>
      </c>
      <c r="X164" s="32">
        <f t="shared" si="56"/>
        <v>0</v>
      </c>
      <c r="Y164" s="32">
        <f t="shared" si="56"/>
        <v>104.21148579451878</v>
      </c>
      <c r="Z164" s="32">
        <f t="shared" si="57"/>
        <v>212.41935320797612</v>
      </c>
      <c r="AA164" s="8"/>
      <c r="AB164" s="32">
        <f t="shared" si="58"/>
        <v>4.1897778511047301</v>
      </c>
      <c r="AC164" s="32">
        <f t="shared" si="59"/>
        <v>439.75980854034401</v>
      </c>
      <c r="AD164" s="32">
        <f t="shared" si="60"/>
        <v>0</v>
      </c>
      <c r="AE164" s="32">
        <f t="shared" si="61"/>
        <v>0</v>
      </c>
      <c r="AF164" s="8"/>
      <c r="AG164" s="32">
        <f t="shared" si="45"/>
        <v>0</v>
      </c>
      <c r="AH164" s="32">
        <f t="shared" si="46"/>
        <v>0</v>
      </c>
      <c r="AI164" s="32">
        <f t="shared" si="47"/>
        <v>0</v>
      </c>
      <c r="AJ164" s="32">
        <f t="shared" si="48"/>
        <v>0</v>
      </c>
      <c r="AK164" s="32">
        <f t="shared" si="62"/>
        <v>0</v>
      </c>
      <c r="AL164" s="32">
        <f t="shared" si="49"/>
        <v>0</v>
      </c>
      <c r="AN164" s="39">
        <f t="shared" si="50"/>
        <v>0.4</v>
      </c>
      <c r="AO164" s="39">
        <f t="shared" si="51"/>
        <v>0.56000000000000005</v>
      </c>
      <c r="AP164" s="39">
        <f t="shared" si="52"/>
        <v>0.04</v>
      </c>
      <c r="AR164" s="51">
        <f t="shared" si="53"/>
        <v>0</v>
      </c>
      <c r="AS164" s="51">
        <f t="shared" si="53"/>
        <v>0</v>
      </c>
      <c r="AT164" s="51">
        <f t="shared" si="53"/>
        <v>0</v>
      </c>
      <c r="AV164" s="7"/>
      <c r="AW164" s="7"/>
      <c r="AX164" s="7"/>
      <c r="AY164" s="7"/>
    </row>
    <row r="165" spans="2:51" s="12" customFormat="1" ht="12.75" hidden="1" customHeight="1" x14ac:dyDescent="0.15">
      <c r="B165" s="16" t="s">
        <v>104</v>
      </c>
      <c r="C165" s="16" t="str">
        <f t="shared" si="31"/>
        <v>Eastern Europe</v>
      </c>
      <c r="D165" s="16" t="str">
        <f t="shared" si="32"/>
        <v>Eastern Europe</v>
      </c>
      <c r="E165" s="16" t="str">
        <f t="shared" si="32"/>
        <v/>
      </c>
      <c r="F165" s="32">
        <v>206292.90026408399</v>
      </c>
      <c r="G165" s="32">
        <f t="shared" si="33"/>
        <v>0</v>
      </c>
      <c r="H165" s="32">
        <f t="shared" si="34"/>
        <v>1134.6646169549263</v>
      </c>
      <c r="I165" s="32">
        <f t="shared" si="35"/>
        <v>0</v>
      </c>
      <c r="J165" s="32">
        <f t="shared" si="36"/>
        <v>0</v>
      </c>
      <c r="K165" s="32">
        <f t="shared" si="37"/>
        <v>0</v>
      </c>
      <c r="L165" s="32">
        <f t="shared" si="38"/>
        <v>0</v>
      </c>
      <c r="M165" s="32">
        <f t="shared" si="54"/>
        <v>1134.6646169549263</v>
      </c>
      <c r="N165" s="32">
        <f t="shared" si="39"/>
        <v>0</v>
      </c>
      <c r="O165" s="32">
        <f t="shared" si="40"/>
        <v>61308.443861770749</v>
      </c>
      <c r="P165" s="32">
        <f t="shared" si="41"/>
        <v>0</v>
      </c>
      <c r="Q165" s="32">
        <f t="shared" si="42"/>
        <v>0</v>
      </c>
      <c r="R165" s="32">
        <f t="shared" si="43"/>
        <v>0</v>
      </c>
      <c r="S165" s="32">
        <f t="shared" si="44"/>
        <v>0</v>
      </c>
      <c r="T165" s="32">
        <f t="shared" si="55"/>
        <v>61308.443861770749</v>
      </c>
      <c r="U165" s="32">
        <f t="shared" si="56"/>
        <v>78465.269908517235</v>
      </c>
      <c r="V165" s="32">
        <f t="shared" si="56"/>
        <v>61721.139096518287</v>
      </c>
      <c r="W165" s="32">
        <f t="shared" si="56"/>
        <v>3119.4233233650657</v>
      </c>
      <c r="X165" s="32">
        <f t="shared" si="56"/>
        <v>0</v>
      </c>
      <c r="Y165" s="32">
        <f t="shared" si="56"/>
        <v>543.95946386202786</v>
      </c>
      <c r="Z165" s="32">
        <f t="shared" si="57"/>
        <v>-6.9043016992509365E-6</v>
      </c>
      <c r="AA165" s="8"/>
      <c r="AB165" s="32">
        <f t="shared" si="58"/>
        <v>205290.41854792787</v>
      </c>
      <c r="AC165" s="32">
        <f t="shared" si="59"/>
        <v>856.46047210693303</v>
      </c>
      <c r="AD165" s="32">
        <f t="shared" si="60"/>
        <v>0</v>
      </c>
      <c r="AE165" s="32">
        <f t="shared" si="61"/>
        <v>146.02124404907201</v>
      </c>
      <c r="AF165" s="8"/>
      <c r="AG165" s="32">
        <f t="shared" si="45"/>
        <v>0</v>
      </c>
      <c r="AH165" s="32">
        <f t="shared" si="46"/>
        <v>206292.90026408399</v>
      </c>
      <c r="AI165" s="32">
        <f t="shared" si="47"/>
        <v>0</v>
      </c>
      <c r="AJ165" s="32">
        <f t="shared" si="48"/>
        <v>0</v>
      </c>
      <c r="AK165" s="32">
        <f t="shared" si="62"/>
        <v>0</v>
      </c>
      <c r="AL165" s="32">
        <f t="shared" si="49"/>
        <v>0</v>
      </c>
      <c r="AN165" s="39">
        <f t="shared" si="50"/>
        <v>0.37</v>
      </c>
      <c r="AO165" s="39">
        <f t="shared" si="51"/>
        <v>0.56000000000000005</v>
      </c>
      <c r="AP165" s="39">
        <f t="shared" si="52"/>
        <v>0.06</v>
      </c>
      <c r="AR165" s="51">
        <f t="shared" si="53"/>
        <v>22684.124228855177</v>
      </c>
      <c r="AS165" s="51">
        <f t="shared" si="53"/>
        <v>34332.728562591619</v>
      </c>
      <c r="AT165" s="51">
        <f t="shared" si="53"/>
        <v>3678.5066317062447</v>
      </c>
    </row>
    <row r="166" spans="2:51" s="12" customFormat="1" ht="12.75" hidden="1" customHeight="1" x14ac:dyDescent="0.15">
      <c r="B166" s="16" t="s">
        <v>105</v>
      </c>
      <c r="C166" s="16" t="str">
        <f t="shared" si="31"/>
        <v>Western Europe</v>
      </c>
      <c r="D166" s="16" t="str">
        <f t="shared" ref="D166:E181" si="63">IF(D369&lt;&gt;"",D369,"")</f>
        <v>OECD90</v>
      </c>
      <c r="E166" s="16" t="str">
        <f t="shared" si="63"/>
        <v>EU</v>
      </c>
      <c r="F166" s="32">
        <v>30510.5765544772</v>
      </c>
      <c r="G166" s="32">
        <f t="shared" si="33"/>
        <v>0</v>
      </c>
      <c r="H166" s="32">
        <f t="shared" si="34"/>
        <v>403.33861054347761</v>
      </c>
      <c r="I166" s="32">
        <f t="shared" si="35"/>
        <v>0</v>
      </c>
      <c r="J166" s="32">
        <f t="shared" si="36"/>
        <v>0</v>
      </c>
      <c r="K166" s="32">
        <f t="shared" si="37"/>
        <v>0</v>
      </c>
      <c r="L166" s="32">
        <f t="shared" si="38"/>
        <v>0</v>
      </c>
      <c r="M166" s="32">
        <f t="shared" si="54"/>
        <v>403.33861054347761</v>
      </c>
      <c r="N166" s="32">
        <f t="shared" si="39"/>
        <v>0</v>
      </c>
      <c r="O166" s="32">
        <f t="shared" si="40"/>
        <v>7763.0154108313773</v>
      </c>
      <c r="P166" s="32">
        <f t="shared" si="41"/>
        <v>0</v>
      </c>
      <c r="Q166" s="32">
        <f t="shared" si="42"/>
        <v>0</v>
      </c>
      <c r="R166" s="32">
        <f t="shared" si="43"/>
        <v>0</v>
      </c>
      <c r="S166" s="32">
        <f t="shared" si="44"/>
        <v>0</v>
      </c>
      <c r="T166" s="32">
        <f t="shared" si="55"/>
        <v>7763.0154108313773</v>
      </c>
      <c r="U166" s="32">
        <f t="shared" si="56"/>
        <v>6741.4166996493823</v>
      </c>
      <c r="V166" s="32">
        <f t="shared" si="56"/>
        <v>11466.760470288289</v>
      </c>
      <c r="W166" s="32">
        <f t="shared" si="56"/>
        <v>3908.6916807420903</v>
      </c>
      <c r="X166" s="32">
        <f t="shared" si="56"/>
        <v>7.175693044626815</v>
      </c>
      <c r="Y166" s="32">
        <f t="shared" si="56"/>
        <v>5.4450910212581309</v>
      </c>
      <c r="Z166" s="32">
        <f t="shared" si="57"/>
        <v>214.73289835669857</v>
      </c>
      <c r="AA166" s="8"/>
      <c r="AB166" s="32">
        <f t="shared" si="58"/>
        <v>18788.344588577729</v>
      </c>
      <c r="AC166" s="32">
        <f t="shared" si="59"/>
        <v>11722.231965899409</v>
      </c>
      <c r="AD166" s="32">
        <f t="shared" si="60"/>
        <v>0</v>
      </c>
      <c r="AE166" s="32">
        <f t="shared" si="61"/>
        <v>0</v>
      </c>
      <c r="AF166" s="8"/>
      <c r="AG166" s="32">
        <f t="shared" si="45"/>
        <v>0</v>
      </c>
      <c r="AH166" s="32">
        <f t="shared" si="46"/>
        <v>30510.5765544772</v>
      </c>
      <c r="AI166" s="32">
        <f t="shared" si="47"/>
        <v>0</v>
      </c>
      <c r="AJ166" s="32">
        <f t="shared" si="48"/>
        <v>0</v>
      </c>
      <c r="AK166" s="32">
        <f t="shared" si="62"/>
        <v>0</v>
      </c>
      <c r="AL166" s="32">
        <f t="shared" si="49"/>
        <v>0</v>
      </c>
      <c r="AN166" s="39">
        <f t="shared" si="50"/>
        <v>0.48</v>
      </c>
      <c r="AO166" s="39">
        <f t="shared" si="51"/>
        <v>0.39</v>
      </c>
      <c r="AP166" s="39">
        <f t="shared" si="52"/>
        <v>0.12</v>
      </c>
      <c r="AR166" s="51">
        <f t="shared" si="53"/>
        <v>3726.2473971990607</v>
      </c>
      <c r="AS166" s="51">
        <f t="shared" si="53"/>
        <v>3027.5760102242371</v>
      </c>
      <c r="AT166" s="51">
        <f t="shared" si="53"/>
        <v>931.56184929976519</v>
      </c>
      <c r="AV166" s="7"/>
      <c r="AW166" s="7"/>
      <c r="AX166" s="7"/>
      <c r="AY166" s="7"/>
    </row>
    <row r="167" spans="2:51" s="12" customFormat="1" ht="12.75" hidden="1" customHeight="1" x14ac:dyDescent="0.15">
      <c r="B167" s="16" t="s">
        <v>106</v>
      </c>
      <c r="C167" s="16" t="str">
        <f t="shared" si="31"/>
        <v>Central America</v>
      </c>
      <c r="D167" s="16" t="str">
        <f t="shared" si="63"/>
        <v>Latin America</v>
      </c>
      <c r="E167" s="16" t="str">
        <f t="shared" si="63"/>
        <v/>
      </c>
      <c r="F167" s="32">
        <v>22365.708802699999</v>
      </c>
      <c r="G167" s="32">
        <f t="shared" si="33"/>
        <v>45.409169779398169</v>
      </c>
      <c r="H167" s="32">
        <f t="shared" si="34"/>
        <v>0</v>
      </c>
      <c r="I167" s="32">
        <f t="shared" si="35"/>
        <v>0</v>
      </c>
      <c r="J167" s="32">
        <f t="shared" si="36"/>
        <v>0</v>
      </c>
      <c r="K167" s="32">
        <f t="shared" si="37"/>
        <v>0</v>
      </c>
      <c r="L167" s="32">
        <f t="shared" si="38"/>
        <v>0</v>
      </c>
      <c r="M167" s="32">
        <f t="shared" si="54"/>
        <v>45.409169779398169</v>
      </c>
      <c r="N167" s="32">
        <f t="shared" si="39"/>
        <v>991.23119567724791</v>
      </c>
      <c r="O167" s="32">
        <f t="shared" si="40"/>
        <v>0</v>
      </c>
      <c r="P167" s="32">
        <f t="shared" si="41"/>
        <v>0</v>
      </c>
      <c r="Q167" s="32">
        <f t="shared" si="42"/>
        <v>0</v>
      </c>
      <c r="R167" s="32">
        <f t="shared" si="43"/>
        <v>0</v>
      </c>
      <c r="S167" s="32">
        <f t="shared" si="44"/>
        <v>0</v>
      </c>
      <c r="T167" s="32">
        <f t="shared" si="55"/>
        <v>991.23119567724791</v>
      </c>
      <c r="U167" s="32">
        <f t="shared" ref="U167:Y182" si="64">I370*$F370/100</f>
        <v>13278.032028395397</v>
      </c>
      <c r="V167" s="32">
        <f t="shared" si="64"/>
        <v>6260.5220950794519</v>
      </c>
      <c r="W167" s="32">
        <f t="shared" si="64"/>
        <v>73.047690411415573</v>
      </c>
      <c r="X167" s="32">
        <f t="shared" si="64"/>
        <v>314.04745202833675</v>
      </c>
      <c r="Y167" s="32">
        <f t="shared" si="64"/>
        <v>579.31399686530642</v>
      </c>
      <c r="Z167" s="32">
        <f t="shared" si="57"/>
        <v>824.10517446344602</v>
      </c>
      <c r="AA167" s="8"/>
      <c r="AB167" s="32">
        <f t="shared" si="58"/>
        <v>14535.269830822919</v>
      </c>
      <c r="AC167" s="32">
        <f t="shared" si="59"/>
        <v>7112.0206871032606</v>
      </c>
      <c r="AD167" s="32">
        <f t="shared" si="60"/>
        <v>658.67963409423805</v>
      </c>
      <c r="AE167" s="32">
        <f t="shared" si="61"/>
        <v>59.738650679588297</v>
      </c>
      <c r="AF167" s="8"/>
      <c r="AG167" s="32">
        <f t="shared" si="45"/>
        <v>22365.708802699999</v>
      </c>
      <c r="AH167" s="32">
        <f t="shared" si="46"/>
        <v>0</v>
      </c>
      <c r="AI167" s="32">
        <f t="shared" si="47"/>
        <v>0</v>
      </c>
      <c r="AJ167" s="32">
        <f t="shared" si="48"/>
        <v>0</v>
      </c>
      <c r="AK167" s="32">
        <f t="shared" si="62"/>
        <v>0</v>
      </c>
      <c r="AL167" s="32">
        <f t="shared" si="49"/>
        <v>0</v>
      </c>
      <c r="AN167" s="39">
        <f t="shared" si="50"/>
        <v>0.24</v>
      </c>
      <c r="AO167" s="39">
        <f t="shared" si="51"/>
        <v>0.51</v>
      </c>
      <c r="AP167" s="39">
        <f t="shared" si="52"/>
        <v>0.24</v>
      </c>
      <c r="AR167" s="51">
        <f t="shared" si="53"/>
        <v>237.89548696253948</v>
      </c>
      <c r="AS167" s="51">
        <f t="shared" si="53"/>
        <v>505.52790979539645</v>
      </c>
      <c r="AT167" s="51">
        <f t="shared" si="53"/>
        <v>237.89548696253948</v>
      </c>
    </row>
    <row r="168" spans="2:51" s="12" customFormat="1" ht="12.75" hidden="1" customHeight="1" x14ac:dyDescent="0.15">
      <c r="B168" s="16" t="s">
        <v>107</v>
      </c>
      <c r="C168" s="16" t="str">
        <f t="shared" si="31"/>
        <v>Gulf of Guinea</v>
      </c>
      <c r="D168" s="16" t="str">
        <f t="shared" si="63"/>
        <v>Middle East and Africa</v>
      </c>
      <c r="E168" s="16" t="str">
        <f t="shared" si="63"/>
        <v/>
      </c>
      <c r="F168" s="32">
        <v>116281.23477959599</v>
      </c>
      <c r="G168" s="32">
        <f t="shared" si="33"/>
        <v>50.446786667449416</v>
      </c>
      <c r="H168" s="32">
        <f t="shared" si="34"/>
        <v>0</v>
      </c>
      <c r="I168" s="32">
        <f t="shared" si="35"/>
        <v>73.753184496255145</v>
      </c>
      <c r="J168" s="32">
        <f t="shared" si="36"/>
        <v>0</v>
      </c>
      <c r="K168" s="32">
        <f t="shared" si="37"/>
        <v>0</v>
      </c>
      <c r="L168" s="32">
        <f t="shared" si="38"/>
        <v>0</v>
      </c>
      <c r="M168" s="32">
        <f t="shared" si="54"/>
        <v>124.19997116370456</v>
      </c>
      <c r="N168" s="32">
        <f t="shared" si="39"/>
        <v>13490.527118429391</v>
      </c>
      <c r="O168" s="32">
        <f t="shared" si="40"/>
        <v>0</v>
      </c>
      <c r="P168" s="32">
        <f t="shared" si="41"/>
        <v>19723.145937444933</v>
      </c>
      <c r="Q168" s="32">
        <f t="shared" si="42"/>
        <v>0</v>
      </c>
      <c r="R168" s="32">
        <f t="shared" si="43"/>
        <v>0</v>
      </c>
      <c r="S168" s="32">
        <f t="shared" si="44"/>
        <v>0</v>
      </c>
      <c r="T168" s="32">
        <f t="shared" si="55"/>
        <v>33213.673055874322</v>
      </c>
      <c r="U168" s="32">
        <f t="shared" si="64"/>
        <v>26805.249559677002</v>
      </c>
      <c r="V168" s="32">
        <f t="shared" si="64"/>
        <v>53505.583332626789</v>
      </c>
      <c r="W168" s="32">
        <f t="shared" si="64"/>
        <v>1997.7769297048796</v>
      </c>
      <c r="X168" s="32">
        <f t="shared" si="64"/>
        <v>0</v>
      </c>
      <c r="Y168" s="32">
        <f t="shared" si="64"/>
        <v>454.31916652117047</v>
      </c>
      <c r="Z168" s="32">
        <f t="shared" si="57"/>
        <v>180.43276402812626</v>
      </c>
      <c r="AA168" s="8"/>
      <c r="AB168" s="32">
        <f t="shared" si="58"/>
        <v>111878.64158368093</v>
      </c>
      <c r="AC168" s="32">
        <f t="shared" si="59"/>
        <v>4402.5931959152203</v>
      </c>
      <c r="AD168" s="32">
        <f t="shared" si="60"/>
        <v>0</v>
      </c>
      <c r="AE168" s="32">
        <f t="shared" si="61"/>
        <v>0</v>
      </c>
      <c r="AF168" s="8"/>
      <c r="AG168" s="32">
        <f t="shared" si="45"/>
        <v>51437.411189076018</v>
      </c>
      <c r="AH168" s="32">
        <f t="shared" si="46"/>
        <v>0</v>
      </c>
      <c r="AI168" s="32">
        <f t="shared" si="47"/>
        <v>64843.835218643457</v>
      </c>
      <c r="AJ168" s="32">
        <f t="shared" si="48"/>
        <v>0</v>
      </c>
      <c r="AK168" s="32">
        <f t="shared" si="62"/>
        <v>0</v>
      </c>
      <c r="AL168" s="32">
        <f t="shared" si="49"/>
        <v>0</v>
      </c>
      <c r="AN168" s="39">
        <f t="shared" si="50"/>
        <v>0.31</v>
      </c>
      <c r="AO168" s="39">
        <f t="shared" si="51"/>
        <v>0.56999999999999995</v>
      </c>
      <c r="AP168" s="39">
        <f t="shared" si="52"/>
        <v>0.12</v>
      </c>
      <c r="AR168" s="51">
        <f t="shared" si="53"/>
        <v>10296.238647321039</v>
      </c>
      <c r="AS168" s="51">
        <f t="shared" si="53"/>
        <v>18931.793641848362</v>
      </c>
      <c r="AT168" s="51">
        <f t="shared" si="53"/>
        <v>3985.6407667049184</v>
      </c>
      <c r="AV168" s="7"/>
      <c r="AW168" s="7"/>
      <c r="AX168" s="7"/>
      <c r="AY168" s="7"/>
    </row>
    <row r="169" spans="2:51" s="12" customFormat="1" ht="12.75" hidden="1" customHeight="1" x14ac:dyDescent="0.15">
      <c r="B169" s="16" t="s">
        <v>108</v>
      </c>
      <c r="C169" s="16" t="str">
        <f t="shared" si="31"/>
        <v>Southern Asia</v>
      </c>
      <c r="D169" s="16" t="str">
        <f t="shared" si="63"/>
        <v>Asia (Sans Japan)</v>
      </c>
      <c r="E169" s="16" t="str">
        <f t="shared" si="63"/>
        <v/>
      </c>
      <c r="F169" s="32">
        <v>37760.681503951499</v>
      </c>
      <c r="G169" s="32">
        <f t="shared" si="33"/>
        <v>0</v>
      </c>
      <c r="H169" s="32">
        <f t="shared" si="34"/>
        <v>251.17845623983959</v>
      </c>
      <c r="I169" s="32">
        <f t="shared" si="35"/>
        <v>0</v>
      </c>
      <c r="J169" s="32">
        <f t="shared" si="36"/>
        <v>102.95653185760945</v>
      </c>
      <c r="K169" s="32">
        <f t="shared" si="37"/>
        <v>0</v>
      </c>
      <c r="L169" s="32">
        <f t="shared" si="38"/>
        <v>0</v>
      </c>
      <c r="M169" s="32">
        <f t="shared" si="54"/>
        <v>354.13498809744902</v>
      </c>
      <c r="N169" s="32">
        <f t="shared" si="39"/>
        <v>0</v>
      </c>
      <c r="O169" s="32">
        <f t="shared" si="40"/>
        <v>976.14142607629344</v>
      </c>
      <c r="P169" s="32">
        <f t="shared" si="41"/>
        <v>0</v>
      </c>
      <c r="Q169" s="32">
        <f t="shared" si="42"/>
        <v>400.11447373254384</v>
      </c>
      <c r="R169" s="32">
        <f t="shared" si="43"/>
        <v>0</v>
      </c>
      <c r="S169" s="32">
        <f t="shared" si="44"/>
        <v>0</v>
      </c>
      <c r="T169" s="32">
        <f t="shared" si="55"/>
        <v>1376.2558998088373</v>
      </c>
      <c r="U169" s="32">
        <f t="shared" si="64"/>
        <v>29446.961966233888</v>
      </c>
      <c r="V169" s="32">
        <f t="shared" si="64"/>
        <v>4270.5376902831977</v>
      </c>
      <c r="W169" s="32">
        <f t="shared" si="64"/>
        <v>631.3467363688676</v>
      </c>
      <c r="X169" s="32">
        <f t="shared" si="64"/>
        <v>1601.5091095155076</v>
      </c>
      <c r="Y169" s="32">
        <f t="shared" si="64"/>
        <v>79.935132889291168</v>
      </c>
      <c r="Z169" s="32">
        <f t="shared" si="57"/>
        <v>-1.9245540897827595E-5</v>
      </c>
      <c r="AA169" s="8"/>
      <c r="AB169" s="32">
        <f t="shared" si="58"/>
        <v>151.10989570617642</v>
      </c>
      <c r="AC169" s="32">
        <f t="shared" si="59"/>
        <v>1251.906266450881</v>
      </c>
      <c r="AD169" s="32">
        <f t="shared" si="60"/>
        <v>36357.665341794396</v>
      </c>
      <c r="AE169" s="32">
        <f t="shared" si="61"/>
        <v>0</v>
      </c>
      <c r="AF169" s="8"/>
      <c r="AG169" s="32">
        <f t="shared" si="45"/>
        <v>0</v>
      </c>
      <c r="AH169" s="32">
        <f t="shared" si="46"/>
        <v>25739.213596762402</v>
      </c>
      <c r="AI169" s="32">
        <f t="shared" si="47"/>
        <v>0</v>
      </c>
      <c r="AJ169" s="32">
        <f t="shared" si="48"/>
        <v>12021.467907189097</v>
      </c>
      <c r="AK169" s="32">
        <f t="shared" si="62"/>
        <v>0</v>
      </c>
      <c r="AL169" s="32">
        <f t="shared" si="49"/>
        <v>0</v>
      </c>
      <c r="AN169" s="39">
        <f t="shared" si="50"/>
        <v>0.25</v>
      </c>
      <c r="AO169" s="39">
        <f t="shared" si="51"/>
        <v>0.42</v>
      </c>
      <c r="AP169" s="39">
        <f t="shared" si="52"/>
        <v>0.33</v>
      </c>
      <c r="AR169" s="51">
        <f t="shared" si="53"/>
        <v>344.06397495220932</v>
      </c>
      <c r="AS169" s="51">
        <f t="shared" si="53"/>
        <v>578.0274779197116</v>
      </c>
      <c r="AT169" s="51">
        <f t="shared" si="53"/>
        <v>454.16444693691631</v>
      </c>
    </row>
    <row r="170" spans="2:51" s="12" customFormat="1" ht="12.75" hidden="1" customHeight="1" x14ac:dyDescent="0.15">
      <c r="B170" s="16" t="s">
        <v>109</v>
      </c>
      <c r="C170" s="16" t="str">
        <f t="shared" si="31"/>
        <v>South America</v>
      </c>
      <c r="D170" s="16" t="str">
        <f t="shared" si="63"/>
        <v>Latin America</v>
      </c>
      <c r="E170" s="16" t="str">
        <f t="shared" si="63"/>
        <v/>
      </c>
      <c r="F170" s="32">
        <v>1089819.75958293</v>
      </c>
      <c r="G170" s="32">
        <f t="shared" si="33"/>
        <v>611.35851902126046</v>
      </c>
      <c r="H170" s="32">
        <f t="shared" si="34"/>
        <v>216.28913616020921</v>
      </c>
      <c r="I170" s="32">
        <f t="shared" si="35"/>
        <v>0</v>
      </c>
      <c r="J170" s="32">
        <f t="shared" si="36"/>
        <v>459.19940616316097</v>
      </c>
      <c r="K170" s="32">
        <f t="shared" si="37"/>
        <v>0</v>
      </c>
      <c r="L170" s="32">
        <f t="shared" si="38"/>
        <v>0</v>
      </c>
      <c r="M170" s="32">
        <f t="shared" si="54"/>
        <v>1286.8470613446307</v>
      </c>
      <c r="N170" s="32">
        <f t="shared" si="39"/>
        <v>15937.167191269958</v>
      </c>
      <c r="O170" s="32">
        <f t="shared" si="40"/>
        <v>5638.3218968782112</v>
      </c>
      <c r="P170" s="32">
        <f t="shared" si="41"/>
        <v>0</v>
      </c>
      <c r="Q170" s="32">
        <f t="shared" si="42"/>
        <v>11970.615412164847</v>
      </c>
      <c r="R170" s="32">
        <f t="shared" si="43"/>
        <v>0</v>
      </c>
      <c r="S170" s="32">
        <f t="shared" si="44"/>
        <v>0</v>
      </c>
      <c r="T170" s="32">
        <f t="shared" si="55"/>
        <v>33546.104500313013</v>
      </c>
      <c r="U170" s="32">
        <f t="shared" si="64"/>
        <v>549824.71427014784</v>
      </c>
      <c r="V170" s="32">
        <f t="shared" si="64"/>
        <v>375136.45630998036</v>
      </c>
      <c r="W170" s="32">
        <f t="shared" si="64"/>
        <v>3163.21005106651</v>
      </c>
      <c r="X170" s="32">
        <f t="shared" si="64"/>
        <v>114255.05144639239</v>
      </c>
      <c r="Y170" s="32">
        <f t="shared" si="64"/>
        <v>12607.37581125514</v>
      </c>
      <c r="Z170" s="32">
        <f t="shared" si="57"/>
        <v>1.3243011198937893E-4</v>
      </c>
      <c r="AA170" s="8"/>
      <c r="AB170" s="32">
        <f t="shared" si="58"/>
        <v>734508.97092133702</v>
      </c>
      <c r="AC170" s="32">
        <f t="shared" si="59"/>
        <v>228169.37955868241</v>
      </c>
      <c r="AD170" s="32">
        <f t="shared" si="60"/>
        <v>118379.5806412692</v>
      </c>
      <c r="AE170" s="32">
        <f t="shared" si="61"/>
        <v>8761.8284616470301</v>
      </c>
      <c r="AF170" s="8"/>
      <c r="AG170" s="32">
        <f t="shared" si="45"/>
        <v>515444.09600569349</v>
      </c>
      <c r="AH170" s="32">
        <f t="shared" si="46"/>
        <v>185188.16755700918</v>
      </c>
      <c r="AI170" s="32">
        <f t="shared" si="47"/>
        <v>0</v>
      </c>
      <c r="AJ170" s="32">
        <f t="shared" si="48"/>
        <v>389187.49602022738</v>
      </c>
      <c r="AK170" s="32">
        <f t="shared" si="62"/>
        <v>0</v>
      </c>
      <c r="AL170" s="32">
        <f t="shared" si="49"/>
        <v>0</v>
      </c>
      <c r="AN170" s="39">
        <f t="shared" si="50"/>
        <v>0.32</v>
      </c>
      <c r="AO170" s="39">
        <f t="shared" si="51"/>
        <v>0.6</v>
      </c>
      <c r="AP170" s="39">
        <f t="shared" si="52"/>
        <v>0.08</v>
      </c>
      <c r="AR170" s="51">
        <f t="shared" si="53"/>
        <v>10734.753440100165</v>
      </c>
      <c r="AS170" s="51">
        <f t="shared" si="53"/>
        <v>20127.662700187808</v>
      </c>
      <c r="AT170" s="51">
        <f t="shared" si="53"/>
        <v>2683.6883600250412</v>
      </c>
      <c r="AV170" s="7"/>
      <c r="AW170" s="7"/>
      <c r="AX170" s="7"/>
      <c r="AY170" s="7"/>
    </row>
    <row r="171" spans="2:51" s="12" customFormat="1" ht="12.75" hidden="1" customHeight="1" x14ac:dyDescent="0.15">
      <c r="B171" s="16" t="s">
        <v>110</v>
      </c>
      <c r="C171" s="16" t="str">
        <f t="shared" si="31"/>
        <v>Southern Europe</v>
      </c>
      <c r="D171" s="16" t="str">
        <f t="shared" si="63"/>
        <v>Eastern Europe</v>
      </c>
      <c r="E171" s="16" t="str">
        <f t="shared" si="63"/>
        <v/>
      </c>
      <c r="F171" s="32">
        <v>50998.040542483301</v>
      </c>
      <c r="G171" s="32">
        <f t="shared" si="33"/>
        <v>0</v>
      </c>
      <c r="H171" s="32">
        <f t="shared" si="34"/>
        <v>29.290349858630176</v>
      </c>
      <c r="I171" s="32">
        <f t="shared" si="35"/>
        <v>0</v>
      </c>
      <c r="J171" s="32">
        <f t="shared" si="36"/>
        <v>22.287374075877597</v>
      </c>
      <c r="K171" s="32">
        <f t="shared" si="37"/>
        <v>0</v>
      </c>
      <c r="L171" s="32">
        <f t="shared" si="38"/>
        <v>0</v>
      </c>
      <c r="M171" s="32">
        <f t="shared" si="54"/>
        <v>51.577723934507773</v>
      </c>
      <c r="N171" s="32">
        <f t="shared" si="39"/>
        <v>0</v>
      </c>
      <c r="O171" s="32">
        <f t="shared" si="40"/>
        <v>6236.996920155877</v>
      </c>
      <c r="P171" s="32">
        <f t="shared" si="41"/>
        <v>0</v>
      </c>
      <c r="Q171" s="32">
        <f t="shared" si="42"/>
        <v>4745.8048176455413</v>
      </c>
      <c r="R171" s="32">
        <f t="shared" si="43"/>
        <v>0</v>
      </c>
      <c r="S171" s="32">
        <f t="shared" si="44"/>
        <v>0</v>
      </c>
      <c r="T171" s="32">
        <f t="shared" si="55"/>
        <v>10982.801737801419</v>
      </c>
      <c r="U171" s="32">
        <f t="shared" si="64"/>
        <v>21735.739769047006</v>
      </c>
      <c r="V171" s="32">
        <f t="shared" si="64"/>
        <v>17131.804617446043</v>
      </c>
      <c r="W171" s="32">
        <f t="shared" si="64"/>
        <v>1041.3177782988207</v>
      </c>
      <c r="X171" s="32">
        <f t="shared" si="64"/>
        <v>0</v>
      </c>
      <c r="Y171" s="32">
        <f t="shared" si="64"/>
        <v>45.373369881545798</v>
      </c>
      <c r="Z171" s="32">
        <f t="shared" si="57"/>
        <v>9.4255460739586852</v>
      </c>
      <c r="AA171" s="8"/>
      <c r="AB171" s="32">
        <f t="shared" si="58"/>
        <v>3738.9638582467915</v>
      </c>
      <c r="AC171" s="32">
        <f t="shared" si="59"/>
        <v>30351.843241989583</v>
      </c>
      <c r="AD171" s="32">
        <f t="shared" si="60"/>
        <v>16907.233442246892</v>
      </c>
      <c r="AE171" s="32">
        <f t="shared" si="61"/>
        <v>0</v>
      </c>
      <c r="AF171" s="8"/>
      <c r="AG171" s="32">
        <f t="shared" si="45"/>
        <v>0</v>
      </c>
      <c r="AH171" s="32">
        <f t="shared" si="46"/>
        <v>15386.272025396947</v>
      </c>
      <c r="AI171" s="32">
        <f t="shared" si="47"/>
        <v>0</v>
      </c>
      <c r="AJ171" s="32">
        <f t="shared" si="48"/>
        <v>35611.768517086355</v>
      </c>
      <c r="AK171" s="32">
        <f t="shared" si="62"/>
        <v>0</v>
      </c>
      <c r="AL171" s="32">
        <f t="shared" si="49"/>
        <v>0</v>
      </c>
      <c r="AN171" s="39">
        <f t="shared" si="50"/>
        <v>0.18</v>
      </c>
      <c r="AO171" s="39">
        <f t="shared" si="51"/>
        <v>0.43</v>
      </c>
      <c r="AP171" s="39">
        <f t="shared" si="52"/>
        <v>0.39</v>
      </c>
      <c r="AR171" s="51">
        <f t="shared" si="53"/>
        <v>1976.9043128042554</v>
      </c>
      <c r="AS171" s="51">
        <f t="shared" si="53"/>
        <v>4722.6047472546106</v>
      </c>
      <c r="AT171" s="51">
        <f t="shared" si="53"/>
        <v>4283.2926777425537</v>
      </c>
    </row>
    <row r="172" spans="2:51" s="12" customFormat="1" ht="12.75" hidden="1" customHeight="1" x14ac:dyDescent="0.15">
      <c r="B172" s="16" t="s">
        <v>111</v>
      </c>
      <c r="C172" s="16" t="str">
        <f t="shared" si="31"/>
        <v>Southern Africa</v>
      </c>
      <c r="D172" s="16" t="str">
        <f t="shared" si="63"/>
        <v>Middle East and Africa</v>
      </c>
      <c r="E172" s="16" t="str">
        <f t="shared" si="63"/>
        <v/>
      </c>
      <c r="F172" s="32">
        <v>580279.86195719196</v>
      </c>
      <c r="G172" s="32">
        <f t="shared" si="33"/>
        <v>0</v>
      </c>
      <c r="H172" s="32">
        <f t="shared" si="34"/>
        <v>0</v>
      </c>
      <c r="I172" s="32">
        <f t="shared" si="35"/>
        <v>46.192727813607291</v>
      </c>
      <c r="J172" s="32">
        <f t="shared" si="36"/>
        <v>0</v>
      </c>
      <c r="K172" s="32">
        <f t="shared" si="37"/>
        <v>0</v>
      </c>
      <c r="L172" s="32">
        <f t="shared" si="38"/>
        <v>0</v>
      </c>
      <c r="M172" s="32">
        <f t="shared" si="54"/>
        <v>46.192727813607291</v>
      </c>
      <c r="N172" s="32">
        <f t="shared" si="39"/>
        <v>0</v>
      </c>
      <c r="O172" s="32">
        <f t="shared" si="40"/>
        <v>0</v>
      </c>
      <c r="P172" s="32">
        <f t="shared" si="41"/>
        <v>4457.5973061941477</v>
      </c>
      <c r="Q172" s="32">
        <f t="shared" si="42"/>
        <v>0</v>
      </c>
      <c r="R172" s="32">
        <f t="shared" si="43"/>
        <v>0</v>
      </c>
      <c r="S172" s="32">
        <f t="shared" si="44"/>
        <v>0</v>
      </c>
      <c r="T172" s="32">
        <f t="shared" si="55"/>
        <v>4457.5973061941477</v>
      </c>
      <c r="U172" s="32">
        <f t="shared" si="64"/>
        <v>34774.79347579457</v>
      </c>
      <c r="V172" s="32">
        <f t="shared" si="64"/>
        <v>503507.98349541216</v>
      </c>
      <c r="W172" s="32">
        <f t="shared" si="64"/>
        <v>1037.1835491647619</v>
      </c>
      <c r="X172" s="32">
        <f t="shared" si="64"/>
        <v>36395.18006443858</v>
      </c>
      <c r="Y172" s="32">
        <f t="shared" si="64"/>
        <v>60.931131884957885</v>
      </c>
      <c r="Z172" s="32">
        <f t="shared" si="57"/>
        <v>2.0648911595344543E-4</v>
      </c>
      <c r="AA172" s="8"/>
      <c r="AB172" s="32">
        <f t="shared" si="58"/>
        <v>525075.44499736861</v>
      </c>
      <c r="AC172" s="32">
        <f t="shared" si="59"/>
        <v>55050.387731611721</v>
      </c>
      <c r="AD172" s="32">
        <f t="shared" si="60"/>
        <v>154.02922821044899</v>
      </c>
      <c r="AE172" s="32">
        <f t="shared" si="61"/>
        <v>0</v>
      </c>
      <c r="AF172" s="8"/>
      <c r="AG172" s="32">
        <f t="shared" si="45"/>
        <v>3838.8414267778035</v>
      </c>
      <c r="AH172" s="32">
        <f t="shared" si="46"/>
        <v>0</v>
      </c>
      <c r="AI172" s="32">
        <f t="shared" si="47"/>
        <v>571770.75411742413</v>
      </c>
      <c r="AJ172" s="32">
        <f t="shared" si="48"/>
        <v>0</v>
      </c>
      <c r="AK172" s="32">
        <f t="shared" si="62"/>
        <v>4670.2083850038725</v>
      </c>
      <c r="AL172" s="32">
        <f t="shared" si="49"/>
        <v>0</v>
      </c>
      <c r="AN172" s="39">
        <f t="shared" si="50"/>
        <v>0.34</v>
      </c>
      <c r="AO172" s="39">
        <f t="shared" si="51"/>
        <v>0.54</v>
      </c>
      <c r="AP172" s="39">
        <f t="shared" si="52"/>
        <v>0.11</v>
      </c>
      <c r="AR172" s="51">
        <f t="shared" si="53"/>
        <v>1515.5830841060103</v>
      </c>
      <c r="AS172" s="51">
        <f t="shared" si="53"/>
        <v>2407.1025453448401</v>
      </c>
      <c r="AT172" s="51">
        <f t="shared" si="53"/>
        <v>490.33570368135622</v>
      </c>
      <c r="AV172" s="7"/>
      <c r="AW172" s="7"/>
      <c r="AX172" s="7"/>
      <c r="AY172" s="7"/>
    </row>
    <row r="173" spans="2:51" s="12" customFormat="1" ht="12.75" hidden="1" customHeight="1" x14ac:dyDescent="0.15">
      <c r="B173" s="16" t="s">
        <v>112</v>
      </c>
      <c r="C173" s="16" t="str">
        <f t="shared" si="31"/>
        <v>South America</v>
      </c>
      <c r="D173" s="16" t="str">
        <f t="shared" si="63"/>
        <v>Latin America</v>
      </c>
      <c r="E173" s="16" t="str">
        <f t="shared" si="63"/>
        <v/>
      </c>
      <c r="F173" s="32">
        <v>8532744.47218531</v>
      </c>
      <c r="G173" s="32">
        <f t="shared" si="33"/>
        <v>24252.325390885278</v>
      </c>
      <c r="H173" s="32">
        <f t="shared" si="34"/>
        <v>6843.2060402660436</v>
      </c>
      <c r="I173" s="32">
        <f t="shared" si="35"/>
        <v>0</v>
      </c>
      <c r="J173" s="32">
        <f t="shared" si="36"/>
        <v>0</v>
      </c>
      <c r="K173" s="32">
        <f t="shared" si="37"/>
        <v>0</v>
      </c>
      <c r="L173" s="32">
        <f t="shared" si="38"/>
        <v>0</v>
      </c>
      <c r="M173" s="32">
        <f t="shared" si="54"/>
        <v>31095.531431151321</v>
      </c>
      <c r="N173" s="32">
        <f t="shared" si="39"/>
        <v>490382.87559090764</v>
      </c>
      <c r="O173" s="32">
        <f t="shared" si="40"/>
        <v>138369.86772196012</v>
      </c>
      <c r="P173" s="32">
        <f t="shared" si="41"/>
        <v>0</v>
      </c>
      <c r="Q173" s="32">
        <f t="shared" si="42"/>
        <v>0</v>
      </c>
      <c r="R173" s="32">
        <f t="shared" si="43"/>
        <v>0</v>
      </c>
      <c r="S173" s="32">
        <f t="shared" si="44"/>
        <v>0</v>
      </c>
      <c r="T173" s="32">
        <f t="shared" si="55"/>
        <v>628752.74331286782</v>
      </c>
      <c r="U173" s="32">
        <f t="shared" si="64"/>
        <v>4923874.7639017897</v>
      </c>
      <c r="V173" s="32">
        <f t="shared" si="64"/>
        <v>2714114.7899241894</v>
      </c>
      <c r="W173" s="32">
        <f t="shared" si="64"/>
        <v>50342.758142381543</v>
      </c>
      <c r="X173" s="32">
        <f t="shared" si="64"/>
        <v>46358.941438902955</v>
      </c>
      <c r="Y173" s="32">
        <f t="shared" si="64"/>
        <v>122830.25939257351</v>
      </c>
      <c r="Z173" s="32">
        <f t="shared" si="57"/>
        <v>15374.684641452506</v>
      </c>
      <c r="AA173" s="8"/>
      <c r="AB173" s="32">
        <f t="shared" si="58"/>
        <v>7169429.4850127595</v>
      </c>
      <c r="AC173" s="32">
        <f t="shared" si="59"/>
        <v>1276481.9734996469</v>
      </c>
      <c r="AD173" s="32">
        <f t="shared" si="60"/>
        <v>8511.0533564090711</v>
      </c>
      <c r="AE173" s="32">
        <f t="shared" si="61"/>
        <v>78321.960316479162</v>
      </c>
      <c r="AF173" s="8"/>
      <c r="AG173" s="32">
        <f t="shared" si="45"/>
        <v>7190533.5274171941</v>
      </c>
      <c r="AH173" s="32">
        <f t="shared" si="46"/>
        <v>1342210.9447681159</v>
      </c>
      <c r="AI173" s="32">
        <f t="shared" si="47"/>
        <v>0</v>
      </c>
      <c r="AJ173" s="32">
        <f t="shared" si="48"/>
        <v>0</v>
      </c>
      <c r="AK173" s="32">
        <f t="shared" si="62"/>
        <v>0</v>
      </c>
      <c r="AL173" s="32">
        <f t="shared" si="49"/>
        <v>0</v>
      </c>
      <c r="AN173" s="39">
        <f t="shared" si="50"/>
        <v>0.32</v>
      </c>
      <c r="AO173" s="39">
        <f t="shared" si="51"/>
        <v>0.6</v>
      </c>
      <c r="AP173" s="39">
        <f t="shared" si="52"/>
        <v>0.08</v>
      </c>
      <c r="AR173" s="51">
        <f t="shared" si="53"/>
        <v>201200.8778601177</v>
      </c>
      <c r="AS173" s="51">
        <f t="shared" si="53"/>
        <v>377251.64598772069</v>
      </c>
      <c r="AT173" s="51">
        <f t="shared" si="53"/>
        <v>50300.219465029426</v>
      </c>
    </row>
    <row r="174" spans="2:51" s="12" customFormat="1" ht="12.75" hidden="1" customHeight="1" x14ac:dyDescent="0.15">
      <c r="B174" s="16" t="s">
        <v>113</v>
      </c>
      <c r="C174" s="16" t="str">
        <f t="shared" si="31"/>
        <v>South-eastern Asia</v>
      </c>
      <c r="D174" s="16" t="str">
        <f t="shared" si="63"/>
        <v>Asia (Sans Japan)</v>
      </c>
      <c r="E174" s="16" t="str">
        <f t="shared" si="63"/>
        <v/>
      </c>
      <c r="F174" s="32">
        <v>5901.9250448346102</v>
      </c>
      <c r="G174" s="32">
        <f t="shared" si="33"/>
        <v>9.0809031053015392</v>
      </c>
      <c r="H174" s="32">
        <f t="shared" si="34"/>
        <v>0</v>
      </c>
      <c r="I174" s="32">
        <f t="shared" si="35"/>
        <v>0</v>
      </c>
      <c r="J174" s="32">
        <f t="shared" si="36"/>
        <v>0</v>
      </c>
      <c r="K174" s="32">
        <f t="shared" si="37"/>
        <v>0</v>
      </c>
      <c r="L174" s="32">
        <f t="shared" si="38"/>
        <v>0</v>
      </c>
      <c r="M174" s="32">
        <f t="shared" si="54"/>
        <v>9.0809031053015392</v>
      </c>
      <c r="N174" s="32">
        <f t="shared" si="39"/>
        <v>203.34159528312796</v>
      </c>
      <c r="O174" s="32">
        <f t="shared" si="40"/>
        <v>0</v>
      </c>
      <c r="P174" s="32">
        <f t="shared" si="41"/>
        <v>0</v>
      </c>
      <c r="Q174" s="32">
        <f t="shared" si="42"/>
        <v>0</v>
      </c>
      <c r="R174" s="32">
        <f t="shared" si="43"/>
        <v>0</v>
      </c>
      <c r="S174" s="32">
        <f t="shared" si="44"/>
        <v>0</v>
      </c>
      <c r="T174" s="32">
        <f t="shared" si="55"/>
        <v>203.34159528312796</v>
      </c>
      <c r="U174" s="32">
        <f t="shared" si="64"/>
        <v>3028.3126371651474</v>
      </c>
      <c r="V174" s="32">
        <f t="shared" si="64"/>
        <v>2118.567765244783</v>
      </c>
      <c r="W174" s="32">
        <f t="shared" si="64"/>
        <v>122.98532104121281</v>
      </c>
      <c r="X174" s="32">
        <f t="shared" si="64"/>
        <v>0</v>
      </c>
      <c r="Y174" s="32">
        <f t="shared" si="64"/>
        <v>50.912402954101509</v>
      </c>
      <c r="Z174" s="32">
        <f t="shared" si="57"/>
        <v>368.72442004093591</v>
      </c>
      <c r="AA174" s="8"/>
      <c r="AB174" s="32">
        <f t="shared" si="58"/>
        <v>4546.4468860030083</v>
      </c>
      <c r="AC174" s="32">
        <f t="shared" si="59"/>
        <v>1265.384840846061</v>
      </c>
      <c r="AD174" s="32">
        <f t="shared" si="60"/>
        <v>90.093317985534597</v>
      </c>
      <c r="AE174" s="32">
        <f t="shared" si="61"/>
        <v>0</v>
      </c>
      <c r="AF174" s="8"/>
      <c r="AG174" s="32">
        <f t="shared" si="45"/>
        <v>5901.9250448346102</v>
      </c>
      <c r="AH174" s="32">
        <f t="shared" si="46"/>
        <v>0</v>
      </c>
      <c r="AI174" s="32">
        <f t="shared" si="47"/>
        <v>0</v>
      </c>
      <c r="AJ174" s="32">
        <f t="shared" si="48"/>
        <v>0</v>
      </c>
      <c r="AK174" s="32">
        <f t="shared" si="62"/>
        <v>0</v>
      </c>
      <c r="AL174" s="32">
        <f t="shared" si="49"/>
        <v>0</v>
      </c>
      <c r="AN174" s="39">
        <f t="shared" si="50"/>
        <v>0.28000000000000003</v>
      </c>
      <c r="AO174" s="39">
        <f t="shared" si="51"/>
        <v>0.55000000000000004</v>
      </c>
      <c r="AP174" s="39">
        <f t="shared" si="52"/>
        <v>0.17</v>
      </c>
      <c r="AR174" s="51">
        <f t="shared" si="53"/>
        <v>56.935646679275834</v>
      </c>
      <c r="AS174" s="51">
        <f t="shared" si="53"/>
        <v>111.83787740572039</v>
      </c>
      <c r="AT174" s="51">
        <f t="shared" si="53"/>
        <v>34.568071198131754</v>
      </c>
      <c r="AV174" s="7"/>
      <c r="AW174" s="7"/>
      <c r="AX174" s="7"/>
      <c r="AY174" s="7"/>
    </row>
    <row r="175" spans="2:51" s="12" customFormat="1" ht="12.75" hidden="1" customHeight="1" x14ac:dyDescent="0.15">
      <c r="B175" s="16" t="s">
        <v>114</v>
      </c>
      <c r="C175" s="16" t="str">
        <f t="shared" si="31"/>
        <v>Eastern Europe</v>
      </c>
      <c r="D175" s="16" t="str">
        <f t="shared" si="63"/>
        <v>Eastern Europe</v>
      </c>
      <c r="E175" s="16" t="str">
        <f t="shared" si="63"/>
        <v>EU</v>
      </c>
      <c r="F175" s="32">
        <v>111017.961040914</v>
      </c>
      <c r="G175" s="32">
        <f t="shared" si="33"/>
        <v>0</v>
      </c>
      <c r="H175" s="32">
        <f t="shared" si="34"/>
        <v>5461.629748941511</v>
      </c>
      <c r="I175" s="32">
        <f t="shared" si="35"/>
        <v>0</v>
      </c>
      <c r="J175" s="32">
        <f t="shared" si="36"/>
        <v>97.63118458856178</v>
      </c>
      <c r="K175" s="32">
        <f t="shared" si="37"/>
        <v>0</v>
      </c>
      <c r="L175" s="32">
        <f t="shared" si="38"/>
        <v>0</v>
      </c>
      <c r="M175" s="32">
        <f t="shared" si="54"/>
        <v>5559.2609335300731</v>
      </c>
      <c r="N175" s="32">
        <f t="shared" si="39"/>
        <v>0</v>
      </c>
      <c r="O175" s="32">
        <f t="shared" si="40"/>
        <v>32041.505079278795</v>
      </c>
      <c r="P175" s="32">
        <f t="shared" si="41"/>
        <v>0</v>
      </c>
      <c r="Q175" s="32">
        <f t="shared" si="42"/>
        <v>572.76861315922736</v>
      </c>
      <c r="R175" s="32">
        <f t="shared" si="43"/>
        <v>0</v>
      </c>
      <c r="S175" s="32">
        <f t="shared" si="44"/>
        <v>0</v>
      </c>
      <c r="T175" s="32">
        <f t="shared" si="55"/>
        <v>32614.273692438022</v>
      </c>
      <c r="U175" s="32">
        <f t="shared" si="64"/>
        <v>33745.690001552706</v>
      </c>
      <c r="V175" s="32">
        <f t="shared" si="64"/>
        <v>35805.029241991957</v>
      </c>
      <c r="W175" s="32">
        <f t="shared" si="64"/>
        <v>2695.078578295756</v>
      </c>
      <c r="X175" s="32">
        <f t="shared" si="64"/>
        <v>0.48107295989990201</v>
      </c>
      <c r="Y175" s="32">
        <f t="shared" si="64"/>
        <v>300.5227133963574</v>
      </c>
      <c r="Z175" s="32">
        <f t="shared" si="57"/>
        <v>297.62480674922699</v>
      </c>
      <c r="AA175" s="8"/>
      <c r="AB175" s="32">
        <f t="shared" si="58"/>
        <v>16646.463458061124</v>
      </c>
      <c r="AC175" s="32">
        <f t="shared" si="59"/>
        <v>77981.591389477107</v>
      </c>
      <c r="AD175" s="32">
        <f t="shared" si="60"/>
        <v>15736.798226714072</v>
      </c>
      <c r="AE175" s="32">
        <f t="shared" si="61"/>
        <v>653.10796666145302</v>
      </c>
      <c r="AF175" s="8"/>
      <c r="AG175" s="32">
        <f t="shared" si="45"/>
        <v>0</v>
      </c>
      <c r="AH175" s="32">
        <f t="shared" si="46"/>
        <v>101018.26243966796</v>
      </c>
      <c r="AI175" s="32">
        <f t="shared" si="47"/>
        <v>0</v>
      </c>
      <c r="AJ175" s="32">
        <f t="shared" si="48"/>
        <v>9999.6874994499358</v>
      </c>
      <c r="AK175" s="32">
        <f t="shared" si="62"/>
        <v>0</v>
      </c>
      <c r="AL175" s="32">
        <f t="shared" si="49"/>
        <v>0</v>
      </c>
      <c r="AN175" s="39">
        <f t="shared" si="50"/>
        <v>0.37</v>
      </c>
      <c r="AO175" s="39">
        <f t="shared" si="51"/>
        <v>0.56000000000000005</v>
      </c>
      <c r="AP175" s="39">
        <f t="shared" si="52"/>
        <v>0.06</v>
      </c>
      <c r="AR175" s="51">
        <f t="shared" si="53"/>
        <v>12067.281266202068</v>
      </c>
      <c r="AS175" s="51">
        <f t="shared" si="53"/>
        <v>18263.993267765294</v>
      </c>
      <c r="AT175" s="51">
        <f t="shared" si="53"/>
        <v>1956.8564215462814</v>
      </c>
    </row>
    <row r="176" spans="2:51" s="12" customFormat="1" ht="12.75" hidden="1" customHeight="1" x14ac:dyDescent="0.15">
      <c r="B176" s="16" t="s">
        <v>115</v>
      </c>
      <c r="C176" s="16" t="str">
        <f t="shared" si="31"/>
        <v>Sudano-Sahelian Africa</v>
      </c>
      <c r="D176" s="16" t="str">
        <f t="shared" si="63"/>
        <v>Middle East and Africa</v>
      </c>
      <c r="E176" s="16" t="str">
        <f t="shared" si="63"/>
        <v/>
      </c>
      <c r="F176" s="32">
        <v>274972.51857227</v>
      </c>
      <c r="G176" s="32">
        <f t="shared" si="33"/>
        <v>32.868714719729766</v>
      </c>
      <c r="H176" s="32">
        <f t="shared" si="34"/>
        <v>0</v>
      </c>
      <c r="I176" s="32">
        <f t="shared" si="35"/>
        <v>214.91588843940318</v>
      </c>
      <c r="J176" s="32">
        <f t="shared" si="36"/>
        <v>0</v>
      </c>
      <c r="K176" s="32">
        <f t="shared" si="37"/>
        <v>1.8305022695902287</v>
      </c>
      <c r="L176" s="32">
        <f t="shared" si="38"/>
        <v>0</v>
      </c>
      <c r="M176" s="32">
        <f t="shared" si="54"/>
        <v>249.61510542872315</v>
      </c>
      <c r="N176" s="32">
        <f t="shared" si="39"/>
        <v>6599.9730351725048</v>
      </c>
      <c r="O176" s="32">
        <f t="shared" si="40"/>
        <v>0</v>
      </c>
      <c r="P176" s="32">
        <f t="shared" si="41"/>
        <v>43154.686169665503</v>
      </c>
      <c r="Q176" s="32">
        <f t="shared" si="42"/>
        <v>0</v>
      </c>
      <c r="R176" s="32">
        <f t="shared" si="43"/>
        <v>367.56124244997272</v>
      </c>
      <c r="S176" s="32">
        <f t="shared" si="44"/>
        <v>0</v>
      </c>
      <c r="T176" s="32">
        <f t="shared" si="55"/>
        <v>50122.220447287982</v>
      </c>
      <c r="U176" s="32">
        <f t="shared" si="64"/>
        <v>21735.028417747795</v>
      </c>
      <c r="V176" s="32">
        <f t="shared" si="64"/>
        <v>196836.21114142356</v>
      </c>
      <c r="W176" s="32">
        <f t="shared" si="64"/>
        <v>4534.7776726088014</v>
      </c>
      <c r="X176" s="32">
        <f t="shared" si="64"/>
        <v>1087.1762417936222</v>
      </c>
      <c r="Y176" s="32">
        <f t="shared" si="64"/>
        <v>407.49462698344888</v>
      </c>
      <c r="Z176" s="32">
        <f t="shared" si="57"/>
        <v>-5.0810039392672479E-3</v>
      </c>
      <c r="AA176" s="8"/>
      <c r="AB176" s="32">
        <f t="shared" si="58"/>
        <v>231483.42476218921</v>
      </c>
      <c r="AC176" s="32">
        <f t="shared" si="59"/>
        <v>43489.093810081402</v>
      </c>
      <c r="AD176" s="32">
        <f t="shared" si="60"/>
        <v>0</v>
      </c>
      <c r="AE176" s="32">
        <f t="shared" si="61"/>
        <v>0</v>
      </c>
      <c r="AF176" s="8"/>
      <c r="AG176" s="32">
        <f t="shared" si="45"/>
        <v>32355.54880711744</v>
      </c>
      <c r="AH176" s="32">
        <f t="shared" si="46"/>
        <v>0</v>
      </c>
      <c r="AI176" s="32">
        <f t="shared" si="47"/>
        <v>240802.86607112386</v>
      </c>
      <c r="AJ176" s="32">
        <f t="shared" si="48"/>
        <v>0</v>
      </c>
      <c r="AK176" s="32">
        <f t="shared" si="62"/>
        <v>1814.103694028694</v>
      </c>
      <c r="AL176" s="32">
        <f t="shared" si="49"/>
        <v>0</v>
      </c>
      <c r="AN176" s="39">
        <f t="shared" si="50"/>
        <v>0.16</v>
      </c>
      <c r="AO176" s="39">
        <f t="shared" si="51"/>
        <v>0.49</v>
      </c>
      <c r="AP176" s="39">
        <f t="shared" si="52"/>
        <v>0.35</v>
      </c>
      <c r="AR176" s="51">
        <f t="shared" si="53"/>
        <v>8019.555271566077</v>
      </c>
      <c r="AS176" s="51">
        <f t="shared" si="53"/>
        <v>24559.88801917111</v>
      </c>
      <c r="AT176" s="51">
        <f t="shared" si="53"/>
        <v>17542.777156550794</v>
      </c>
      <c r="AV176" s="7"/>
      <c r="AW176" s="7"/>
      <c r="AX176" s="7"/>
      <c r="AY176" s="7"/>
    </row>
    <row r="177" spans="2:51" s="12" customFormat="1" ht="12.75" hidden="1" customHeight="1" x14ac:dyDescent="0.15">
      <c r="B177" s="16" t="s">
        <v>116</v>
      </c>
      <c r="C177" s="16" t="str">
        <f t="shared" si="31"/>
        <v>Eastern Africa</v>
      </c>
      <c r="D177" s="16" t="str">
        <f t="shared" si="63"/>
        <v>Middle East and Africa</v>
      </c>
      <c r="E177" s="16" t="str">
        <f t="shared" si="63"/>
        <v/>
      </c>
      <c r="F177" s="32">
        <v>27127.8712358474</v>
      </c>
      <c r="G177" s="32">
        <f t="shared" si="33"/>
        <v>202.47627220011537</v>
      </c>
      <c r="H177" s="32">
        <f t="shared" si="34"/>
        <v>0</v>
      </c>
      <c r="I177" s="32">
        <f t="shared" si="35"/>
        <v>0</v>
      </c>
      <c r="J177" s="32">
        <f t="shared" si="36"/>
        <v>6.8599695766487381</v>
      </c>
      <c r="K177" s="32">
        <f t="shared" si="37"/>
        <v>0</v>
      </c>
      <c r="L177" s="32">
        <f t="shared" si="38"/>
        <v>0</v>
      </c>
      <c r="M177" s="32">
        <f t="shared" si="54"/>
        <v>209.33624177676413</v>
      </c>
      <c r="N177" s="32">
        <f t="shared" si="39"/>
        <v>11819.641653599228</v>
      </c>
      <c r="O177" s="32">
        <f t="shared" si="40"/>
        <v>0</v>
      </c>
      <c r="P177" s="32">
        <f t="shared" si="41"/>
        <v>0</v>
      </c>
      <c r="Q177" s="32">
        <f t="shared" si="42"/>
        <v>400.45374833078694</v>
      </c>
      <c r="R177" s="32">
        <f t="shared" si="43"/>
        <v>0</v>
      </c>
      <c r="S177" s="32">
        <f t="shared" si="44"/>
        <v>0</v>
      </c>
      <c r="T177" s="32">
        <f t="shared" si="55"/>
        <v>12220.095401930015</v>
      </c>
      <c r="U177" s="32">
        <f t="shared" si="64"/>
        <v>2172.5869519716789</v>
      </c>
      <c r="V177" s="32">
        <f t="shared" si="64"/>
        <v>8896.6938599484984</v>
      </c>
      <c r="W177" s="32">
        <f t="shared" si="64"/>
        <v>1499.9222684705478</v>
      </c>
      <c r="X177" s="32">
        <f t="shared" si="64"/>
        <v>0</v>
      </c>
      <c r="Y177" s="32">
        <f t="shared" si="64"/>
        <v>2129.2364998041439</v>
      </c>
      <c r="Z177" s="32">
        <f t="shared" si="57"/>
        <v>1.1945750884478912E-5</v>
      </c>
      <c r="AA177" s="8"/>
      <c r="AB177" s="32">
        <f t="shared" si="58"/>
        <v>3298.0442192554419</v>
      </c>
      <c r="AC177" s="32">
        <f t="shared" si="59"/>
        <v>16702.444914579381</v>
      </c>
      <c r="AD177" s="32">
        <f t="shared" si="60"/>
        <v>5396.6970968246405</v>
      </c>
      <c r="AE177" s="32">
        <f t="shared" si="61"/>
        <v>1730.6850051879801</v>
      </c>
      <c r="AF177" s="8"/>
      <c r="AG177" s="32">
        <f t="shared" si="45"/>
        <v>26286.136795993036</v>
      </c>
      <c r="AH177" s="32">
        <f t="shared" si="46"/>
        <v>0</v>
      </c>
      <c r="AI177" s="32">
        <f t="shared" si="47"/>
        <v>0</v>
      </c>
      <c r="AJ177" s="32">
        <f t="shared" si="48"/>
        <v>841.73443985436757</v>
      </c>
      <c r="AK177" s="32">
        <f t="shared" si="62"/>
        <v>0</v>
      </c>
      <c r="AL177" s="32">
        <f t="shared" si="49"/>
        <v>0</v>
      </c>
      <c r="AN177" s="39">
        <f t="shared" si="50"/>
        <v>0.36</v>
      </c>
      <c r="AO177" s="39">
        <f t="shared" si="51"/>
        <v>0.49</v>
      </c>
      <c r="AP177" s="39">
        <f t="shared" si="52"/>
        <v>0.14000000000000001</v>
      </c>
      <c r="AR177" s="51">
        <f t="shared" si="53"/>
        <v>4399.2343446948053</v>
      </c>
      <c r="AS177" s="51">
        <f t="shared" si="53"/>
        <v>5987.8467469457073</v>
      </c>
      <c r="AT177" s="51">
        <f t="shared" si="53"/>
        <v>1710.8133562702023</v>
      </c>
    </row>
    <row r="178" spans="2:51" s="12" customFormat="1" ht="12.75" hidden="1" customHeight="1" x14ac:dyDescent="0.15">
      <c r="B178" s="16" t="s">
        <v>117</v>
      </c>
      <c r="C178" s="16" t="str">
        <f t="shared" si="31"/>
        <v>South-eastern Asia</v>
      </c>
      <c r="D178" s="16" t="str">
        <f t="shared" si="63"/>
        <v>Asia (Sans Japan)</v>
      </c>
      <c r="E178" s="16" t="str">
        <f t="shared" si="63"/>
        <v/>
      </c>
      <c r="F178" s="32">
        <v>182498.15992414899</v>
      </c>
      <c r="G178" s="32">
        <f t="shared" si="33"/>
        <v>3116.0167054457838</v>
      </c>
      <c r="H178" s="32">
        <f t="shared" si="34"/>
        <v>25.5478311242952</v>
      </c>
      <c r="I178" s="32">
        <f t="shared" si="35"/>
        <v>0</v>
      </c>
      <c r="J178" s="32">
        <f t="shared" si="36"/>
        <v>0</v>
      </c>
      <c r="K178" s="32">
        <f t="shared" si="37"/>
        <v>0</v>
      </c>
      <c r="L178" s="32">
        <f t="shared" si="38"/>
        <v>0</v>
      </c>
      <c r="M178" s="32">
        <f t="shared" si="54"/>
        <v>3141.5645365700789</v>
      </c>
      <c r="N178" s="32">
        <f t="shared" si="39"/>
        <v>34744.4368241009</v>
      </c>
      <c r="O178" s="32">
        <f t="shared" si="40"/>
        <v>284.86529065763932</v>
      </c>
      <c r="P178" s="32">
        <f t="shared" si="41"/>
        <v>0</v>
      </c>
      <c r="Q178" s="32">
        <f t="shared" si="42"/>
        <v>0</v>
      </c>
      <c r="R178" s="32">
        <f t="shared" si="43"/>
        <v>0</v>
      </c>
      <c r="S178" s="32">
        <f t="shared" si="44"/>
        <v>0</v>
      </c>
      <c r="T178" s="32">
        <f t="shared" si="55"/>
        <v>35029.302114758539</v>
      </c>
      <c r="U178" s="32">
        <f t="shared" si="64"/>
        <v>92976.51576581689</v>
      </c>
      <c r="V178" s="32">
        <f t="shared" si="64"/>
        <v>43633.785059864422</v>
      </c>
      <c r="W178" s="32">
        <f t="shared" si="64"/>
        <v>3773.3501278953427</v>
      </c>
      <c r="X178" s="32">
        <f t="shared" si="64"/>
        <v>3.3260306757411859</v>
      </c>
      <c r="Y178" s="32">
        <f t="shared" si="64"/>
        <v>3257.6291859402063</v>
      </c>
      <c r="Z178" s="32">
        <f t="shared" si="57"/>
        <v>682.68710262779496</v>
      </c>
      <c r="AA178" s="8"/>
      <c r="AB178" s="32">
        <f t="shared" si="58"/>
        <v>136477.4708486794</v>
      </c>
      <c r="AC178" s="32">
        <f t="shared" si="59"/>
        <v>37682.5081791876</v>
      </c>
      <c r="AD178" s="32">
        <f t="shared" si="60"/>
        <v>5397.2653055191031</v>
      </c>
      <c r="AE178" s="32">
        <f t="shared" si="61"/>
        <v>2940.9155907630879</v>
      </c>
      <c r="AF178" s="8"/>
      <c r="AG178" s="32">
        <f t="shared" si="45"/>
        <v>175613.34384174651</v>
      </c>
      <c r="AH178" s="32">
        <f t="shared" si="46"/>
        <v>6884.8343322184828</v>
      </c>
      <c r="AI178" s="32">
        <f t="shared" si="47"/>
        <v>0</v>
      </c>
      <c r="AJ178" s="32">
        <f t="shared" si="48"/>
        <v>0</v>
      </c>
      <c r="AK178" s="32">
        <f t="shared" si="62"/>
        <v>0</v>
      </c>
      <c r="AL178" s="32">
        <f t="shared" si="49"/>
        <v>0</v>
      </c>
      <c r="AN178" s="39">
        <f t="shared" si="50"/>
        <v>0.28000000000000003</v>
      </c>
      <c r="AO178" s="39">
        <f t="shared" si="51"/>
        <v>0.55000000000000004</v>
      </c>
      <c r="AP178" s="39">
        <f t="shared" si="52"/>
        <v>0.17</v>
      </c>
      <c r="AR178" s="51">
        <f t="shared" si="53"/>
        <v>9808.2045921323916</v>
      </c>
      <c r="AS178" s="51">
        <f t="shared" si="53"/>
        <v>19266.116163117196</v>
      </c>
      <c r="AT178" s="51">
        <f t="shared" si="53"/>
        <v>5954.9813595089518</v>
      </c>
      <c r="AV178" s="7"/>
      <c r="AW178" s="7"/>
      <c r="AX178" s="7"/>
      <c r="AY178" s="7"/>
    </row>
    <row r="179" spans="2:51" s="12" customFormat="1" ht="12.75" hidden="1" customHeight="1" x14ac:dyDescent="0.15">
      <c r="B179" s="16" t="s">
        <v>118</v>
      </c>
      <c r="C179" s="16" t="str">
        <f t="shared" si="31"/>
        <v>Gulf of Guinea</v>
      </c>
      <c r="D179" s="16" t="str">
        <f t="shared" si="63"/>
        <v>Middle East and Africa</v>
      </c>
      <c r="E179" s="16" t="str">
        <f t="shared" si="63"/>
        <v/>
      </c>
      <c r="F179" s="32">
        <v>469272.53762978298</v>
      </c>
      <c r="G179" s="32">
        <f t="shared" si="33"/>
        <v>217.48149816536653</v>
      </c>
      <c r="H179" s="32">
        <f t="shared" si="34"/>
        <v>0</v>
      </c>
      <c r="I179" s="32">
        <f t="shared" si="35"/>
        <v>34.765706956022861</v>
      </c>
      <c r="J179" s="32">
        <f t="shared" si="36"/>
        <v>0</v>
      </c>
      <c r="K179" s="32">
        <f t="shared" si="37"/>
        <v>3.1051096832559684</v>
      </c>
      <c r="L179" s="32">
        <f t="shared" si="38"/>
        <v>0</v>
      </c>
      <c r="M179" s="32">
        <f t="shared" si="54"/>
        <v>255.35231480464535</v>
      </c>
      <c r="N179" s="32">
        <f t="shared" si="39"/>
        <v>60564.97148375355</v>
      </c>
      <c r="O179" s="32">
        <f t="shared" si="40"/>
        <v>0</v>
      </c>
      <c r="P179" s="32">
        <f t="shared" si="41"/>
        <v>9681.6697887699502</v>
      </c>
      <c r="Q179" s="32">
        <f t="shared" si="42"/>
        <v>0</v>
      </c>
      <c r="R179" s="32">
        <f t="shared" si="43"/>
        <v>864.72127977217065</v>
      </c>
      <c r="S179" s="32">
        <f t="shared" si="44"/>
        <v>0</v>
      </c>
      <c r="T179" s="32">
        <f t="shared" si="55"/>
        <v>71111.362552295672</v>
      </c>
      <c r="U179" s="32">
        <f t="shared" si="64"/>
        <v>239597.58009144134</v>
      </c>
      <c r="V179" s="32">
        <f t="shared" si="64"/>
        <v>148645.23131139684</v>
      </c>
      <c r="W179" s="32">
        <f t="shared" si="64"/>
        <v>5150.5149577093898</v>
      </c>
      <c r="X179" s="32">
        <f t="shared" si="64"/>
        <v>93.170789882848425</v>
      </c>
      <c r="Y179" s="32">
        <f t="shared" si="64"/>
        <v>2868.2766862965723</v>
      </c>
      <c r="Z179" s="32">
        <f t="shared" si="57"/>
        <v>1551.0489259556634</v>
      </c>
      <c r="AA179" s="8"/>
      <c r="AB179" s="32">
        <f t="shared" si="58"/>
        <v>313316.7003926629</v>
      </c>
      <c r="AC179" s="32">
        <f t="shared" si="59"/>
        <v>145924.7667871108</v>
      </c>
      <c r="AD179" s="32">
        <f t="shared" si="60"/>
        <v>7286.8920507430948</v>
      </c>
      <c r="AE179" s="32">
        <f t="shared" si="61"/>
        <v>2744.1783992648102</v>
      </c>
      <c r="AF179" s="8"/>
      <c r="AG179" s="32">
        <f t="shared" si="45"/>
        <v>428372.62034012162</v>
      </c>
      <c r="AH179" s="32">
        <f t="shared" si="46"/>
        <v>0</v>
      </c>
      <c r="AI179" s="32">
        <f t="shared" si="47"/>
        <v>34669.948934595886</v>
      </c>
      <c r="AJ179" s="32">
        <f t="shared" si="48"/>
        <v>0</v>
      </c>
      <c r="AK179" s="32">
        <f t="shared" si="62"/>
        <v>6229.9683550654736</v>
      </c>
      <c r="AL179" s="32">
        <f t="shared" si="49"/>
        <v>0</v>
      </c>
      <c r="AN179" s="39">
        <f t="shared" si="50"/>
        <v>0.31</v>
      </c>
      <c r="AO179" s="39">
        <f t="shared" si="51"/>
        <v>0.56999999999999995</v>
      </c>
      <c r="AP179" s="39">
        <f t="shared" si="52"/>
        <v>0.12</v>
      </c>
      <c r="AR179" s="51">
        <f t="shared" si="53"/>
        <v>22044.52239121166</v>
      </c>
      <c r="AS179" s="51">
        <f t="shared" si="53"/>
        <v>40533.476654808532</v>
      </c>
      <c r="AT179" s="51">
        <f t="shared" si="53"/>
        <v>8533.3635062754802</v>
      </c>
    </row>
    <row r="180" spans="2:51" s="12" customFormat="1" ht="12.75" hidden="1" customHeight="1" x14ac:dyDescent="0.15">
      <c r="B180" s="16" t="s">
        <v>119</v>
      </c>
      <c r="C180" s="16" t="str">
        <f t="shared" si="31"/>
        <v>Northern America</v>
      </c>
      <c r="D180" s="16" t="str">
        <f t="shared" si="63"/>
        <v>OECD90</v>
      </c>
      <c r="E180" s="16" t="str">
        <f t="shared" si="63"/>
        <v/>
      </c>
      <c r="F180" s="32">
        <v>9806200.1562753096</v>
      </c>
      <c r="G180" s="32">
        <f t="shared" si="33"/>
        <v>0</v>
      </c>
      <c r="H180" s="32">
        <f t="shared" si="34"/>
        <v>5266.1419557869594</v>
      </c>
      <c r="I180" s="32">
        <f t="shared" si="35"/>
        <v>2204.1195674339938</v>
      </c>
      <c r="J180" s="32">
        <f t="shared" si="36"/>
        <v>323.93051834343686</v>
      </c>
      <c r="K180" s="32">
        <f t="shared" si="37"/>
        <v>0</v>
      </c>
      <c r="L180" s="32">
        <f t="shared" si="38"/>
        <v>0</v>
      </c>
      <c r="M180" s="32">
        <f t="shared" si="54"/>
        <v>7794.1920415643908</v>
      </c>
      <c r="N180" s="32">
        <f t="shared" si="39"/>
        <v>0</v>
      </c>
      <c r="O180" s="32">
        <f t="shared" si="40"/>
        <v>344825.5325686009</v>
      </c>
      <c r="P180" s="32">
        <f t="shared" si="41"/>
        <v>144325.14544164488</v>
      </c>
      <c r="Q180" s="32">
        <f t="shared" si="42"/>
        <v>21210.881598102766</v>
      </c>
      <c r="R180" s="32">
        <f t="shared" si="43"/>
        <v>0</v>
      </c>
      <c r="S180" s="32">
        <f t="shared" si="44"/>
        <v>0</v>
      </c>
      <c r="T180" s="32">
        <f t="shared" si="55"/>
        <v>510361.55960834853</v>
      </c>
      <c r="U180" s="32">
        <f t="shared" si="64"/>
        <v>3086228.1024549641</v>
      </c>
      <c r="V180" s="32">
        <f t="shared" si="64"/>
        <v>3355271.2265324383</v>
      </c>
      <c r="W180" s="32">
        <f t="shared" si="64"/>
        <v>13178.628579408569</v>
      </c>
      <c r="X180" s="32">
        <f t="shared" si="64"/>
        <v>1688908.180478117</v>
      </c>
      <c r="Y180" s="32">
        <f t="shared" si="64"/>
        <v>903899.35882157146</v>
      </c>
      <c r="Z180" s="32">
        <f t="shared" si="57"/>
        <v>240558.90775889717</v>
      </c>
      <c r="AA180" s="8"/>
      <c r="AB180" s="32">
        <f t="shared" si="58"/>
        <v>6276022.567401438</v>
      </c>
      <c r="AC180" s="32">
        <f t="shared" si="59"/>
        <v>2523873.9385155542</v>
      </c>
      <c r="AD180" s="32">
        <f t="shared" si="60"/>
        <v>633919.130973069</v>
      </c>
      <c r="AE180" s="32">
        <f t="shared" si="61"/>
        <v>372384.51938523352</v>
      </c>
      <c r="AF180" s="8"/>
      <c r="AG180" s="32">
        <f t="shared" si="45"/>
        <v>0</v>
      </c>
      <c r="AH180" s="32">
        <f t="shared" si="46"/>
        <v>6989739.835751134</v>
      </c>
      <c r="AI180" s="32">
        <f t="shared" si="47"/>
        <v>210844.09018009104</v>
      </c>
      <c r="AJ180" s="32">
        <f t="shared" si="48"/>
        <v>380592.35674526356</v>
      </c>
      <c r="AK180" s="32">
        <f t="shared" si="62"/>
        <v>0</v>
      </c>
      <c r="AL180" s="32">
        <f t="shared" si="49"/>
        <v>2225022.8929788051</v>
      </c>
      <c r="AN180" s="39">
        <f t="shared" si="50"/>
        <v>0.39</v>
      </c>
      <c r="AO180" s="39">
        <f t="shared" si="51"/>
        <v>0.52</v>
      </c>
      <c r="AP180" s="39">
        <f t="shared" si="52"/>
        <v>0.09</v>
      </c>
      <c r="AR180" s="51">
        <f t="shared" si="53"/>
        <v>199041.00824725593</v>
      </c>
      <c r="AS180" s="51">
        <f t="shared" si="53"/>
        <v>265388.01099634124</v>
      </c>
      <c r="AT180" s="51">
        <f t="shared" si="53"/>
        <v>45932.540364751367</v>
      </c>
      <c r="AV180" s="7"/>
      <c r="AW180" s="7"/>
      <c r="AX180" s="7"/>
      <c r="AY180" s="7"/>
    </row>
    <row r="181" spans="2:51" s="12" customFormat="1" ht="12.75" hidden="1" customHeight="1" x14ac:dyDescent="0.15">
      <c r="B181" s="16" t="s">
        <v>120</v>
      </c>
      <c r="C181" s="16" t="str">
        <f t="shared" si="31"/>
        <v>Sudano-Sahelian Africa</v>
      </c>
      <c r="D181" s="16" t="str">
        <f t="shared" si="63"/>
        <v>Middle East and Africa</v>
      </c>
      <c r="E181" s="16" t="str">
        <f t="shared" si="63"/>
        <v/>
      </c>
      <c r="F181" s="32">
        <v>4076.0676284432402</v>
      </c>
      <c r="G181" s="32">
        <f t="shared" si="33"/>
        <v>0</v>
      </c>
      <c r="H181" s="32">
        <f t="shared" si="34"/>
        <v>0</v>
      </c>
      <c r="I181" s="32">
        <f t="shared" si="35"/>
        <v>0</v>
      </c>
      <c r="J181" s="32">
        <f t="shared" si="36"/>
        <v>0</v>
      </c>
      <c r="K181" s="32">
        <f t="shared" si="37"/>
        <v>0</v>
      </c>
      <c r="L181" s="32">
        <f t="shared" si="38"/>
        <v>0</v>
      </c>
      <c r="M181" s="32">
        <f t="shared" si="54"/>
        <v>0</v>
      </c>
      <c r="N181" s="32">
        <f t="shared" si="39"/>
        <v>0</v>
      </c>
      <c r="O181" s="32">
        <f t="shared" si="40"/>
        <v>0</v>
      </c>
      <c r="P181" s="32">
        <f t="shared" si="41"/>
        <v>0</v>
      </c>
      <c r="Q181" s="32">
        <f t="shared" si="42"/>
        <v>0</v>
      </c>
      <c r="R181" s="32">
        <f t="shared" si="43"/>
        <v>0</v>
      </c>
      <c r="S181" s="32">
        <f t="shared" si="44"/>
        <v>0</v>
      </c>
      <c r="T181" s="32">
        <f t="shared" si="55"/>
        <v>0</v>
      </c>
      <c r="U181" s="32">
        <f t="shared" si="64"/>
        <v>1089.8369995721735</v>
      </c>
      <c r="V181" s="32">
        <f t="shared" si="64"/>
        <v>1282.3165321821314</v>
      </c>
      <c r="W181" s="32">
        <f t="shared" si="64"/>
        <v>129.23743893308728</v>
      </c>
      <c r="X181" s="32">
        <f t="shared" si="64"/>
        <v>0</v>
      </c>
      <c r="Y181" s="32">
        <f t="shared" si="64"/>
        <v>134.56224613340117</v>
      </c>
      <c r="Z181" s="32">
        <f t="shared" si="57"/>
        <v>1440.1144116224473</v>
      </c>
      <c r="AA181" s="8"/>
      <c r="AB181" s="32">
        <f t="shared" si="58"/>
        <v>352.51429843902486</v>
      </c>
      <c r="AC181" s="32">
        <f t="shared" si="59"/>
        <v>2201.5955821871603</v>
      </c>
      <c r="AD181" s="32">
        <f t="shared" si="60"/>
        <v>1521.12621963024</v>
      </c>
      <c r="AE181" s="32">
        <f t="shared" si="61"/>
        <v>0.83152818679809504</v>
      </c>
      <c r="AF181" s="8"/>
      <c r="AG181" s="32">
        <f t="shared" si="45"/>
        <v>0</v>
      </c>
      <c r="AH181" s="32">
        <f t="shared" si="46"/>
        <v>0</v>
      </c>
      <c r="AI181" s="32">
        <f t="shared" si="47"/>
        <v>0</v>
      </c>
      <c r="AJ181" s="32">
        <f t="shared" si="48"/>
        <v>0</v>
      </c>
      <c r="AK181" s="32">
        <f t="shared" si="62"/>
        <v>0</v>
      </c>
      <c r="AL181" s="32">
        <f t="shared" si="49"/>
        <v>0</v>
      </c>
      <c r="AN181" s="39">
        <f t="shared" si="50"/>
        <v>0.16</v>
      </c>
      <c r="AO181" s="39">
        <f t="shared" si="51"/>
        <v>0.49</v>
      </c>
      <c r="AP181" s="39">
        <f t="shared" si="52"/>
        <v>0.35</v>
      </c>
      <c r="AR181" s="51">
        <f t="shared" si="53"/>
        <v>0</v>
      </c>
      <c r="AS181" s="51">
        <f t="shared" si="53"/>
        <v>0</v>
      </c>
      <c r="AT181" s="51">
        <f t="shared" si="53"/>
        <v>0</v>
      </c>
    </row>
    <row r="182" spans="2:51" s="12" customFormat="1" ht="12.75" hidden="1" customHeight="1" x14ac:dyDescent="0.15">
      <c r="B182" s="16" t="s">
        <v>121</v>
      </c>
      <c r="C182" s="16" t="str">
        <f t="shared" si="31"/>
        <v>Central Africa</v>
      </c>
      <c r="D182" s="16" t="str">
        <f t="shared" ref="D182:E197" si="65">IF(D385&lt;&gt;"",D385,"")</f>
        <v>Middle East and Africa</v>
      </c>
      <c r="E182" s="16" t="str">
        <f t="shared" si="65"/>
        <v/>
      </c>
      <c r="F182" s="32">
        <v>624200.25025933899</v>
      </c>
      <c r="G182" s="32">
        <f t="shared" si="33"/>
        <v>1.2899749909062084</v>
      </c>
      <c r="H182" s="32">
        <f t="shared" si="34"/>
        <v>0</v>
      </c>
      <c r="I182" s="32">
        <f t="shared" si="35"/>
        <v>6.2982469824707371E-2</v>
      </c>
      <c r="J182" s="32">
        <f t="shared" si="36"/>
        <v>0</v>
      </c>
      <c r="K182" s="32">
        <f t="shared" si="37"/>
        <v>0</v>
      </c>
      <c r="L182" s="32">
        <f t="shared" si="38"/>
        <v>0</v>
      </c>
      <c r="M182" s="32">
        <f t="shared" si="54"/>
        <v>1.3529574607309158</v>
      </c>
      <c r="N182" s="32">
        <f t="shared" si="39"/>
        <v>19391.96206849971</v>
      </c>
      <c r="O182" s="32">
        <f t="shared" si="40"/>
        <v>0</v>
      </c>
      <c r="P182" s="32">
        <f t="shared" si="41"/>
        <v>946.80414305020838</v>
      </c>
      <c r="Q182" s="32">
        <f t="shared" si="42"/>
        <v>0</v>
      </c>
      <c r="R182" s="32">
        <f t="shared" si="43"/>
        <v>0</v>
      </c>
      <c r="S182" s="32">
        <f t="shared" si="44"/>
        <v>0</v>
      </c>
      <c r="T182" s="32">
        <f t="shared" si="55"/>
        <v>20338.766211549919</v>
      </c>
      <c r="U182" s="32">
        <f t="shared" si="64"/>
        <v>240193.13877373791</v>
      </c>
      <c r="V182" s="32">
        <f t="shared" si="64"/>
        <v>361405.79312596499</v>
      </c>
      <c r="W182" s="32">
        <f t="shared" si="64"/>
        <v>2041.6449824586539</v>
      </c>
      <c r="X182" s="32">
        <f t="shared" si="64"/>
        <v>0</v>
      </c>
      <c r="Y182" s="32">
        <f t="shared" si="64"/>
        <v>219.55415144551526</v>
      </c>
      <c r="Z182" s="32">
        <f t="shared" si="57"/>
        <v>5.6721270084381104E-5</v>
      </c>
      <c r="AA182" s="8"/>
      <c r="AB182" s="32">
        <f t="shared" si="58"/>
        <v>543993.71753650776</v>
      </c>
      <c r="AC182" s="32">
        <f t="shared" si="59"/>
        <v>78675.552295565518</v>
      </c>
      <c r="AD182" s="32">
        <f t="shared" si="60"/>
        <v>0</v>
      </c>
      <c r="AE182" s="32">
        <f t="shared" si="61"/>
        <v>1530.98042726516</v>
      </c>
      <c r="AF182" s="8"/>
      <c r="AG182" s="32">
        <f t="shared" si="45"/>
        <v>596902.16313477233</v>
      </c>
      <c r="AH182" s="32">
        <f t="shared" si="46"/>
        <v>0</v>
      </c>
      <c r="AI182" s="32">
        <f t="shared" si="47"/>
        <v>27298.087124566646</v>
      </c>
      <c r="AJ182" s="32">
        <f t="shared" si="48"/>
        <v>0</v>
      </c>
      <c r="AK182" s="32">
        <f t="shared" si="62"/>
        <v>0</v>
      </c>
      <c r="AL182" s="32">
        <f t="shared" ref="AL182:AL245" si="66">SUM(AX385)*$F182</f>
        <v>0</v>
      </c>
      <c r="AN182" s="39">
        <f t="shared" si="50"/>
        <v>0.2</v>
      </c>
      <c r="AO182" s="39">
        <f t="shared" si="51"/>
        <v>0.75</v>
      </c>
      <c r="AP182" s="39">
        <f t="shared" si="52"/>
        <v>0.05</v>
      </c>
      <c r="AR182" s="51">
        <f t="shared" ref="AR182:AT213" si="67">AN182*$T182</f>
        <v>4067.7532423099838</v>
      </c>
      <c r="AS182" s="51">
        <f t="shared" si="67"/>
        <v>15254.074658662439</v>
      </c>
      <c r="AT182" s="51">
        <f t="shared" si="67"/>
        <v>1016.9383105774959</v>
      </c>
      <c r="AV182" s="7"/>
      <c r="AW182" s="7"/>
      <c r="AX182" s="7"/>
      <c r="AY182" s="7"/>
    </row>
    <row r="183" spans="2:51" s="12" customFormat="1" ht="12.75" hidden="1" customHeight="1" x14ac:dyDescent="0.15">
      <c r="B183" s="16" t="s">
        <v>122</v>
      </c>
      <c r="C183" s="16" t="str">
        <f t="shared" si="31"/>
        <v>Sudano-Sahelian Africa</v>
      </c>
      <c r="D183" s="16" t="str">
        <f t="shared" si="65"/>
        <v>Middle East and Africa</v>
      </c>
      <c r="E183" s="16" t="str">
        <f t="shared" si="65"/>
        <v/>
      </c>
      <c r="F183" s="32">
        <v>1276646.4445235101</v>
      </c>
      <c r="G183" s="32">
        <f t="shared" si="33"/>
        <v>66.421195265940753</v>
      </c>
      <c r="H183" s="32">
        <f t="shared" si="34"/>
        <v>0</v>
      </c>
      <c r="I183" s="32">
        <f t="shared" si="35"/>
        <v>128.95116187810956</v>
      </c>
      <c r="J183" s="32">
        <f t="shared" si="36"/>
        <v>0</v>
      </c>
      <c r="K183" s="32">
        <f t="shared" si="37"/>
        <v>111.41254678099003</v>
      </c>
      <c r="L183" s="32">
        <f t="shared" si="38"/>
        <v>0</v>
      </c>
      <c r="M183" s="32">
        <f t="shared" si="54"/>
        <v>306.78490392504034</v>
      </c>
      <c r="N183" s="32">
        <f t="shared" si="39"/>
        <v>18093.393392141181</v>
      </c>
      <c r="O183" s="32">
        <f t="shared" si="40"/>
        <v>0</v>
      </c>
      <c r="P183" s="32">
        <f t="shared" si="41"/>
        <v>35126.800878735579</v>
      </c>
      <c r="Q183" s="32">
        <f t="shared" si="42"/>
        <v>0</v>
      </c>
      <c r="R183" s="32">
        <f t="shared" si="43"/>
        <v>30349.213525256397</v>
      </c>
      <c r="S183" s="32">
        <f t="shared" si="44"/>
        <v>0</v>
      </c>
      <c r="T183" s="32">
        <f t="shared" si="55"/>
        <v>83569.407796133164</v>
      </c>
      <c r="U183" s="32">
        <f t="shared" ref="U183:Y198" si="68">I386*$F386/100</f>
        <v>24948.144556507887</v>
      </c>
      <c r="V183" s="32">
        <f t="shared" si="68"/>
        <v>436827.04056271916</v>
      </c>
      <c r="W183" s="32">
        <f t="shared" si="68"/>
        <v>3797.6750655478199</v>
      </c>
      <c r="X183" s="32">
        <f t="shared" si="68"/>
        <v>724772.36369512905</v>
      </c>
      <c r="Y183" s="32">
        <f t="shared" si="68"/>
        <v>2425.0398699255866</v>
      </c>
      <c r="Z183" s="32">
        <f t="shared" si="57"/>
        <v>-1.1926377657800913E-2</v>
      </c>
      <c r="AA183" s="8"/>
      <c r="AB183" s="32">
        <f t="shared" si="58"/>
        <v>955406.26204973273</v>
      </c>
      <c r="AC183" s="32">
        <f t="shared" si="59"/>
        <v>277063.41912078799</v>
      </c>
      <c r="AD183" s="32">
        <f t="shared" si="60"/>
        <v>30338.183068275437</v>
      </c>
      <c r="AE183" s="32">
        <f t="shared" si="61"/>
        <v>13838.580284714601</v>
      </c>
      <c r="AF183" s="8"/>
      <c r="AG183" s="32">
        <f t="shared" si="45"/>
        <v>83150.6638893497</v>
      </c>
      <c r="AH183" s="32">
        <f t="shared" si="46"/>
        <v>0</v>
      </c>
      <c r="AI183" s="32">
        <f t="shared" si="47"/>
        <v>220695.27517586816</v>
      </c>
      <c r="AJ183" s="32">
        <f t="shared" si="48"/>
        <v>0</v>
      </c>
      <c r="AK183" s="32">
        <f t="shared" si="62"/>
        <v>972800.3777936477</v>
      </c>
      <c r="AL183" s="32">
        <f t="shared" si="66"/>
        <v>0</v>
      </c>
      <c r="AN183" s="39">
        <f t="shared" si="50"/>
        <v>0.16</v>
      </c>
      <c r="AO183" s="39">
        <f t="shared" si="51"/>
        <v>0.49</v>
      </c>
      <c r="AP183" s="39">
        <f t="shared" si="52"/>
        <v>0.35</v>
      </c>
      <c r="AR183" s="51">
        <f t="shared" si="67"/>
        <v>13371.105247381307</v>
      </c>
      <c r="AS183" s="51">
        <f t="shared" si="67"/>
        <v>40949.009820105246</v>
      </c>
      <c r="AT183" s="51">
        <f t="shared" si="67"/>
        <v>29249.292728646604</v>
      </c>
    </row>
    <row r="184" spans="2:51" s="12" customFormat="1" ht="12.75" hidden="1" customHeight="1" x14ac:dyDescent="0.15">
      <c r="B184" s="16" t="s">
        <v>123</v>
      </c>
      <c r="C184" s="16" t="str">
        <f t="shared" si="31"/>
        <v>South America</v>
      </c>
      <c r="D184" s="16" t="str">
        <f t="shared" si="65"/>
        <v>Latin America</v>
      </c>
      <c r="E184" s="16" t="str">
        <f t="shared" si="65"/>
        <v/>
      </c>
      <c r="F184" s="32">
        <v>753686.54139926995</v>
      </c>
      <c r="G184" s="32">
        <f t="shared" si="33"/>
        <v>0</v>
      </c>
      <c r="H184" s="32">
        <f t="shared" si="34"/>
        <v>4282.738470377838</v>
      </c>
      <c r="I184" s="32">
        <f t="shared" si="35"/>
        <v>694.23338165356768</v>
      </c>
      <c r="J184" s="32">
        <f t="shared" si="36"/>
        <v>13612.848291884227</v>
      </c>
      <c r="K184" s="32">
        <f t="shared" si="37"/>
        <v>279.64908370172066</v>
      </c>
      <c r="L184" s="32">
        <f t="shared" si="38"/>
        <v>70.401393084209786</v>
      </c>
      <c r="M184" s="32">
        <f t="shared" si="54"/>
        <v>18939.87062070156</v>
      </c>
      <c r="N184" s="32">
        <f t="shared" si="39"/>
        <v>0</v>
      </c>
      <c r="O184" s="32">
        <f t="shared" si="40"/>
        <v>1368.7386077876301</v>
      </c>
      <c r="P184" s="32">
        <f t="shared" si="41"/>
        <v>221.87299991735679</v>
      </c>
      <c r="Q184" s="32">
        <f t="shared" si="42"/>
        <v>4350.5880986970524</v>
      </c>
      <c r="R184" s="32">
        <f t="shared" si="43"/>
        <v>89.374240370370003</v>
      </c>
      <c r="S184" s="32">
        <f t="shared" si="44"/>
        <v>22.499880724187602</v>
      </c>
      <c r="T184" s="32">
        <f t="shared" si="55"/>
        <v>6053.073827496597</v>
      </c>
      <c r="U184" s="32">
        <f t="shared" si="68"/>
        <v>150632.79844950457</v>
      </c>
      <c r="V184" s="32">
        <f t="shared" si="68"/>
        <v>202344.35466114912</v>
      </c>
      <c r="W184" s="32">
        <f t="shared" si="68"/>
        <v>3980.6372282927514</v>
      </c>
      <c r="X184" s="32">
        <f t="shared" si="68"/>
        <v>309681.9734795902</v>
      </c>
      <c r="Y184" s="32">
        <f t="shared" si="68"/>
        <v>31845.262798542088</v>
      </c>
      <c r="Z184" s="32">
        <f t="shared" si="57"/>
        <v>30208.570333993179</v>
      </c>
      <c r="AA184" s="8"/>
      <c r="AB184" s="32">
        <f t="shared" si="58"/>
        <v>111604.45580387107</v>
      </c>
      <c r="AC184" s="32">
        <f t="shared" si="59"/>
        <v>402203.88727700699</v>
      </c>
      <c r="AD184" s="32">
        <f t="shared" si="60"/>
        <v>229979.94983059092</v>
      </c>
      <c r="AE184" s="32">
        <f t="shared" si="61"/>
        <v>9898.2484878003506</v>
      </c>
      <c r="AF184" s="8"/>
      <c r="AG184" s="32">
        <f t="shared" si="45"/>
        <v>0</v>
      </c>
      <c r="AH184" s="32">
        <f t="shared" si="46"/>
        <v>134286.66750938626</v>
      </c>
      <c r="AI184" s="32">
        <f t="shared" si="47"/>
        <v>22643.155500566547</v>
      </c>
      <c r="AJ184" s="32">
        <f t="shared" si="48"/>
        <v>361318.98605720111</v>
      </c>
      <c r="AK184" s="32">
        <f t="shared" si="62"/>
        <v>213652.19674700772</v>
      </c>
      <c r="AL184" s="32">
        <f t="shared" si="66"/>
        <v>21785.460216454176</v>
      </c>
      <c r="AN184" s="39">
        <f t="shared" si="50"/>
        <v>0.32</v>
      </c>
      <c r="AO184" s="39">
        <f t="shared" si="51"/>
        <v>0.6</v>
      </c>
      <c r="AP184" s="39">
        <f t="shared" si="52"/>
        <v>0.08</v>
      </c>
      <c r="AR184" s="51">
        <f t="shared" si="67"/>
        <v>1936.983624798911</v>
      </c>
      <c r="AS184" s="51">
        <f t="shared" si="67"/>
        <v>3631.8442964979581</v>
      </c>
      <c r="AT184" s="51">
        <f t="shared" si="67"/>
        <v>484.24590619972776</v>
      </c>
      <c r="AV184" s="7"/>
      <c r="AW184" s="7"/>
      <c r="AX184" s="7"/>
      <c r="AY184" s="7"/>
    </row>
    <row r="185" spans="2:51" s="12" customFormat="1" ht="12.75" hidden="1" customHeight="1" x14ac:dyDescent="0.15">
      <c r="B185" s="16" t="s">
        <v>40</v>
      </c>
      <c r="C185" s="16" t="str">
        <f t="shared" si="31"/>
        <v>Eastern Asia</v>
      </c>
      <c r="D185" s="16" t="str">
        <f t="shared" si="65"/>
        <v>Asia (Sans Japan)</v>
      </c>
      <c r="E185" s="16" t="str">
        <f t="shared" si="65"/>
        <v>China</v>
      </c>
      <c r="F185" s="32">
        <v>9378815.8045602404</v>
      </c>
      <c r="G185" s="32">
        <f t="shared" si="33"/>
        <v>2294.8698443820786</v>
      </c>
      <c r="H185" s="32">
        <f t="shared" si="34"/>
        <v>242183.37461935222</v>
      </c>
      <c r="I185" s="32">
        <f t="shared" si="35"/>
        <v>89555.966024454421</v>
      </c>
      <c r="J185" s="32">
        <f t="shared" si="36"/>
        <v>179500.13132002283</v>
      </c>
      <c r="K185" s="32">
        <f t="shared" si="37"/>
        <v>25331.834585549426</v>
      </c>
      <c r="L185" s="32">
        <f t="shared" si="38"/>
        <v>0</v>
      </c>
      <c r="M185" s="32">
        <f t="shared" si="54"/>
        <v>538866.17639376095</v>
      </c>
      <c r="N185" s="32">
        <f t="shared" si="39"/>
        <v>3676.909945336804</v>
      </c>
      <c r="O185" s="32">
        <f t="shared" si="40"/>
        <v>388033.53528439393</v>
      </c>
      <c r="P185" s="32">
        <f t="shared" si="41"/>
        <v>143489.28020718598</v>
      </c>
      <c r="Q185" s="32">
        <f t="shared" si="42"/>
        <v>287600.54503987293</v>
      </c>
      <c r="R185" s="32">
        <f t="shared" si="43"/>
        <v>40587.432332709628</v>
      </c>
      <c r="S185" s="32">
        <f t="shared" si="44"/>
        <v>0</v>
      </c>
      <c r="T185" s="32">
        <f t="shared" si="55"/>
        <v>863387.70280949934</v>
      </c>
      <c r="U185" s="32">
        <f t="shared" si="68"/>
        <v>1719429.4057751507</v>
      </c>
      <c r="V185" s="32">
        <f t="shared" si="68"/>
        <v>3306373.1882306444</v>
      </c>
      <c r="W185" s="32">
        <f t="shared" si="68"/>
        <v>263714.67644926551</v>
      </c>
      <c r="X185" s="32">
        <f t="shared" si="68"/>
        <v>2601373.3774638232</v>
      </c>
      <c r="Y185" s="32">
        <f t="shared" si="68"/>
        <v>61308.821820647747</v>
      </c>
      <c r="Z185" s="32">
        <f t="shared" si="57"/>
        <v>24362.455617448315</v>
      </c>
      <c r="AA185" s="8"/>
      <c r="AB185" s="32">
        <f t="shared" si="58"/>
        <v>2774883.6649062578</v>
      </c>
      <c r="AC185" s="32">
        <f t="shared" si="59"/>
        <v>4214426.2607295997</v>
      </c>
      <c r="AD185" s="32">
        <f t="shared" si="60"/>
        <v>2321875.9289977523</v>
      </c>
      <c r="AE185" s="32">
        <f t="shared" si="61"/>
        <v>67629.949926614732</v>
      </c>
      <c r="AF185" s="8"/>
      <c r="AG185" s="32">
        <f t="shared" si="45"/>
        <v>29099.651796809056</v>
      </c>
      <c r="AH185" s="32">
        <f t="shared" si="46"/>
        <v>2230864.8227858883</v>
      </c>
      <c r="AI185" s="32">
        <f t="shared" si="47"/>
        <v>1474740.94109592</v>
      </c>
      <c r="AJ185" s="32">
        <f t="shared" si="48"/>
        <v>3959123.5960132955</v>
      </c>
      <c r="AK185" s="32">
        <f t="shared" si="62"/>
        <v>1684986.7928683273</v>
      </c>
      <c r="AL185" s="32">
        <f t="shared" si="66"/>
        <v>0</v>
      </c>
      <c r="AN185" s="39">
        <f t="shared" si="50"/>
        <v>0.17</v>
      </c>
      <c r="AO185" s="39">
        <f t="shared" si="51"/>
        <v>0.48</v>
      </c>
      <c r="AP185" s="39">
        <f t="shared" si="52"/>
        <v>0.35</v>
      </c>
      <c r="AR185" s="51">
        <f t="shared" si="67"/>
        <v>146775.90947761488</v>
      </c>
      <c r="AS185" s="51">
        <f t="shared" si="67"/>
        <v>414426.09734855965</v>
      </c>
      <c r="AT185" s="51">
        <f t="shared" si="67"/>
        <v>302185.69598332472</v>
      </c>
    </row>
    <row r="186" spans="2:51" s="12" customFormat="1" ht="12.75" hidden="1" customHeight="1" x14ac:dyDescent="0.15">
      <c r="B186" s="16" t="s">
        <v>124</v>
      </c>
      <c r="C186" s="16" t="str">
        <f t="shared" si="31"/>
        <v>South America</v>
      </c>
      <c r="D186" s="16" t="str">
        <f t="shared" si="65"/>
        <v>Latin America</v>
      </c>
      <c r="E186" s="16" t="str">
        <f t="shared" si="65"/>
        <v/>
      </c>
      <c r="F186" s="32">
        <v>1145383.4839365999</v>
      </c>
      <c r="G186" s="32">
        <f t="shared" si="33"/>
        <v>6863.7051139672394</v>
      </c>
      <c r="H186" s="32">
        <f t="shared" si="34"/>
        <v>0</v>
      </c>
      <c r="I186" s="32">
        <f t="shared" si="35"/>
        <v>55.944709814951715</v>
      </c>
      <c r="J186" s="32">
        <f t="shared" si="36"/>
        <v>2077.5695095969854</v>
      </c>
      <c r="K186" s="32">
        <f t="shared" si="37"/>
        <v>0</v>
      </c>
      <c r="L186" s="32">
        <f t="shared" si="38"/>
        <v>0</v>
      </c>
      <c r="M186" s="32">
        <f t="shared" si="54"/>
        <v>8997.2193333791765</v>
      </c>
      <c r="N186" s="32">
        <f t="shared" si="39"/>
        <v>52883.470373589436</v>
      </c>
      <c r="O186" s="32">
        <f t="shared" si="40"/>
        <v>0</v>
      </c>
      <c r="P186" s="32">
        <f t="shared" si="41"/>
        <v>431.04276115207512</v>
      </c>
      <c r="Q186" s="32">
        <f t="shared" si="42"/>
        <v>16007.256108113932</v>
      </c>
      <c r="R186" s="32">
        <f t="shared" si="43"/>
        <v>0</v>
      </c>
      <c r="S186" s="32">
        <f t="shared" si="44"/>
        <v>0</v>
      </c>
      <c r="T186" s="32">
        <f t="shared" si="55"/>
        <v>69321.769242855444</v>
      </c>
      <c r="U186" s="32">
        <f t="shared" si="68"/>
        <v>655249.40176723036</v>
      </c>
      <c r="V186" s="32">
        <f t="shared" si="68"/>
        <v>389461.27373223705</v>
      </c>
      <c r="W186" s="32">
        <f t="shared" si="68"/>
        <v>7878.6084817211422</v>
      </c>
      <c r="X186" s="32">
        <f t="shared" si="68"/>
        <v>3188.9496557542998</v>
      </c>
      <c r="Y186" s="32">
        <f t="shared" si="68"/>
        <v>4900.6927759376986</v>
      </c>
      <c r="Z186" s="32">
        <f t="shared" si="57"/>
        <v>6385.5689474847168</v>
      </c>
      <c r="AA186" s="8"/>
      <c r="AB186" s="32">
        <f t="shared" si="58"/>
        <v>783941.52693313139</v>
      </c>
      <c r="AC186" s="32">
        <f t="shared" si="59"/>
        <v>221910.5654814234</v>
      </c>
      <c r="AD186" s="32">
        <f t="shared" si="60"/>
        <v>137553.5597439399</v>
      </c>
      <c r="AE186" s="32">
        <f t="shared" si="61"/>
        <v>1977.8317781090652</v>
      </c>
      <c r="AF186" s="8"/>
      <c r="AG186" s="32">
        <f t="shared" si="45"/>
        <v>952015.14810613904</v>
      </c>
      <c r="AH186" s="32">
        <f t="shared" si="46"/>
        <v>0</v>
      </c>
      <c r="AI186" s="32">
        <f t="shared" si="47"/>
        <v>16047.624378390519</v>
      </c>
      <c r="AJ186" s="32">
        <f t="shared" si="48"/>
        <v>177320.71145207042</v>
      </c>
      <c r="AK186" s="32">
        <f t="shared" si="62"/>
        <v>0</v>
      </c>
      <c r="AL186" s="32">
        <f t="shared" si="66"/>
        <v>0</v>
      </c>
      <c r="AN186" s="39">
        <f t="shared" si="50"/>
        <v>0.32</v>
      </c>
      <c r="AO186" s="39">
        <f t="shared" si="51"/>
        <v>0.6</v>
      </c>
      <c r="AP186" s="39">
        <f t="shared" si="52"/>
        <v>0.08</v>
      </c>
      <c r="AR186" s="51">
        <f t="shared" si="67"/>
        <v>22182.966157713741</v>
      </c>
      <c r="AS186" s="51">
        <f t="shared" si="67"/>
        <v>41593.061545713266</v>
      </c>
      <c r="AT186" s="51">
        <f t="shared" si="67"/>
        <v>5545.7415394284353</v>
      </c>
      <c r="AV186" s="7"/>
      <c r="AW186" s="7"/>
      <c r="AX186" s="7"/>
      <c r="AY186" s="7"/>
    </row>
    <row r="187" spans="2:51" s="12" customFormat="1" ht="12.75" hidden="1" customHeight="1" x14ac:dyDescent="0.15">
      <c r="B187" s="16" t="s">
        <v>125</v>
      </c>
      <c r="C187" s="16" t="str">
        <f t="shared" si="31"/>
        <v>Eastern Africa</v>
      </c>
      <c r="D187" s="16" t="str">
        <f t="shared" si="65"/>
        <v>Middle East and Africa</v>
      </c>
      <c r="E187" s="16" t="str">
        <f t="shared" si="65"/>
        <v/>
      </c>
      <c r="F187" s="32">
        <v>1685.37939864397</v>
      </c>
      <c r="G187" s="32">
        <f t="shared" si="33"/>
        <v>0</v>
      </c>
      <c r="H187" s="32">
        <f t="shared" si="34"/>
        <v>0</v>
      </c>
      <c r="I187" s="32">
        <f t="shared" si="35"/>
        <v>0</v>
      </c>
      <c r="J187" s="32">
        <f t="shared" si="36"/>
        <v>0</v>
      </c>
      <c r="K187" s="32">
        <f t="shared" si="37"/>
        <v>0</v>
      </c>
      <c r="L187" s="32">
        <f t="shared" si="38"/>
        <v>0</v>
      </c>
      <c r="M187" s="32">
        <f t="shared" si="54"/>
        <v>0</v>
      </c>
      <c r="N187" s="32">
        <f t="shared" si="39"/>
        <v>0</v>
      </c>
      <c r="O187" s="32">
        <f t="shared" si="40"/>
        <v>0</v>
      </c>
      <c r="P187" s="32">
        <f t="shared" si="41"/>
        <v>0</v>
      </c>
      <c r="Q187" s="32">
        <f t="shared" si="42"/>
        <v>0</v>
      </c>
      <c r="R187" s="32">
        <f t="shared" si="43"/>
        <v>0</v>
      </c>
      <c r="S187" s="32">
        <f t="shared" si="44"/>
        <v>0</v>
      </c>
      <c r="T187" s="32">
        <f t="shared" si="55"/>
        <v>0</v>
      </c>
      <c r="U187" s="32">
        <f t="shared" si="68"/>
        <v>503.47488862463416</v>
      </c>
      <c r="V187" s="32">
        <f t="shared" si="68"/>
        <v>117.75365613001578</v>
      </c>
      <c r="W187" s="32">
        <f t="shared" si="68"/>
        <v>35.616118594527919</v>
      </c>
      <c r="X187" s="32">
        <f t="shared" si="68"/>
        <v>15.600646518735079</v>
      </c>
      <c r="Y187" s="32">
        <f t="shared" si="68"/>
        <v>163.58558144569389</v>
      </c>
      <c r="Z187" s="32">
        <f t="shared" si="57"/>
        <v>849.34850733036319</v>
      </c>
      <c r="AA187" s="8"/>
      <c r="AB187" s="32">
        <f t="shared" si="58"/>
        <v>24.376520156860259</v>
      </c>
      <c r="AC187" s="32">
        <f t="shared" si="59"/>
        <v>619.82529926299958</v>
      </c>
      <c r="AD187" s="32">
        <f t="shared" si="60"/>
        <v>1041.177579224109</v>
      </c>
      <c r="AE187" s="32">
        <f t="shared" si="61"/>
        <v>0</v>
      </c>
      <c r="AF187" s="8"/>
      <c r="AG187" s="32">
        <f t="shared" si="45"/>
        <v>0</v>
      </c>
      <c r="AH187" s="32">
        <f t="shared" si="46"/>
        <v>0</v>
      </c>
      <c r="AI187" s="32">
        <f t="shared" si="47"/>
        <v>0</v>
      </c>
      <c r="AJ187" s="32">
        <f t="shared" si="48"/>
        <v>0</v>
      </c>
      <c r="AK187" s="32">
        <f t="shared" si="62"/>
        <v>0</v>
      </c>
      <c r="AL187" s="32">
        <f t="shared" si="66"/>
        <v>0</v>
      </c>
      <c r="AN187" s="39">
        <f t="shared" si="50"/>
        <v>0.36</v>
      </c>
      <c r="AO187" s="39">
        <f t="shared" si="51"/>
        <v>0.49</v>
      </c>
      <c r="AP187" s="39">
        <f t="shared" si="52"/>
        <v>0.14000000000000001</v>
      </c>
      <c r="AR187" s="51">
        <f t="shared" si="67"/>
        <v>0</v>
      </c>
      <c r="AS187" s="51">
        <f t="shared" si="67"/>
        <v>0</v>
      </c>
      <c r="AT187" s="51">
        <f t="shared" si="67"/>
        <v>0</v>
      </c>
    </row>
    <row r="188" spans="2:51" s="12" customFormat="1" ht="12.75" hidden="1" customHeight="1" x14ac:dyDescent="0.15">
      <c r="B188" s="16" t="s">
        <v>126</v>
      </c>
      <c r="C188" s="16" t="str">
        <f t="shared" si="31"/>
        <v>Central Africa</v>
      </c>
      <c r="D188" s="16" t="str">
        <f t="shared" si="65"/>
        <v>Middle East and Africa</v>
      </c>
      <c r="E188" s="16" t="str">
        <f t="shared" si="65"/>
        <v/>
      </c>
      <c r="F188" s="32">
        <v>343881.26545721199</v>
      </c>
      <c r="G188" s="32">
        <f t="shared" si="33"/>
        <v>19.687203095587584</v>
      </c>
      <c r="H188" s="32">
        <f t="shared" si="34"/>
        <v>0</v>
      </c>
      <c r="I188" s="32">
        <f t="shared" si="35"/>
        <v>0</v>
      </c>
      <c r="J188" s="32">
        <f t="shared" si="36"/>
        <v>0</v>
      </c>
      <c r="K188" s="32">
        <f t="shared" si="37"/>
        <v>0</v>
      </c>
      <c r="L188" s="32">
        <f t="shared" si="38"/>
        <v>0</v>
      </c>
      <c r="M188" s="32">
        <f t="shared" si="54"/>
        <v>19.687203095587584</v>
      </c>
      <c r="N188" s="32">
        <f t="shared" si="39"/>
        <v>6332.3467460721122</v>
      </c>
      <c r="O188" s="32">
        <f t="shared" si="40"/>
        <v>0</v>
      </c>
      <c r="P188" s="32">
        <f t="shared" si="41"/>
        <v>0</v>
      </c>
      <c r="Q188" s="32">
        <f t="shared" si="42"/>
        <v>0</v>
      </c>
      <c r="R188" s="32">
        <f t="shared" si="43"/>
        <v>0</v>
      </c>
      <c r="S188" s="32">
        <f t="shared" si="44"/>
        <v>0</v>
      </c>
      <c r="T188" s="32">
        <f t="shared" si="55"/>
        <v>6332.3467460721122</v>
      </c>
      <c r="U188" s="32">
        <f t="shared" si="68"/>
        <v>234867.76283904747</v>
      </c>
      <c r="V188" s="32">
        <f t="shared" si="68"/>
        <v>98230.28633760802</v>
      </c>
      <c r="W188" s="32">
        <f t="shared" si="68"/>
        <v>1388.3911025953387</v>
      </c>
      <c r="X188" s="32">
        <f t="shared" si="68"/>
        <v>0</v>
      </c>
      <c r="Y188" s="32">
        <f t="shared" si="68"/>
        <v>2618.9782809651165</v>
      </c>
      <c r="Z188" s="32">
        <f t="shared" si="57"/>
        <v>423.81294782838086</v>
      </c>
      <c r="AA188" s="8"/>
      <c r="AB188" s="32">
        <f t="shared" si="58"/>
        <v>315986.8446853144</v>
      </c>
      <c r="AC188" s="32">
        <f t="shared" si="59"/>
        <v>25687.828846514141</v>
      </c>
      <c r="AD188" s="32">
        <f t="shared" si="60"/>
        <v>0</v>
      </c>
      <c r="AE188" s="32">
        <f t="shared" si="61"/>
        <v>2206.5919253826123</v>
      </c>
      <c r="AF188" s="8"/>
      <c r="AG188" s="32">
        <f t="shared" si="45"/>
        <v>343881.26545721199</v>
      </c>
      <c r="AH188" s="32">
        <f t="shared" si="46"/>
        <v>0</v>
      </c>
      <c r="AI188" s="32">
        <f t="shared" si="47"/>
        <v>0</v>
      </c>
      <c r="AJ188" s="32">
        <f t="shared" si="48"/>
        <v>0</v>
      </c>
      <c r="AK188" s="32">
        <f t="shared" si="62"/>
        <v>0</v>
      </c>
      <c r="AL188" s="32">
        <f t="shared" si="66"/>
        <v>0</v>
      </c>
      <c r="AN188" s="39">
        <f t="shared" si="50"/>
        <v>0.2</v>
      </c>
      <c r="AO188" s="39">
        <f t="shared" si="51"/>
        <v>0.75</v>
      </c>
      <c r="AP188" s="39">
        <f t="shared" si="52"/>
        <v>0.05</v>
      </c>
      <c r="AR188" s="51">
        <f t="shared" si="67"/>
        <v>1266.4693492144224</v>
      </c>
      <c r="AS188" s="51">
        <f t="shared" si="67"/>
        <v>4749.2600595540844</v>
      </c>
      <c r="AT188" s="51">
        <f t="shared" si="67"/>
        <v>316.61733730360561</v>
      </c>
      <c r="AV188" s="7"/>
      <c r="AW188" s="7"/>
      <c r="AX188" s="7"/>
      <c r="AY188" s="7"/>
    </row>
    <row r="189" spans="2:51" s="12" customFormat="1" ht="12.75" hidden="1" customHeight="1" x14ac:dyDescent="0.15">
      <c r="B189" s="16" t="s">
        <v>127</v>
      </c>
      <c r="C189" s="16" t="str">
        <f t="shared" si="31"/>
        <v>Pacific Islands</v>
      </c>
      <c r="D189" s="16" t="str">
        <f t="shared" si="65"/>
        <v/>
      </c>
      <c r="E189" s="16" t="str">
        <f t="shared" si="65"/>
        <v/>
      </c>
      <c r="F189" s="32">
        <v>248.81535166501999</v>
      </c>
      <c r="G189" s="32">
        <f t="shared" si="33"/>
        <v>0</v>
      </c>
      <c r="H189" s="32">
        <f t="shared" si="34"/>
        <v>0</v>
      </c>
      <c r="I189" s="32">
        <f t="shared" si="35"/>
        <v>0</v>
      </c>
      <c r="J189" s="32">
        <f t="shared" si="36"/>
        <v>0</v>
      </c>
      <c r="K189" s="32">
        <f t="shared" si="37"/>
        <v>0</v>
      </c>
      <c r="L189" s="32">
        <f t="shared" si="38"/>
        <v>0</v>
      </c>
      <c r="M189" s="32">
        <f t="shared" si="54"/>
        <v>0</v>
      </c>
      <c r="N189" s="32">
        <f t="shared" si="39"/>
        <v>0</v>
      </c>
      <c r="O189" s="32">
        <f t="shared" si="40"/>
        <v>0</v>
      </c>
      <c r="P189" s="32">
        <f t="shared" si="41"/>
        <v>0</v>
      </c>
      <c r="Q189" s="32">
        <f t="shared" si="42"/>
        <v>0</v>
      </c>
      <c r="R189" s="32">
        <f t="shared" si="43"/>
        <v>0</v>
      </c>
      <c r="S189" s="32">
        <f t="shared" si="44"/>
        <v>0</v>
      </c>
      <c r="T189" s="32">
        <f t="shared" si="55"/>
        <v>0</v>
      </c>
      <c r="U189" s="32">
        <f t="shared" si="68"/>
        <v>66.526908045847861</v>
      </c>
      <c r="V189" s="32">
        <f t="shared" si="68"/>
        <v>78.276434049899095</v>
      </c>
      <c r="W189" s="32">
        <f t="shared" si="68"/>
        <v>7.8890395713831678</v>
      </c>
      <c r="X189" s="32">
        <f t="shared" si="68"/>
        <v>0</v>
      </c>
      <c r="Y189" s="32">
        <f t="shared" si="68"/>
        <v>8.2140817190770079</v>
      </c>
      <c r="Z189" s="32">
        <f t="shared" si="57"/>
        <v>87.908888278812867</v>
      </c>
      <c r="AA189" s="8"/>
      <c r="AB189" s="32">
        <f t="shared" si="58"/>
        <v>112.25651001930225</v>
      </c>
      <c r="AC189" s="32">
        <f t="shared" si="59"/>
        <v>127.5222185850143</v>
      </c>
      <c r="AD189" s="32">
        <f t="shared" si="60"/>
        <v>4.0065708160400302</v>
      </c>
      <c r="AE189" s="32">
        <f t="shared" si="61"/>
        <v>5.0300522446632296</v>
      </c>
      <c r="AF189" s="8"/>
      <c r="AG189" s="32">
        <f t="shared" si="45"/>
        <v>0</v>
      </c>
      <c r="AH189" s="32">
        <f t="shared" si="46"/>
        <v>0</v>
      </c>
      <c r="AI189" s="32">
        <f t="shared" si="47"/>
        <v>0</v>
      </c>
      <c r="AJ189" s="32">
        <f t="shared" si="48"/>
        <v>0</v>
      </c>
      <c r="AK189" s="32">
        <f t="shared" si="62"/>
        <v>0</v>
      </c>
      <c r="AL189" s="32">
        <f t="shared" si="66"/>
        <v>0</v>
      </c>
      <c r="AN189" s="39">
        <f t="shared" si="50"/>
        <v>0.31</v>
      </c>
      <c r="AO189" s="39">
        <f t="shared" si="51"/>
        <v>0.55000000000000004</v>
      </c>
      <c r="AP189" s="39">
        <f t="shared" si="52"/>
        <v>0.14000000000000001</v>
      </c>
      <c r="AR189" s="51">
        <f t="shared" si="67"/>
        <v>0</v>
      </c>
      <c r="AS189" s="51">
        <f t="shared" si="67"/>
        <v>0</v>
      </c>
      <c r="AT189" s="51">
        <f t="shared" si="67"/>
        <v>0</v>
      </c>
    </row>
    <row r="190" spans="2:51" s="12" customFormat="1" ht="12.75" hidden="1" customHeight="1" x14ac:dyDescent="0.15">
      <c r="B190" s="16" t="s">
        <v>128</v>
      </c>
      <c r="C190" s="16" t="str">
        <f t="shared" si="31"/>
        <v>Central America</v>
      </c>
      <c r="D190" s="16" t="str">
        <f t="shared" si="65"/>
        <v>Latin America</v>
      </c>
      <c r="E190" s="16" t="str">
        <f t="shared" si="65"/>
        <v/>
      </c>
      <c r="F190" s="32">
        <v>51539.240432322003</v>
      </c>
      <c r="G190" s="32">
        <f t="shared" si="33"/>
        <v>993.41373715633677</v>
      </c>
      <c r="H190" s="32">
        <f t="shared" si="34"/>
        <v>0</v>
      </c>
      <c r="I190" s="32">
        <f t="shared" si="35"/>
        <v>0</v>
      </c>
      <c r="J190" s="32">
        <f t="shared" si="36"/>
        <v>0</v>
      </c>
      <c r="K190" s="32">
        <f t="shared" si="37"/>
        <v>0</v>
      </c>
      <c r="L190" s="32">
        <f t="shared" si="38"/>
        <v>0</v>
      </c>
      <c r="M190" s="32">
        <f t="shared" si="54"/>
        <v>993.41373715633677</v>
      </c>
      <c r="N190" s="32">
        <f t="shared" si="39"/>
        <v>5789.9255820968192</v>
      </c>
      <c r="O190" s="32">
        <f t="shared" si="40"/>
        <v>0</v>
      </c>
      <c r="P190" s="32">
        <f t="shared" si="41"/>
        <v>0</v>
      </c>
      <c r="Q190" s="32">
        <f t="shared" si="42"/>
        <v>0</v>
      </c>
      <c r="R190" s="32">
        <f t="shared" si="43"/>
        <v>0</v>
      </c>
      <c r="S190" s="32">
        <f t="shared" si="44"/>
        <v>0</v>
      </c>
      <c r="T190" s="32">
        <f t="shared" si="55"/>
        <v>5789.9255820968192</v>
      </c>
      <c r="U190" s="32">
        <f t="shared" si="68"/>
        <v>23254.412082324201</v>
      </c>
      <c r="V190" s="32">
        <f t="shared" si="68"/>
        <v>18085.523287767988</v>
      </c>
      <c r="W190" s="32">
        <f t="shared" si="68"/>
        <v>821.31496410456282</v>
      </c>
      <c r="X190" s="32">
        <f t="shared" si="68"/>
        <v>50.575693585136875</v>
      </c>
      <c r="Y190" s="32">
        <f t="shared" si="68"/>
        <v>1415.4921707675135</v>
      </c>
      <c r="Z190" s="32">
        <f t="shared" si="57"/>
        <v>1128.5829145194439</v>
      </c>
      <c r="AA190" s="8"/>
      <c r="AB190" s="32">
        <f t="shared" si="58"/>
        <v>12645.1048156619</v>
      </c>
      <c r="AC190" s="32">
        <f t="shared" si="59"/>
        <v>22499.46228379009</v>
      </c>
      <c r="AD190" s="32">
        <f t="shared" si="60"/>
        <v>16331.839782237919</v>
      </c>
      <c r="AE190" s="32">
        <f t="shared" si="61"/>
        <v>62.833550631999898</v>
      </c>
      <c r="AF190" s="8"/>
      <c r="AG190" s="32">
        <f t="shared" si="45"/>
        <v>51539.235278397959</v>
      </c>
      <c r="AH190" s="32">
        <f t="shared" si="46"/>
        <v>0</v>
      </c>
      <c r="AI190" s="32">
        <f t="shared" si="47"/>
        <v>0</v>
      </c>
      <c r="AJ190" s="32">
        <f t="shared" si="48"/>
        <v>0</v>
      </c>
      <c r="AK190" s="32">
        <f t="shared" si="62"/>
        <v>0</v>
      </c>
      <c r="AL190" s="32">
        <f t="shared" si="66"/>
        <v>0</v>
      </c>
      <c r="AN190" s="39">
        <f t="shared" si="50"/>
        <v>0.24</v>
      </c>
      <c r="AO190" s="39">
        <f t="shared" si="51"/>
        <v>0.51</v>
      </c>
      <c r="AP190" s="39">
        <f t="shared" si="52"/>
        <v>0.24</v>
      </c>
      <c r="AR190" s="51">
        <f t="shared" si="67"/>
        <v>1389.5821397032366</v>
      </c>
      <c r="AS190" s="51">
        <f t="shared" si="67"/>
        <v>2952.862046869378</v>
      </c>
      <c r="AT190" s="51">
        <f t="shared" si="67"/>
        <v>1389.5821397032366</v>
      </c>
      <c r="AV190" s="7"/>
      <c r="AW190" s="7"/>
      <c r="AX190" s="7"/>
      <c r="AY190" s="7"/>
    </row>
    <row r="191" spans="2:51" s="12" customFormat="1" ht="12.75" hidden="1" customHeight="1" x14ac:dyDescent="0.15">
      <c r="B191" s="16" t="s">
        <v>129</v>
      </c>
      <c r="C191" s="16" t="str">
        <f t="shared" si="31"/>
        <v>Southern Europe</v>
      </c>
      <c r="D191" s="16" t="str">
        <f t="shared" si="65"/>
        <v>Eastern Europe</v>
      </c>
      <c r="E191" s="16" t="str">
        <f t="shared" si="65"/>
        <v/>
      </c>
      <c r="F191" s="32">
        <v>56381.747409522497</v>
      </c>
      <c r="G191" s="32">
        <f t="shared" si="33"/>
        <v>0</v>
      </c>
      <c r="H191" s="32">
        <f t="shared" si="34"/>
        <v>46.602653873467645</v>
      </c>
      <c r="I191" s="32">
        <f t="shared" si="35"/>
        <v>0</v>
      </c>
      <c r="J191" s="32">
        <f t="shared" si="36"/>
        <v>14.472911922687151</v>
      </c>
      <c r="K191" s="32">
        <f t="shared" si="37"/>
        <v>0</v>
      </c>
      <c r="L191" s="32">
        <f t="shared" si="38"/>
        <v>0</v>
      </c>
      <c r="M191" s="32">
        <f t="shared" si="54"/>
        <v>61.075565796154798</v>
      </c>
      <c r="N191" s="32">
        <f t="shared" si="39"/>
        <v>0</v>
      </c>
      <c r="O191" s="32">
        <f t="shared" si="40"/>
        <v>11844.672616777449</v>
      </c>
      <c r="P191" s="32">
        <f t="shared" si="41"/>
        <v>0</v>
      </c>
      <c r="Q191" s="32">
        <f t="shared" si="42"/>
        <v>3678.4794273976545</v>
      </c>
      <c r="R191" s="32">
        <f t="shared" si="43"/>
        <v>0</v>
      </c>
      <c r="S191" s="32">
        <f t="shared" si="44"/>
        <v>0</v>
      </c>
      <c r="T191" s="32">
        <f t="shared" si="55"/>
        <v>15523.152044175104</v>
      </c>
      <c r="U191" s="32">
        <f t="shared" si="68"/>
        <v>20905.651106595516</v>
      </c>
      <c r="V191" s="32">
        <f t="shared" si="68"/>
        <v>15240.739706955232</v>
      </c>
      <c r="W191" s="32">
        <f t="shared" si="68"/>
        <v>1180.2805938894535</v>
      </c>
      <c r="X191" s="32">
        <f t="shared" si="68"/>
        <v>2.3607865142822226</v>
      </c>
      <c r="Y191" s="32">
        <f t="shared" si="68"/>
        <v>1264.7101387846258</v>
      </c>
      <c r="Z191" s="32">
        <f t="shared" si="57"/>
        <v>2203.7774668121274</v>
      </c>
      <c r="AA191" s="8"/>
      <c r="AB191" s="32">
        <f t="shared" si="58"/>
        <v>18737.918491423105</v>
      </c>
      <c r="AC191" s="32">
        <f t="shared" si="59"/>
        <v>32552.490971028699</v>
      </c>
      <c r="AD191" s="32">
        <f t="shared" si="60"/>
        <v>5085.7485989332181</v>
      </c>
      <c r="AE191" s="32">
        <f t="shared" si="61"/>
        <v>5.58934813737869</v>
      </c>
      <c r="AF191" s="8"/>
      <c r="AG191" s="32">
        <f t="shared" si="45"/>
        <v>0</v>
      </c>
      <c r="AH191" s="32">
        <f t="shared" si="46"/>
        <v>30480.964968342272</v>
      </c>
      <c r="AI191" s="32">
        <f t="shared" si="47"/>
        <v>0</v>
      </c>
      <c r="AJ191" s="32">
        <f t="shared" si="48"/>
        <v>25900.782441180228</v>
      </c>
      <c r="AK191" s="32">
        <f t="shared" si="62"/>
        <v>0</v>
      </c>
      <c r="AL191" s="32">
        <f t="shared" si="66"/>
        <v>0</v>
      </c>
      <c r="AN191" s="39">
        <f t="shared" si="50"/>
        <v>0.18</v>
      </c>
      <c r="AO191" s="39">
        <f t="shared" si="51"/>
        <v>0.43</v>
      </c>
      <c r="AP191" s="39">
        <f t="shared" si="52"/>
        <v>0.39</v>
      </c>
      <c r="AR191" s="51">
        <f t="shared" si="67"/>
        <v>2794.1673679515184</v>
      </c>
      <c r="AS191" s="51">
        <f t="shared" si="67"/>
        <v>6674.9553789952943</v>
      </c>
      <c r="AT191" s="51">
        <f t="shared" si="67"/>
        <v>6054.0292972282905</v>
      </c>
    </row>
    <row r="192" spans="2:51" s="12" customFormat="1" ht="12.75" hidden="1" customHeight="1" x14ac:dyDescent="0.15">
      <c r="B192" s="16" t="s">
        <v>130</v>
      </c>
      <c r="C192" s="16" t="str">
        <f t="shared" si="31"/>
        <v>Caribbean</v>
      </c>
      <c r="D192" s="16" t="str">
        <f t="shared" si="65"/>
        <v>Latin America</v>
      </c>
      <c r="E192" s="16" t="str">
        <f t="shared" si="65"/>
        <v/>
      </c>
      <c r="F192" s="32">
        <v>111826.402163386</v>
      </c>
      <c r="G192" s="32">
        <f t="shared" si="33"/>
        <v>8390.3647009590768</v>
      </c>
      <c r="H192" s="32">
        <f t="shared" si="34"/>
        <v>0</v>
      </c>
      <c r="I192" s="32">
        <f t="shared" si="35"/>
        <v>0</v>
      </c>
      <c r="J192" s="32">
        <f t="shared" si="36"/>
        <v>0</v>
      </c>
      <c r="K192" s="32">
        <f t="shared" si="37"/>
        <v>0</v>
      </c>
      <c r="L192" s="32">
        <f t="shared" si="38"/>
        <v>0</v>
      </c>
      <c r="M192" s="32">
        <f t="shared" si="54"/>
        <v>8390.3647009590768</v>
      </c>
      <c r="N192" s="32">
        <f t="shared" si="39"/>
        <v>29056.857580576423</v>
      </c>
      <c r="O192" s="32">
        <f t="shared" si="40"/>
        <v>0</v>
      </c>
      <c r="P192" s="32">
        <f t="shared" si="41"/>
        <v>0</v>
      </c>
      <c r="Q192" s="32">
        <f t="shared" si="42"/>
        <v>0</v>
      </c>
      <c r="R192" s="32">
        <f t="shared" si="43"/>
        <v>0</v>
      </c>
      <c r="S192" s="32">
        <f t="shared" si="44"/>
        <v>0</v>
      </c>
      <c r="T192" s="32">
        <f t="shared" si="55"/>
        <v>29056.857580576423</v>
      </c>
      <c r="U192" s="32">
        <f t="shared" si="68"/>
        <v>23154.858869384912</v>
      </c>
      <c r="V192" s="32">
        <f t="shared" si="68"/>
        <v>36420.219901116419</v>
      </c>
      <c r="W192" s="32">
        <f t="shared" si="68"/>
        <v>2747.8483244866629</v>
      </c>
      <c r="X192" s="32">
        <f t="shared" si="68"/>
        <v>820.18009622792499</v>
      </c>
      <c r="Y192" s="32">
        <f t="shared" si="68"/>
        <v>4230.6741806895179</v>
      </c>
      <c r="Z192" s="32">
        <f t="shared" si="57"/>
        <v>7005.3985099450656</v>
      </c>
      <c r="AA192" s="8"/>
      <c r="AB192" s="32">
        <f t="shared" si="58"/>
        <v>81515.942174196054</v>
      </c>
      <c r="AC192" s="32">
        <f t="shared" si="59"/>
        <v>25347.23364663119</v>
      </c>
      <c r="AD192" s="32">
        <f t="shared" si="60"/>
        <v>4744.105255603783</v>
      </c>
      <c r="AE192" s="32">
        <f t="shared" si="61"/>
        <v>219.12108695507001</v>
      </c>
      <c r="AF192" s="8"/>
      <c r="AG192" s="32">
        <f t="shared" si="45"/>
        <v>111826.402163386</v>
      </c>
      <c r="AH192" s="32">
        <f t="shared" si="46"/>
        <v>0</v>
      </c>
      <c r="AI192" s="32">
        <f t="shared" si="47"/>
        <v>0</v>
      </c>
      <c r="AJ192" s="32">
        <f t="shared" si="48"/>
        <v>0</v>
      </c>
      <c r="AK192" s="32">
        <f t="shared" si="62"/>
        <v>0</v>
      </c>
      <c r="AL192" s="32">
        <f t="shared" si="66"/>
        <v>0</v>
      </c>
      <c r="AN192" s="39">
        <f t="shared" si="50"/>
        <v>0.4</v>
      </c>
      <c r="AO192" s="39">
        <f t="shared" si="51"/>
        <v>0.56000000000000005</v>
      </c>
      <c r="AP192" s="39">
        <f t="shared" si="52"/>
        <v>0.04</v>
      </c>
      <c r="AR192" s="51">
        <f t="shared" si="67"/>
        <v>11622.74303223057</v>
      </c>
      <c r="AS192" s="51">
        <f t="shared" si="67"/>
        <v>16271.840245122798</v>
      </c>
      <c r="AT192" s="51">
        <f t="shared" si="67"/>
        <v>1162.2743032230569</v>
      </c>
      <c r="AV192" s="7"/>
      <c r="AW192" s="7"/>
      <c r="AX192" s="7"/>
      <c r="AY192" s="7"/>
    </row>
    <row r="193" spans="2:51" s="12" customFormat="1" ht="12.75" hidden="1" customHeight="1" x14ac:dyDescent="0.15">
      <c r="B193" s="16" t="s">
        <v>131</v>
      </c>
      <c r="C193" s="16" t="str">
        <f t="shared" si="31"/>
        <v>Western Asia</v>
      </c>
      <c r="D193" s="16" t="str">
        <f t="shared" si="65"/>
        <v>Eastern Europe</v>
      </c>
      <c r="E193" s="16" t="str">
        <f t="shared" si="65"/>
        <v>EU</v>
      </c>
      <c r="F193" s="32">
        <v>9010.30378895998</v>
      </c>
      <c r="G193" s="32">
        <f t="shared" si="33"/>
        <v>0</v>
      </c>
      <c r="H193" s="32">
        <f t="shared" si="34"/>
        <v>0</v>
      </c>
      <c r="I193" s="32">
        <f t="shared" si="35"/>
        <v>0</v>
      </c>
      <c r="J193" s="32">
        <f t="shared" si="36"/>
        <v>386.08908030780799</v>
      </c>
      <c r="K193" s="32">
        <f t="shared" si="37"/>
        <v>0</v>
      </c>
      <c r="L193" s="32">
        <f t="shared" si="38"/>
        <v>0</v>
      </c>
      <c r="M193" s="32">
        <f t="shared" si="54"/>
        <v>386.08908030780799</v>
      </c>
      <c r="N193" s="32">
        <f t="shared" si="39"/>
        <v>0</v>
      </c>
      <c r="O193" s="32">
        <f t="shared" si="40"/>
        <v>0</v>
      </c>
      <c r="P193" s="32">
        <f t="shared" si="41"/>
        <v>0</v>
      </c>
      <c r="Q193" s="32">
        <f t="shared" si="42"/>
        <v>966.28099729496546</v>
      </c>
      <c r="R193" s="32">
        <f t="shared" si="43"/>
        <v>0</v>
      </c>
      <c r="S193" s="32">
        <f t="shared" si="44"/>
        <v>0</v>
      </c>
      <c r="T193" s="32">
        <f t="shared" si="55"/>
        <v>966.28099729496546</v>
      </c>
      <c r="U193" s="32">
        <f t="shared" si="68"/>
        <v>1589.2842250004867</v>
      </c>
      <c r="V193" s="32">
        <f t="shared" si="68"/>
        <v>4645.7645573479895</v>
      </c>
      <c r="W193" s="32">
        <f t="shared" si="68"/>
        <v>179.45717256062233</v>
      </c>
      <c r="X193" s="32">
        <f t="shared" si="68"/>
        <v>344.61712325302085</v>
      </c>
      <c r="Y193" s="32">
        <f t="shared" si="68"/>
        <v>334.09922154712183</v>
      </c>
      <c r="Z193" s="32">
        <f t="shared" si="57"/>
        <v>564.71141164796609</v>
      </c>
      <c r="AA193" s="8"/>
      <c r="AB193" s="32">
        <f t="shared" si="58"/>
        <v>940.27665281295708</v>
      </c>
      <c r="AC193" s="32">
        <f t="shared" si="59"/>
        <v>4194.4073330759893</v>
      </c>
      <c r="AD193" s="32">
        <f t="shared" si="60"/>
        <v>3875.6198030710202</v>
      </c>
      <c r="AE193" s="32">
        <f t="shared" si="61"/>
        <v>0</v>
      </c>
      <c r="AF193" s="8"/>
      <c r="AG193" s="32">
        <f t="shared" si="45"/>
        <v>0</v>
      </c>
      <c r="AH193" s="32">
        <f t="shared" si="46"/>
        <v>0</v>
      </c>
      <c r="AI193" s="32">
        <f t="shared" si="47"/>
        <v>0</v>
      </c>
      <c r="AJ193" s="32">
        <f t="shared" si="48"/>
        <v>9010.30378895998</v>
      </c>
      <c r="AK193" s="32">
        <f t="shared" si="62"/>
        <v>0</v>
      </c>
      <c r="AL193" s="32">
        <f t="shared" si="66"/>
        <v>0</v>
      </c>
      <c r="AN193" s="39">
        <f t="shared" si="50"/>
        <v>7.0000000000000007E-2</v>
      </c>
      <c r="AO193" s="39">
        <f t="shared" si="51"/>
        <v>0.57999999999999996</v>
      </c>
      <c r="AP193" s="39">
        <f t="shared" si="52"/>
        <v>0.35</v>
      </c>
      <c r="AR193" s="51">
        <f t="shared" si="67"/>
        <v>67.63966981064759</v>
      </c>
      <c r="AS193" s="51">
        <f t="shared" si="67"/>
        <v>560.44297843107995</v>
      </c>
      <c r="AT193" s="51">
        <f t="shared" si="67"/>
        <v>338.19834905323791</v>
      </c>
    </row>
    <row r="194" spans="2:51" s="12" customFormat="1" ht="12.75" hidden="1" customHeight="1" x14ac:dyDescent="0.15">
      <c r="B194" s="16" t="s">
        <v>132</v>
      </c>
      <c r="C194" s="16" t="str">
        <f t="shared" si="31"/>
        <v>Eastern Europe</v>
      </c>
      <c r="D194" s="16" t="str">
        <f t="shared" si="65"/>
        <v>Eastern Europe</v>
      </c>
      <c r="E194" s="16" t="str">
        <f t="shared" si="65"/>
        <v>EU</v>
      </c>
      <c r="F194" s="32">
        <v>78460.974840521798</v>
      </c>
      <c r="G194" s="32">
        <f t="shared" si="33"/>
        <v>0</v>
      </c>
      <c r="H194" s="32">
        <f t="shared" si="34"/>
        <v>511.16350737504916</v>
      </c>
      <c r="I194" s="32">
        <f t="shared" si="35"/>
        <v>0</v>
      </c>
      <c r="J194" s="32">
        <f t="shared" si="36"/>
        <v>2.7163173655965789</v>
      </c>
      <c r="K194" s="32">
        <f t="shared" si="37"/>
        <v>0</v>
      </c>
      <c r="L194" s="32">
        <f t="shared" si="38"/>
        <v>0</v>
      </c>
      <c r="M194" s="32">
        <f t="shared" si="54"/>
        <v>513.87982474064574</v>
      </c>
      <c r="N194" s="32">
        <f t="shared" si="39"/>
        <v>0</v>
      </c>
      <c r="O194" s="32">
        <f t="shared" si="40"/>
        <v>32657.392314953246</v>
      </c>
      <c r="P194" s="32">
        <f t="shared" si="41"/>
        <v>0</v>
      </c>
      <c r="Q194" s="32">
        <f t="shared" si="42"/>
        <v>173.54103057110714</v>
      </c>
      <c r="R194" s="32">
        <f t="shared" si="43"/>
        <v>0</v>
      </c>
      <c r="S194" s="32">
        <f t="shared" si="44"/>
        <v>0</v>
      </c>
      <c r="T194" s="32">
        <f t="shared" si="55"/>
        <v>32830.933345524354</v>
      </c>
      <c r="U194" s="32">
        <f t="shared" si="68"/>
        <v>26352.16181081134</v>
      </c>
      <c r="V194" s="32">
        <f t="shared" si="68"/>
        <v>15520.105750010924</v>
      </c>
      <c r="W194" s="32">
        <f t="shared" si="68"/>
        <v>3216.0698251606027</v>
      </c>
      <c r="X194" s="32">
        <f t="shared" si="68"/>
        <v>0</v>
      </c>
      <c r="Y194" s="32">
        <f t="shared" si="68"/>
        <v>27.824313387626681</v>
      </c>
      <c r="Z194" s="32">
        <f t="shared" si="57"/>
        <v>-2.9113696655258536E-5</v>
      </c>
      <c r="AA194" s="8"/>
      <c r="AB194" s="32">
        <f t="shared" si="58"/>
        <v>14285.630387544585</v>
      </c>
      <c r="AC194" s="32">
        <f t="shared" si="59"/>
        <v>63233.855952382</v>
      </c>
      <c r="AD194" s="32">
        <f t="shared" si="60"/>
        <v>941.48850059509198</v>
      </c>
      <c r="AE194" s="32">
        <f t="shared" si="61"/>
        <v>0</v>
      </c>
      <c r="AF194" s="8"/>
      <c r="AG194" s="32">
        <f t="shared" si="45"/>
        <v>0</v>
      </c>
      <c r="AH194" s="32">
        <f t="shared" si="46"/>
        <v>77750.141946759119</v>
      </c>
      <c r="AI194" s="32">
        <f t="shared" si="47"/>
        <v>0</v>
      </c>
      <c r="AJ194" s="32">
        <f t="shared" si="48"/>
        <v>710.83289376267533</v>
      </c>
      <c r="AK194" s="32">
        <f t="shared" si="62"/>
        <v>0</v>
      </c>
      <c r="AL194" s="32">
        <f t="shared" si="66"/>
        <v>0</v>
      </c>
      <c r="AN194" s="39">
        <f t="shared" si="50"/>
        <v>0.37</v>
      </c>
      <c r="AO194" s="39">
        <f t="shared" si="51"/>
        <v>0.56000000000000005</v>
      </c>
      <c r="AP194" s="39">
        <f t="shared" si="52"/>
        <v>0.06</v>
      </c>
      <c r="AR194" s="51">
        <f t="shared" si="67"/>
        <v>12147.44533784401</v>
      </c>
      <c r="AS194" s="51">
        <f t="shared" si="67"/>
        <v>18385.32267349364</v>
      </c>
      <c r="AT194" s="51">
        <f t="shared" si="67"/>
        <v>1969.8560007314611</v>
      </c>
      <c r="AV194" s="7"/>
      <c r="AW194" s="7"/>
      <c r="AX194" s="7"/>
      <c r="AY194" s="7"/>
    </row>
    <row r="195" spans="2:51" s="12" customFormat="1" ht="12.75" hidden="1" customHeight="1" x14ac:dyDescent="0.15">
      <c r="B195" s="16" t="s">
        <v>133</v>
      </c>
      <c r="C195" s="16" t="str">
        <f t="shared" si="31"/>
        <v>Sudano-Sahelian Africa</v>
      </c>
      <c r="D195" s="16" t="str">
        <f t="shared" si="65"/>
        <v>Middle East and Africa</v>
      </c>
      <c r="E195" s="16" t="str">
        <f t="shared" si="65"/>
        <v/>
      </c>
      <c r="F195" s="32">
        <v>323939.61974394298</v>
      </c>
      <c r="G195" s="32">
        <f t="shared" si="33"/>
        <v>726.28587290426583</v>
      </c>
      <c r="H195" s="32">
        <f t="shared" si="34"/>
        <v>0</v>
      </c>
      <c r="I195" s="32">
        <f t="shared" si="35"/>
        <v>0</v>
      </c>
      <c r="J195" s="32">
        <f t="shared" si="36"/>
        <v>0</v>
      </c>
      <c r="K195" s="32">
        <f t="shared" si="37"/>
        <v>0</v>
      </c>
      <c r="L195" s="32">
        <f t="shared" si="38"/>
        <v>0</v>
      </c>
      <c r="M195" s="32">
        <f t="shared" si="54"/>
        <v>726.28587290426583</v>
      </c>
      <c r="N195" s="32">
        <f t="shared" si="39"/>
        <v>89024.26800031084</v>
      </c>
      <c r="O195" s="32">
        <f t="shared" si="40"/>
        <v>0</v>
      </c>
      <c r="P195" s="32">
        <f t="shared" si="41"/>
        <v>0</v>
      </c>
      <c r="Q195" s="32">
        <f t="shared" si="42"/>
        <v>0</v>
      </c>
      <c r="R195" s="32">
        <f t="shared" si="43"/>
        <v>0</v>
      </c>
      <c r="S195" s="32">
        <f t="shared" si="44"/>
        <v>0</v>
      </c>
      <c r="T195" s="32">
        <f t="shared" si="55"/>
        <v>89024.26800031084</v>
      </c>
      <c r="U195" s="32">
        <f t="shared" si="68"/>
        <v>103048.29835733598</v>
      </c>
      <c r="V195" s="32">
        <f t="shared" si="68"/>
        <v>121831.66712846189</v>
      </c>
      <c r="W195" s="32">
        <f t="shared" si="68"/>
        <v>5077.9935856897691</v>
      </c>
      <c r="X195" s="32">
        <f t="shared" si="68"/>
        <v>0</v>
      </c>
      <c r="Y195" s="32">
        <f t="shared" si="68"/>
        <v>3182.8512710215773</v>
      </c>
      <c r="Z195" s="32">
        <f t="shared" si="57"/>
        <v>1048.2555282186368</v>
      </c>
      <c r="AA195" s="8"/>
      <c r="AB195" s="32">
        <f t="shared" si="58"/>
        <v>285096.55360191962</v>
      </c>
      <c r="AC195" s="32">
        <f t="shared" si="59"/>
        <v>36179.024617135467</v>
      </c>
      <c r="AD195" s="32">
        <f t="shared" si="60"/>
        <v>10.234870910644499</v>
      </c>
      <c r="AE195" s="32">
        <f t="shared" si="61"/>
        <v>2653.80665397644</v>
      </c>
      <c r="AF195" s="8"/>
      <c r="AG195" s="32">
        <f t="shared" si="45"/>
        <v>323939.61974394298</v>
      </c>
      <c r="AH195" s="32">
        <f t="shared" si="46"/>
        <v>0</v>
      </c>
      <c r="AI195" s="32">
        <f t="shared" si="47"/>
        <v>0</v>
      </c>
      <c r="AJ195" s="32">
        <f t="shared" si="48"/>
        <v>0</v>
      </c>
      <c r="AK195" s="32">
        <f t="shared" si="62"/>
        <v>0</v>
      </c>
      <c r="AL195" s="32">
        <f t="shared" si="66"/>
        <v>0</v>
      </c>
      <c r="AN195" s="39">
        <f t="shared" si="50"/>
        <v>0.16</v>
      </c>
      <c r="AO195" s="39">
        <f t="shared" si="51"/>
        <v>0.49</v>
      </c>
      <c r="AP195" s="39">
        <f t="shared" si="52"/>
        <v>0.35</v>
      </c>
      <c r="AR195" s="51">
        <f t="shared" si="67"/>
        <v>14243.882880049734</v>
      </c>
      <c r="AS195" s="51">
        <f t="shared" si="67"/>
        <v>43621.89132015231</v>
      </c>
      <c r="AT195" s="51">
        <f t="shared" si="67"/>
        <v>31158.49380010879</v>
      </c>
    </row>
    <row r="196" spans="2:51" s="12" customFormat="1" ht="12.75" hidden="1" customHeight="1" x14ac:dyDescent="0.15">
      <c r="B196" s="16" t="s">
        <v>134</v>
      </c>
      <c r="C196" s="16" t="str">
        <f t="shared" si="31"/>
        <v>Eastern Asia</v>
      </c>
      <c r="D196" s="16" t="str">
        <f t="shared" si="65"/>
        <v>Asia (Sans Japan)</v>
      </c>
      <c r="E196" s="16" t="str">
        <f t="shared" si="65"/>
        <v/>
      </c>
      <c r="F196" s="32">
        <v>122304.513211846</v>
      </c>
      <c r="G196" s="32">
        <f t="shared" si="33"/>
        <v>0</v>
      </c>
      <c r="H196" s="32">
        <f t="shared" si="34"/>
        <v>0</v>
      </c>
      <c r="I196" s="32">
        <f t="shared" si="35"/>
        <v>0</v>
      </c>
      <c r="J196" s="32">
        <f t="shared" si="36"/>
        <v>13218.272378241745</v>
      </c>
      <c r="K196" s="32">
        <f t="shared" si="37"/>
        <v>0</v>
      </c>
      <c r="L196" s="32">
        <f t="shared" si="38"/>
        <v>0</v>
      </c>
      <c r="M196" s="32">
        <f t="shared" si="54"/>
        <v>13218.272378241745</v>
      </c>
      <c r="N196" s="32">
        <f t="shared" si="39"/>
        <v>0</v>
      </c>
      <c r="O196" s="32">
        <f t="shared" si="40"/>
        <v>0</v>
      </c>
      <c r="P196" s="32">
        <f t="shared" si="41"/>
        <v>0</v>
      </c>
      <c r="Q196" s="32">
        <f t="shared" si="42"/>
        <v>12175.032224935216</v>
      </c>
      <c r="R196" s="32">
        <f t="shared" si="43"/>
        <v>0</v>
      </c>
      <c r="S196" s="32">
        <f t="shared" si="44"/>
        <v>0</v>
      </c>
      <c r="T196" s="32">
        <f t="shared" si="55"/>
        <v>12175.032224935216</v>
      </c>
      <c r="U196" s="32">
        <f t="shared" si="68"/>
        <v>68361.912272524292</v>
      </c>
      <c r="V196" s="32">
        <f t="shared" si="68"/>
        <v>21858.456129875103</v>
      </c>
      <c r="W196" s="32">
        <f t="shared" si="68"/>
        <v>3148.7562786316157</v>
      </c>
      <c r="X196" s="32">
        <f t="shared" si="68"/>
        <v>8.8433869472626281</v>
      </c>
      <c r="Y196" s="32">
        <f t="shared" si="68"/>
        <v>1068.1396122916599</v>
      </c>
      <c r="Z196" s="32">
        <f t="shared" si="57"/>
        <v>2465.1009283991007</v>
      </c>
      <c r="AA196" s="8"/>
      <c r="AB196" s="32">
        <f t="shared" si="58"/>
        <v>8756.2723500132452</v>
      </c>
      <c r="AC196" s="32">
        <f t="shared" si="59"/>
        <v>52386.790530145103</v>
      </c>
      <c r="AD196" s="32">
        <f t="shared" si="60"/>
        <v>60951.380016982548</v>
      </c>
      <c r="AE196" s="32">
        <f t="shared" si="61"/>
        <v>210.07031470537109</v>
      </c>
      <c r="AF196" s="8"/>
      <c r="AG196" s="32">
        <f t="shared" si="45"/>
        <v>0</v>
      </c>
      <c r="AH196" s="32">
        <f t="shared" si="46"/>
        <v>0</v>
      </c>
      <c r="AI196" s="32">
        <f t="shared" si="47"/>
        <v>0</v>
      </c>
      <c r="AJ196" s="32">
        <f t="shared" si="48"/>
        <v>122304.513211846</v>
      </c>
      <c r="AK196" s="32">
        <f t="shared" si="62"/>
        <v>0</v>
      </c>
      <c r="AL196" s="32">
        <f t="shared" si="66"/>
        <v>0</v>
      </c>
      <c r="AN196" s="39">
        <f t="shared" si="50"/>
        <v>0.17</v>
      </c>
      <c r="AO196" s="39">
        <f t="shared" si="51"/>
        <v>0.48</v>
      </c>
      <c r="AP196" s="39">
        <f t="shared" si="52"/>
        <v>0.35</v>
      </c>
      <c r="AR196" s="51">
        <f t="shared" si="67"/>
        <v>2069.7554782389866</v>
      </c>
      <c r="AS196" s="51">
        <f t="shared" si="67"/>
        <v>5844.0154679689031</v>
      </c>
      <c r="AT196" s="51">
        <f t="shared" si="67"/>
        <v>4261.2612787273256</v>
      </c>
      <c r="AV196" s="7"/>
      <c r="AW196" s="7"/>
      <c r="AX196" s="7"/>
      <c r="AY196" s="7"/>
    </row>
    <row r="197" spans="2:51" s="12" customFormat="1" ht="12.75" hidden="1" customHeight="1" x14ac:dyDescent="0.15">
      <c r="B197" s="16" t="s">
        <v>135</v>
      </c>
      <c r="C197" s="16" t="str">
        <f t="shared" si="31"/>
        <v>Central Africa</v>
      </c>
      <c r="D197" s="16" t="str">
        <f t="shared" si="65"/>
        <v>Middle East and Africa</v>
      </c>
      <c r="E197" s="16" t="str">
        <f t="shared" si="65"/>
        <v/>
      </c>
      <c r="F197" s="32">
        <v>2343542.4819870498</v>
      </c>
      <c r="G197" s="32">
        <f t="shared" si="33"/>
        <v>97.820366994679276</v>
      </c>
      <c r="H197" s="32">
        <f t="shared" si="34"/>
        <v>10.793550748277164</v>
      </c>
      <c r="I197" s="32">
        <f t="shared" si="35"/>
        <v>0</v>
      </c>
      <c r="J197" s="32">
        <f t="shared" si="36"/>
        <v>3.8117588367313409</v>
      </c>
      <c r="K197" s="32">
        <f t="shared" si="37"/>
        <v>0</v>
      </c>
      <c r="L197" s="32">
        <f t="shared" si="38"/>
        <v>0</v>
      </c>
      <c r="M197" s="32">
        <f t="shared" si="54"/>
        <v>112.42567657968779</v>
      </c>
      <c r="N197" s="32">
        <f t="shared" si="39"/>
        <v>137119.31505331767</v>
      </c>
      <c r="O197" s="32">
        <f t="shared" si="40"/>
        <v>15129.817348543482</v>
      </c>
      <c r="P197" s="32">
        <f t="shared" si="41"/>
        <v>0</v>
      </c>
      <c r="Q197" s="32">
        <f t="shared" si="42"/>
        <v>5343.117971224352</v>
      </c>
      <c r="R197" s="32">
        <f t="shared" si="43"/>
        <v>0</v>
      </c>
      <c r="S197" s="32">
        <f t="shared" si="44"/>
        <v>0</v>
      </c>
      <c r="T197" s="32">
        <f t="shared" si="55"/>
        <v>157592.2503730855</v>
      </c>
      <c r="U197" s="32">
        <f t="shared" si="68"/>
        <v>1501314.2554814382</v>
      </c>
      <c r="V197" s="32">
        <f t="shared" si="68"/>
        <v>622316.37658287305</v>
      </c>
      <c r="W197" s="32">
        <f t="shared" si="68"/>
        <v>19351.799038283625</v>
      </c>
      <c r="X197" s="32">
        <f t="shared" si="68"/>
        <v>5.9211262638480582</v>
      </c>
      <c r="Y197" s="32">
        <f t="shared" si="68"/>
        <v>42847.742117354581</v>
      </c>
      <c r="Z197" s="32">
        <f t="shared" si="57"/>
        <v>1.711591171566397</v>
      </c>
      <c r="AA197" s="8"/>
      <c r="AB197" s="32">
        <f t="shared" si="58"/>
        <v>1600069.4184370621</v>
      </c>
      <c r="AC197" s="32">
        <f t="shared" si="59"/>
        <v>671046.600918888</v>
      </c>
      <c r="AD197" s="32">
        <f t="shared" si="60"/>
        <v>30139.695265054619</v>
      </c>
      <c r="AE197" s="32">
        <f t="shared" si="61"/>
        <v>42286.767366051601</v>
      </c>
      <c r="AF197" s="8"/>
      <c r="AG197" s="32">
        <f t="shared" si="45"/>
        <v>2067791.8993865256</v>
      </c>
      <c r="AH197" s="32">
        <f t="shared" si="46"/>
        <v>171129.69041116195</v>
      </c>
      <c r="AI197" s="32">
        <f t="shared" si="47"/>
        <v>0</v>
      </c>
      <c r="AJ197" s="32">
        <f t="shared" si="48"/>
        <v>104620.89218936228</v>
      </c>
      <c r="AK197" s="32">
        <f t="shared" si="62"/>
        <v>0</v>
      </c>
      <c r="AL197" s="32">
        <f t="shared" si="66"/>
        <v>0</v>
      </c>
      <c r="AN197" s="39">
        <f t="shared" si="50"/>
        <v>0.2</v>
      </c>
      <c r="AO197" s="39">
        <f t="shared" si="51"/>
        <v>0.75</v>
      </c>
      <c r="AP197" s="39">
        <f t="shared" si="52"/>
        <v>0.05</v>
      </c>
      <c r="AR197" s="51">
        <f t="shared" si="67"/>
        <v>31518.4500746171</v>
      </c>
      <c r="AS197" s="51">
        <f t="shared" si="67"/>
        <v>118194.18777981412</v>
      </c>
      <c r="AT197" s="51">
        <f t="shared" si="67"/>
        <v>7879.6125186542749</v>
      </c>
    </row>
    <row r="198" spans="2:51" s="12" customFormat="1" ht="12.75" hidden="1" customHeight="1" x14ac:dyDescent="0.15">
      <c r="B198" s="16" t="s">
        <v>136</v>
      </c>
      <c r="C198" s="16" t="str">
        <f t="shared" si="31"/>
        <v>Northern Europe</v>
      </c>
      <c r="D198" s="16" t="str">
        <f t="shared" ref="D198:E213" si="69">IF(D401&lt;&gt;"",D401,"")</f>
        <v>OECD90</v>
      </c>
      <c r="E198" s="16" t="str">
        <f t="shared" si="69"/>
        <v>EU</v>
      </c>
      <c r="F198" s="32">
        <v>44125.358907908201</v>
      </c>
      <c r="G198" s="32">
        <f t="shared" si="33"/>
        <v>0</v>
      </c>
      <c r="H198" s="32">
        <f t="shared" si="34"/>
        <v>4549.4267767324754</v>
      </c>
      <c r="I198" s="32">
        <f t="shared" si="35"/>
        <v>0</v>
      </c>
      <c r="J198" s="32">
        <f t="shared" si="36"/>
        <v>0</v>
      </c>
      <c r="K198" s="32">
        <f t="shared" si="37"/>
        <v>0</v>
      </c>
      <c r="L198" s="32">
        <f t="shared" si="38"/>
        <v>0</v>
      </c>
      <c r="M198" s="32">
        <f t="shared" si="54"/>
        <v>4549.4267767324754</v>
      </c>
      <c r="N198" s="32">
        <f t="shared" si="39"/>
        <v>0</v>
      </c>
      <c r="O198" s="32">
        <f t="shared" si="40"/>
        <v>17609.291400351416</v>
      </c>
      <c r="P198" s="32">
        <f t="shared" si="41"/>
        <v>0</v>
      </c>
      <c r="Q198" s="32">
        <f t="shared" si="42"/>
        <v>0</v>
      </c>
      <c r="R198" s="32">
        <f t="shared" si="43"/>
        <v>0</v>
      </c>
      <c r="S198" s="32">
        <f t="shared" si="44"/>
        <v>0</v>
      </c>
      <c r="T198" s="32">
        <f t="shared" si="55"/>
        <v>17609.291400351416</v>
      </c>
      <c r="U198" s="32">
        <f t="shared" si="68"/>
        <v>4497.4605920890963</v>
      </c>
      <c r="V198" s="32">
        <f t="shared" si="68"/>
        <v>9840.3889507859276</v>
      </c>
      <c r="W198" s="32">
        <f t="shared" si="68"/>
        <v>2213.3711175011531</v>
      </c>
      <c r="X198" s="32">
        <f t="shared" si="68"/>
        <v>0</v>
      </c>
      <c r="Y198" s="32">
        <f t="shared" si="68"/>
        <v>2070.9877596234705</v>
      </c>
      <c r="Z198" s="32">
        <f t="shared" si="57"/>
        <v>3344.4323108246535</v>
      </c>
      <c r="AA198" s="8"/>
      <c r="AB198" s="32">
        <f t="shared" si="58"/>
        <v>41086.312141567381</v>
      </c>
      <c r="AC198" s="32">
        <f t="shared" si="59"/>
        <v>1439.9958225488597</v>
      </c>
      <c r="AD198" s="32">
        <f t="shared" si="60"/>
        <v>0</v>
      </c>
      <c r="AE198" s="32">
        <f t="shared" si="61"/>
        <v>1599.0509437918663</v>
      </c>
      <c r="AF198" s="8"/>
      <c r="AG198" s="32">
        <f t="shared" si="45"/>
        <v>0</v>
      </c>
      <c r="AH198" s="32">
        <f t="shared" si="46"/>
        <v>44125.358907908201</v>
      </c>
      <c r="AI198" s="32">
        <f t="shared" si="47"/>
        <v>0</v>
      </c>
      <c r="AJ198" s="32">
        <f t="shared" si="48"/>
        <v>0</v>
      </c>
      <c r="AK198" s="32">
        <f t="shared" si="62"/>
        <v>0</v>
      </c>
      <c r="AL198" s="32">
        <f t="shared" si="66"/>
        <v>0</v>
      </c>
      <c r="AN198" s="39">
        <f t="shared" si="50"/>
        <v>0.34</v>
      </c>
      <c r="AO198" s="39">
        <f t="shared" si="51"/>
        <v>0.44</v>
      </c>
      <c r="AP198" s="39">
        <f t="shared" si="52"/>
        <v>0.22</v>
      </c>
      <c r="AR198" s="51">
        <f t="shared" si="67"/>
        <v>5987.1590761194821</v>
      </c>
      <c r="AS198" s="51">
        <f t="shared" si="67"/>
        <v>7748.0882161546233</v>
      </c>
      <c r="AT198" s="51">
        <f t="shared" si="67"/>
        <v>3874.0441080773116</v>
      </c>
      <c r="AV198" s="7"/>
      <c r="AW198" s="7"/>
      <c r="AX198" s="7"/>
      <c r="AY198" s="7"/>
    </row>
    <row r="199" spans="2:51" s="12" customFormat="1" ht="12.75" hidden="1" customHeight="1" x14ac:dyDescent="0.15">
      <c r="B199" s="16" t="s">
        <v>137</v>
      </c>
      <c r="C199" s="16" t="str">
        <f t="shared" si="31"/>
        <v>Eastern Africa</v>
      </c>
      <c r="D199" s="16" t="str">
        <f t="shared" si="69"/>
        <v>Middle East and Africa</v>
      </c>
      <c r="E199" s="16" t="str">
        <f t="shared" si="69"/>
        <v/>
      </c>
      <c r="F199" s="32">
        <v>21817.6177799701</v>
      </c>
      <c r="G199" s="32">
        <f t="shared" si="33"/>
        <v>0</v>
      </c>
      <c r="H199" s="32">
        <f t="shared" si="34"/>
        <v>0</v>
      </c>
      <c r="I199" s="32">
        <f t="shared" si="35"/>
        <v>0</v>
      </c>
      <c r="J199" s="32">
        <f t="shared" si="36"/>
        <v>0</v>
      </c>
      <c r="K199" s="32">
        <f t="shared" si="37"/>
        <v>8.7409448718919958</v>
      </c>
      <c r="L199" s="32">
        <f t="shared" si="38"/>
        <v>0</v>
      </c>
      <c r="M199" s="32">
        <f t="shared" si="54"/>
        <v>8.7409448718919958</v>
      </c>
      <c r="N199" s="32">
        <f t="shared" si="39"/>
        <v>0</v>
      </c>
      <c r="O199" s="32">
        <f t="shared" si="40"/>
        <v>0</v>
      </c>
      <c r="P199" s="32">
        <f t="shared" si="41"/>
        <v>0</v>
      </c>
      <c r="Q199" s="32">
        <f t="shared" si="42"/>
        <v>0</v>
      </c>
      <c r="R199" s="32">
        <f t="shared" si="43"/>
        <v>3228.0162093961621</v>
      </c>
      <c r="S199" s="32">
        <f t="shared" si="44"/>
        <v>0</v>
      </c>
      <c r="T199" s="32">
        <f t="shared" si="55"/>
        <v>3228.0162093961621</v>
      </c>
      <c r="U199" s="32">
        <f t="shared" ref="U199:Y214" si="70">I402*$F402/100</f>
        <v>20.073753407556993</v>
      </c>
      <c r="V199" s="32">
        <f t="shared" si="70"/>
        <v>2896.4567447436511</v>
      </c>
      <c r="W199" s="32">
        <f t="shared" si="70"/>
        <v>143.83753989826138</v>
      </c>
      <c r="X199" s="32">
        <f t="shared" si="70"/>
        <v>17904.406663299058</v>
      </c>
      <c r="Y199" s="32">
        <f t="shared" si="70"/>
        <v>493.87523549771976</v>
      </c>
      <c r="Z199" s="32">
        <f t="shared" si="57"/>
        <v>-2877.7893111442027</v>
      </c>
      <c r="AA199" s="8"/>
      <c r="AB199" s="32">
        <f t="shared" si="58"/>
        <v>1513.3645775318073</v>
      </c>
      <c r="AC199" s="32">
        <f t="shared" si="59"/>
        <v>13394.00763654708</v>
      </c>
      <c r="AD199" s="32">
        <f t="shared" si="60"/>
        <v>6652.0754532813899</v>
      </c>
      <c r="AE199" s="32">
        <f t="shared" si="61"/>
        <v>258.170112609863</v>
      </c>
      <c r="AF199" s="8"/>
      <c r="AG199" s="32">
        <f t="shared" si="45"/>
        <v>0</v>
      </c>
      <c r="AH199" s="32">
        <f t="shared" si="46"/>
        <v>0</v>
      </c>
      <c r="AI199" s="32">
        <f t="shared" si="47"/>
        <v>0</v>
      </c>
      <c r="AJ199" s="32">
        <f t="shared" si="48"/>
        <v>0</v>
      </c>
      <c r="AK199" s="32">
        <f t="shared" si="62"/>
        <v>21817.6177799701</v>
      </c>
      <c r="AL199" s="32">
        <f t="shared" si="66"/>
        <v>0</v>
      </c>
      <c r="AN199" s="39">
        <f t="shared" si="50"/>
        <v>0.36</v>
      </c>
      <c r="AO199" s="39">
        <f t="shared" si="51"/>
        <v>0.49</v>
      </c>
      <c r="AP199" s="39">
        <f t="shared" si="52"/>
        <v>0.14000000000000001</v>
      </c>
      <c r="AR199" s="51">
        <f t="shared" si="67"/>
        <v>1162.0858353826184</v>
      </c>
      <c r="AS199" s="51">
        <f t="shared" si="67"/>
        <v>1581.7279426041193</v>
      </c>
      <c r="AT199" s="51">
        <f t="shared" si="67"/>
        <v>451.92226931546276</v>
      </c>
    </row>
    <row r="200" spans="2:51" s="12" customFormat="1" ht="12.75" hidden="1" customHeight="1" x14ac:dyDescent="0.15">
      <c r="B200" s="16" t="s">
        <v>138</v>
      </c>
      <c r="C200" s="16" t="str">
        <f t="shared" si="31"/>
        <v>Caribbean</v>
      </c>
      <c r="D200" s="16" t="str">
        <f t="shared" si="69"/>
        <v/>
      </c>
      <c r="E200" s="16" t="str">
        <f t="shared" si="69"/>
        <v/>
      </c>
      <c r="F200" s="32">
        <v>771.112247169017</v>
      </c>
      <c r="G200" s="32">
        <f t="shared" si="33"/>
        <v>0</v>
      </c>
      <c r="H200" s="32">
        <f t="shared" si="34"/>
        <v>0</v>
      </c>
      <c r="I200" s="32">
        <f t="shared" si="35"/>
        <v>0</v>
      </c>
      <c r="J200" s="32">
        <f t="shared" si="36"/>
        <v>0</v>
      </c>
      <c r="K200" s="32">
        <f t="shared" si="37"/>
        <v>0</v>
      </c>
      <c r="L200" s="32">
        <f t="shared" si="38"/>
        <v>0</v>
      </c>
      <c r="M200" s="32">
        <f t="shared" si="54"/>
        <v>0</v>
      </c>
      <c r="N200" s="32">
        <f t="shared" si="39"/>
        <v>0</v>
      </c>
      <c r="O200" s="32">
        <f t="shared" si="40"/>
        <v>0</v>
      </c>
      <c r="P200" s="32">
        <f t="shared" si="41"/>
        <v>0</v>
      </c>
      <c r="Q200" s="32">
        <f t="shared" si="42"/>
        <v>0</v>
      </c>
      <c r="R200" s="32">
        <f t="shared" si="43"/>
        <v>0</v>
      </c>
      <c r="S200" s="32">
        <f t="shared" si="44"/>
        <v>0</v>
      </c>
      <c r="T200" s="32">
        <f t="shared" si="55"/>
        <v>0</v>
      </c>
      <c r="U200" s="32">
        <f t="shared" si="70"/>
        <v>194.57487769110787</v>
      </c>
      <c r="V200" s="32">
        <f t="shared" si="70"/>
        <v>96.277920092769364</v>
      </c>
      <c r="W200" s="32">
        <f t="shared" si="70"/>
        <v>7.9079890441145544</v>
      </c>
      <c r="X200" s="32">
        <f t="shared" si="70"/>
        <v>114.23956892639633</v>
      </c>
      <c r="Y200" s="32">
        <f t="shared" si="70"/>
        <v>100.99130095338995</v>
      </c>
      <c r="Z200" s="32">
        <f t="shared" si="57"/>
        <v>257.12059046123898</v>
      </c>
      <c r="AA200" s="8"/>
      <c r="AB200" s="32">
        <f t="shared" si="58"/>
        <v>770.28266286849896</v>
      </c>
      <c r="AC200" s="32">
        <f t="shared" si="59"/>
        <v>0</v>
      </c>
      <c r="AD200" s="32">
        <f t="shared" si="60"/>
        <v>0</v>
      </c>
      <c r="AE200" s="32">
        <f t="shared" si="61"/>
        <v>0.829584300518035</v>
      </c>
      <c r="AF200" s="8"/>
      <c r="AG200" s="32">
        <f t="shared" si="45"/>
        <v>0</v>
      </c>
      <c r="AH200" s="32">
        <f t="shared" si="46"/>
        <v>0</v>
      </c>
      <c r="AI200" s="32">
        <f t="shared" si="47"/>
        <v>0</v>
      </c>
      <c r="AJ200" s="32">
        <f t="shared" si="48"/>
        <v>0</v>
      </c>
      <c r="AK200" s="32">
        <f t="shared" si="62"/>
        <v>0</v>
      </c>
      <c r="AL200" s="32">
        <f t="shared" si="66"/>
        <v>0</v>
      </c>
      <c r="AN200" s="39">
        <f t="shared" si="50"/>
        <v>0.4</v>
      </c>
      <c r="AO200" s="39">
        <f t="shared" si="51"/>
        <v>0.56000000000000005</v>
      </c>
      <c r="AP200" s="39">
        <f t="shared" si="52"/>
        <v>0.04</v>
      </c>
      <c r="AR200" s="51">
        <f t="shared" si="67"/>
        <v>0</v>
      </c>
      <c r="AS200" s="51">
        <f t="shared" si="67"/>
        <v>0</v>
      </c>
      <c r="AT200" s="51">
        <f t="shared" si="67"/>
        <v>0</v>
      </c>
      <c r="AV200" s="7"/>
      <c r="AW200" s="7"/>
      <c r="AX200" s="7"/>
      <c r="AY200" s="7"/>
    </row>
    <row r="201" spans="2:51" s="12" customFormat="1" ht="12.75" hidden="1" customHeight="1" x14ac:dyDescent="0.15">
      <c r="B201" s="16" t="s">
        <v>139</v>
      </c>
      <c r="C201" s="16" t="str">
        <f t="shared" si="31"/>
        <v>Caribbean</v>
      </c>
      <c r="D201" s="16" t="str">
        <f t="shared" si="69"/>
        <v>Latin America</v>
      </c>
      <c r="E201" s="16" t="str">
        <f t="shared" si="69"/>
        <v/>
      </c>
      <c r="F201" s="32">
        <v>48401.551382899197</v>
      </c>
      <c r="G201" s="32">
        <f t="shared" si="33"/>
        <v>2602.5200523118269</v>
      </c>
      <c r="H201" s="32">
        <f t="shared" si="34"/>
        <v>0</v>
      </c>
      <c r="I201" s="32">
        <f t="shared" si="35"/>
        <v>0</v>
      </c>
      <c r="J201" s="32">
        <f t="shared" si="36"/>
        <v>0</v>
      </c>
      <c r="K201" s="32">
        <f t="shared" si="37"/>
        <v>0</v>
      </c>
      <c r="L201" s="32">
        <f t="shared" si="38"/>
        <v>0</v>
      </c>
      <c r="M201" s="32">
        <f t="shared" si="54"/>
        <v>2602.5200523118269</v>
      </c>
      <c r="N201" s="32">
        <f t="shared" si="39"/>
        <v>12970.377075739945</v>
      </c>
      <c r="O201" s="32">
        <f t="shared" si="40"/>
        <v>0</v>
      </c>
      <c r="P201" s="32">
        <f t="shared" si="41"/>
        <v>0</v>
      </c>
      <c r="Q201" s="32">
        <f t="shared" si="42"/>
        <v>0</v>
      </c>
      <c r="R201" s="32">
        <f t="shared" si="43"/>
        <v>0</v>
      </c>
      <c r="S201" s="32">
        <f t="shared" si="44"/>
        <v>0</v>
      </c>
      <c r="T201" s="32">
        <f t="shared" si="55"/>
        <v>12970.377075739945</v>
      </c>
      <c r="U201" s="32">
        <f t="shared" si="70"/>
        <v>13330.776569203717</v>
      </c>
      <c r="V201" s="32">
        <f t="shared" si="70"/>
        <v>14560.696861772773</v>
      </c>
      <c r="W201" s="32">
        <f t="shared" si="70"/>
        <v>1393.5308363635254</v>
      </c>
      <c r="X201" s="32">
        <f t="shared" si="70"/>
        <v>413.57932357710365</v>
      </c>
      <c r="Y201" s="32">
        <f t="shared" si="70"/>
        <v>1315.0788593191835</v>
      </c>
      <c r="Z201" s="32">
        <f t="shared" si="57"/>
        <v>1814.9918046111197</v>
      </c>
      <c r="AA201" s="8"/>
      <c r="AB201" s="32">
        <f t="shared" si="58"/>
        <v>13376.914927005764</v>
      </c>
      <c r="AC201" s="32">
        <f t="shared" si="59"/>
        <v>24367.378733277299</v>
      </c>
      <c r="AD201" s="32">
        <f t="shared" si="60"/>
        <v>10246.889555692669</v>
      </c>
      <c r="AE201" s="32">
        <f t="shared" si="61"/>
        <v>410.36816692352272</v>
      </c>
      <c r="AF201" s="8"/>
      <c r="AG201" s="32">
        <f t="shared" si="45"/>
        <v>48401.551382899197</v>
      </c>
      <c r="AH201" s="32">
        <f t="shared" si="46"/>
        <v>0</v>
      </c>
      <c r="AI201" s="32">
        <f t="shared" si="47"/>
        <v>0</v>
      </c>
      <c r="AJ201" s="32">
        <f t="shared" si="48"/>
        <v>0</v>
      </c>
      <c r="AK201" s="32">
        <f t="shared" si="62"/>
        <v>0</v>
      </c>
      <c r="AL201" s="32">
        <f t="shared" si="66"/>
        <v>0</v>
      </c>
      <c r="AN201" s="39">
        <f t="shared" si="50"/>
        <v>0.4</v>
      </c>
      <c r="AO201" s="39">
        <f t="shared" si="51"/>
        <v>0.56000000000000005</v>
      </c>
      <c r="AP201" s="39">
        <f t="shared" si="52"/>
        <v>0.04</v>
      </c>
      <c r="AR201" s="51">
        <f t="shared" si="67"/>
        <v>5188.1508302959783</v>
      </c>
      <c r="AS201" s="51">
        <f t="shared" si="67"/>
        <v>7263.4111624143698</v>
      </c>
      <c r="AT201" s="51">
        <f t="shared" si="67"/>
        <v>518.81508302959787</v>
      </c>
    </row>
    <row r="202" spans="2:51" s="12" customFormat="1" ht="12.75" hidden="1" customHeight="1" x14ac:dyDescent="0.15">
      <c r="B202" s="16" t="s">
        <v>140</v>
      </c>
      <c r="C202" s="16" t="str">
        <f t="shared" si="31"/>
        <v>South America</v>
      </c>
      <c r="D202" s="16" t="str">
        <f t="shared" si="69"/>
        <v>Latin America</v>
      </c>
      <c r="E202" s="16" t="str">
        <f t="shared" si="69"/>
        <v/>
      </c>
      <c r="F202" s="32">
        <v>257905.80726063199</v>
      </c>
      <c r="G202" s="32">
        <f t="shared" si="33"/>
        <v>2618.9378654642887</v>
      </c>
      <c r="H202" s="32">
        <f t="shared" si="34"/>
        <v>0</v>
      </c>
      <c r="I202" s="32">
        <f t="shared" si="35"/>
        <v>0</v>
      </c>
      <c r="J202" s="32">
        <f t="shared" si="36"/>
        <v>5832.9076285020965</v>
      </c>
      <c r="K202" s="32">
        <f t="shared" si="37"/>
        <v>0</v>
      </c>
      <c r="L202" s="32">
        <f t="shared" si="38"/>
        <v>0</v>
      </c>
      <c r="M202" s="32">
        <f t="shared" si="54"/>
        <v>8451.8454939663861</v>
      </c>
      <c r="N202" s="32">
        <f t="shared" si="39"/>
        <v>8447.198907738004</v>
      </c>
      <c r="O202" s="32">
        <f t="shared" si="40"/>
        <v>0</v>
      </c>
      <c r="P202" s="32">
        <f t="shared" si="41"/>
        <v>0</v>
      </c>
      <c r="Q202" s="32">
        <f t="shared" si="42"/>
        <v>18813.631128161422</v>
      </c>
      <c r="R202" s="32">
        <f t="shared" si="43"/>
        <v>0</v>
      </c>
      <c r="S202" s="32">
        <f t="shared" si="44"/>
        <v>0</v>
      </c>
      <c r="T202" s="32">
        <f t="shared" si="55"/>
        <v>27260.830035899424</v>
      </c>
      <c r="U202" s="32">
        <f t="shared" si="70"/>
        <v>118450.20957127113</v>
      </c>
      <c r="V202" s="32">
        <f t="shared" si="70"/>
        <v>90179.477724060154</v>
      </c>
      <c r="W202" s="32">
        <f t="shared" si="70"/>
        <v>2909.5976340264169</v>
      </c>
      <c r="X202" s="32">
        <f t="shared" si="70"/>
        <v>3506.5920566654881</v>
      </c>
      <c r="Y202" s="32">
        <f t="shared" si="70"/>
        <v>1802.5656353762108</v>
      </c>
      <c r="Z202" s="32">
        <f t="shared" si="57"/>
        <v>5344.6891093667946</v>
      </c>
      <c r="AA202" s="8"/>
      <c r="AB202" s="32">
        <f t="shared" si="58"/>
        <v>122624.19589716182</v>
      </c>
      <c r="AC202" s="32">
        <f t="shared" si="59"/>
        <v>91922.869085371407</v>
      </c>
      <c r="AD202" s="32">
        <f t="shared" si="60"/>
        <v>43354.439865946726</v>
      </c>
      <c r="AE202" s="32">
        <f t="shared" si="61"/>
        <v>4.3024121522903398</v>
      </c>
      <c r="AF202" s="8"/>
      <c r="AG202" s="32">
        <f t="shared" si="45"/>
        <v>132190.05995130929</v>
      </c>
      <c r="AH202" s="32">
        <f t="shared" si="46"/>
        <v>0</v>
      </c>
      <c r="AI202" s="32">
        <f t="shared" si="47"/>
        <v>0</v>
      </c>
      <c r="AJ202" s="32">
        <f t="shared" si="48"/>
        <v>125715.74730932272</v>
      </c>
      <c r="AK202" s="32">
        <f t="shared" si="62"/>
        <v>0</v>
      </c>
      <c r="AL202" s="32">
        <f t="shared" si="66"/>
        <v>0</v>
      </c>
      <c r="AN202" s="39">
        <f t="shared" si="50"/>
        <v>0.32</v>
      </c>
      <c r="AO202" s="39">
        <f t="shared" si="51"/>
        <v>0.6</v>
      </c>
      <c r="AP202" s="39">
        <f t="shared" si="52"/>
        <v>0.08</v>
      </c>
      <c r="AR202" s="51">
        <f t="shared" si="67"/>
        <v>8723.4656114878162</v>
      </c>
      <c r="AS202" s="51">
        <f t="shared" si="67"/>
        <v>16356.498021539654</v>
      </c>
      <c r="AT202" s="51">
        <f t="shared" si="67"/>
        <v>2180.8664028719541</v>
      </c>
      <c r="AV202" s="7"/>
      <c r="AW202" s="7"/>
      <c r="AX202" s="7"/>
      <c r="AY202" s="7"/>
    </row>
    <row r="203" spans="2:51" s="12" customFormat="1" ht="12.75" hidden="1" customHeight="1" x14ac:dyDescent="0.15">
      <c r="B203" s="16" t="s">
        <v>141</v>
      </c>
      <c r="C203" s="16" t="str">
        <f t="shared" si="31"/>
        <v>Central America</v>
      </c>
      <c r="D203" s="16" t="str">
        <f t="shared" si="69"/>
        <v>Latin America</v>
      </c>
      <c r="E203" s="16" t="str">
        <f t="shared" si="69"/>
        <v/>
      </c>
      <c r="F203" s="32">
        <v>20935.4365799427</v>
      </c>
      <c r="G203" s="32">
        <f t="shared" si="33"/>
        <v>421.67957549856868</v>
      </c>
      <c r="H203" s="32">
        <f t="shared" si="34"/>
        <v>0</v>
      </c>
      <c r="I203" s="32">
        <f t="shared" si="35"/>
        <v>0</v>
      </c>
      <c r="J203" s="32">
        <f t="shared" si="36"/>
        <v>26.782753275409373</v>
      </c>
      <c r="K203" s="32">
        <f t="shared" si="37"/>
        <v>0</v>
      </c>
      <c r="L203" s="32">
        <f t="shared" si="38"/>
        <v>0</v>
      </c>
      <c r="M203" s="32">
        <f t="shared" si="54"/>
        <v>448.46232877397807</v>
      </c>
      <c r="N203" s="32">
        <f t="shared" si="39"/>
        <v>7768.8503585875151</v>
      </c>
      <c r="O203" s="32">
        <f t="shared" si="40"/>
        <v>0</v>
      </c>
      <c r="P203" s="32">
        <f t="shared" si="41"/>
        <v>0</v>
      </c>
      <c r="Q203" s="32">
        <f t="shared" si="42"/>
        <v>493.43438591165847</v>
      </c>
      <c r="R203" s="32">
        <f t="shared" si="43"/>
        <v>0</v>
      </c>
      <c r="S203" s="32">
        <f t="shared" si="44"/>
        <v>0</v>
      </c>
      <c r="T203" s="32">
        <f t="shared" si="55"/>
        <v>8262.284744499173</v>
      </c>
      <c r="U203" s="32">
        <f t="shared" si="70"/>
        <v>5436.0179572215557</v>
      </c>
      <c r="V203" s="32">
        <f t="shared" si="70"/>
        <v>4550.8890175660054</v>
      </c>
      <c r="W203" s="32">
        <f t="shared" si="70"/>
        <v>1188.8455677816901</v>
      </c>
      <c r="X203" s="32">
        <f t="shared" si="70"/>
        <v>0.45125736236572145</v>
      </c>
      <c r="Y203" s="32">
        <f t="shared" si="70"/>
        <v>603.080875378727</v>
      </c>
      <c r="Z203" s="32">
        <f t="shared" si="57"/>
        <v>445.40483135920658</v>
      </c>
      <c r="AA203" s="8"/>
      <c r="AB203" s="32">
        <f t="shared" si="58"/>
        <v>2779.8498914241709</v>
      </c>
      <c r="AC203" s="32">
        <f t="shared" si="59"/>
        <v>14952.504732966341</v>
      </c>
      <c r="AD203" s="32">
        <f t="shared" si="60"/>
        <v>3129.6000513434342</v>
      </c>
      <c r="AE203" s="32">
        <f t="shared" si="61"/>
        <v>73.481904208660012</v>
      </c>
      <c r="AF203" s="8"/>
      <c r="AG203" s="32">
        <f t="shared" si="45"/>
        <v>20526.44189091694</v>
      </c>
      <c r="AH203" s="32">
        <f t="shared" si="46"/>
        <v>0</v>
      </c>
      <c r="AI203" s="32">
        <f t="shared" si="47"/>
        <v>0</v>
      </c>
      <c r="AJ203" s="32">
        <f t="shared" si="48"/>
        <v>408.99468902576058</v>
      </c>
      <c r="AK203" s="32">
        <f t="shared" si="62"/>
        <v>0</v>
      </c>
      <c r="AL203" s="32">
        <f t="shared" si="66"/>
        <v>0</v>
      </c>
      <c r="AN203" s="39">
        <f t="shared" si="50"/>
        <v>0.24</v>
      </c>
      <c r="AO203" s="39">
        <f t="shared" si="51"/>
        <v>0.51</v>
      </c>
      <c r="AP203" s="39">
        <f t="shared" si="52"/>
        <v>0.24</v>
      </c>
      <c r="AR203" s="51">
        <f t="shared" si="67"/>
        <v>1982.9483386798015</v>
      </c>
      <c r="AS203" s="51">
        <f t="shared" si="67"/>
        <v>4213.7652196945783</v>
      </c>
      <c r="AT203" s="51">
        <f t="shared" si="67"/>
        <v>1982.9483386798015</v>
      </c>
    </row>
    <row r="204" spans="2:51" s="12" customFormat="1" ht="12.75" hidden="1" customHeight="1" x14ac:dyDescent="0.15">
      <c r="B204" s="16" t="s">
        <v>142</v>
      </c>
      <c r="C204" s="16" t="str">
        <f t="shared" si="31"/>
        <v>Gulf of Guinea</v>
      </c>
      <c r="D204" s="16" t="str">
        <f t="shared" si="69"/>
        <v>Middle East and Africa</v>
      </c>
      <c r="E204" s="16" t="str">
        <f t="shared" si="69"/>
        <v/>
      </c>
      <c r="F204" s="32">
        <v>27131.745066761901</v>
      </c>
      <c r="G204" s="32">
        <f t="shared" si="33"/>
        <v>739.18694954340799</v>
      </c>
      <c r="H204" s="32">
        <f t="shared" si="34"/>
        <v>0</v>
      </c>
      <c r="I204" s="32">
        <f t="shared" si="35"/>
        <v>0</v>
      </c>
      <c r="J204" s="32">
        <f t="shared" si="36"/>
        <v>0</v>
      </c>
      <c r="K204" s="32">
        <f t="shared" si="37"/>
        <v>0</v>
      </c>
      <c r="L204" s="32">
        <f t="shared" si="38"/>
        <v>0</v>
      </c>
      <c r="M204" s="32">
        <f t="shared" si="54"/>
        <v>739.18694954340799</v>
      </c>
      <c r="N204" s="32">
        <f t="shared" si="39"/>
        <v>1833.2780204097728</v>
      </c>
      <c r="O204" s="32">
        <f t="shared" si="40"/>
        <v>0</v>
      </c>
      <c r="P204" s="32">
        <f t="shared" si="41"/>
        <v>0</v>
      </c>
      <c r="Q204" s="32">
        <f t="shared" si="42"/>
        <v>0</v>
      </c>
      <c r="R204" s="32">
        <f t="shared" si="43"/>
        <v>0</v>
      </c>
      <c r="S204" s="32">
        <f t="shared" si="44"/>
        <v>0</v>
      </c>
      <c r="T204" s="32">
        <f t="shared" si="55"/>
        <v>1833.2780204097728</v>
      </c>
      <c r="U204" s="32">
        <f t="shared" si="70"/>
        <v>17925.79976379708</v>
      </c>
      <c r="V204" s="32">
        <f t="shared" si="70"/>
        <v>6060.7740503262658</v>
      </c>
      <c r="W204" s="32">
        <f t="shared" si="70"/>
        <v>187.22731184693228</v>
      </c>
      <c r="X204" s="32">
        <f t="shared" si="70"/>
        <v>0</v>
      </c>
      <c r="Y204" s="32">
        <f t="shared" si="70"/>
        <v>414.25653431202647</v>
      </c>
      <c r="Z204" s="32">
        <f t="shared" si="57"/>
        <v>-28.777563473580813</v>
      </c>
      <c r="AA204" s="8"/>
      <c r="AB204" s="32">
        <f t="shared" si="58"/>
        <v>20206.305500268871</v>
      </c>
      <c r="AC204" s="32">
        <f t="shared" si="59"/>
        <v>5826.77963674067</v>
      </c>
      <c r="AD204" s="32">
        <f t="shared" si="60"/>
        <v>1083.174774169921</v>
      </c>
      <c r="AE204" s="32">
        <f t="shared" si="61"/>
        <v>15.4851555824279</v>
      </c>
      <c r="AF204" s="8"/>
      <c r="AG204" s="32">
        <f t="shared" si="45"/>
        <v>27131.745066761901</v>
      </c>
      <c r="AH204" s="32">
        <f t="shared" si="46"/>
        <v>0</v>
      </c>
      <c r="AI204" s="32">
        <f t="shared" si="47"/>
        <v>0</v>
      </c>
      <c r="AJ204" s="32">
        <f t="shared" si="48"/>
        <v>0</v>
      </c>
      <c r="AK204" s="32">
        <f t="shared" si="62"/>
        <v>0</v>
      </c>
      <c r="AL204" s="32">
        <f t="shared" si="66"/>
        <v>0</v>
      </c>
      <c r="AN204" s="39">
        <f t="shared" si="50"/>
        <v>0.31</v>
      </c>
      <c r="AO204" s="39">
        <f t="shared" si="51"/>
        <v>0.56999999999999995</v>
      </c>
      <c r="AP204" s="39">
        <f t="shared" si="52"/>
        <v>0.12</v>
      </c>
      <c r="AR204" s="51">
        <f t="shared" si="67"/>
        <v>568.31618632702953</v>
      </c>
      <c r="AS204" s="51">
        <f t="shared" si="67"/>
        <v>1044.9684716335705</v>
      </c>
      <c r="AT204" s="51">
        <f t="shared" si="67"/>
        <v>219.99336244917274</v>
      </c>
      <c r="AV204" s="7"/>
      <c r="AW204" s="7"/>
      <c r="AX204" s="7"/>
      <c r="AY204" s="7"/>
    </row>
    <row r="205" spans="2:51" s="12" customFormat="1" ht="12.75" hidden="1" customHeight="1" x14ac:dyDescent="0.15">
      <c r="B205" s="16" t="s">
        <v>143</v>
      </c>
      <c r="C205" s="16" t="str">
        <f t="shared" si="31"/>
        <v>Eastern Africa</v>
      </c>
      <c r="D205" s="16" t="str">
        <f t="shared" si="69"/>
        <v>Middle East and Africa</v>
      </c>
      <c r="E205" s="16" t="str">
        <f t="shared" si="69"/>
        <v/>
      </c>
      <c r="F205" s="32">
        <v>121044.601071834</v>
      </c>
      <c r="G205" s="32">
        <f t="shared" si="33"/>
        <v>0</v>
      </c>
      <c r="H205" s="32">
        <f t="shared" si="34"/>
        <v>0</v>
      </c>
      <c r="I205" s="32">
        <f t="shared" si="35"/>
        <v>80.872862532463273</v>
      </c>
      <c r="J205" s="32">
        <f t="shared" si="36"/>
        <v>61.693264476849137</v>
      </c>
      <c r="K205" s="32">
        <f t="shared" si="37"/>
        <v>52.899724916740624</v>
      </c>
      <c r="L205" s="32">
        <f t="shared" si="38"/>
        <v>0</v>
      </c>
      <c r="M205" s="32">
        <f t="shared" si="54"/>
        <v>195.46585192605306</v>
      </c>
      <c r="N205" s="32">
        <f t="shared" si="39"/>
        <v>0</v>
      </c>
      <c r="O205" s="32">
        <f t="shared" si="40"/>
        <v>0</v>
      </c>
      <c r="P205" s="32">
        <f t="shared" si="41"/>
        <v>2871.6548053422121</v>
      </c>
      <c r="Q205" s="32">
        <f t="shared" si="42"/>
        <v>2190.6206092442576</v>
      </c>
      <c r="R205" s="32">
        <f t="shared" si="43"/>
        <v>1878.3773011306619</v>
      </c>
      <c r="S205" s="32">
        <f t="shared" si="44"/>
        <v>0</v>
      </c>
      <c r="T205" s="32">
        <f t="shared" si="55"/>
        <v>6940.6527157171313</v>
      </c>
      <c r="U205" s="32">
        <f t="shared" si="70"/>
        <v>225.17989234275151</v>
      </c>
      <c r="V205" s="32">
        <f t="shared" si="70"/>
        <v>42618.158585234705</v>
      </c>
      <c r="W205" s="32">
        <f t="shared" si="70"/>
        <v>1220.1145642040001</v>
      </c>
      <c r="X205" s="32">
        <f t="shared" si="70"/>
        <v>66423.830901606299</v>
      </c>
      <c r="Y205" s="32">
        <f t="shared" si="70"/>
        <v>610.62073900683072</v>
      </c>
      <c r="Z205" s="32">
        <f t="shared" si="57"/>
        <v>2810.5778217962215</v>
      </c>
      <c r="AA205" s="8"/>
      <c r="AB205" s="32">
        <f t="shared" si="58"/>
        <v>20364.544281721068</v>
      </c>
      <c r="AC205" s="32">
        <f t="shared" si="59"/>
        <v>61921.362843692201</v>
      </c>
      <c r="AD205" s="32">
        <f t="shared" si="60"/>
        <v>38736.324834525498</v>
      </c>
      <c r="AE205" s="32">
        <f t="shared" si="61"/>
        <v>22.3691118955612</v>
      </c>
      <c r="AF205" s="8"/>
      <c r="AG205" s="32">
        <f t="shared" si="45"/>
        <v>0</v>
      </c>
      <c r="AH205" s="32">
        <f t="shared" si="46"/>
        <v>0</v>
      </c>
      <c r="AI205" s="32">
        <f t="shared" si="47"/>
        <v>29395.790310435852</v>
      </c>
      <c r="AJ205" s="32">
        <f t="shared" si="48"/>
        <v>17493.692567324342</v>
      </c>
      <c r="AK205" s="32">
        <f t="shared" si="62"/>
        <v>74155.130298533899</v>
      </c>
      <c r="AL205" s="32">
        <f t="shared" si="66"/>
        <v>0</v>
      </c>
      <c r="AN205" s="39">
        <f t="shared" si="50"/>
        <v>0.36</v>
      </c>
      <c r="AO205" s="39">
        <f t="shared" si="51"/>
        <v>0.49</v>
      </c>
      <c r="AP205" s="39">
        <f t="shared" si="52"/>
        <v>0.14000000000000001</v>
      </c>
      <c r="AR205" s="51">
        <f t="shared" si="67"/>
        <v>2498.6349776581674</v>
      </c>
      <c r="AS205" s="51">
        <f t="shared" si="67"/>
        <v>3400.9198307013944</v>
      </c>
      <c r="AT205" s="51">
        <f t="shared" si="67"/>
        <v>971.6913802003985</v>
      </c>
    </row>
    <row r="206" spans="2:51" s="12" customFormat="1" ht="12.75" hidden="1" customHeight="1" x14ac:dyDescent="0.15">
      <c r="B206" s="16" t="s">
        <v>144</v>
      </c>
      <c r="C206" s="16" t="str">
        <f t="shared" si="31"/>
        <v>Northern Europe</v>
      </c>
      <c r="D206" s="16" t="str">
        <f t="shared" si="69"/>
        <v>Eastern Europe</v>
      </c>
      <c r="E206" s="16" t="str">
        <f t="shared" si="69"/>
        <v>EU</v>
      </c>
      <c r="F206" s="32">
        <v>45100.315448462898</v>
      </c>
      <c r="G206" s="32">
        <f t="shared" si="33"/>
        <v>0</v>
      </c>
      <c r="H206" s="32">
        <f t="shared" si="34"/>
        <v>13.60942328570691</v>
      </c>
      <c r="I206" s="32">
        <f t="shared" si="35"/>
        <v>0</v>
      </c>
      <c r="J206" s="32">
        <f t="shared" si="36"/>
        <v>0</v>
      </c>
      <c r="K206" s="32">
        <f t="shared" si="37"/>
        <v>0</v>
      </c>
      <c r="L206" s="32">
        <f t="shared" si="38"/>
        <v>0</v>
      </c>
      <c r="M206" s="32">
        <f t="shared" si="54"/>
        <v>13.60942328570691</v>
      </c>
      <c r="N206" s="32">
        <f t="shared" si="39"/>
        <v>0</v>
      </c>
      <c r="O206" s="32">
        <f t="shared" si="40"/>
        <v>8843.9039684069558</v>
      </c>
      <c r="P206" s="32">
        <f t="shared" si="41"/>
        <v>0</v>
      </c>
      <c r="Q206" s="32">
        <f t="shared" si="42"/>
        <v>0</v>
      </c>
      <c r="R206" s="32">
        <f t="shared" si="43"/>
        <v>0</v>
      </c>
      <c r="S206" s="32">
        <f t="shared" si="44"/>
        <v>0</v>
      </c>
      <c r="T206" s="32">
        <f t="shared" si="55"/>
        <v>8843.9039684069558</v>
      </c>
      <c r="U206" s="32">
        <f t="shared" si="70"/>
        <v>21811.977370778048</v>
      </c>
      <c r="V206" s="32">
        <f t="shared" si="70"/>
        <v>9768.8399407924971</v>
      </c>
      <c r="W206" s="32">
        <f t="shared" si="70"/>
        <v>609.94276711882969</v>
      </c>
      <c r="X206" s="32">
        <f t="shared" si="70"/>
        <v>9.7426646720654624</v>
      </c>
      <c r="Y206" s="32">
        <f t="shared" si="70"/>
        <v>2714.3302964968143</v>
      </c>
      <c r="Z206" s="32">
        <f t="shared" si="57"/>
        <v>1327.9690169119785</v>
      </c>
      <c r="AA206" s="8"/>
      <c r="AB206" s="32">
        <f t="shared" si="58"/>
        <v>43131.168171554789</v>
      </c>
      <c r="AC206" s="32">
        <f t="shared" si="59"/>
        <v>108.424652069807</v>
      </c>
      <c r="AD206" s="32">
        <f t="shared" si="60"/>
        <v>0</v>
      </c>
      <c r="AE206" s="32">
        <f t="shared" si="61"/>
        <v>1860.7226248383492</v>
      </c>
      <c r="AF206" s="8"/>
      <c r="AG206" s="32">
        <f t="shared" si="45"/>
        <v>0</v>
      </c>
      <c r="AH206" s="32">
        <f t="shared" si="46"/>
        <v>45100.315448462898</v>
      </c>
      <c r="AI206" s="32">
        <f t="shared" si="47"/>
        <v>0</v>
      </c>
      <c r="AJ206" s="32">
        <f t="shared" si="48"/>
        <v>0</v>
      </c>
      <c r="AK206" s="32">
        <f t="shared" si="62"/>
        <v>0</v>
      </c>
      <c r="AL206" s="32">
        <f t="shared" si="66"/>
        <v>0</v>
      </c>
      <c r="AN206" s="39">
        <f t="shared" si="50"/>
        <v>0.34</v>
      </c>
      <c r="AO206" s="39">
        <f t="shared" si="51"/>
        <v>0.44</v>
      </c>
      <c r="AP206" s="39">
        <f t="shared" si="52"/>
        <v>0.22</v>
      </c>
      <c r="AR206" s="51">
        <f t="shared" si="67"/>
        <v>3006.9273492583652</v>
      </c>
      <c r="AS206" s="51">
        <f t="shared" si="67"/>
        <v>3891.3177460990605</v>
      </c>
      <c r="AT206" s="51">
        <f t="shared" si="67"/>
        <v>1945.6588730495303</v>
      </c>
      <c r="AV206" s="7"/>
      <c r="AW206" s="7"/>
      <c r="AX206" s="7"/>
      <c r="AY206" s="7"/>
    </row>
    <row r="207" spans="2:51" s="12" customFormat="1" ht="12.75" hidden="1" customHeight="1" x14ac:dyDescent="0.15">
      <c r="B207" s="16" t="s">
        <v>145</v>
      </c>
      <c r="C207" s="16" t="str">
        <f t="shared" si="31"/>
        <v>Eastern Africa</v>
      </c>
      <c r="D207" s="16" t="str">
        <f t="shared" si="69"/>
        <v>Middle East and Africa</v>
      </c>
      <c r="E207" s="16" t="str">
        <f t="shared" si="69"/>
        <v/>
      </c>
      <c r="F207" s="32">
        <v>1136270.15075331</v>
      </c>
      <c r="G207" s="32">
        <f t="shared" si="33"/>
        <v>683.06926847422858</v>
      </c>
      <c r="H207" s="32">
        <f t="shared" si="34"/>
        <v>0</v>
      </c>
      <c r="I207" s="32">
        <f t="shared" si="35"/>
        <v>398.17200031543922</v>
      </c>
      <c r="J207" s="32">
        <f t="shared" si="36"/>
        <v>1742.9178792228643</v>
      </c>
      <c r="K207" s="32">
        <f t="shared" si="37"/>
        <v>112.21470119708522</v>
      </c>
      <c r="L207" s="32">
        <f t="shared" si="38"/>
        <v>0</v>
      </c>
      <c r="M207" s="32">
        <f t="shared" si="54"/>
        <v>2936.3738492096172</v>
      </c>
      <c r="N207" s="32">
        <f t="shared" si="39"/>
        <v>34265.831942872886</v>
      </c>
      <c r="O207" s="32">
        <f t="shared" si="40"/>
        <v>0</v>
      </c>
      <c r="P207" s="32">
        <f t="shared" si="41"/>
        <v>19974.101422601376</v>
      </c>
      <c r="Q207" s="32">
        <f t="shared" si="42"/>
        <v>87432.613200534252</v>
      </c>
      <c r="R207" s="32">
        <f t="shared" si="43"/>
        <v>5629.1949736340566</v>
      </c>
      <c r="S207" s="32">
        <f t="shared" si="44"/>
        <v>0</v>
      </c>
      <c r="T207" s="32">
        <f t="shared" si="55"/>
        <v>147301.74153964259</v>
      </c>
      <c r="U207" s="32">
        <f t="shared" si="70"/>
        <v>85063.521164419377</v>
      </c>
      <c r="V207" s="32">
        <f t="shared" si="70"/>
        <v>786055.21564314282</v>
      </c>
      <c r="W207" s="32">
        <f t="shared" si="70"/>
        <v>21015.300945097599</v>
      </c>
      <c r="X207" s="32">
        <f t="shared" si="70"/>
        <v>86221.691292364267</v>
      </c>
      <c r="Y207" s="32">
        <f t="shared" si="70"/>
        <v>7676.306708462088</v>
      </c>
      <c r="Z207" s="32">
        <f t="shared" si="57"/>
        <v>-3.8902857340872288E-4</v>
      </c>
      <c r="AA207" s="8"/>
      <c r="AB207" s="32">
        <f t="shared" si="58"/>
        <v>355795.52828347596</v>
      </c>
      <c r="AC207" s="32">
        <f t="shared" si="59"/>
        <v>597005.19517481199</v>
      </c>
      <c r="AD207" s="32">
        <f t="shared" si="60"/>
        <v>175881.12130832649</v>
      </c>
      <c r="AE207" s="32">
        <f t="shared" si="61"/>
        <v>7588.3059867024404</v>
      </c>
      <c r="AF207" s="8"/>
      <c r="AG207" s="32">
        <f t="shared" si="45"/>
        <v>243890.27505485629</v>
      </c>
      <c r="AH207" s="32">
        <f t="shared" si="46"/>
        <v>0</v>
      </c>
      <c r="AI207" s="32">
        <f t="shared" si="47"/>
        <v>269407.60745733842</v>
      </c>
      <c r="AJ207" s="32">
        <f t="shared" si="48"/>
        <v>568410.28000716737</v>
      </c>
      <c r="AK207" s="32">
        <f t="shared" si="62"/>
        <v>54561.988233947814</v>
      </c>
      <c r="AL207" s="32">
        <f t="shared" si="66"/>
        <v>0</v>
      </c>
      <c r="AN207" s="39">
        <f t="shared" si="50"/>
        <v>0.36</v>
      </c>
      <c r="AO207" s="39">
        <f t="shared" si="51"/>
        <v>0.49</v>
      </c>
      <c r="AP207" s="39">
        <f t="shared" si="52"/>
        <v>0.14000000000000001</v>
      </c>
      <c r="AR207" s="51">
        <f t="shared" si="67"/>
        <v>53028.626954271334</v>
      </c>
      <c r="AS207" s="51">
        <f t="shared" si="67"/>
        <v>72177.853354424864</v>
      </c>
      <c r="AT207" s="51">
        <f t="shared" si="67"/>
        <v>20622.243815549966</v>
      </c>
    </row>
    <row r="208" spans="2:51" s="12" customFormat="1" ht="12.75" hidden="1" customHeight="1" x14ac:dyDescent="0.15">
      <c r="B208" s="16" t="s">
        <v>146</v>
      </c>
      <c r="C208" s="16" t="str">
        <f t="shared" si="31"/>
        <v>Northern Europe</v>
      </c>
      <c r="D208" s="16" t="str">
        <f t="shared" si="69"/>
        <v>OECD90</v>
      </c>
      <c r="E208" s="16" t="str">
        <f t="shared" si="69"/>
        <v/>
      </c>
      <c r="F208" s="32">
        <v>1403.6849905848501</v>
      </c>
      <c r="G208" s="32">
        <f t="shared" si="33"/>
        <v>0</v>
      </c>
      <c r="H208" s="32">
        <f t="shared" si="34"/>
        <v>0</v>
      </c>
      <c r="I208" s="32">
        <f t="shared" si="35"/>
        <v>0</v>
      </c>
      <c r="J208" s="32">
        <f t="shared" si="36"/>
        <v>0</v>
      </c>
      <c r="K208" s="32">
        <f t="shared" si="37"/>
        <v>0</v>
      </c>
      <c r="L208" s="32">
        <f t="shared" si="38"/>
        <v>0</v>
      </c>
      <c r="M208" s="32">
        <f t="shared" si="54"/>
        <v>0</v>
      </c>
      <c r="N208" s="32">
        <f t="shared" si="39"/>
        <v>0</v>
      </c>
      <c r="O208" s="32">
        <f t="shared" si="40"/>
        <v>0</v>
      </c>
      <c r="P208" s="32">
        <f t="shared" si="41"/>
        <v>0</v>
      </c>
      <c r="Q208" s="32">
        <f t="shared" si="42"/>
        <v>0</v>
      </c>
      <c r="R208" s="32">
        <f t="shared" si="43"/>
        <v>0</v>
      </c>
      <c r="S208" s="32">
        <f t="shared" si="44"/>
        <v>0</v>
      </c>
      <c r="T208" s="32">
        <f t="shared" si="55"/>
        <v>0</v>
      </c>
      <c r="U208" s="32">
        <f t="shared" si="70"/>
        <v>375.30972935985233</v>
      </c>
      <c r="V208" s="32">
        <f t="shared" si="70"/>
        <v>441.59435845531567</v>
      </c>
      <c r="W208" s="32">
        <f t="shared" si="70"/>
        <v>44.505800636405439</v>
      </c>
      <c r="X208" s="32">
        <f t="shared" si="70"/>
        <v>0</v>
      </c>
      <c r="Y208" s="32">
        <f t="shared" si="70"/>
        <v>46.339517008695708</v>
      </c>
      <c r="Z208" s="32">
        <f t="shared" si="57"/>
        <v>495.93558512458105</v>
      </c>
      <c r="AA208" s="8"/>
      <c r="AB208" s="32">
        <f t="shared" si="58"/>
        <v>13.280998170375746</v>
      </c>
      <c r="AC208" s="32">
        <f t="shared" si="59"/>
        <v>1086.1776311397471</v>
      </c>
      <c r="AD208" s="32">
        <f t="shared" si="60"/>
        <v>304.22636127471901</v>
      </c>
      <c r="AE208" s="32">
        <f t="shared" si="61"/>
        <v>0</v>
      </c>
      <c r="AF208" s="8"/>
      <c r="AG208" s="32">
        <f t="shared" si="45"/>
        <v>0</v>
      </c>
      <c r="AH208" s="32">
        <f t="shared" si="46"/>
        <v>0</v>
      </c>
      <c r="AI208" s="32">
        <f t="shared" si="47"/>
        <v>0</v>
      </c>
      <c r="AJ208" s="32">
        <f t="shared" si="48"/>
        <v>0</v>
      </c>
      <c r="AK208" s="32">
        <f t="shared" si="62"/>
        <v>0</v>
      </c>
      <c r="AL208" s="32">
        <f t="shared" si="66"/>
        <v>0</v>
      </c>
      <c r="AN208" s="39">
        <f t="shared" si="50"/>
        <v>0.34</v>
      </c>
      <c r="AO208" s="39">
        <f t="shared" si="51"/>
        <v>0.44</v>
      </c>
      <c r="AP208" s="39">
        <f t="shared" si="52"/>
        <v>0.22</v>
      </c>
      <c r="AR208" s="51">
        <f t="shared" si="67"/>
        <v>0</v>
      </c>
      <c r="AS208" s="51">
        <f t="shared" si="67"/>
        <v>0</v>
      </c>
      <c r="AT208" s="51">
        <f t="shared" si="67"/>
        <v>0</v>
      </c>
      <c r="AV208" s="7"/>
      <c r="AW208" s="7"/>
      <c r="AX208" s="7"/>
      <c r="AY208" s="7"/>
    </row>
    <row r="209" spans="2:51" s="12" customFormat="1" ht="12.75" hidden="1" customHeight="1" x14ac:dyDescent="0.15">
      <c r="B209" s="16" t="s">
        <v>147</v>
      </c>
      <c r="C209" s="16" t="str">
        <f t="shared" si="31"/>
        <v>Pacific Islands</v>
      </c>
      <c r="D209" s="16" t="str">
        <f t="shared" si="69"/>
        <v>OECD90</v>
      </c>
      <c r="E209" s="16" t="str">
        <f t="shared" si="69"/>
        <v/>
      </c>
      <c r="F209" s="32">
        <v>18378.707404732701</v>
      </c>
      <c r="G209" s="32">
        <f t="shared" si="33"/>
        <v>0</v>
      </c>
      <c r="H209" s="32">
        <f t="shared" si="34"/>
        <v>0</v>
      </c>
      <c r="I209" s="32">
        <f t="shared" si="35"/>
        <v>0</v>
      </c>
      <c r="J209" s="32">
        <f t="shared" si="36"/>
        <v>0</v>
      </c>
      <c r="K209" s="32">
        <f t="shared" si="37"/>
        <v>0</v>
      </c>
      <c r="L209" s="32">
        <f t="shared" si="38"/>
        <v>0</v>
      </c>
      <c r="M209" s="32">
        <f t="shared" si="54"/>
        <v>0</v>
      </c>
      <c r="N209" s="32">
        <f t="shared" si="39"/>
        <v>0</v>
      </c>
      <c r="O209" s="32">
        <f t="shared" si="40"/>
        <v>0</v>
      </c>
      <c r="P209" s="32">
        <f t="shared" si="41"/>
        <v>0</v>
      </c>
      <c r="Q209" s="32">
        <f t="shared" si="42"/>
        <v>0</v>
      </c>
      <c r="R209" s="32">
        <f t="shared" si="43"/>
        <v>0</v>
      </c>
      <c r="S209" s="32">
        <f t="shared" si="44"/>
        <v>0</v>
      </c>
      <c r="T209" s="32">
        <f t="shared" si="55"/>
        <v>0</v>
      </c>
      <c r="U209" s="32">
        <f t="shared" si="70"/>
        <v>8079.2125664191135</v>
      </c>
      <c r="V209" s="32">
        <f t="shared" si="70"/>
        <v>3285.9038179661975</v>
      </c>
      <c r="W209" s="32">
        <f t="shared" si="70"/>
        <v>184.24688662891887</v>
      </c>
      <c r="X209" s="32">
        <f t="shared" si="70"/>
        <v>410.74671534538646</v>
      </c>
      <c r="Y209" s="32">
        <f t="shared" si="70"/>
        <v>831.18869210430557</v>
      </c>
      <c r="Z209" s="32">
        <f t="shared" si="57"/>
        <v>5587.408726268779</v>
      </c>
      <c r="AA209" s="8"/>
      <c r="AB209" s="32">
        <f t="shared" si="58"/>
        <v>2652.956263124936</v>
      </c>
      <c r="AC209" s="32">
        <f t="shared" si="59"/>
        <v>14749.71919953822</v>
      </c>
      <c r="AD209" s="32">
        <f t="shared" si="60"/>
        <v>942.40370070934205</v>
      </c>
      <c r="AE209" s="32">
        <f t="shared" si="61"/>
        <v>33.628241360187502</v>
      </c>
      <c r="AF209" s="8"/>
      <c r="AG209" s="32">
        <f t="shared" si="45"/>
        <v>0</v>
      </c>
      <c r="AH209" s="32">
        <f t="shared" si="46"/>
        <v>0</v>
      </c>
      <c r="AI209" s="32">
        <f t="shared" si="47"/>
        <v>0</v>
      </c>
      <c r="AJ209" s="32">
        <f t="shared" si="48"/>
        <v>0</v>
      </c>
      <c r="AK209" s="32">
        <f t="shared" si="62"/>
        <v>0</v>
      </c>
      <c r="AL209" s="32">
        <f t="shared" si="66"/>
        <v>0</v>
      </c>
      <c r="AN209" s="39">
        <f t="shared" si="50"/>
        <v>0.31</v>
      </c>
      <c r="AO209" s="39">
        <f t="shared" si="51"/>
        <v>0.55000000000000004</v>
      </c>
      <c r="AP209" s="39">
        <f t="shared" si="52"/>
        <v>0.14000000000000001</v>
      </c>
      <c r="AR209" s="51">
        <f t="shared" si="67"/>
        <v>0</v>
      </c>
      <c r="AS209" s="51">
        <f t="shared" si="67"/>
        <v>0</v>
      </c>
      <c r="AT209" s="51">
        <f t="shared" si="67"/>
        <v>0</v>
      </c>
    </row>
    <row r="210" spans="2:51" s="12" customFormat="1" ht="12.75" hidden="1" customHeight="1" x14ac:dyDescent="0.15">
      <c r="B210" s="16" t="s">
        <v>148</v>
      </c>
      <c r="C210" s="16" t="str">
        <f t="shared" si="31"/>
        <v>Northern Europe</v>
      </c>
      <c r="D210" s="16" t="str">
        <f t="shared" si="69"/>
        <v>OECD90</v>
      </c>
      <c r="E210" s="16" t="str">
        <f t="shared" si="69"/>
        <v>EU</v>
      </c>
      <c r="F210" s="32">
        <v>333683.40406942298</v>
      </c>
      <c r="G210" s="32">
        <f t="shared" si="33"/>
        <v>0</v>
      </c>
      <c r="H210" s="32">
        <f t="shared" si="34"/>
        <v>1012.6018350939427</v>
      </c>
      <c r="I210" s="32">
        <f t="shared" si="35"/>
        <v>0</v>
      </c>
      <c r="J210" s="32">
        <f t="shared" si="36"/>
        <v>0</v>
      </c>
      <c r="K210" s="32">
        <f t="shared" si="37"/>
        <v>0</v>
      </c>
      <c r="L210" s="32">
        <f t="shared" si="38"/>
        <v>0</v>
      </c>
      <c r="M210" s="32">
        <f t="shared" si="54"/>
        <v>1012.6018350939427</v>
      </c>
      <c r="N210" s="32">
        <f t="shared" si="39"/>
        <v>0</v>
      </c>
      <c r="O210" s="32">
        <f t="shared" si="40"/>
        <v>20657.516592496781</v>
      </c>
      <c r="P210" s="32">
        <f t="shared" si="41"/>
        <v>0</v>
      </c>
      <c r="Q210" s="32">
        <f t="shared" si="42"/>
        <v>0</v>
      </c>
      <c r="R210" s="32">
        <f t="shared" si="43"/>
        <v>0</v>
      </c>
      <c r="S210" s="32">
        <f t="shared" si="44"/>
        <v>0</v>
      </c>
      <c r="T210" s="32">
        <f t="shared" si="55"/>
        <v>20657.516592496781</v>
      </c>
      <c r="U210" s="32">
        <f t="shared" si="70"/>
        <v>223901.73761660882</v>
      </c>
      <c r="V210" s="32">
        <f t="shared" si="70"/>
        <v>57298.032502047783</v>
      </c>
      <c r="W210" s="32">
        <f t="shared" si="70"/>
        <v>2167.4474990328376</v>
      </c>
      <c r="X210" s="32">
        <f t="shared" si="70"/>
        <v>266.49679046948472</v>
      </c>
      <c r="Y210" s="32">
        <f t="shared" si="70"/>
        <v>23677.17208060492</v>
      </c>
      <c r="Z210" s="32">
        <f t="shared" si="57"/>
        <v>4702.3991530683707</v>
      </c>
      <c r="AA210" s="8"/>
      <c r="AB210" s="32">
        <f t="shared" si="58"/>
        <v>248810.64601135242</v>
      </c>
      <c r="AC210" s="32">
        <f t="shared" si="59"/>
        <v>58534.712433546687</v>
      </c>
      <c r="AD210" s="32">
        <f t="shared" si="60"/>
        <v>0</v>
      </c>
      <c r="AE210" s="32">
        <f t="shared" si="61"/>
        <v>26338.045624524308</v>
      </c>
      <c r="AF210" s="8"/>
      <c r="AG210" s="32">
        <f t="shared" si="45"/>
        <v>0</v>
      </c>
      <c r="AH210" s="32">
        <f t="shared" si="46"/>
        <v>311278.83253330889</v>
      </c>
      <c r="AI210" s="32">
        <f t="shared" si="47"/>
        <v>0</v>
      </c>
      <c r="AJ210" s="32">
        <f t="shared" si="48"/>
        <v>0</v>
      </c>
      <c r="AK210" s="32">
        <f t="shared" si="62"/>
        <v>0</v>
      </c>
      <c r="AL210" s="32">
        <f t="shared" si="66"/>
        <v>22404.571536114079</v>
      </c>
      <c r="AN210" s="39">
        <f t="shared" si="50"/>
        <v>0.34</v>
      </c>
      <c r="AO210" s="39">
        <f t="shared" si="51"/>
        <v>0.44</v>
      </c>
      <c r="AP210" s="39">
        <f t="shared" si="52"/>
        <v>0.22</v>
      </c>
      <c r="AR210" s="51">
        <f t="shared" si="67"/>
        <v>7023.5556414489056</v>
      </c>
      <c r="AS210" s="51">
        <f t="shared" si="67"/>
        <v>9089.3073006985833</v>
      </c>
      <c r="AT210" s="51">
        <f t="shared" si="67"/>
        <v>4544.6536503492916</v>
      </c>
      <c r="AV210" s="7"/>
      <c r="AW210" s="7"/>
      <c r="AX210" s="7"/>
      <c r="AY210" s="7"/>
    </row>
    <row r="211" spans="2:51" s="12" customFormat="1" ht="12.75" hidden="1" customHeight="1" x14ac:dyDescent="0.15">
      <c r="B211" s="16" t="s">
        <v>149</v>
      </c>
      <c r="C211" s="16" t="str">
        <f t="shared" si="31"/>
        <v>Western Europe</v>
      </c>
      <c r="D211" s="16" t="str">
        <f t="shared" si="69"/>
        <v>OECD90</v>
      </c>
      <c r="E211" s="16" t="str">
        <f t="shared" si="69"/>
        <v>EU</v>
      </c>
      <c r="F211" s="32">
        <v>546661.36819076503</v>
      </c>
      <c r="G211" s="32">
        <f t="shared" si="33"/>
        <v>0</v>
      </c>
      <c r="H211" s="32">
        <f t="shared" si="34"/>
        <v>27824.570739187664</v>
      </c>
      <c r="I211" s="32">
        <f t="shared" si="35"/>
        <v>0</v>
      </c>
      <c r="J211" s="32">
        <f t="shared" si="36"/>
        <v>972.19910777226005</v>
      </c>
      <c r="K211" s="32">
        <f t="shared" si="37"/>
        <v>0</v>
      </c>
      <c r="L211" s="32">
        <f t="shared" si="38"/>
        <v>0</v>
      </c>
      <c r="M211" s="32">
        <f t="shared" si="54"/>
        <v>28796.769846959924</v>
      </c>
      <c r="N211" s="32">
        <f t="shared" si="39"/>
        <v>0</v>
      </c>
      <c r="O211" s="32">
        <f t="shared" si="40"/>
        <v>160365.25719579178</v>
      </c>
      <c r="P211" s="32">
        <f t="shared" si="41"/>
        <v>0</v>
      </c>
      <c r="Q211" s="32">
        <f t="shared" si="42"/>
        <v>5603.211687425639</v>
      </c>
      <c r="R211" s="32">
        <f t="shared" si="43"/>
        <v>0</v>
      </c>
      <c r="S211" s="32">
        <f t="shared" si="44"/>
        <v>0</v>
      </c>
      <c r="T211" s="32">
        <f t="shared" si="55"/>
        <v>165968.46888321743</v>
      </c>
      <c r="U211" s="32">
        <f t="shared" si="70"/>
        <v>152841.61569816797</v>
      </c>
      <c r="V211" s="32">
        <f t="shared" si="70"/>
        <v>172809.85861421685</v>
      </c>
      <c r="W211" s="32">
        <f t="shared" si="70"/>
        <v>18104.147635747271</v>
      </c>
      <c r="X211" s="32">
        <f t="shared" si="70"/>
        <v>282.94314567596723</v>
      </c>
      <c r="Y211" s="32">
        <f t="shared" si="70"/>
        <v>2892.9321642173013</v>
      </c>
      <c r="Z211" s="32">
        <f t="shared" si="57"/>
        <v>4964.632202562294</v>
      </c>
      <c r="AA211" s="8"/>
      <c r="AB211" s="32">
        <f t="shared" si="58"/>
        <v>226887.20540618856</v>
      </c>
      <c r="AC211" s="32">
        <f t="shared" si="59"/>
        <v>263994.15299361874</v>
      </c>
      <c r="AD211" s="32">
        <f t="shared" si="60"/>
        <v>55251.068905532302</v>
      </c>
      <c r="AE211" s="32">
        <f t="shared" si="61"/>
        <v>528.94088542461384</v>
      </c>
      <c r="AF211" s="8"/>
      <c r="AG211" s="32">
        <f t="shared" si="45"/>
        <v>0</v>
      </c>
      <c r="AH211" s="32">
        <f t="shared" si="46"/>
        <v>499728.3577522519</v>
      </c>
      <c r="AI211" s="32">
        <f t="shared" si="47"/>
        <v>0</v>
      </c>
      <c r="AJ211" s="32">
        <f t="shared" si="48"/>
        <v>46933.01043851312</v>
      </c>
      <c r="AK211" s="32">
        <f t="shared" si="62"/>
        <v>0</v>
      </c>
      <c r="AL211" s="32">
        <f t="shared" si="66"/>
        <v>0</v>
      </c>
      <c r="AN211" s="39">
        <f t="shared" si="50"/>
        <v>0.48</v>
      </c>
      <c r="AO211" s="39">
        <f t="shared" si="51"/>
        <v>0.39</v>
      </c>
      <c r="AP211" s="39">
        <f t="shared" si="52"/>
        <v>0.12</v>
      </c>
      <c r="AR211" s="51">
        <f t="shared" si="67"/>
        <v>79664.865063944366</v>
      </c>
      <c r="AS211" s="51">
        <f t="shared" si="67"/>
        <v>64727.702864454797</v>
      </c>
      <c r="AT211" s="51">
        <f t="shared" si="67"/>
        <v>19916.216265986091</v>
      </c>
    </row>
    <row r="212" spans="2:51" s="12" customFormat="1" ht="12.75" hidden="1" customHeight="1" x14ac:dyDescent="0.15">
      <c r="B212" s="16" t="s">
        <v>150</v>
      </c>
      <c r="C212" s="16" t="str">
        <f t="shared" si="31"/>
        <v>Gulf of Guinea</v>
      </c>
      <c r="D212" s="16" t="str">
        <f t="shared" si="69"/>
        <v>Middle East and Africa</v>
      </c>
      <c r="E212" s="16" t="str">
        <f t="shared" si="69"/>
        <v/>
      </c>
      <c r="F212" s="32">
        <v>266518.15739083203</v>
      </c>
      <c r="G212" s="32">
        <f t="shared" si="33"/>
        <v>44.446723238574322</v>
      </c>
      <c r="H212" s="32">
        <f t="shared" si="34"/>
        <v>0</v>
      </c>
      <c r="I212" s="32">
        <f t="shared" si="35"/>
        <v>0</v>
      </c>
      <c r="J212" s="32">
        <f t="shared" si="36"/>
        <v>0</v>
      </c>
      <c r="K212" s="32">
        <f t="shared" si="37"/>
        <v>0</v>
      </c>
      <c r="L212" s="32">
        <f t="shared" si="38"/>
        <v>0</v>
      </c>
      <c r="M212" s="32">
        <f t="shared" si="54"/>
        <v>44.446723238574322</v>
      </c>
      <c r="N212" s="32">
        <f t="shared" si="39"/>
        <v>4858.7005637042857</v>
      </c>
      <c r="O212" s="32">
        <f t="shared" si="40"/>
        <v>0</v>
      </c>
      <c r="P212" s="32">
        <f t="shared" si="41"/>
        <v>0</v>
      </c>
      <c r="Q212" s="32">
        <f t="shared" si="42"/>
        <v>0</v>
      </c>
      <c r="R212" s="32">
        <f t="shared" si="43"/>
        <v>0</v>
      </c>
      <c r="S212" s="32">
        <f t="shared" si="44"/>
        <v>0</v>
      </c>
      <c r="T212" s="32">
        <f t="shared" si="55"/>
        <v>4858.7005637042857</v>
      </c>
      <c r="U212" s="32">
        <f t="shared" si="70"/>
        <v>217748.03857556649</v>
      </c>
      <c r="V212" s="32">
        <f t="shared" si="70"/>
        <v>38502.858776527253</v>
      </c>
      <c r="W212" s="32">
        <f t="shared" si="70"/>
        <v>594.06175968834896</v>
      </c>
      <c r="X212" s="32">
        <f t="shared" si="70"/>
        <v>0.85969963073730138</v>
      </c>
      <c r="Y212" s="32">
        <f t="shared" si="70"/>
        <v>1861.8795390187415</v>
      </c>
      <c r="Z212" s="32">
        <f t="shared" si="57"/>
        <v>2907.311753457645</v>
      </c>
      <c r="AA212" s="8"/>
      <c r="AB212" s="32">
        <f t="shared" si="58"/>
        <v>238070.46655154147</v>
      </c>
      <c r="AC212" s="32">
        <f t="shared" si="59"/>
        <v>26358.34647178647</v>
      </c>
      <c r="AD212" s="32">
        <f t="shared" si="60"/>
        <v>0</v>
      </c>
      <c r="AE212" s="32">
        <f t="shared" si="61"/>
        <v>2089.3443675041117</v>
      </c>
      <c r="AF212" s="8"/>
      <c r="AG212" s="32">
        <f t="shared" si="45"/>
        <v>266518.15739083203</v>
      </c>
      <c r="AH212" s="32">
        <f t="shared" si="46"/>
        <v>0</v>
      </c>
      <c r="AI212" s="32">
        <f t="shared" si="47"/>
        <v>0</v>
      </c>
      <c r="AJ212" s="32">
        <f t="shared" si="48"/>
        <v>0</v>
      </c>
      <c r="AK212" s="32">
        <f t="shared" si="62"/>
        <v>0</v>
      </c>
      <c r="AL212" s="32">
        <f t="shared" si="66"/>
        <v>0</v>
      </c>
      <c r="AN212" s="39">
        <f t="shared" si="50"/>
        <v>0.31</v>
      </c>
      <c r="AO212" s="39">
        <f t="shared" si="51"/>
        <v>0.56999999999999995</v>
      </c>
      <c r="AP212" s="39">
        <f t="shared" si="52"/>
        <v>0.12</v>
      </c>
      <c r="AR212" s="51">
        <f t="shared" si="67"/>
        <v>1506.1971747483285</v>
      </c>
      <c r="AS212" s="51">
        <f t="shared" si="67"/>
        <v>2769.4593213114426</v>
      </c>
      <c r="AT212" s="51">
        <f t="shared" si="67"/>
        <v>583.04406764451426</v>
      </c>
      <c r="AV212" s="7"/>
      <c r="AW212" s="7"/>
      <c r="AX212" s="7"/>
      <c r="AY212" s="7"/>
    </row>
    <row r="213" spans="2:51" s="12" customFormat="1" ht="12.75" hidden="1" customHeight="1" x14ac:dyDescent="0.15">
      <c r="B213" s="16" t="s">
        <v>151</v>
      </c>
      <c r="C213" s="16" t="str">
        <f t="shared" si="31"/>
        <v>Sudano-Sahelian Africa</v>
      </c>
      <c r="D213" s="16" t="str">
        <f t="shared" si="69"/>
        <v>Middle East and Africa</v>
      </c>
      <c r="E213" s="16" t="str">
        <f t="shared" si="69"/>
        <v/>
      </c>
      <c r="F213" s="32">
        <v>10868.230472445401</v>
      </c>
      <c r="G213" s="32">
        <f t="shared" si="33"/>
        <v>21.061825979830001</v>
      </c>
      <c r="H213" s="32">
        <f t="shared" si="34"/>
        <v>0</v>
      </c>
      <c r="I213" s="32">
        <f t="shared" si="35"/>
        <v>0.547061397282673</v>
      </c>
      <c r="J213" s="32">
        <f t="shared" si="36"/>
        <v>0</v>
      </c>
      <c r="K213" s="32">
        <f t="shared" si="37"/>
        <v>0</v>
      </c>
      <c r="L213" s="32">
        <f t="shared" si="38"/>
        <v>0</v>
      </c>
      <c r="M213" s="32">
        <f t="shared" si="54"/>
        <v>21.608887377112673</v>
      </c>
      <c r="N213" s="32">
        <f t="shared" si="39"/>
        <v>3270.4621041744599</v>
      </c>
      <c r="O213" s="32">
        <f t="shared" si="40"/>
        <v>0</v>
      </c>
      <c r="P213" s="32">
        <f t="shared" si="41"/>
        <v>84.947220159500702</v>
      </c>
      <c r="Q213" s="32">
        <f t="shared" si="42"/>
        <v>0</v>
      </c>
      <c r="R213" s="32">
        <f t="shared" si="43"/>
        <v>0</v>
      </c>
      <c r="S213" s="32">
        <f t="shared" si="44"/>
        <v>0</v>
      </c>
      <c r="T213" s="32">
        <f t="shared" si="55"/>
        <v>3355.4093243339607</v>
      </c>
      <c r="U213" s="32">
        <f t="shared" si="70"/>
        <v>2104.6269507992947</v>
      </c>
      <c r="V213" s="32">
        <f t="shared" si="70"/>
        <v>4078.2512430710804</v>
      </c>
      <c r="W213" s="32">
        <f t="shared" si="70"/>
        <v>306.24011253657937</v>
      </c>
      <c r="X213" s="32">
        <f t="shared" si="70"/>
        <v>1.2967183685302532</v>
      </c>
      <c r="Y213" s="32">
        <f t="shared" si="70"/>
        <v>914.52018092176684</v>
      </c>
      <c r="Z213" s="32">
        <f t="shared" si="57"/>
        <v>86.277055037075115</v>
      </c>
      <c r="AA213" s="8"/>
      <c r="AB213" s="32">
        <f t="shared" si="58"/>
        <v>7413.764191925522</v>
      </c>
      <c r="AC213" s="32">
        <f t="shared" si="59"/>
        <v>3114.7925892472199</v>
      </c>
      <c r="AD213" s="32">
        <f t="shared" si="60"/>
        <v>0</v>
      </c>
      <c r="AE213" s="32">
        <f t="shared" si="61"/>
        <v>339.67369127273503</v>
      </c>
      <c r="AF213" s="8"/>
      <c r="AG213" s="32">
        <f t="shared" si="45"/>
        <v>10788.120745633005</v>
      </c>
      <c r="AH213" s="32">
        <f t="shared" si="46"/>
        <v>0</v>
      </c>
      <c r="AI213" s="32">
        <f t="shared" si="47"/>
        <v>80.109726812395053</v>
      </c>
      <c r="AJ213" s="32">
        <f t="shared" si="48"/>
        <v>0</v>
      </c>
      <c r="AK213" s="32">
        <f t="shared" si="62"/>
        <v>0</v>
      </c>
      <c r="AL213" s="32">
        <f t="shared" si="66"/>
        <v>0</v>
      </c>
      <c r="AN213" s="39">
        <f t="shared" si="50"/>
        <v>0.16</v>
      </c>
      <c r="AO213" s="39">
        <f t="shared" si="51"/>
        <v>0.49</v>
      </c>
      <c r="AP213" s="39">
        <f t="shared" si="52"/>
        <v>0.35</v>
      </c>
      <c r="AR213" s="51">
        <f t="shared" si="67"/>
        <v>536.86549189343373</v>
      </c>
      <c r="AS213" s="51">
        <f t="shared" si="67"/>
        <v>1644.1505689236408</v>
      </c>
      <c r="AT213" s="51">
        <f t="shared" si="67"/>
        <v>1174.3932635168862</v>
      </c>
    </row>
    <row r="214" spans="2:51" s="12" customFormat="1" ht="12.75" hidden="1" customHeight="1" x14ac:dyDescent="0.15">
      <c r="B214" s="16" t="s">
        <v>152</v>
      </c>
      <c r="C214" s="16" t="str">
        <f t="shared" ref="C214:C277" si="71">C417</f>
        <v>Central Asia</v>
      </c>
      <c r="D214" s="16" t="str">
        <f t="shared" ref="D214:E229" si="72">IF(D417&lt;&gt;"",D417,"")</f>
        <v>Eastern Europe</v>
      </c>
      <c r="E214" s="16" t="str">
        <f t="shared" si="72"/>
        <v/>
      </c>
      <c r="F214" s="32">
        <v>69622.894662380204</v>
      </c>
      <c r="G214" s="32">
        <f t="shared" ref="G214:G277" si="73">$F417*$G417*SUM($Z417,$AA417,$AB417)/100</f>
        <v>0</v>
      </c>
      <c r="H214" s="32">
        <f t="shared" ref="H214:H277" si="74">$F417*$G417*SUM($AE417,$AG417,$AH417)/100</f>
        <v>565.36342392884774</v>
      </c>
      <c r="I214" s="32">
        <f t="shared" ref="I214:I277" si="75">$F417*$G417*SUM($AC417)/100</f>
        <v>0</v>
      </c>
      <c r="J214" s="32">
        <f t="shared" ref="J214:J277" si="76">$F417*$G417*SUM($AF417,$AI417,$AK417)/100</f>
        <v>2423.2099467200505</v>
      </c>
      <c r="K214" s="32">
        <f t="shared" ref="K214:K277" si="77">$F417*$G417*SUM($AD417)/100</f>
        <v>0</v>
      </c>
      <c r="L214" s="32">
        <f t="shared" ref="L214:L277" si="78">$F417*$G417*SUM($AJ417)/100</f>
        <v>0</v>
      </c>
      <c r="M214" s="32">
        <f t="shared" si="54"/>
        <v>2988.5733706488982</v>
      </c>
      <c r="N214" s="32">
        <f t="shared" ref="N214:N277" si="79">$F417*$H417*SUM($Z417,$AA417,$AB417)/100</f>
        <v>0</v>
      </c>
      <c r="O214" s="32">
        <f t="shared" ref="O214:O277" si="80">$F417*$H417*SUM($AE417,$AG417,$AH417)/100</f>
        <v>1418.450312338759</v>
      </c>
      <c r="P214" s="32">
        <f t="shared" ref="P214:P277" si="81">$F417*$H417*SUM($AC417)/100</f>
        <v>0</v>
      </c>
      <c r="Q214" s="32">
        <f t="shared" ref="Q214:Q277" si="82">$F417*$H417*SUM($AF417,$AI417,$AK417)/100</f>
        <v>6079.6343737652596</v>
      </c>
      <c r="R214" s="32">
        <f t="shared" ref="R214:R277" si="83">$F417*$H417*SUM($AD417)/100</f>
        <v>0</v>
      </c>
      <c r="S214" s="32">
        <f t="shared" ref="S214:S277" si="84">$F417*$H417*SUM($AJ417)/100</f>
        <v>0</v>
      </c>
      <c r="T214" s="32">
        <f t="shared" si="55"/>
        <v>7498.0846861040191</v>
      </c>
      <c r="U214" s="32">
        <f t="shared" si="70"/>
        <v>27503.411973711889</v>
      </c>
      <c r="V214" s="32">
        <f t="shared" si="70"/>
        <v>28073.084179116293</v>
      </c>
      <c r="W214" s="32">
        <f t="shared" si="70"/>
        <v>1160.5393462211814</v>
      </c>
      <c r="X214" s="32">
        <f t="shared" si="70"/>
        <v>1926.0052533824016</v>
      </c>
      <c r="Y214" s="32">
        <f t="shared" si="70"/>
        <v>321.99232185615222</v>
      </c>
      <c r="Z214" s="32">
        <f t="shared" si="57"/>
        <v>151.20353133937169</v>
      </c>
      <c r="AA214" s="8"/>
      <c r="AB214" s="32">
        <f t="shared" si="58"/>
        <v>6850.1264921426664</v>
      </c>
      <c r="AC214" s="32">
        <f t="shared" si="59"/>
        <v>23929.592314243218</v>
      </c>
      <c r="AD214" s="32">
        <f t="shared" si="60"/>
        <v>38843.175855994203</v>
      </c>
      <c r="AE214" s="32">
        <f t="shared" si="61"/>
        <v>0</v>
      </c>
      <c r="AF214" s="8"/>
      <c r="AG214" s="32">
        <f t="shared" ref="AG214:AG277" si="85">SUM(AM417,AN417,AO417)*$F214</f>
        <v>0</v>
      </c>
      <c r="AH214" s="32">
        <f t="shared" ref="AH214:AH277" si="86">SUM(AR417,AT417,AV417)*$F214</f>
        <v>17616.590526659002</v>
      </c>
      <c r="AI214" s="32">
        <f t="shared" ref="AI214:AI277" si="87">SUM(AP417)*$F214</f>
        <v>0</v>
      </c>
      <c r="AJ214" s="32">
        <f t="shared" ref="AJ214:AJ277" si="88">SUM(AS417,AU417,AW417)*$F214</f>
        <v>52006.297173431733</v>
      </c>
      <c r="AK214" s="32">
        <f t="shared" si="62"/>
        <v>0</v>
      </c>
      <c r="AL214" s="32">
        <f t="shared" si="66"/>
        <v>0</v>
      </c>
      <c r="AN214" s="39">
        <f t="shared" ref="AN214:AN277" si="89">VLOOKUP($C214,$AZ$353:$BC$373,2,FALSE)</f>
        <v>0.03</v>
      </c>
      <c r="AO214" s="39">
        <f t="shared" ref="AO214:AO277" si="90">VLOOKUP($C214,$AZ$353:$BC$373,3,FALSE)</f>
        <v>0.74</v>
      </c>
      <c r="AP214" s="39">
        <f t="shared" ref="AP214:AP277" si="91">VLOOKUP($C214,$AZ$353:$BC$373,4,FALSE)</f>
        <v>0.23</v>
      </c>
      <c r="AR214" s="51">
        <f t="shared" ref="AR214:AT245" si="92">AN214*$T214</f>
        <v>224.94254058312058</v>
      </c>
      <c r="AS214" s="51">
        <f t="shared" si="92"/>
        <v>5548.5826677169744</v>
      </c>
      <c r="AT214" s="51">
        <f t="shared" si="92"/>
        <v>1724.5594778039244</v>
      </c>
      <c r="AV214" s="7"/>
      <c r="AW214" s="7"/>
      <c r="AX214" s="7"/>
      <c r="AY214" s="7"/>
    </row>
    <row r="215" spans="2:51" s="12" customFormat="1" ht="12.75" hidden="1" customHeight="1" x14ac:dyDescent="0.15">
      <c r="B215" s="16" t="s">
        <v>153</v>
      </c>
      <c r="C215" s="16" t="str">
        <f t="shared" si="71"/>
        <v>Western Europe</v>
      </c>
      <c r="D215" s="16" t="str">
        <f t="shared" si="72"/>
        <v>OECD90</v>
      </c>
      <c r="E215" s="16" t="str">
        <f t="shared" si="72"/>
        <v>EU</v>
      </c>
      <c r="F215" s="32">
        <v>355249.33627474302</v>
      </c>
      <c r="G215" s="32">
        <f t="shared" si="73"/>
        <v>0</v>
      </c>
      <c r="H215" s="32">
        <f t="shared" si="74"/>
        <v>4965.6214319486135</v>
      </c>
      <c r="I215" s="32">
        <f t="shared" si="75"/>
        <v>0</v>
      </c>
      <c r="J215" s="32">
        <f t="shared" si="76"/>
        <v>105.64979343848951</v>
      </c>
      <c r="K215" s="32">
        <f t="shared" si="77"/>
        <v>0</v>
      </c>
      <c r="L215" s="32">
        <f t="shared" si="78"/>
        <v>0</v>
      </c>
      <c r="M215" s="32">
        <f t="shared" ref="M215:M278" si="93">SUM(G215:L215)</f>
        <v>5071.2712253871032</v>
      </c>
      <c r="N215" s="32">
        <f t="shared" si="79"/>
        <v>0</v>
      </c>
      <c r="O215" s="32">
        <f t="shared" si="80"/>
        <v>112459.45446002485</v>
      </c>
      <c r="P215" s="32">
        <f t="shared" si="81"/>
        <v>0</v>
      </c>
      <c r="Q215" s="32">
        <f t="shared" si="82"/>
        <v>2392.7152516023289</v>
      </c>
      <c r="R215" s="32">
        <f t="shared" si="83"/>
        <v>0</v>
      </c>
      <c r="S215" s="32">
        <f t="shared" si="84"/>
        <v>0</v>
      </c>
      <c r="T215" s="32">
        <f t="shared" ref="T215:T278" si="94">SUM(N215:S215)</f>
        <v>114852.16971162718</v>
      </c>
      <c r="U215" s="32">
        <f t="shared" ref="U215:Y230" si="95">I418*$F418/100</f>
        <v>110101.99202279812</v>
      </c>
      <c r="V215" s="32">
        <f t="shared" si="95"/>
        <v>94091.894595673089</v>
      </c>
      <c r="W215" s="32">
        <f t="shared" si="95"/>
        <v>26769.980794234634</v>
      </c>
      <c r="X215" s="32">
        <f t="shared" si="95"/>
        <v>0.4053263919191864</v>
      </c>
      <c r="Y215" s="32">
        <f t="shared" si="95"/>
        <v>2220.1025270282507</v>
      </c>
      <c r="Z215" s="32">
        <f t="shared" ref="Z215:Z278" si="96">F215-SUM(T215:Y215,M215)</f>
        <v>2141.5200716027757</v>
      </c>
      <c r="AA215" s="8"/>
      <c r="AB215" s="32">
        <f t="shared" ref="AB215:AB278" si="97">SUM(O418,P418,R418,T418)</f>
        <v>189994.36806365836</v>
      </c>
      <c r="AC215" s="32">
        <f t="shared" ref="AC215:AC278" si="98">SUM(U418,Q418)</f>
        <v>158869.03055894311</v>
      </c>
      <c r="AD215" s="32">
        <f t="shared" ref="AD215:AD278" si="99">SUM(S418,V418)</f>
        <v>5773.2862433194996</v>
      </c>
      <c r="AE215" s="32">
        <f t="shared" ref="AE215:AE278" si="100">SUM(W418,X418)</f>
        <v>612.65140882134415</v>
      </c>
      <c r="AF215" s="8"/>
      <c r="AG215" s="32">
        <f t="shared" si="85"/>
        <v>0</v>
      </c>
      <c r="AH215" s="32">
        <f t="shared" si="86"/>
        <v>336543.93114773178</v>
      </c>
      <c r="AI215" s="32">
        <f t="shared" si="87"/>
        <v>0</v>
      </c>
      <c r="AJ215" s="32">
        <f t="shared" si="88"/>
        <v>18705.405127011203</v>
      </c>
      <c r="AK215" s="32">
        <f t="shared" ref="AK215:AK278" si="101">SUM(AQ418)*$F215</f>
        <v>0</v>
      </c>
      <c r="AL215" s="32">
        <f t="shared" si="66"/>
        <v>0</v>
      </c>
      <c r="AN215" s="39">
        <f t="shared" si="89"/>
        <v>0.48</v>
      </c>
      <c r="AO215" s="39">
        <f t="shared" si="90"/>
        <v>0.39</v>
      </c>
      <c r="AP215" s="39">
        <f t="shared" si="91"/>
        <v>0.12</v>
      </c>
      <c r="AR215" s="51">
        <f t="shared" si="92"/>
        <v>55129.041461581044</v>
      </c>
      <c r="AS215" s="51">
        <f t="shared" si="92"/>
        <v>44792.346187534604</v>
      </c>
      <c r="AT215" s="51">
        <f t="shared" si="92"/>
        <v>13782.260365395261</v>
      </c>
    </row>
    <row r="216" spans="2:51" s="12" customFormat="1" ht="12.75" hidden="1" customHeight="1" x14ac:dyDescent="0.15">
      <c r="B216" s="16" t="s">
        <v>154</v>
      </c>
      <c r="C216" s="16" t="str">
        <f t="shared" si="71"/>
        <v>Gulf of Guinea</v>
      </c>
      <c r="D216" s="16" t="str">
        <f t="shared" si="72"/>
        <v>Middle East and Africa</v>
      </c>
      <c r="E216" s="16" t="str">
        <f t="shared" si="72"/>
        <v/>
      </c>
      <c r="F216" s="32">
        <v>240272.73907887901</v>
      </c>
      <c r="G216" s="32">
        <f t="shared" si="73"/>
        <v>241.53482721456706</v>
      </c>
      <c r="H216" s="32">
        <f t="shared" si="74"/>
        <v>0</v>
      </c>
      <c r="I216" s="32">
        <f t="shared" si="75"/>
        <v>65.913158832701896</v>
      </c>
      <c r="J216" s="32">
        <f t="shared" si="76"/>
        <v>0</v>
      </c>
      <c r="K216" s="32">
        <f t="shared" si="77"/>
        <v>0</v>
      </c>
      <c r="L216" s="32">
        <f t="shared" si="78"/>
        <v>0</v>
      </c>
      <c r="M216" s="32">
        <f t="shared" si="93"/>
        <v>307.44798604726896</v>
      </c>
      <c r="N216" s="32">
        <f t="shared" si="79"/>
        <v>48304.20158908236</v>
      </c>
      <c r="O216" s="32">
        <f t="shared" si="80"/>
        <v>0</v>
      </c>
      <c r="P216" s="32">
        <f t="shared" si="81"/>
        <v>13181.877530231448</v>
      </c>
      <c r="Q216" s="32">
        <f t="shared" si="82"/>
        <v>0</v>
      </c>
      <c r="R216" s="32">
        <f t="shared" si="83"/>
        <v>0</v>
      </c>
      <c r="S216" s="32">
        <f t="shared" si="84"/>
        <v>0</v>
      </c>
      <c r="T216" s="32">
        <f t="shared" si="94"/>
        <v>61486.079119313807</v>
      </c>
      <c r="U216" s="32">
        <f t="shared" si="95"/>
        <v>60923.357784408472</v>
      </c>
      <c r="V216" s="32">
        <f t="shared" si="95"/>
        <v>102833.43491079926</v>
      </c>
      <c r="W216" s="32">
        <f t="shared" si="95"/>
        <v>5713.8230160771518</v>
      </c>
      <c r="X216" s="32">
        <f t="shared" si="95"/>
        <v>43.880973437348779</v>
      </c>
      <c r="Y216" s="32">
        <f t="shared" si="95"/>
        <v>8064.940419766277</v>
      </c>
      <c r="Z216" s="32">
        <f t="shared" si="96"/>
        <v>899.77486902941018</v>
      </c>
      <c r="AA216" s="8"/>
      <c r="AB216" s="32">
        <f t="shared" si="97"/>
        <v>201223.0802689789</v>
      </c>
      <c r="AC216" s="32">
        <f t="shared" si="98"/>
        <v>27035.27290749543</v>
      </c>
      <c r="AD216" s="32">
        <f t="shared" si="99"/>
        <v>85.366554260253906</v>
      </c>
      <c r="AE216" s="32">
        <f t="shared" si="100"/>
        <v>11929.0193481445</v>
      </c>
      <c r="AF216" s="8"/>
      <c r="AG216" s="32">
        <f t="shared" si="85"/>
        <v>199157.38810407076</v>
      </c>
      <c r="AH216" s="32">
        <f t="shared" si="86"/>
        <v>0</v>
      </c>
      <c r="AI216" s="32">
        <f t="shared" si="87"/>
        <v>41115.350974808236</v>
      </c>
      <c r="AJ216" s="32">
        <f t="shared" si="88"/>
        <v>0</v>
      </c>
      <c r="AK216" s="32">
        <f t="shared" si="101"/>
        <v>0</v>
      </c>
      <c r="AL216" s="32">
        <f t="shared" si="66"/>
        <v>0</v>
      </c>
      <c r="AN216" s="39">
        <f t="shared" si="89"/>
        <v>0.31</v>
      </c>
      <c r="AO216" s="39">
        <f t="shared" si="90"/>
        <v>0.56999999999999995</v>
      </c>
      <c r="AP216" s="39">
        <f t="shared" si="91"/>
        <v>0.12</v>
      </c>
      <c r="AR216" s="51">
        <f t="shared" si="92"/>
        <v>19060.684526987279</v>
      </c>
      <c r="AS216" s="51">
        <f t="shared" si="92"/>
        <v>35047.065098008869</v>
      </c>
      <c r="AT216" s="51">
        <f t="shared" si="92"/>
        <v>7378.3294943176561</v>
      </c>
      <c r="AV216" s="7"/>
      <c r="AW216" s="7"/>
      <c r="AX216" s="7"/>
      <c r="AY216" s="7"/>
    </row>
    <row r="217" spans="2:51" s="12" customFormat="1" ht="12.75" hidden="1" customHeight="1" x14ac:dyDescent="0.15">
      <c r="B217" s="16" t="s">
        <v>155</v>
      </c>
      <c r="C217" s="16" t="str">
        <f t="shared" si="71"/>
        <v>Southern Europe</v>
      </c>
      <c r="D217" s="16" t="str">
        <f t="shared" si="72"/>
        <v>OECD90</v>
      </c>
      <c r="E217" s="16" t="str">
        <f t="shared" si="72"/>
        <v>EU</v>
      </c>
      <c r="F217" s="32">
        <v>132389.22733300901</v>
      </c>
      <c r="G217" s="32">
        <f t="shared" si="73"/>
        <v>0</v>
      </c>
      <c r="H217" s="32">
        <f t="shared" si="74"/>
        <v>2449.1842410386671</v>
      </c>
      <c r="I217" s="32">
        <f t="shared" si="75"/>
        <v>0</v>
      </c>
      <c r="J217" s="32">
        <f t="shared" si="76"/>
        <v>11540.981914894923</v>
      </c>
      <c r="K217" s="32">
        <f t="shared" si="77"/>
        <v>0</v>
      </c>
      <c r="L217" s="32">
        <f t="shared" si="78"/>
        <v>0</v>
      </c>
      <c r="M217" s="32">
        <f t="shared" si="93"/>
        <v>13990.16615593359</v>
      </c>
      <c r="N217" s="32">
        <f t="shared" si="79"/>
        <v>0</v>
      </c>
      <c r="O217" s="32">
        <f t="shared" si="80"/>
        <v>4069.1113787023851</v>
      </c>
      <c r="P217" s="32">
        <f t="shared" si="81"/>
        <v>0</v>
      </c>
      <c r="Q217" s="32">
        <f t="shared" si="82"/>
        <v>19174.360198962248</v>
      </c>
      <c r="R217" s="32">
        <f t="shared" si="83"/>
        <v>0</v>
      </c>
      <c r="S217" s="32">
        <f t="shared" si="84"/>
        <v>0</v>
      </c>
      <c r="T217" s="32">
        <f t="shared" si="94"/>
        <v>23243.471577664634</v>
      </c>
      <c r="U217" s="32">
        <f t="shared" si="95"/>
        <v>34857.263976879796</v>
      </c>
      <c r="V217" s="32">
        <f t="shared" si="95"/>
        <v>43576.601227117579</v>
      </c>
      <c r="W217" s="32">
        <f t="shared" si="95"/>
        <v>2258.7732412533874</v>
      </c>
      <c r="X217" s="32">
        <f t="shared" si="95"/>
        <v>100.92576843185503</v>
      </c>
      <c r="Y217" s="32">
        <f t="shared" si="95"/>
        <v>4938.7192420609663</v>
      </c>
      <c r="Z217" s="32">
        <f t="shared" si="96"/>
        <v>9423.3061436671996</v>
      </c>
      <c r="AA217" s="8"/>
      <c r="AB217" s="32">
        <f t="shared" si="97"/>
        <v>11760.07561075686</v>
      </c>
      <c r="AC217" s="32">
        <f t="shared" si="98"/>
        <v>56502.453616082501</v>
      </c>
      <c r="AD217" s="32">
        <f t="shared" si="99"/>
        <v>63736.150413989897</v>
      </c>
      <c r="AE217" s="32">
        <f t="shared" si="100"/>
        <v>390.54769217967902</v>
      </c>
      <c r="AF217" s="8"/>
      <c r="AG217" s="32">
        <f t="shared" si="85"/>
        <v>0</v>
      </c>
      <c r="AH217" s="32">
        <f t="shared" si="86"/>
        <v>11681.40319049625</v>
      </c>
      <c r="AI217" s="32">
        <f t="shared" si="87"/>
        <v>0</v>
      </c>
      <c r="AJ217" s="32">
        <f t="shared" si="88"/>
        <v>120707.82414251276</v>
      </c>
      <c r="AK217" s="32">
        <f t="shared" si="101"/>
        <v>0</v>
      </c>
      <c r="AL217" s="32">
        <f t="shared" si="66"/>
        <v>0</v>
      </c>
      <c r="AN217" s="39">
        <f t="shared" si="89"/>
        <v>0.18</v>
      </c>
      <c r="AO217" s="39">
        <f t="shared" si="90"/>
        <v>0.43</v>
      </c>
      <c r="AP217" s="39">
        <f t="shared" si="91"/>
        <v>0.39</v>
      </c>
      <c r="AR217" s="51">
        <f t="shared" si="92"/>
        <v>4183.8248839796343</v>
      </c>
      <c r="AS217" s="51">
        <f t="shared" si="92"/>
        <v>9994.6927783957926</v>
      </c>
      <c r="AT217" s="51">
        <f t="shared" si="92"/>
        <v>9064.9539152892066</v>
      </c>
    </row>
    <row r="218" spans="2:51" s="12" customFormat="1" ht="12.75" hidden="1" customHeight="1" x14ac:dyDescent="0.15">
      <c r="B218" s="16" t="s">
        <v>156</v>
      </c>
      <c r="C218" s="16" t="str">
        <f t="shared" si="71"/>
        <v>Caribbean</v>
      </c>
      <c r="D218" s="16" t="str">
        <f t="shared" si="72"/>
        <v/>
      </c>
      <c r="E218" s="16" t="str">
        <f t="shared" si="72"/>
        <v/>
      </c>
      <c r="F218" s="32">
        <v>325.52055186033198</v>
      </c>
      <c r="G218" s="32">
        <f t="shared" si="73"/>
        <v>0</v>
      </c>
      <c r="H218" s="32">
        <f t="shared" si="74"/>
        <v>0</v>
      </c>
      <c r="I218" s="32">
        <f t="shared" si="75"/>
        <v>0</v>
      </c>
      <c r="J218" s="32">
        <f t="shared" si="76"/>
        <v>0</v>
      </c>
      <c r="K218" s="32">
        <f t="shared" si="77"/>
        <v>0</v>
      </c>
      <c r="L218" s="32">
        <f t="shared" si="78"/>
        <v>0</v>
      </c>
      <c r="M218" s="32">
        <f t="shared" si="93"/>
        <v>0</v>
      </c>
      <c r="N218" s="32">
        <f t="shared" si="79"/>
        <v>0</v>
      </c>
      <c r="O218" s="32">
        <f t="shared" si="80"/>
        <v>0</v>
      </c>
      <c r="P218" s="32">
        <f t="shared" si="81"/>
        <v>0</v>
      </c>
      <c r="Q218" s="32">
        <f t="shared" si="82"/>
        <v>0</v>
      </c>
      <c r="R218" s="32">
        <f t="shared" si="83"/>
        <v>0</v>
      </c>
      <c r="S218" s="32">
        <f t="shared" si="84"/>
        <v>0</v>
      </c>
      <c r="T218" s="32">
        <f t="shared" si="94"/>
        <v>0</v>
      </c>
      <c r="U218" s="32">
        <f t="shared" si="95"/>
        <v>0.82551153363245244</v>
      </c>
      <c r="V218" s="32">
        <f t="shared" si="95"/>
        <v>1.0089615871449777</v>
      </c>
      <c r="W218" s="32">
        <f t="shared" si="95"/>
        <v>4.6498017624562022</v>
      </c>
      <c r="X218" s="32">
        <f t="shared" si="95"/>
        <v>0</v>
      </c>
      <c r="Y218" s="32">
        <f t="shared" si="95"/>
        <v>116.47030682944759</v>
      </c>
      <c r="Z218" s="32">
        <f t="shared" si="96"/>
        <v>202.56597014765075</v>
      </c>
      <c r="AA218" s="8"/>
      <c r="AB218" s="32">
        <f t="shared" si="97"/>
        <v>5.8838148117065403</v>
      </c>
      <c r="AC218" s="32">
        <f t="shared" si="98"/>
        <v>213.66308706998791</v>
      </c>
      <c r="AD218" s="32">
        <f t="shared" si="99"/>
        <v>105.973649978637</v>
      </c>
      <c r="AE218" s="32">
        <f t="shared" si="100"/>
        <v>0</v>
      </c>
      <c r="AF218" s="8"/>
      <c r="AG218" s="32">
        <f t="shared" si="85"/>
        <v>0</v>
      </c>
      <c r="AH218" s="32">
        <f t="shared" si="86"/>
        <v>0</v>
      </c>
      <c r="AI218" s="32">
        <f t="shared" si="87"/>
        <v>0</v>
      </c>
      <c r="AJ218" s="32">
        <f t="shared" si="88"/>
        <v>0</v>
      </c>
      <c r="AK218" s="32">
        <f t="shared" si="101"/>
        <v>0</v>
      </c>
      <c r="AL218" s="32">
        <f t="shared" si="66"/>
        <v>0</v>
      </c>
      <c r="AN218" s="39">
        <f t="shared" si="89"/>
        <v>0.4</v>
      </c>
      <c r="AO218" s="39">
        <f t="shared" si="90"/>
        <v>0.56000000000000005</v>
      </c>
      <c r="AP218" s="39">
        <f t="shared" si="91"/>
        <v>0.04</v>
      </c>
      <c r="AR218" s="51">
        <f t="shared" si="92"/>
        <v>0</v>
      </c>
      <c r="AS218" s="51">
        <f t="shared" si="92"/>
        <v>0</v>
      </c>
      <c r="AT218" s="51">
        <f t="shared" si="92"/>
        <v>0</v>
      </c>
      <c r="AV218" s="7"/>
      <c r="AW218" s="7"/>
      <c r="AX218" s="7"/>
      <c r="AY218" s="7"/>
    </row>
    <row r="219" spans="2:51" s="12" customFormat="1" ht="12.75" hidden="1" customHeight="1" x14ac:dyDescent="0.15">
      <c r="B219" s="16" t="s">
        <v>157</v>
      </c>
      <c r="C219" s="16" t="str">
        <f t="shared" si="71"/>
        <v>Central America</v>
      </c>
      <c r="D219" s="16" t="str">
        <f t="shared" si="72"/>
        <v>Latin America</v>
      </c>
      <c r="E219" s="16" t="str">
        <f t="shared" si="72"/>
        <v/>
      </c>
      <c r="F219" s="32">
        <v>109652.613893628</v>
      </c>
      <c r="G219" s="32">
        <f t="shared" si="73"/>
        <v>715.13217743371058</v>
      </c>
      <c r="H219" s="32">
        <f t="shared" si="74"/>
        <v>0</v>
      </c>
      <c r="I219" s="32">
        <f t="shared" si="75"/>
        <v>0</v>
      </c>
      <c r="J219" s="32">
        <f t="shared" si="76"/>
        <v>570.9803163481597</v>
      </c>
      <c r="K219" s="32">
        <f t="shared" si="77"/>
        <v>0</v>
      </c>
      <c r="L219" s="32">
        <f t="shared" si="78"/>
        <v>0</v>
      </c>
      <c r="M219" s="32">
        <f t="shared" si="93"/>
        <v>1286.1124937818704</v>
      </c>
      <c r="N219" s="32">
        <f t="shared" si="79"/>
        <v>10189.977509655837</v>
      </c>
      <c r="O219" s="32">
        <f t="shared" si="80"/>
        <v>0</v>
      </c>
      <c r="P219" s="32">
        <f t="shared" si="81"/>
        <v>0</v>
      </c>
      <c r="Q219" s="32">
        <f t="shared" si="82"/>
        <v>8135.9457253386545</v>
      </c>
      <c r="R219" s="32">
        <f t="shared" si="83"/>
        <v>0</v>
      </c>
      <c r="S219" s="32">
        <f t="shared" si="84"/>
        <v>0</v>
      </c>
      <c r="T219" s="32">
        <f t="shared" si="94"/>
        <v>18325.92323499449</v>
      </c>
      <c r="U219" s="32">
        <f t="shared" si="95"/>
        <v>41769.519093294744</v>
      </c>
      <c r="V219" s="32">
        <f t="shared" si="95"/>
        <v>43429.780033657924</v>
      </c>
      <c r="W219" s="32">
        <f t="shared" si="95"/>
        <v>2658.2962279346766</v>
      </c>
      <c r="X219" s="32">
        <f t="shared" si="95"/>
        <v>115.22585325946123</v>
      </c>
      <c r="Y219" s="32">
        <f t="shared" si="95"/>
        <v>1510.2088114381334</v>
      </c>
      <c r="Z219" s="32">
        <f t="shared" si="96"/>
        <v>557.54814526670089</v>
      </c>
      <c r="AA219" s="8"/>
      <c r="AB219" s="32">
        <f t="shared" si="97"/>
        <v>41600.54235649098</v>
      </c>
      <c r="AC219" s="32">
        <f t="shared" si="98"/>
        <v>37786.707283258402</v>
      </c>
      <c r="AD219" s="32">
        <f t="shared" si="99"/>
        <v>30053.919745028012</v>
      </c>
      <c r="AE219" s="32">
        <f t="shared" si="100"/>
        <v>211.44450885057412</v>
      </c>
      <c r="AF219" s="8"/>
      <c r="AG219" s="32">
        <f t="shared" si="85"/>
        <v>74017.422333680646</v>
      </c>
      <c r="AH219" s="32">
        <f t="shared" si="86"/>
        <v>0</v>
      </c>
      <c r="AI219" s="32">
        <f t="shared" si="87"/>
        <v>0</v>
      </c>
      <c r="AJ219" s="32">
        <f t="shared" si="88"/>
        <v>35635.19155994735</v>
      </c>
      <c r="AK219" s="32">
        <f t="shared" si="101"/>
        <v>0</v>
      </c>
      <c r="AL219" s="32">
        <f t="shared" si="66"/>
        <v>0</v>
      </c>
      <c r="AN219" s="39">
        <f t="shared" si="89"/>
        <v>0.24</v>
      </c>
      <c r="AO219" s="39">
        <f t="shared" si="90"/>
        <v>0.51</v>
      </c>
      <c r="AP219" s="39">
        <f t="shared" si="91"/>
        <v>0.24</v>
      </c>
      <c r="AR219" s="51">
        <f t="shared" si="92"/>
        <v>4398.2215763986778</v>
      </c>
      <c r="AS219" s="51">
        <f t="shared" si="92"/>
        <v>9346.22084984719</v>
      </c>
      <c r="AT219" s="51">
        <f t="shared" si="92"/>
        <v>4398.2215763986778</v>
      </c>
    </row>
    <row r="220" spans="2:51" s="12" customFormat="1" ht="12.75" hidden="1" customHeight="1" x14ac:dyDescent="0.15">
      <c r="B220" s="16" t="s">
        <v>158</v>
      </c>
      <c r="C220" s="16" t="str">
        <f t="shared" si="71"/>
        <v>Gulf of Guinea</v>
      </c>
      <c r="D220" s="16" t="str">
        <f t="shared" si="72"/>
        <v>Middle East and Africa</v>
      </c>
      <c r="E220" s="16" t="str">
        <f t="shared" si="72"/>
        <v/>
      </c>
      <c r="F220" s="32">
        <v>34140.830970883297</v>
      </c>
      <c r="G220" s="32">
        <f t="shared" si="73"/>
        <v>197.09256477114693</v>
      </c>
      <c r="H220" s="32">
        <f t="shared" si="74"/>
        <v>0</v>
      </c>
      <c r="I220" s="32">
        <f t="shared" si="75"/>
        <v>0</v>
      </c>
      <c r="J220" s="32">
        <f t="shared" si="76"/>
        <v>0</v>
      </c>
      <c r="K220" s="32">
        <f t="shared" si="77"/>
        <v>0</v>
      </c>
      <c r="L220" s="32">
        <f t="shared" si="78"/>
        <v>0</v>
      </c>
      <c r="M220" s="32">
        <f t="shared" si="93"/>
        <v>197.09256477114693</v>
      </c>
      <c r="N220" s="32">
        <f t="shared" si="79"/>
        <v>5130.6938695164517</v>
      </c>
      <c r="O220" s="32">
        <f t="shared" si="80"/>
        <v>0</v>
      </c>
      <c r="P220" s="32">
        <f t="shared" si="81"/>
        <v>0</v>
      </c>
      <c r="Q220" s="32">
        <f t="shared" si="82"/>
        <v>0</v>
      </c>
      <c r="R220" s="32">
        <f t="shared" si="83"/>
        <v>0</v>
      </c>
      <c r="S220" s="32">
        <f t="shared" si="84"/>
        <v>0</v>
      </c>
      <c r="T220" s="32">
        <f t="shared" si="94"/>
        <v>5130.6938695164517</v>
      </c>
      <c r="U220" s="32">
        <f t="shared" si="95"/>
        <v>14637.808822394392</v>
      </c>
      <c r="V220" s="32">
        <f t="shared" si="95"/>
        <v>10437.943055570884</v>
      </c>
      <c r="W220" s="32">
        <f t="shared" si="95"/>
        <v>455.65533479157727</v>
      </c>
      <c r="X220" s="32">
        <f t="shared" si="95"/>
        <v>0.81638626098632594</v>
      </c>
      <c r="Y220" s="32">
        <f t="shared" si="95"/>
        <v>781.92177394009002</v>
      </c>
      <c r="Z220" s="32">
        <f t="shared" si="96"/>
        <v>2498.8991636377723</v>
      </c>
      <c r="AA220" s="8"/>
      <c r="AB220" s="32">
        <f t="shared" si="97"/>
        <v>9718.0400281548391</v>
      </c>
      <c r="AC220" s="32">
        <f t="shared" si="98"/>
        <v>24416.042546749028</v>
      </c>
      <c r="AD220" s="32">
        <f t="shared" si="99"/>
        <v>0</v>
      </c>
      <c r="AE220" s="32">
        <f t="shared" si="100"/>
        <v>6.7483959794044397</v>
      </c>
      <c r="AF220" s="8"/>
      <c r="AG220" s="32">
        <f t="shared" si="85"/>
        <v>34140.830970883297</v>
      </c>
      <c r="AH220" s="32">
        <f t="shared" si="86"/>
        <v>0</v>
      </c>
      <c r="AI220" s="32">
        <f t="shared" si="87"/>
        <v>0</v>
      </c>
      <c r="AJ220" s="32">
        <f t="shared" si="88"/>
        <v>0</v>
      </c>
      <c r="AK220" s="32">
        <f t="shared" si="101"/>
        <v>0</v>
      </c>
      <c r="AL220" s="32">
        <f t="shared" si="66"/>
        <v>0</v>
      </c>
      <c r="AN220" s="39">
        <f t="shared" si="89"/>
        <v>0.31</v>
      </c>
      <c r="AO220" s="39">
        <f t="shared" si="90"/>
        <v>0.56999999999999995</v>
      </c>
      <c r="AP220" s="39">
        <f t="shared" si="91"/>
        <v>0.12</v>
      </c>
      <c r="AR220" s="51">
        <f t="shared" si="92"/>
        <v>1590.5150995501001</v>
      </c>
      <c r="AS220" s="51">
        <f t="shared" si="92"/>
        <v>2924.4955056243771</v>
      </c>
      <c r="AT220" s="51">
        <f t="shared" si="92"/>
        <v>615.68326434197422</v>
      </c>
      <c r="AV220" s="7"/>
      <c r="AW220" s="7"/>
      <c r="AX220" s="7"/>
      <c r="AY220" s="7"/>
    </row>
    <row r="221" spans="2:51" s="12" customFormat="1" ht="12.75" hidden="1" customHeight="1" x14ac:dyDescent="0.15">
      <c r="B221" s="16" t="s">
        <v>159</v>
      </c>
      <c r="C221" s="16" t="str">
        <f t="shared" si="71"/>
        <v>Gulf of Guinea</v>
      </c>
      <c r="D221" s="16" t="str">
        <f t="shared" si="72"/>
        <v>Middle East and Africa</v>
      </c>
      <c r="E221" s="16" t="str">
        <f t="shared" si="72"/>
        <v/>
      </c>
      <c r="F221" s="32">
        <v>246351.03417408399</v>
      </c>
      <c r="G221" s="32">
        <f t="shared" si="73"/>
        <v>828.30981939628941</v>
      </c>
      <c r="H221" s="32">
        <f t="shared" si="74"/>
        <v>0</v>
      </c>
      <c r="I221" s="32">
        <f t="shared" si="75"/>
        <v>11.442038945840695</v>
      </c>
      <c r="J221" s="32">
        <f t="shared" si="76"/>
        <v>0</v>
      </c>
      <c r="K221" s="32">
        <f t="shared" si="77"/>
        <v>0</v>
      </c>
      <c r="L221" s="32">
        <f t="shared" si="78"/>
        <v>0</v>
      </c>
      <c r="M221" s="32">
        <f t="shared" si="93"/>
        <v>839.75185834213016</v>
      </c>
      <c r="N221" s="32">
        <f t="shared" si="79"/>
        <v>35512.446165957008</v>
      </c>
      <c r="O221" s="32">
        <f t="shared" si="80"/>
        <v>0</v>
      </c>
      <c r="P221" s="32">
        <f t="shared" si="81"/>
        <v>490.55894615508339</v>
      </c>
      <c r="Q221" s="32">
        <f t="shared" si="82"/>
        <v>0</v>
      </c>
      <c r="R221" s="32">
        <f t="shared" si="83"/>
        <v>0</v>
      </c>
      <c r="S221" s="32">
        <f t="shared" si="84"/>
        <v>0</v>
      </c>
      <c r="T221" s="32">
        <f t="shared" si="94"/>
        <v>36003.005112112092</v>
      </c>
      <c r="U221" s="32">
        <f t="shared" si="95"/>
        <v>69011.11462609953</v>
      </c>
      <c r="V221" s="32">
        <f t="shared" si="95"/>
        <v>135415.85927788474</v>
      </c>
      <c r="W221" s="32">
        <f t="shared" si="95"/>
        <v>3112.7157540137941</v>
      </c>
      <c r="X221" s="32">
        <f t="shared" si="95"/>
        <v>0</v>
      </c>
      <c r="Y221" s="32">
        <f t="shared" si="95"/>
        <v>544.05042157340893</v>
      </c>
      <c r="Z221" s="32">
        <f t="shared" si="96"/>
        <v>1424.537124058319</v>
      </c>
      <c r="AA221" s="8"/>
      <c r="AB221" s="32">
        <f t="shared" si="97"/>
        <v>96422.868193626258</v>
      </c>
      <c r="AC221" s="32">
        <f t="shared" si="98"/>
        <v>148333.96173393659</v>
      </c>
      <c r="AD221" s="32">
        <f t="shared" si="99"/>
        <v>1594.20424652099</v>
      </c>
      <c r="AE221" s="32">
        <f t="shared" si="100"/>
        <v>0</v>
      </c>
      <c r="AF221" s="8"/>
      <c r="AG221" s="32">
        <f t="shared" si="85"/>
        <v>243359.79064693543</v>
      </c>
      <c r="AH221" s="32">
        <f t="shared" si="86"/>
        <v>0</v>
      </c>
      <c r="AI221" s="32">
        <f t="shared" si="87"/>
        <v>2991.2435271485629</v>
      </c>
      <c r="AJ221" s="32">
        <f t="shared" si="88"/>
        <v>0</v>
      </c>
      <c r="AK221" s="32">
        <f t="shared" si="101"/>
        <v>0</v>
      </c>
      <c r="AL221" s="32">
        <f t="shared" si="66"/>
        <v>0</v>
      </c>
      <c r="AN221" s="39">
        <f t="shared" si="89"/>
        <v>0.31</v>
      </c>
      <c r="AO221" s="39">
        <f t="shared" si="90"/>
        <v>0.56999999999999995</v>
      </c>
      <c r="AP221" s="39">
        <f t="shared" si="91"/>
        <v>0.12</v>
      </c>
      <c r="AR221" s="51">
        <f t="shared" si="92"/>
        <v>11160.931584754748</v>
      </c>
      <c r="AS221" s="51">
        <f t="shared" si="92"/>
        <v>20521.712913903892</v>
      </c>
      <c r="AT221" s="51">
        <f t="shared" si="92"/>
        <v>4320.3606134534512</v>
      </c>
    </row>
    <row r="222" spans="2:51" s="12" customFormat="1" ht="12.75" hidden="1" customHeight="1" x14ac:dyDescent="0.15">
      <c r="B222" s="16" t="s">
        <v>160</v>
      </c>
      <c r="C222" s="16" t="str">
        <f t="shared" si="71"/>
        <v>South America</v>
      </c>
      <c r="D222" s="16" t="str">
        <f t="shared" si="72"/>
        <v>Latin America</v>
      </c>
      <c r="E222" s="16" t="str">
        <f t="shared" si="72"/>
        <v/>
      </c>
      <c r="F222" s="32">
        <v>211734.49391257699</v>
      </c>
      <c r="G222" s="32">
        <f t="shared" si="73"/>
        <v>1225.5680535055562</v>
      </c>
      <c r="H222" s="32">
        <f t="shared" si="74"/>
        <v>0</v>
      </c>
      <c r="I222" s="32">
        <f t="shared" si="75"/>
        <v>0</v>
      </c>
      <c r="J222" s="32">
        <f t="shared" si="76"/>
        <v>0</v>
      </c>
      <c r="K222" s="32">
        <f t="shared" si="77"/>
        <v>0</v>
      </c>
      <c r="L222" s="32">
        <f t="shared" si="78"/>
        <v>0</v>
      </c>
      <c r="M222" s="32">
        <f t="shared" si="93"/>
        <v>1225.5680535055562</v>
      </c>
      <c r="N222" s="32">
        <f t="shared" si="79"/>
        <v>3751.3117364716554</v>
      </c>
      <c r="O222" s="32">
        <f t="shared" si="80"/>
        <v>0</v>
      </c>
      <c r="P222" s="32">
        <f t="shared" si="81"/>
        <v>0</v>
      </c>
      <c r="Q222" s="32">
        <f t="shared" si="82"/>
        <v>0</v>
      </c>
      <c r="R222" s="32">
        <f t="shared" si="83"/>
        <v>0</v>
      </c>
      <c r="S222" s="32">
        <f t="shared" si="84"/>
        <v>0</v>
      </c>
      <c r="T222" s="32">
        <f t="shared" si="94"/>
        <v>3751.3117364716554</v>
      </c>
      <c r="U222" s="32">
        <f t="shared" si="95"/>
        <v>179452.99659329496</v>
      </c>
      <c r="V222" s="32">
        <f t="shared" si="95"/>
        <v>24562.479820638251</v>
      </c>
      <c r="W222" s="32">
        <f t="shared" si="95"/>
        <v>242.56843385944322</v>
      </c>
      <c r="X222" s="32">
        <f t="shared" si="95"/>
        <v>21.673134211570257</v>
      </c>
      <c r="Y222" s="32">
        <f t="shared" si="95"/>
        <v>328.63687870448501</v>
      </c>
      <c r="Z222" s="32">
        <f t="shared" si="96"/>
        <v>2149.2592618910712</v>
      </c>
      <c r="AA222" s="8"/>
      <c r="AB222" s="32">
        <f t="shared" si="97"/>
        <v>166779.58961617941</v>
      </c>
      <c r="AC222" s="32">
        <f t="shared" si="98"/>
        <v>44441.985591530793</v>
      </c>
      <c r="AD222" s="32">
        <f t="shared" si="99"/>
        <v>222.75886958837501</v>
      </c>
      <c r="AE222" s="32">
        <f t="shared" si="100"/>
        <v>290.15983527898698</v>
      </c>
      <c r="AF222" s="8"/>
      <c r="AG222" s="32">
        <f t="shared" si="85"/>
        <v>211734.47273912758</v>
      </c>
      <c r="AH222" s="32">
        <f t="shared" si="86"/>
        <v>0</v>
      </c>
      <c r="AI222" s="32">
        <f t="shared" si="87"/>
        <v>0</v>
      </c>
      <c r="AJ222" s="32">
        <f t="shared" si="88"/>
        <v>0</v>
      </c>
      <c r="AK222" s="32">
        <f t="shared" si="101"/>
        <v>0</v>
      </c>
      <c r="AL222" s="32">
        <f t="shared" si="66"/>
        <v>0</v>
      </c>
      <c r="AN222" s="39">
        <f t="shared" si="89"/>
        <v>0.32</v>
      </c>
      <c r="AO222" s="39">
        <f t="shared" si="90"/>
        <v>0.6</v>
      </c>
      <c r="AP222" s="39">
        <f t="shared" si="91"/>
        <v>0.08</v>
      </c>
      <c r="AR222" s="51">
        <f t="shared" si="92"/>
        <v>1200.4197556709298</v>
      </c>
      <c r="AS222" s="51">
        <f t="shared" si="92"/>
        <v>2250.787041882993</v>
      </c>
      <c r="AT222" s="51">
        <f t="shared" si="92"/>
        <v>300.10493891773245</v>
      </c>
      <c r="AV222" s="7"/>
      <c r="AW222" s="7"/>
      <c r="AX222" s="7"/>
      <c r="AY222" s="7"/>
    </row>
    <row r="223" spans="2:51" s="12" customFormat="1" ht="12.75" hidden="1" customHeight="1" x14ac:dyDescent="0.15">
      <c r="B223" s="16" t="s">
        <v>161</v>
      </c>
      <c r="C223" s="16" t="str">
        <f t="shared" si="71"/>
        <v>Caribbean</v>
      </c>
      <c r="D223" s="16" t="str">
        <f t="shared" si="72"/>
        <v>Latin America</v>
      </c>
      <c r="E223" s="16" t="str">
        <f t="shared" si="72"/>
        <v/>
      </c>
      <c r="F223" s="32">
        <v>27115.004371464202</v>
      </c>
      <c r="G223" s="32">
        <f t="shared" si="73"/>
        <v>826.75690148889441</v>
      </c>
      <c r="H223" s="32">
        <f t="shared" si="74"/>
        <v>0</v>
      </c>
      <c r="I223" s="32">
        <f t="shared" si="75"/>
        <v>0</v>
      </c>
      <c r="J223" s="32">
        <f t="shared" si="76"/>
        <v>0</v>
      </c>
      <c r="K223" s="32">
        <f t="shared" si="77"/>
        <v>0</v>
      </c>
      <c r="L223" s="32">
        <f t="shared" si="78"/>
        <v>0</v>
      </c>
      <c r="M223" s="32">
        <f t="shared" si="93"/>
        <v>826.75690148889441</v>
      </c>
      <c r="N223" s="32">
        <f t="shared" si="79"/>
        <v>9914.3515530276436</v>
      </c>
      <c r="O223" s="32">
        <f t="shared" si="80"/>
        <v>0</v>
      </c>
      <c r="P223" s="32">
        <f t="shared" si="81"/>
        <v>0</v>
      </c>
      <c r="Q223" s="32">
        <f t="shared" si="82"/>
        <v>0</v>
      </c>
      <c r="R223" s="32">
        <f t="shared" si="83"/>
        <v>0</v>
      </c>
      <c r="S223" s="32">
        <f t="shared" si="84"/>
        <v>0</v>
      </c>
      <c r="T223" s="32">
        <f t="shared" si="94"/>
        <v>9914.3515530276436</v>
      </c>
      <c r="U223" s="32">
        <f t="shared" si="95"/>
        <v>1093.8433762199622</v>
      </c>
      <c r="V223" s="32">
        <f t="shared" si="95"/>
        <v>10801.217347663729</v>
      </c>
      <c r="W223" s="32">
        <f t="shared" si="95"/>
        <v>1438.5729358525887</v>
      </c>
      <c r="X223" s="32">
        <f t="shared" si="95"/>
        <v>108.50460984946262</v>
      </c>
      <c r="Y223" s="32">
        <f t="shared" si="95"/>
        <v>834.58042081059318</v>
      </c>
      <c r="Z223" s="32">
        <f t="shared" si="96"/>
        <v>2097.1772265513246</v>
      </c>
      <c r="AA223" s="8"/>
      <c r="AB223" s="32">
        <f t="shared" si="97"/>
        <v>2520.888992607584</v>
      </c>
      <c r="AC223" s="32">
        <f t="shared" si="98"/>
        <v>15289.21569830175</v>
      </c>
      <c r="AD223" s="32">
        <f t="shared" si="99"/>
        <v>9217.7056493759083</v>
      </c>
      <c r="AE223" s="32">
        <f t="shared" si="100"/>
        <v>87.194031178951263</v>
      </c>
      <c r="AF223" s="8"/>
      <c r="AG223" s="32">
        <f t="shared" si="85"/>
        <v>27115.004371464202</v>
      </c>
      <c r="AH223" s="32">
        <f t="shared" si="86"/>
        <v>0</v>
      </c>
      <c r="AI223" s="32">
        <f t="shared" si="87"/>
        <v>0</v>
      </c>
      <c r="AJ223" s="32">
        <f t="shared" si="88"/>
        <v>0</v>
      </c>
      <c r="AK223" s="32">
        <f t="shared" si="101"/>
        <v>0</v>
      </c>
      <c r="AL223" s="32">
        <f t="shared" si="66"/>
        <v>0</v>
      </c>
      <c r="AN223" s="39">
        <f t="shared" si="89"/>
        <v>0.4</v>
      </c>
      <c r="AO223" s="39">
        <f t="shared" si="90"/>
        <v>0.56000000000000005</v>
      </c>
      <c r="AP223" s="39">
        <f t="shared" si="91"/>
        <v>0.04</v>
      </c>
      <c r="AR223" s="51">
        <f t="shared" si="92"/>
        <v>3965.7406212110577</v>
      </c>
      <c r="AS223" s="51">
        <f t="shared" si="92"/>
        <v>5552.0368696954811</v>
      </c>
      <c r="AT223" s="51">
        <f t="shared" si="92"/>
        <v>396.57406212110573</v>
      </c>
    </row>
    <row r="224" spans="2:51" s="12" customFormat="1" ht="12.75" hidden="1" customHeight="1" x14ac:dyDescent="0.15">
      <c r="B224" s="16" t="s">
        <v>162</v>
      </c>
      <c r="C224" s="16" t="str">
        <f t="shared" si="71"/>
        <v>Southern Europe</v>
      </c>
      <c r="D224" s="16" t="str">
        <f t="shared" si="72"/>
        <v/>
      </c>
      <c r="E224" s="16" t="str">
        <f t="shared" si="72"/>
        <v/>
      </c>
      <c r="F224" s="32">
        <v>0.63856148719787598</v>
      </c>
      <c r="G224" s="32">
        <f t="shared" si="73"/>
        <v>0</v>
      </c>
      <c r="H224" s="32">
        <f t="shared" si="74"/>
        <v>0</v>
      </c>
      <c r="I224" s="32">
        <f t="shared" si="75"/>
        <v>0</v>
      </c>
      <c r="J224" s="32">
        <f t="shared" si="76"/>
        <v>0</v>
      </c>
      <c r="K224" s="32">
        <f t="shared" si="77"/>
        <v>0</v>
      </c>
      <c r="L224" s="32">
        <f t="shared" si="78"/>
        <v>0</v>
      </c>
      <c r="M224" s="32">
        <f t="shared" si="93"/>
        <v>0</v>
      </c>
      <c r="N224" s="32">
        <f t="shared" si="79"/>
        <v>0</v>
      </c>
      <c r="O224" s="32">
        <f t="shared" si="80"/>
        <v>0</v>
      </c>
      <c r="P224" s="32">
        <f t="shared" si="81"/>
        <v>0</v>
      </c>
      <c r="Q224" s="32">
        <f t="shared" si="82"/>
        <v>0</v>
      </c>
      <c r="R224" s="32">
        <f t="shared" si="83"/>
        <v>0</v>
      </c>
      <c r="S224" s="32">
        <f t="shared" si="84"/>
        <v>0</v>
      </c>
      <c r="T224" s="32">
        <f t="shared" si="94"/>
        <v>0</v>
      </c>
      <c r="U224" s="32">
        <f t="shared" si="95"/>
        <v>0.17073512971026727</v>
      </c>
      <c r="V224" s="32">
        <f t="shared" si="95"/>
        <v>0.20088919676766526</v>
      </c>
      <c r="W224" s="32">
        <f t="shared" si="95"/>
        <v>0.63080561930550139</v>
      </c>
      <c r="X224" s="32">
        <f t="shared" si="95"/>
        <v>0</v>
      </c>
      <c r="Y224" s="32">
        <f t="shared" si="95"/>
        <v>2.1080677713006653E-2</v>
      </c>
      <c r="Z224" s="32">
        <f t="shared" si="96"/>
        <v>-0.38494913629856464</v>
      </c>
      <c r="AA224" s="8"/>
      <c r="AB224" s="32">
        <f t="shared" si="97"/>
        <v>0.63856148719787598</v>
      </c>
      <c r="AC224" s="32">
        <f t="shared" si="98"/>
        <v>0</v>
      </c>
      <c r="AD224" s="32">
        <f t="shared" si="99"/>
        <v>0</v>
      </c>
      <c r="AE224" s="32">
        <f t="shared" si="100"/>
        <v>0</v>
      </c>
      <c r="AF224" s="8"/>
      <c r="AG224" s="32">
        <f t="shared" si="85"/>
        <v>0</v>
      </c>
      <c r="AH224" s="32">
        <f t="shared" si="86"/>
        <v>0</v>
      </c>
      <c r="AI224" s="32">
        <f t="shared" si="87"/>
        <v>0</v>
      </c>
      <c r="AJ224" s="32">
        <f t="shared" si="88"/>
        <v>0</v>
      </c>
      <c r="AK224" s="32">
        <f t="shared" si="101"/>
        <v>0</v>
      </c>
      <c r="AL224" s="32">
        <f t="shared" si="66"/>
        <v>0</v>
      </c>
      <c r="AN224" s="39">
        <f t="shared" si="89"/>
        <v>0.18</v>
      </c>
      <c r="AO224" s="39">
        <f t="shared" si="90"/>
        <v>0.43</v>
      </c>
      <c r="AP224" s="39">
        <f t="shared" si="91"/>
        <v>0.39</v>
      </c>
      <c r="AR224" s="51">
        <f t="shared" si="92"/>
        <v>0</v>
      </c>
      <c r="AS224" s="51">
        <f t="shared" si="92"/>
        <v>0</v>
      </c>
      <c r="AT224" s="51">
        <f t="shared" si="92"/>
        <v>0</v>
      </c>
      <c r="AV224" s="7"/>
      <c r="AW224" s="7"/>
      <c r="AX224" s="7"/>
      <c r="AY224" s="7"/>
    </row>
    <row r="225" spans="2:51" s="12" customFormat="1" ht="12.75" hidden="1" customHeight="1" x14ac:dyDescent="0.15">
      <c r="B225" s="16" t="s">
        <v>163</v>
      </c>
      <c r="C225" s="16" t="str">
        <f t="shared" si="71"/>
        <v>Central America</v>
      </c>
      <c r="D225" s="16" t="str">
        <f t="shared" si="72"/>
        <v>Latin America</v>
      </c>
      <c r="E225" s="16" t="str">
        <f t="shared" si="72"/>
        <v/>
      </c>
      <c r="F225" s="32">
        <v>113398.25280511301</v>
      </c>
      <c r="G225" s="32">
        <f t="shared" si="73"/>
        <v>389.62430902034725</v>
      </c>
      <c r="H225" s="32">
        <f t="shared" si="74"/>
        <v>0</v>
      </c>
      <c r="I225" s="32">
        <f t="shared" si="75"/>
        <v>0</v>
      </c>
      <c r="J225" s="32">
        <f t="shared" si="76"/>
        <v>323.13022061825302</v>
      </c>
      <c r="K225" s="32">
        <f t="shared" si="77"/>
        <v>0</v>
      </c>
      <c r="L225" s="32">
        <f t="shared" si="78"/>
        <v>0</v>
      </c>
      <c r="M225" s="32">
        <f t="shared" si="93"/>
        <v>712.75452963860027</v>
      </c>
      <c r="N225" s="32">
        <f t="shared" si="79"/>
        <v>9843.2917614089256</v>
      </c>
      <c r="O225" s="32">
        <f t="shared" si="80"/>
        <v>0</v>
      </c>
      <c r="P225" s="32">
        <f t="shared" si="81"/>
        <v>0</v>
      </c>
      <c r="Q225" s="32">
        <f t="shared" si="82"/>
        <v>8163.4152819448327</v>
      </c>
      <c r="R225" s="32">
        <f t="shared" si="83"/>
        <v>0</v>
      </c>
      <c r="S225" s="32">
        <f t="shared" si="84"/>
        <v>0</v>
      </c>
      <c r="T225" s="32">
        <f t="shared" si="94"/>
        <v>18006.707043353759</v>
      </c>
      <c r="U225" s="32">
        <f t="shared" si="95"/>
        <v>53670.786602213302</v>
      </c>
      <c r="V225" s="32">
        <f t="shared" si="95"/>
        <v>35064.78341014163</v>
      </c>
      <c r="W225" s="32">
        <f t="shared" si="95"/>
        <v>1512.5217980503585</v>
      </c>
      <c r="X225" s="32">
        <f t="shared" si="95"/>
        <v>842.03146813043304</v>
      </c>
      <c r="Y225" s="32">
        <f t="shared" si="95"/>
        <v>2478.2718563153244</v>
      </c>
      <c r="Z225" s="32">
        <f t="shared" si="96"/>
        <v>1110.3960972696223</v>
      </c>
      <c r="AA225" s="8"/>
      <c r="AB225" s="32">
        <f t="shared" si="97"/>
        <v>19912.034241080262</v>
      </c>
      <c r="AC225" s="32">
        <f t="shared" si="98"/>
        <v>55275.640328883994</v>
      </c>
      <c r="AD225" s="32">
        <f t="shared" si="99"/>
        <v>36639.042146682681</v>
      </c>
      <c r="AE225" s="32">
        <f t="shared" si="100"/>
        <v>1571.5360884666406</v>
      </c>
      <c r="AF225" s="8"/>
      <c r="AG225" s="32">
        <f t="shared" si="85"/>
        <v>72551.18156043606</v>
      </c>
      <c r="AH225" s="32">
        <f t="shared" si="86"/>
        <v>0</v>
      </c>
      <c r="AI225" s="32">
        <f t="shared" si="87"/>
        <v>0</v>
      </c>
      <c r="AJ225" s="32">
        <f t="shared" si="88"/>
        <v>40847.071244676954</v>
      </c>
      <c r="AK225" s="32">
        <f t="shared" si="101"/>
        <v>0</v>
      </c>
      <c r="AL225" s="32">
        <f t="shared" si="66"/>
        <v>0</v>
      </c>
      <c r="AN225" s="39">
        <f t="shared" si="89"/>
        <v>0.24</v>
      </c>
      <c r="AO225" s="39">
        <f t="shared" si="90"/>
        <v>0.51</v>
      </c>
      <c r="AP225" s="39">
        <f t="shared" si="91"/>
        <v>0.24</v>
      </c>
      <c r="AR225" s="51">
        <f t="shared" si="92"/>
        <v>4321.6096904049018</v>
      </c>
      <c r="AS225" s="51">
        <f t="shared" si="92"/>
        <v>9183.4205921104167</v>
      </c>
      <c r="AT225" s="51">
        <f t="shared" si="92"/>
        <v>4321.6096904049018</v>
      </c>
    </row>
    <row r="226" spans="2:51" s="12" customFormat="1" ht="12.75" hidden="1" customHeight="1" x14ac:dyDescent="0.15">
      <c r="B226" s="16" t="s">
        <v>164</v>
      </c>
      <c r="C226" s="16" t="str">
        <f t="shared" si="71"/>
        <v>Eastern Europe</v>
      </c>
      <c r="D226" s="16" t="str">
        <f t="shared" si="72"/>
        <v>Eastern Europe</v>
      </c>
      <c r="E226" s="16" t="str">
        <f t="shared" si="72"/>
        <v>EU</v>
      </c>
      <c r="F226" s="32">
        <v>92743.398507118196</v>
      </c>
      <c r="G226" s="32">
        <f t="shared" si="73"/>
        <v>0</v>
      </c>
      <c r="H226" s="32">
        <f t="shared" si="74"/>
        <v>2938.24113475492</v>
      </c>
      <c r="I226" s="32">
        <f t="shared" si="75"/>
        <v>0</v>
      </c>
      <c r="J226" s="32">
        <f t="shared" si="76"/>
        <v>0</v>
      </c>
      <c r="K226" s="32">
        <f t="shared" si="77"/>
        <v>0</v>
      </c>
      <c r="L226" s="32">
        <f t="shared" si="78"/>
        <v>0</v>
      </c>
      <c r="M226" s="32">
        <f t="shared" si="93"/>
        <v>2938.24113475492</v>
      </c>
      <c r="N226" s="32">
        <f t="shared" si="79"/>
        <v>0</v>
      </c>
      <c r="O226" s="32">
        <f t="shared" si="80"/>
        <v>45178.474978921644</v>
      </c>
      <c r="P226" s="32">
        <f t="shared" si="81"/>
        <v>0</v>
      </c>
      <c r="Q226" s="32">
        <f t="shared" si="82"/>
        <v>0</v>
      </c>
      <c r="R226" s="32">
        <f t="shared" si="83"/>
        <v>0</v>
      </c>
      <c r="S226" s="32">
        <f t="shared" si="84"/>
        <v>0</v>
      </c>
      <c r="T226" s="32">
        <f t="shared" si="94"/>
        <v>45178.474978921644</v>
      </c>
      <c r="U226" s="32">
        <f t="shared" si="95"/>
        <v>18904.692226177274</v>
      </c>
      <c r="V226" s="32">
        <f t="shared" si="95"/>
        <v>20919.844925952599</v>
      </c>
      <c r="W226" s="32">
        <f t="shared" si="95"/>
        <v>4236.6518080067917</v>
      </c>
      <c r="X226" s="32">
        <f t="shared" si="95"/>
        <v>0</v>
      </c>
      <c r="Y226" s="32">
        <f t="shared" si="95"/>
        <v>565.49341477143616</v>
      </c>
      <c r="Z226" s="32">
        <f t="shared" si="96"/>
        <v>1.8533537513576448E-5</v>
      </c>
      <c r="AA226" s="8"/>
      <c r="AB226" s="32">
        <f t="shared" si="97"/>
        <v>68312.083592474301</v>
      </c>
      <c r="AC226" s="32">
        <f t="shared" si="98"/>
        <v>23686.74181359998</v>
      </c>
      <c r="AD226" s="32">
        <f t="shared" si="99"/>
        <v>0</v>
      </c>
      <c r="AE226" s="32">
        <f t="shared" si="100"/>
        <v>744.57310104370094</v>
      </c>
      <c r="AF226" s="8"/>
      <c r="AG226" s="32">
        <f t="shared" si="85"/>
        <v>0</v>
      </c>
      <c r="AH226" s="32">
        <f t="shared" si="86"/>
        <v>92743.398507118196</v>
      </c>
      <c r="AI226" s="32">
        <f t="shared" si="87"/>
        <v>0</v>
      </c>
      <c r="AJ226" s="32">
        <f t="shared" si="88"/>
        <v>0</v>
      </c>
      <c r="AK226" s="32">
        <f t="shared" si="101"/>
        <v>0</v>
      </c>
      <c r="AL226" s="32">
        <f t="shared" si="66"/>
        <v>0</v>
      </c>
      <c r="AN226" s="39">
        <f t="shared" si="89"/>
        <v>0.37</v>
      </c>
      <c r="AO226" s="39">
        <f t="shared" si="90"/>
        <v>0.56000000000000005</v>
      </c>
      <c r="AP226" s="39">
        <f t="shared" si="91"/>
        <v>0.06</v>
      </c>
      <c r="AR226" s="51">
        <f t="shared" si="92"/>
        <v>16716.035742201009</v>
      </c>
      <c r="AS226" s="51">
        <f t="shared" si="92"/>
        <v>25299.945988196123</v>
      </c>
      <c r="AT226" s="51">
        <f t="shared" si="92"/>
        <v>2710.7084987352987</v>
      </c>
      <c r="AV226" s="7"/>
      <c r="AW226" s="7"/>
      <c r="AX226" s="7"/>
      <c r="AY226" s="7"/>
    </row>
    <row r="227" spans="2:51" s="12" customFormat="1" ht="12.75" hidden="1" customHeight="1" x14ac:dyDescent="0.15">
      <c r="B227" s="16" t="s">
        <v>165</v>
      </c>
      <c r="C227" s="16" t="str">
        <f t="shared" si="71"/>
        <v>Northern Europe</v>
      </c>
      <c r="D227" s="16" t="str">
        <f t="shared" si="72"/>
        <v>OECD90</v>
      </c>
      <c r="E227" s="16" t="str">
        <f t="shared" si="72"/>
        <v/>
      </c>
      <c r="F227" s="32">
        <v>101553.54323485401</v>
      </c>
      <c r="G227" s="32">
        <f t="shared" si="73"/>
        <v>0</v>
      </c>
      <c r="H227" s="32">
        <f t="shared" si="74"/>
        <v>2766.7609899172389</v>
      </c>
      <c r="I227" s="32">
        <f t="shared" si="75"/>
        <v>0</v>
      </c>
      <c r="J227" s="32">
        <f t="shared" si="76"/>
        <v>0</v>
      </c>
      <c r="K227" s="32">
        <f t="shared" si="77"/>
        <v>0</v>
      </c>
      <c r="L227" s="32">
        <f t="shared" si="78"/>
        <v>0</v>
      </c>
      <c r="M227" s="32">
        <f t="shared" si="93"/>
        <v>2766.7609899172389</v>
      </c>
      <c r="N227" s="32">
        <f t="shared" si="79"/>
        <v>0</v>
      </c>
      <c r="O227" s="32">
        <f t="shared" si="80"/>
        <v>15025.310599431172</v>
      </c>
      <c r="P227" s="32">
        <f t="shared" si="81"/>
        <v>0</v>
      </c>
      <c r="Q227" s="32">
        <f t="shared" si="82"/>
        <v>0</v>
      </c>
      <c r="R227" s="32">
        <f t="shared" si="83"/>
        <v>0</v>
      </c>
      <c r="S227" s="32">
        <f t="shared" si="84"/>
        <v>0</v>
      </c>
      <c r="T227" s="32">
        <f t="shared" si="94"/>
        <v>15025.310599431172</v>
      </c>
      <c r="U227" s="32">
        <f t="shared" si="95"/>
        <v>365.04195565718101</v>
      </c>
      <c r="V227" s="32">
        <f t="shared" si="95"/>
        <v>71512.58609154333</v>
      </c>
      <c r="W227" s="32">
        <f t="shared" si="95"/>
        <v>93.448537611262012</v>
      </c>
      <c r="X227" s="32">
        <f t="shared" si="95"/>
        <v>21885.345159621422</v>
      </c>
      <c r="Y227" s="32">
        <f t="shared" si="95"/>
        <v>2909.7692770512622</v>
      </c>
      <c r="Z227" s="32">
        <f t="shared" si="96"/>
        <v>-13004.719375978864</v>
      </c>
      <c r="AA227" s="8"/>
      <c r="AB227" s="32">
        <f t="shared" si="97"/>
        <v>25845.31356933705</v>
      </c>
      <c r="AC227" s="32">
        <f t="shared" si="98"/>
        <v>60825.052041828501</v>
      </c>
      <c r="AD227" s="32">
        <f t="shared" si="99"/>
        <v>14546.191679745831</v>
      </c>
      <c r="AE227" s="32">
        <f t="shared" si="100"/>
        <v>336.98594394326119</v>
      </c>
      <c r="AF227" s="8"/>
      <c r="AG227" s="32">
        <f t="shared" si="85"/>
        <v>0</v>
      </c>
      <c r="AH227" s="32">
        <f t="shared" si="86"/>
        <v>101553.54323485401</v>
      </c>
      <c r="AI227" s="32">
        <f t="shared" si="87"/>
        <v>0</v>
      </c>
      <c r="AJ227" s="32">
        <f t="shared" si="88"/>
        <v>0</v>
      </c>
      <c r="AK227" s="32">
        <f t="shared" si="101"/>
        <v>0</v>
      </c>
      <c r="AL227" s="32">
        <f t="shared" si="66"/>
        <v>0</v>
      </c>
      <c r="AN227" s="39">
        <f t="shared" si="89"/>
        <v>0.34</v>
      </c>
      <c r="AO227" s="39">
        <f t="shared" si="90"/>
        <v>0.44</v>
      </c>
      <c r="AP227" s="39">
        <f t="shared" si="91"/>
        <v>0.22</v>
      </c>
      <c r="AR227" s="51">
        <f t="shared" si="92"/>
        <v>5108.605603806599</v>
      </c>
      <c r="AS227" s="51">
        <f t="shared" si="92"/>
        <v>6611.1366637497158</v>
      </c>
      <c r="AT227" s="51">
        <f t="shared" si="92"/>
        <v>3305.5683318748579</v>
      </c>
    </row>
    <row r="228" spans="2:51" s="12" customFormat="1" ht="12.75" hidden="1" customHeight="1" x14ac:dyDescent="0.15">
      <c r="B228" s="16" t="s">
        <v>41</v>
      </c>
      <c r="C228" s="16" t="str">
        <f t="shared" si="71"/>
        <v>Southern Asia</v>
      </c>
      <c r="D228" s="16" t="str">
        <f t="shared" si="72"/>
        <v>Asia (Sans Japan)</v>
      </c>
      <c r="E228" s="16" t="str">
        <f t="shared" si="72"/>
        <v>India</v>
      </c>
      <c r="F228" s="32">
        <v>2988426.0995697901</v>
      </c>
      <c r="G228" s="32">
        <f t="shared" si="73"/>
        <v>203654.3566228601</v>
      </c>
      <c r="H228" s="32">
        <f t="shared" si="74"/>
        <v>151517.87728473218</v>
      </c>
      <c r="I228" s="32">
        <f t="shared" si="75"/>
        <v>151984.82123183538</v>
      </c>
      <c r="J228" s="32">
        <f t="shared" si="76"/>
        <v>4194.70079738399</v>
      </c>
      <c r="K228" s="32">
        <f t="shared" si="77"/>
        <v>57606.329123263444</v>
      </c>
      <c r="L228" s="32">
        <f t="shared" si="78"/>
        <v>0</v>
      </c>
      <c r="M228" s="32">
        <f t="shared" si="93"/>
        <v>568958.08506007504</v>
      </c>
      <c r="N228" s="32">
        <f t="shared" si="79"/>
        <v>395666.94900017738</v>
      </c>
      <c r="O228" s="32">
        <f t="shared" si="80"/>
        <v>294374.33707963128</v>
      </c>
      <c r="P228" s="32">
        <f t="shared" si="81"/>
        <v>295281.53243733512</v>
      </c>
      <c r="Q228" s="32">
        <f t="shared" si="82"/>
        <v>8149.6143465424566</v>
      </c>
      <c r="R228" s="32">
        <f t="shared" si="83"/>
        <v>111919.63120882833</v>
      </c>
      <c r="S228" s="32">
        <f t="shared" si="84"/>
        <v>0</v>
      </c>
      <c r="T228" s="32">
        <f t="shared" si="94"/>
        <v>1105392.0640725147</v>
      </c>
      <c r="U228" s="32">
        <f t="shared" si="95"/>
        <v>662111.01313259173</v>
      </c>
      <c r="V228" s="32">
        <f t="shared" si="95"/>
        <v>299238.03986730776</v>
      </c>
      <c r="W228" s="32">
        <f t="shared" si="95"/>
        <v>207287.45239686192</v>
      </c>
      <c r="X228" s="32">
        <f t="shared" si="95"/>
        <v>81567.498105918174</v>
      </c>
      <c r="Y228" s="32">
        <f t="shared" si="95"/>
        <v>53088.539446857983</v>
      </c>
      <c r="Z228" s="32">
        <f t="shared" si="96"/>
        <v>10783.40748766344</v>
      </c>
      <c r="AA228" s="8"/>
      <c r="AB228" s="32">
        <f t="shared" si="97"/>
        <v>2115386.1917588101</v>
      </c>
      <c r="AC228" s="32">
        <f t="shared" si="98"/>
        <v>672232.67563545599</v>
      </c>
      <c r="AD228" s="32">
        <f t="shared" si="99"/>
        <v>194110.6739655131</v>
      </c>
      <c r="AE228" s="32">
        <f t="shared" si="100"/>
        <v>6696.5582100152915</v>
      </c>
      <c r="AF228" s="8"/>
      <c r="AG228" s="32">
        <f t="shared" si="85"/>
        <v>1018914.3381396685</v>
      </c>
      <c r="AH228" s="32">
        <f t="shared" si="86"/>
        <v>942718.43787893734</v>
      </c>
      <c r="AI228" s="32">
        <f t="shared" si="87"/>
        <v>519269.81558907661</v>
      </c>
      <c r="AJ228" s="32">
        <f t="shared" si="88"/>
        <v>198344.52981193658</v>
      </c>
      <c r="AK228" s="32">
        <f t="shared" si="101"/>
        <v>309178.97815017099</v>
      </c>
      <c r="AL228" s="32">
        <f t="shared" si="66"/>
        <v>0</v>
      </c>
      <c r="AN228" s="39">
        <f t="shared" si="89"/>
        <v>0.25</v>
      </c>
      <c r="AO228" s="39">
        <f t="shared" si="90"/>
        <v>0.42</v>
      </c>
      <c r="AP228" s="39">
        <f t="shared" si="91"/>
        <v>0.33</v>
      </c>
      <c r="AR228" s="51">
        <f t="shared" si="92"/>
        <v>276348.01601812866</v>
      </c>
      <c r="AS228" s="51">
        <f t="shared" si="92"/>
        <v>464264.66691045614</v>
      </c>
      <c r="AT228" s="51">
        <f t="shared" si="92"/>
        <v>364779.38114392984</v>
      </c>
      <c r="AV228" s="7"/>
      <c r="AW228" s="7"/>
      <c r="AX228" s="7"/>
      <c r="AY228" s="7"/>
    </row>
    <row r="229" spans="2:51" s="12" customFormat="1" ht="12.75" hidden="1" customHeight="1" x14ac:dyDescent="0.15">
      <c r="B229" s="16" t="s">
        <v>166</v>
      </c>
      <c r="C229" s="16" t="str">
        <f t="shared" si="71"/>
        <v>South-eastern Asia</v>
      </c>
      <c r="D229" s="16" t="str">
        <f t="shared" si="72"/>
        <v>Asia (Sans Japan)</v>
      </c>
      <c r="E229" s="16" t="str">
        <f t="shared" si="72"/>
        <v/>
      </c>
      <c r="F229" s="32">
        <v>1901284.7359036801</v>
      </c>
      <c r="G229" s="32">
        <f t="shared" si="73"/>
        <v>35404.520414733604</v>
      </c>
      <c r="H229" s="32">
        <f t="shared" si="74"/>
        <v>0</v>
      </c>
      <c r="I229" s="32">
        <f t="shared" si="75"/>
        <v>0</v>
      </c>
      <c r="J229" s="32">
        <f t="shared" si="76"/>
        <v>7704.5212033556645</v>
      </c>
      <c r="K229" s="32">
        <f t="shared" si="77"/>
        <v>0</v>
      </c>
      <c r="L229" s="32">
        <f t="shared" si="78"/>
        <v>0</v>
      </c>
      <c r="M229" s="32">
        <f t="shared" si="93"/>
        <v>43109.041618089272</v>
      </c>
      <c r="N229" s="32">
        <f t="shared" si="79"/>
        <v>245620.199319017</v>
      </c>
      <c r="O229" s="32">
        <f t="shared" si="80"/>
        <v>0</v>
      </c>
      <c r="P229" s="32">
        <f t="shared" si="81"/>
        <v>0</v>
      </c>
      <c r="Q229" s="32">
        <f t="shared" si="82"/>
        <v>53450.407220833127</v>
      </c>
      <c r="R229" s="32">
        <f t="shared" si="83"/>
        <v>0</v>
      </c>
      <c r="S229" s="32">
        <f t="shared" si="84"/>
        <v>0</v>
      </c>
      <c r="T229" s="32">
        <f t="shared" si="94"/>
        <v>299070.60653985012</v>
      </c>
      <c r="U229" s="32">
        <f t="shared" si="95"/>
        <v>959586.37500268593</v>
      </c>
      <c r="V229" s="32">
        <f t="shared" si="95"/>
        <v>446422.73734774656</v>
      </c>
      <c r="W229" s="32">
        <f t="shared" si="95"/>
        <v>42011.298946675219</v>
      </c>
      <c r="X229" s="32">
        <f t="shared" si="95"/>
        <v>0</v>
      </c>
      <c r="Y229" s="32">
        <f t="shared" si="95"/>
        <v>34101.748049230904</v>
      </c>
      <c r="Z229" s="32">
        <f t="shared" si="96"/>
        <v>76982.928399402183</v>
      </c>
      <c r="AA229" s="8"/>
      <c r="AB229" s="32">
        <f t="shared" si="97"/>
        <v>1007906.4303819509</v>
      </c>
      <c r="AC229" s="32">
        <f t="shared" si="98"/>
        <v>731447.03684025898</v>
      </c>
      <c r="AD229" s="32">
        <f t="shared" si="99"/>
        <v>157538.73653036341</v>
      </c>
      <c r="AE229" s="32">
        <f t="shared" si="100"/>
        <v>4392.5321511030097</v>
      </c>
      <c r="AF229" s="8"/>
      <c r="AG229" s="32">
        <f t="shared" si="85"/>
        <v>1667937.0182106441</v>
      </c>
      <c r="AH229" s="32">
        <f t="shared" si="86"/>
        <v>0</v>
      </c>
      <c r="AI229" s="32">
        <f t="shared" si="87"/>
        <v>0</v>
      </c>
      <c r="AJ229" s="32">
        <f t="shared" si="88"/>
        <v>233347.52756456251</v>
      </c>
      <c r="AK229" s="32">
        <f t="shared" si="101"/>
        <v>0</v>
      </c>
      <c r="AL229" s="32">
        <f t="shared" si="66"/>
        <v>0</v>
      </c>
      <c r="AN229" s="39">
        <f t="shared" si="89"/>
        <v>0.28000000000000003</v>
      </c>
      <c r="AO229" s="39">
        <f t="shared" si="90"/>
        <v>0.55000000000000004</v>
      </c>
      <c r="AP229" s="39">
        <f t="shared" si="91"/>
        <v>0.17</v>
      </c>
      <c r="AR229" s="51">
        <f t="shared" si="92"/>
        <v>83739.769831158046</v>
      </c>
      <c r="AS229" s="51">
        <f t="shared" si="92"/>
        <v>164488.83359691757</v>
      </c>
      <c r="AT229" s="51">
        <f t="shared" si="92"/>
        <v>50842.003111774524</v>
      </c>
    </row>
    <row r="230" spans="2:51" s="12" customFormat="1" ht="12.75" hidden="1" customHeight="1" x14ac:dyDescent="0.15">
      <c r="B230" s="16" t="s">
        <v>167</v>
      </c>
      <c r="C230" s="16" t="str">
        <f t="shared" si="71"/>
        <v>Southern Asia</v>
      </c>
      <c r="D230" s="16" t="str">
        <f t="shared" ref="D230:E245" si="102">IF(D433&lt;&gt;"",D433,"")</f>
        <v>Middle East and Africa</v>
      </c>
      <c r="E230" s="16" t="str">
        <f t="shared" si="102"/>
        <v/>
      </c>
      <c r="F230" s="32">
        <v>1678308.11186176</v>
      </c>
      <c r="G230" s="32">
        <f t="shared" si="73"/>
        <v>0</v>
      </c>
      <c r="H230" s="32">
        <f t="shared" si="74"/>
        <v>0</v>
      </c>
      <c r="I230" s="32">
        <f t="shared" si="75"/>
        <v>26314.089542725844</v>
      </c>
      <c r="J230" s="32">
        <f t="shared" si="76"/>
        <v>42445.3632816307</v>
      </c>
      <c r="K230" s="32">
        <f t="shared" si="77"/>
        <v>279.80925325527829</v>
      </c>
      <c r="L230" s="32">
        <f t="shared" si="78"/>
        <v>0</v>
      </c>
      <c r="M230" s="32">
        <f t="shared" si="93"/>
        <v>69039.262077611827</v>
      </c>
      <c r="N230" s="32">
        <f t="shared" si="79"/>
        <v>0</v>
      </c>
      <c r="O230" s="32">
        <f t="shared" si="80"/>
        <v>0</v>
      </c>
      <c r="P230" s="32">
        <f t="shared" si="81"/>
        <v>39694.891601476091</v>
      </c>
      <c r="Q230" s="32">
        <f t="shared" si="82"/>
        <v>64028.971692671039</v>
      </c>
      <c r="R230" s="32">
        <f t="shared" si="83"/>
        <v>422.09318924084204</v>
      </c>
      <c r="S230" s="32">
        <f t="shared" si="84"/>
        <v>0</v>
      </c>
      <c r="T230" s="32">
        <f t="shared" si="94"/>
        <v>104145.95648338797</v>
      </c>
      <c r="U230" s="32">
        <f t="shared" si="95"/>
        <v>24960.820685817027</v>
      </c>
      <c r="V230" s="32">
        <f t="shared" si="95"/>
        <v>333994.99108760257</v>
      </c>
      <c r="W230" s="32">
        <f t="shared" si="95"/>
        <v>14669.158258179334</v>
      </c>
      <c r="X230" s="32">
        <f t="shared" si="95"/>
        <v>1064765.7467308131</v>
      </c>
      <c r="Y230" s="32">
        <f t="shared" si="95"/>
        <v>6591.7766741222749</v>
      </c>
      <c r="Z230" s="32">
        <f t="shared" si="96"/>
        <v>60140.399864225881</v>
      </c>
      <c r="AA230" s="8"/>
      <c r="AB230" s="32">
        <f t="shared" si="97"/>
        <v>344862.72542834177</v>
      </c>
      <c r="AC230" s="32">
        <f t="shared" si="98"/>
        <v>800014.33653205493</v>
      </c>
      <c r="AD230" s="32">
        <f t="shared" si="99"/>
        <v>468847.03974205203</v>
      </c>
      <c r="AE230" s="32">
        <f t="shared" si="100"/>
        <v>64584.01015931365</v>
      </c>
      <c r="AF230" s="8"/>
      <c r="AG230" s="32">
        <f t="shared" si="85"/>
        <v>0</v>
      </c>
      <c r="AH230" s="32">
        <f t="shared" si="86"/>
        <v>0</v>
      </c>
      <c r="AI230" s="32">
        <f t="shared" si="87"/>
        <v>566344.23319369496</v>
      </c>
      <c r="AJ230" s="32">
        <f t="shared" si="88"/>
        <v>390458.21439382725</v>
      </c>
      <c r="AK230" s="32">
        <f t="shared" si="101"/>
        <v>721505.66427423782</v>
      </c>
      <c r="AL230" s="32">
        <f t="shared" si="66"/>
        <v>0</v>
      </c>
      <c r="AN230" s="39">
        <f t="shared" si="89"/>
        <v>0.25</v>
      </c>
      <c r="AO230" s="39">
        <f t="shared" si="90"/>
        <v>0.42</v>
      </c>
      <c r="AP230" s="39">
        <f t="shared" si="91"/>
        <v>0.33</v>
      </c>
      <c r="AR230" s="51">
        <f t="shared" si="92"/>
        <v>26036.489120846993</v>
      </c>
      <c r="AS230" s="51">
        <f t="shared" si="92"/>
        <v>43741.301723022945</v>
      </c>
      <c r="AT230" s="51">
        <f t="shared" si="92"/>
        <v>34368.165639518033</v>
      </c>
      <c r="AV230" s="7"/>
      <c r="AW230" s="7"/>
      <c r="AX230" s="7"/>
      <c r="AY230" s="7"/>
    </row>
    <row r="231" spans="2:51" s="12" customFormat="1" ht="12.75" hidden="1" customHeight="1" x14ac:dyDescent="0.15">
      <c r="B231" s="16" t="s">
        <v>168</v>
      </c>
      <c r="C231" s="16" t="str">
        <f t="shared" si="71"/>
        <v>Western Asia</v>
      </c>
      <c r="D231" s="16" t="str">
        <f t="shared" si="102"/>
        <v>Middle East and Africa</v>
      </c>
      <c r="E231" s="16" t="str">
        <f t="shared" si="102"/>
        <v/>
      </c>
      <c r="F231" s="32">
        <v>436404.02786684001</v>
      </c>
      <c r="G231" s="32">
        <f t="shared" si="73"/>
        <v>0</v>
      </c>
      <c r="H231" s="32">
        <f t="shared" si="74"/>
        <v>0</v>
      </c>
      <c r="I231" s="32">
        <f t="shared" si="75"/>
        <v>11264.75265116742</v>
      </c>
      <c r="J231" s="32">
        <f t="shared" si="76"/>
        <v>5948.5221428042041</v>
      </c>
      <c r="K231" s="32">
        <f t="shared" si="77"/>
        <v>18051.374447852824</v>
      </c>
      <c r="L231" s="32">
        <f t="shared" si="78"/>
        <v>0</v>
      </c>
      <c r="M231" s="32">
        <f t="shared" si="93"/>
        <v>35264.649241824445</v>
      </c>
      <c r="N231" s="32">
        <f t="shared" si="79"/>
        <v>0</v>
      </c>
      <c r="O231" s="32">
        <f t="shared" si="80"/>
        <v>0</v>
      </c>
      <c r="P231" s="32">
        <f t="shared" si="81"/>
        <v>7288.2232228145676</v>
      </c>
      <c r="Q231" s="32">
        <f t="shared" si="82"/>
        <v>3848.6559416925393</v>
      </c>
      <c r="R231" s="32">
        <f t="shared" si="83"/>
        <v>11679.124302913833</v>
      </c>
      <c r="S231" s="32">
        <f t="shared" si="84"/>
        <v>0</v>
      </c>
      <c r="T231" s="32">
        <f t="shared" si="94"/>
        <v>22816.003467420938</v>
      </c>
      <c r="U231" s="32">
        <f t="shared" ref="U231:Y246" si="103">I434*$F434/100</f>
        <v>5027.4713010188661</v>
      </c>
      <c r="V231" s="32">
        <f t="shared" si="103"/>
        <v>83635.089165293743</v>
      </c>
      <c r="W231" s="32">
        <f t="shared" si="103"/>
        <v>4928.3056366026576</v>
      </c>
      <c r="X231" s="32">
        <f t="shared" si="103"/>
        <v>283154.20590294409</v>
      </c>
      <c r="Y231" s="32">
        <f t="shared" si="103"/>
        <v>1521.0312149462768</v>
      </c>
      <c r="Z231" s="32">
        <f t="shared" si="96"/>
        <v>57.271936788980383</v>
      </c>
      <c r="AA231" s="8"/>
      <c r="AB231" s="32">
        <f t="shared" si="97"/>
        <v>316631.48033153987</v>
      </c>
      <c r="AC231" s="32">
        <f t="shared" si="98"/>
        <v>97196.372740507009</v>
      </c>
      <c r="AD231" s="32">
        <f t="shared" si="99"/>
        <v>22142.431447625069</v>
      </c>
      <c r="AE231" s="32">
        <f t="shared" si="100"/>
        <v>433.74334716796801</v>
      </c>
      <c r="AF231" s="8"/>
      <c r="AG231" s="32">
        <f t="shared" si="85"/>
        <v>0</v>
      </c>
      <c r="AH231" s="32">
        <f t="shared" si="86"/>
        <v>0</v>
      </c>
      <c r="AI231" s="32">
        <f t="shared" si="87"/>
        <v>43096.425165947985</v>
      </c>
      <c r="AJ231" s="32">
        <f t="shared" si="88"/>
        <v>25887.530573463737</v>
      </c>
      <c r="AK231" s="32">
        <f t="shared" si="101"/>
        <v>367420.02848702553</v>
      </c>
      <c r="AL231" s="32">
        <f t="shared" si="66"/>
        <v>0</v>
      </c>
      <c r="AN231" s="39">
        <f t="shared" si="89"/>
        <v>7.0000000000000007E-2</v>
      </c>
      <c r="AO231" s="39">
        <f t="shared" si="90"/>
        <v>0.57999999999999996</v>
      </c>
      <c r="AP231" s="39">
        <f t="shared" si="91"/>
        <v>0.35</v>
      </c>
      <c r="AR231" s="51">
        <f t="shared" si="92"/>
        <v>1597.1202427194658</v>
      </c>
      <c r="AS231" s="51">
        <f t="shared" si="92"/>
        <v>13233.282011104144</v>
      </c>
      <c r="AT231" s="51">
        <f t="shared" si="92"/>
        <v>7985.6012135973278</v>
      </c>
    </row>
    <row r="232" spans="2:51" s="12" customFormat="1" ht="12.75" hidden="1" customHeight="1" x14ac:dyDescent="0.15">
      <c r="B232" s="16" t="s">
        <v>169</v>
      </c>
      <c r="C232" s="16" t="str">
        <f t="shared" si="71"/>
        <v>Northern Europe</v>
      </c>
      <c r="D232" s="16" t="str">
        <f t="shared" si="102"/>
        <v>OECD90</v>
      </c>
      <c r="E232" s="16" t="str">
        <f t="shared" si="102"/>
        <v>EU</v>
      </c>
      <c r="F232" s="32">
        <v>69399.578008741097</v>
      </c>
      <c r="G232" s="32">
        <f t="shared" si="73"/>
        <v>0</v>
      </c>
      <c r="H232" s="32">
        <f t="shared" si="74"/>
        <v>9.2561583714147062</v>
      </c>
      <c r="I232" s="32">
        <f t="shared" si="75"/>
        <v>0</v>
      </c>
      <c r="J232" s="32">
        <f t="shared" si="76"/>
        <v>0</v>
      </c>
      <c r="K232" s="32">
        <f t="shared" si="77"/>
        <v>0</v>
      </c>
      <c r="L232" s="32">
        <f t="shared" si="78"/>
        <v>0</v>
      </c>
      <c r="M232" s="32">
        <f t="shared" si="93"/>
        <v>9.2561583714147062</v>
      </c>
      <c r="N232" s="32">
        <f t="shared" si="79"/>
        <v>0</v>
      </c>
      <c r="O232" s="32">
        <f t="shared" si="80"/>
        <v>10627.91000252123</v>
      </c>
      <c r="P232" s="32">
        <f t="shared" si="81"/>
        <v>0</v>
      </c>
      <c r="Q232" s="32">
        <f t="shared" si="82"/>
        <v>0</v>
      </c>
      <c r="R232" s="32">
        <f t="shared" si="83"/>
        <v>0</v>
      </c>
      <c r="S232" s="32">
        <f t="shared" si="84"/>
        <v>0</v>
      </c>
      <c r="T232" s="32">
        <f t="shared" si="94"/>
        <v>10627.91000252123</v>
      </c>
      <c r="U232" s="32">
        <f t="shared" si="103"/>
        <v>5924.1644573463245</v>
      </c>
      <c r="V232" s="32">
        <f t="shared" si="103"/>
        <v>46191.303404084982</v>
      </c>
      <c r="W232" s="32">
        <f t="shared" si="103"/>
        <v>1298.422475465374</v>
      </c>
      <c r="X232" s="32">
        <f t="shared" si="103"/>
        <v>0</v>
      </c>
      <c r="Y232" s="32">
        <f t="shared" si="103"/>
        <v>1831.5259401838014</v>
      </c>
      <c r="Z232" s="32">
        <f t="shared" si="96"/>
        <v>3516.9955707679619</v>
      </c>
      <c r="AA232" s="8"/>
      <c r="AB232" s="32">
        <f t="shared" si="97"/>
        <v>45404.068598061625</v>
      </c>
      <c r="AC232" s="32">
        <f t="shared" si="98"/>
        <v>22786.927274912581</v>
      </c>
      <c r="AD232" s="32">
        <f t="shared" si="99"/>
        <v>197.072180390357</v>
      </c>
      <c r="AE232" s="32">
        <f t="shared" si="100"/>
        <v>1011.509955376382</v>
      </c>
      <c r="AF232" s="8"/>
      <c r="AG232" s="32">
        <f t="shared" si="85"/>
        <v>0</v>
      </c>
      <c r="AH232" s="32">
        <f t="shared" si="86"/>
        <v>69399.578008741097</v>
      </c>
      <c r="AI232" s="32">
        <f t="shared" si="87"/>
        <v>0</v>
      </c>
      <c r="AJ232" s="32">
        <f t="shared" si="88"/>
        <v>0</v>
      </c>
      <c r="AK232" s="32">
        <f t="shared" si="101"/>
        <v>0</v>
      </c>
      <c r="AL232" s="32">
        <f t="shared" si="66"/>
        <v>0</v>
      </c>
      <c r="AN232" s="39">
        <f t="shared" si="89"/>
        <v>0.34</v>
      </c>
      <c r="AO232" s="39">
        <f t="shared" si="90"/>
        <v>0.44</v>
      </c>
      <c r="AP232" s="39">
        <f t="shared" si="91"/>
        <v>0.22</v>
      </c>
      <c r="AR232" s="51">
        <f t="shared" si="92"/>
        <v>3613.4894008572187</v>
      </c>
      <c r="AS232" s="51">
        <f t="shared" si="92"/>
        <v>4676.2804011093413</v>
      </c>
      <c r="AT232" s="51">
        <f t="shared" si="92"/>
        <v>2338.1402005546706</v>
      </c>
      <c r="AV232" s="7"/>
      <c r="AW232" s="7"/>
      <c r="AX232" s="7"/>
      <c r="AY232" s="7"/>
    </row>
    <row r="233" spans="2:51" s="12" customFormat="1" ht="12.75" hidden="1" customHeight="1" x14ac:dyDescent="0.15">
      <c r="B233" s="16" t="s">
        <v>170</v>
      </c>
      <c r="C233" s="16" t="str">
        <f t="shared" si="71"/>
        <v>Western Asia</v>
      </c>
      <c r="D233" s="16" t="str">
        <f t="shared" si="102"/>
        <v>Middle East and Africa</v>
      </c>
      <c r="E233" s="16" t="str">
        <f t="shared" si="102"/>
        <v/>
      </c>
      <c r="F233" s="32">
        <v>20793.9208139777</v>
      </c>
      <c r="G233" s="32">
        <f t="shared" si="73"/>
        <v>0</v>
      </c>
      <c r="H233" s="32">
        <f t="shared" si="74"/>
        <v>0</v>
      </c>
      <c r="I233" s="32">
        <f t="shared" si="75"/>
        <v>380.30046269216569</v>
      </c>
      <c r="J233" s="32">
        <f t="shared" si="76"/>
        <v>1066.1088365006258</v>
      </c>
      <c r="K233" s="32">
        <f t="shared" si="77"/>
        <v>220.57426502748899</v>
      </c>
      <c r="L233" s="32">
        <f t="shared" si="78"/>
        <v>0</v>
      </c>
      <c r="M233" s="32">
        <f t="shared" si="93"/>
        <v>1666.9835642202804</v>
      </c>
      <c r="N233" s="32">
        <f t="shared" si="79"/>
        <v>0</v>
      </c>
      <c r="O233" s="32">
        <f t="shared" si="80"/>
        <v>0</v>
      </c>
      <c r="P233" s="32">
        <f t="shared" si="81"/>
        <v>574.77907181926503</v>
      </c>
      <c r="Q233" s="32">
        <f t="shared" si="82"/>
        <v>1611.2971390154707</v>
      </c>
      <c r="R233" s="32">
        <f t="shared" si="83"/>
        <v>333.37185661627757</v>
      </c>
      <c r="S233" s="32">
        <f t="shared" si="84"/>
        <v>0</v>
      </c>
      <c r="T233" s="32">
        <f t="shared" si="94"/>
        <v>2519.4480674510132</v>
      </c>
      <c r="U233" s="32">
        <f t="shared" si="103"/>
        <v>1337.4594535615574</v>
      </c>
      <c r="V233" s="32">
        <f t="shared" si="103"/>
        <v>3726.5019556282637</v>
      </c>
      <c r="W233" s="32">
        <f t="shared" si="103"/>
        <v>934.52315256908059</v>
      </c>
      <c r="X233" s="32">
        <f t="shared" si="103"/>
        <v>9922.6200357111629</v>
      </c>
      <c r="Y233" s="32">
        <f t="shared" si="103"/>
        <v>285.65373918153995</v>
      </c>
      <c r="Z233" s="32">
        <f t="shared" si="96"/>
        <v>400.73084565480167</v>
      </c>
      <c r="AA233" s="8"/>
      <c r="AB233" s="32">
        <f t="shared" si="97"/>
        <v>947.38402771949734</v>
      </c>
      <c r="AC233" s="32">
        <f t="shared" si="98"/>
        <v>17250.649228691989</v>
      </c>
      <c r="AD233" s="32">
        <f t="shared" si="99"/>
        <v>2358.4048569798447</v>
      </c>
      <c r="AE233" s="32">
        <f t="shared" si="100"/>
        <v>237.482700586318</v>
      </c>
      <c r="AF233" s="8"/>
      <c r="AG233" s="32">
        <f t="shared" si="85"/>
        <v>0</v>
      </c>
      <c r="AH233" s="32">
        <f t="shared" si="86"/>
        <v>0</v>
      </c>
      <c r="AI233" s="32">
        <f t="shared" si="87"/>
        <v>4335.5408072826758</v>
      </c>
      <c r="AJ233" s="32">
        <f t="shared" si="88"/>
        <v>8037.4263862089274</v>
      </c>
      <c r="AK233" s="32">
        <f t="shared" si="101"/>
        <v>8420.953620486096</v>
      </c>
      <c r="AL233" s="32">
        <f t="shared" si="66"/>
        <v>0</v>
      </c>
      <c r="AN233" s="39">
        <f t="shared" si="89"/>
        <v>7.0000000000000007E-2</v>
      </c>
      <c r="AO233" s="39">
        <f t="shared" si="90"/>
        <v>0.57999999999999996</v>
      </c>
      <c r="AP233" s="39">
        <f t="shared" si="91"/>
        <v>0.35</v>
      </c>
      <c r="AR233" s="51">
        <f t="shared" si="92"/>
        <v>176.36136472157094</v>
      </c>
      <c r="AS233" s="51">
        <f t="shared" si="92"/>
        <v>1461.2798791215876</v>
      </c>
      <c r="AT233" s="51">
        <f t="shared" si="92"/>
        <v>881.80682360785454</v>
      </c>
    </row>
    <row r="234" spans="2:51" s="12" customFormat="1" ht="12.75" hidden="1" customHeight="1" x14ac:dyDescent="0.15">
      <c r="B234" s="16" t="s">
        <v>171</v>
      </c>
      <c r="C234" s="16" t="str">
        <f t="shared" si="71"/>
        <v>Southern Europe</v>
      </c>
      <c r="D234" s="16" t="str">
        <f t="shared" si="102"/>
        <v>OECD90</v>
      </c>
      <c r="E234" s="16" t="str">
        <f t="shared" si="102"/>
        <v>EU</v>
      </c>
      <c r="F234" s="32">
        <v>300854.05188023997</v>
      </c>
      <c r="G234" s="32">
        <f t="shared" si="73"/>
        <v>0</v>
      </c>
      <c r="H234" s="32">
        <f t="shared" si="74"/>
        <v>14836.05868782751</v>
      </c>
      <c r="I234" s="32">
        <f t="shared" si="75"/>
        <v>0</v>
      </c>
      <c r="J234" s="32">
        <f t="shared" si="76"/>
        <v>22891.341549143948</v>
      </c>
      <c r="K234" s="32">
        <f t="shared" si="77"/>
        <v>0</v>
      </c>
      <c r="L234" s="32">
        <f t="shared" si="78"/>
        <v>0</v>
      </c>
      <c r="M234" s="32">
        <f t="shared" si="93"/>
        <v>37727.400236971458</v>
      </c>
      <c r="N234" s="32">
        <f t="shared" si="79"/>
        <v>0</v>
      </c>
      <c r="O234" s="32">
        <f t="shared" si="80"/>
        <v>28378.66385584727</v>
      </c>
      <c r="P234" s="32">
        <f t="shared" si="81"/>
        <v>0</v>
      </c>
      <c r="Q234" s="32">
        <f t="shared" si="82"/>
        <v>43786.945084380292</v>
      </c>
      <c r="R234" s="32">
        <f t="shared" si="83"/>
        <v>0</v>
      </c>
      <c r="S234" s="32">
        <f t="shared" si="84"/>
        <v>0</v>
      </c>
      <c r="T234" s="32">
        <f t="shared" si="94"/>
        <v>72165.608940227568</v>
      </c>
      <c r="U234" s="32">
        <f t="shared" si="103"/>
        <v>93581.056242588529</v>
      </c>
      <c r="V234" s="32">
        <f t="shared" si="103"/>
        <v>71384.413412808688</v>
      </c>
      <c r="W234" s="32">
        <f t="shared" si="103"/>
        <v>13181.473629427885</v>
      </c>
      <c r="X234" s="32">
        <f t="shared" si="103"/>
        <v>2367.8451727409097</v>
      </c>
      <c r="Y234" s="32">
        <f t="shared" si="103"/>
        <v>4756.7630030349183</v>
      </c>
      <c r="Z234" s="32">
        <f t="shared" si="96"/>
        <v>5689.49124244001</v>
      </c>
      <c r="AA234" s="8"/>
      <c r="AB234" s="32">
        <f t="shared" si="97"/>
        <v>68829.480045914534</v>
      </c>
      <c r="AC234" s="32">
        <f t="shared" si="98"/>
        <v>128924.54691070309</v>
      </c>
      <c r="AD234" s="32">
        <f t="shared" si="99"/>
        <v>101877.86808574191</v>
      </c>
      <c r="AE234" s="32">
        <f t="shared" si="100"/>
        <v>1222.1568378806046</v>
      </c>
      <c r="AF234" s="8"/>
      <c r="AG234" s="32">
        <f t="shared" si="85"/>
        <v>0</v>
      </c>
      <c r="AH234" s="32">
        <f t="shared" si="86"/>
        <v>120645.09223422759</v>
      </c>
      <c r="AI234" s="32">
        <f t="shared" si="87"/>
        <v>0</v>
      </c>
      <c r="AJ234" s="32">
        <f t="shared" si="88"/>
        <v>180208.9596460124</v>
      </c>
      <c r="AK234" s="32">
        <f t="shared" si="101"/>
        <v>0</v>
      </c>
      <c r="AL234" s="32">
        <f t="shared" si="66"/>
        <v>0</v>
      </c>
      <c r="AN234" s="39">
        <f t="shared" si="89"/>
        <v>0.18</v>
      </c>
      <c r="AO234" s="39">
        <f t="shared" si="90"/>
        <v>0.43</v>
      </c>
      <c r="AP234" s="39">
        <f t="shared" si="91"/>
        <v>0.39</v>
      </c>
      <c r="AR234" s="51">
        <f t="shared" si="92"/>
        <v>12989.809609240961</v>
      </c>
      <c r="AS234" s="51">
        <f t="shared" si="92"/>
        <v>31031.211844297854</v>
      </c>
      <c r="AT234" s="51">
        <f t="shared" si="92"/>
        <v>28144.587486688753</v>
      </c>
      <c r="AV234" s="7"/>
      <c r="AW234" s="7"/>
      <c r="AX234" s="7"/>
      <c r="AY234" s="7"/>
    </row>
    <row r="235" spans="2:51" s="12" customFormat="1" ht="12.75" hidden="1" customHeight="1" x14ac:dyDescent="0.15">
      <c r="B235" s="16" t="s">
        <v>172</v>
      </c>
      <c r="C235" s="16" t="str">
        <f t="shared" si="71"/>
        <v>Caribbean</v>
      </c>
      <c r="D235" s="16" t="str">
        <f t="shared" si="102"/>
        <v>Latin America</v>
      </c>
      <c r="E235" s="16" t="str">
        <f t="shared" si="102"/>
        <v/>
      </c>
      <c r="F235" s="32">
        <v>11084.9558963775</v>
      </c>
      <c r="G235" s="32">
        <f t="shared" si="73"/>
        <v>217.5239108418794</v>
      </c>
      <c r="H235" s="32">
        <f t="shared" si="74"/>
        <v>0</v>
      </c>
      <c r="I235" s="32">
        <f t="shared" si="75"/>
        <v>0</v>
      </c>
      <c r="J235" s="32">
        <f t="shared" si="76"/>
        <v>0</v>
      </c>
      <c r="K235" s="32">
        <f t="shared" si="77"/>
        <v>0</v>
      </c>
      <c r="L235" s="32">
        <f t="shared" si="78"/>
        <v>0</v>
      </c>
      <c r="M235" s="32">
        <f t="shared" si="93"/>
        <v>217.5239108418794</v>
      </c>
      <c r="N235" s="32">
        <f t="shared" si="79"/>
        <v>2521.239112119702</v>
      </c>
      <c r="O235" s="32">
        <f t="shared" si="80"/>
        <v>0</v>
      </c>
      <c r="P235" s="32">
        <f t="shared" si="81"/>
        <v>0</v>
      </c>
      <c r="Q235" s="32">
        <f t="shared" si="82"/>
        <v>0</v>
      </c>
      <c r="R235" s="32">
        <f t="shared" si="83"/>
        <v>0</v>
      </c>
      <c r="S235" s="32">
        <f t="shared" si="84"/>
        <v>0</v>
      </c>
      <c r="T235" s="32">
        <f t="shared" si="94"/>
        <v>2521.239112119702</v>
      </c>
      <c r="U235" s="32">
        <f t="shared" si="103"/>
        <v>3215.6575636102607</v>
      </c>
      <c r="V235" s="32">
        <f t="shared" si="103"/>
        <v>3361.221008876103</v>
      </c>
      <c r="W235" s="32">
        <f t="shared" si="103"/>
        <v>431.44234528661667</v>
      </c>
      <c r="X235" s="32">
        <f t="shared" si="103"/>
        <v>12.3839592918251</v>
      </c>
      <c r="Y235" s="32">
        <f t="shared" si="103"/>
        <v>486.16705861157459</v>
      </c>
      <c r="Z235" s="32">
        <f t="shared" si="96"/>
        <v>839.32093773953966</v>
      </c>
      <c r="AA235" s="8"/>
      <c r="AB235" s="32">
        <f t="shared" si="97"/>
        <v>1044.3732863664618</v>
      </c>
      <c r="AC235" s="32">
        <f t="shared" si="98"/>
        <v>8791.3222845196597</v>
      </c>
      <c r="AD235" s="32">
        <f t="shared" si="99"/>
        <v>1249.260325491425</v>
      </c>
      <c r="AE235" s="32">
        <f t="shared" si="100"/>
        <v>0</v>
      </c>
      <c r="AF235" s="8"/>
      <c r="AG235" s="32">
        <f t="shared" si="85"/>
        <v>11084.9558963775</v>
      </c>
      <c r="AH235" s="32">
        <f t="shared" si="86"/>
        <v>0</v>
      </c>
      <c r="AI235" s="32">
        <f t="shared" si="87"/>
        <v>0</v>
      </c>
      <c r="AJ235" s="32">
        <f t="shared" si="88"/>
        <v>0</v>
      </c>
      <c r="AK235" s="32">
        <f t="shared" si="101"/>
        <v>0</v>
      </c>
      <c r="AL235" s="32">
        <f t="shared" si="66"/>
        <v>0</v>
      </c>
      <c r="AN235" s="39">
        <f t="shared" si="89"/>
        <v>0.4</v>
      </c>
      <c r="AO235" s="39">
        <f t="shared" si="90"/>
        <v>0.56000000000000005</v>
      </c>
      <c r="AP235" s="39">
        <f t="shared" si="91"/>
        <v>0.04</v>
      </c>
      <c r="AR235" s="51">
        <f t="shared" si="92"/>
        <v>1008.4956448478808</v>
      </c>
      <c r="AS235" s="51">
        <f t="shared" si="92"/>
        <v>1411.8939027870333</v>
      </c>
      <c r="AT235" s="51">
        <f t="shared" si="92"/>
        <v>100.84956448478808</v>
      </c>
    </row>
    <row r="236" spans="2:51" s="12" customFormat="1" ht="12.75" hidden="1" customHeight="1" x14ac:dyDescent="0.15">
      <c r="B236" s="16" t="s">
        <v>173</v>
      </c>
      <c r="C236" s="16" t="str">
        <f t="shared" si="71"/>
        <v>Eastern Asia</v>
      </c>
      <c r="D236" s="16" t="str">
        <f t="shared" si="102"/>
        <v>OECD90</v>
      </c>
      <c r="E236" s="16" t="str">
        <f t="shared" si="102"/>
        <v/>
      </c>
      <c r="F236" s="32">
        <v>373362.961593866</v>
      </c>
      <c r="G236" s="32">
        <f t="shared" si="73"/>
        <v>0</v>
      </c>
      <c r="H236" s="32">
        <f t="shared" si="74"/>
        <v>29112.632316315761</v>
      </c>
      <c r="I236" s="32">
        <f t="shared" si="75"/>
        <v>0</v>
      </c>
      <c r="J236" s="32">
        <f t="shared" si="76"/>
        <v>0</v>
      </c>
      <c r="K236" s="32">
        <f t="shared" si="77"/>
        <v>0</v>
      </c>
      <c r="L236" s="32">
        <f t="shared" si="78"/>
        <v>0</v>
      </c>
      <c r="M236" s="32">
        <f t="shared" si="93"/>
        <v>29112.632316315761</v>
      </c>
      <c r="N236" s="32">
        <f t="shared" si="79"/>
        <v>0</v>
      </c>
      <c r="O236" s="32">
        <f t="shared" si="80"/>
        <v>17485.431759133899</v>
      </c>
      <c r="P236" s="32">
        <f t="shared" si="81"/>
        <v>0</v>
      </c>
      <c r="Q236" s="32">
        <f t="shared" si="82"/>
        <v>0</v>
      </c>
      <c r="R236" s="32">
        <f t="shared" si="83"/>
        <v>0</v>
      </c>
      <c r="S236" s="32">
        <f t="shared" si="84"/>
        <v>0</v>
      </c>
      <c r="T236" s="32">
        <f t="shared" si="94"/>
        <v>17485.431759133899</v>
      </c>
      <c r="U236" s="32">
        <f t="shared" si="103"/>
        <v>243815.60922961388</v>
      </c>
      <c r="V236" s="32">
        <f t="shared" si="103"/>
        <v>37618.709717918529</v>
      </c>
      <c r="W236" s="32">
        <f t="shared" si="103"/>
        <v>18171.9428353523</v>
      </c>
      <c r="X236" s="32">
        <f t="shared" si="103"/>
        <v>230.54837275060865</v>
      </c>
      <c r="Y236" s="32">
        <f t="shared" si="103"/>
        <v>7497.6231627015104</v>
      </c>
      <c r="Z236" s="32">
        <f t="shared" si="96"/>
        <v>19430.464200079441</v>
      </c>
      <c r="AA236" s="8"/>
      <c r="AB236" s="32">
        <f t="shared" si="97"/>
        <v>54575.865517437443</v>
      </c>
      <c r="AC236" s="32">
        <f t="shared" si="98"/>
        <v>210260.22500520927</v>
      </c>
      <c r="AD236" s="32">
        <f t="shared" si="99"/>
        <v>108354.2634021639</v>
      </c>
      <c r="AE236" s="32">
        <f t="shared" si="100"/>
        <v>172.60766905546129</v>
      </c>
      <c r="AF236" s="8"/>
      <c r="AG236" s="32">
        <f t="shared" si="85"/>
        <v>0</v>
      </c>
      <c r="AH236" s="32">
        <f t="shared" si="86"/>
        <v>373362.961593866</v>
      </c>
      <c r="AI236" s="32">
        <f t="shared" si="87"/>
        <v>0</v>
      </c>
      <c r="AJ236" s="32">
        <f t="shared" si="88"/>
        <v>0</v>
      </c>
      <c r="AK236" s="32">
        <f t="shared" si="101"/>
        <v>0</v>
      </c>
      <c r="AL236" s="32">
        <f t="shared" si="66"/>
        <v>0</v>
      </c>
      <c r="AN236" s="39">
        <f t="shared" si="89"/>
        <v>0.17</v>
      </c>
      <c r="AO236" s="39">
        <f t="shared" si="90"/>
        <v>0.48</v>
      </c>
      <c r="AP236" s="39">
        <f t="shared" si="91"/>
        <v>0.35</v>
      </c>
      <c r="AR236" s="51">
        <f t="shared" si="92"/>
        <v>2972.5233990527631</v>
      </c>
      <c r="AS236" s="51">
        <f t="shared" si="92"/>
        <v>8393.007244384271</v>
      </c>
      <c r="AT236" s="51">
        <f t="shared" si="92"/>
        <v>6119.9011156968645</v>
      </c>
      <c r="AV236" s="7"/>
      <c r="AW236" s="7"/>
      <c r="AX236" s="7"/>
      <c r="AY236" s="7"/>
    </row>
    <row r="237" spans="2:51" s="12" customFormat="1" ht="12.75" hidden="1" customHeight="1" x14ac:dyDescent="0.15">
      <c r="B237" s="16" t="s">
        <v>174</v>
      </c>
      <c r="C237" s="16" t="str">
        <f t="shared" si="71"/>
        <v>Western Asia</v>
      </c>
      <c r="D237" s="16" t="str">
        <f t="shared" si="102"/>
        <v>Middle East and Africa</v>
      </c>
      <c r="E237" s="16" t="str">
        <f t="shared" si="102"/>
        <v/>
      </c>
      <c r="F237" s="32">
        <v>89214.139845311598</v>
      </c>
      <c r="G237" s="32">
        <f t="shared" si="73"/>
        <v>0</v>
      </c>
      <c r="H237" s="32">
        <f t="shared" si="74"/>
        <v>0</v>
      </c>
      <c r="I237" s="32">
        <f t="shared" si="75"/>
        <v>193.10505905064346</v>
      </c>
      <c r="J237" s="32">
        <f t="shared" si="76"/>
        <v>542.41841988654187</v>
      </c>
      <c r="K237" s="32">
        <f t="shared" si="77"/>
        <v>4.137962381107295</v>
      </c>
      <c r="L237" s="32">
        <f t="shared" si="78"/>
        <v>0</v>
      </c>
      <c r="M237" s="32">
        <f t="shared" si="93"/>
        <v>739.66144131829265</v>
      </c>
      <c r="N237" s="32">
        <f t="shared" si="79"/>
        <v>0</v>
      </c>
      <c r="O237" s="32">
        <f t="shared" si="80"/>
        <v>0</v>
      </c>
      <c r="P237" s="32">
        <f t="shared" si="81"/>
        <v>552.25249626168625</v>
      </c>
      <c r="Q237" s="32">
        <f t="shared" si="82"/>
        <v>1551.2381077603056</v>
      </c>
      <c r="R237" s="32">
        <f t="shared" si="83"/>
        <v>11.833972997072756</v>
      </c>
      <c r="S237" s="32">
        <f t="shared" si="84"/>
        <v>0</v>
      </c>
      <c r="T237" s="32">
        <f t="shared" si="94"/>
        <v>2115.3245770190647</v>
      </c>
      <c r="U237" s="32">
        <f t="shared" si="103"/>
        <v>289.85863380923502</v>
      </c>
      <c r="V237" s="32">
        <f t="shared" si="103"/>
        <v>6978.5700918495413</v>
      </c>
      <c r="W237" s="32">
        <f t="shared" si="103"/>
        <v>893.83491399571358</v>
      </c>
      <c r="X237" s="32">
        <f t="shared" si="103"/>
        <v>77886.247022416341</v>
      </c>
      <c r="Y237" s="32">
        <f t="shared" si="103"/>
        <v>266.48808138779827</v>
      </c>
      <c r="Z237" s="32">
        <f t="shared" si="96"/>
        <v>44.155083515608567</v>
      </c>
      <c r="AA237" s="8"/>
      <c r="AB237" s="32">
        <f t="shared" si="97"/>
        <v>32804.97061669817</v>
      </c>
      <c r="AC237" s="32">
        <f t="shared" si="98"/>
        <v>45720.511204779068</v>
      </c>
      <c r="AD237" s="32">
        <f t="shared" si="99"/>
        <v>9943.5602884292493</v>
      </c>
      <c r="AE237" s="32">
        <f t="shared" si="100"/>
        <v>745.09773540496803</v>
      </c>
      <c r="AF237" s="8"/>
      <c r="AG237" s="32">
        <f t="shared" si="85"/>
        <v>0</v>
      </c>
      <c r="AH237" s="32">
        <f t="shared" si="86"/>
        <v>0</v>
      </c>
      <c r="AI237" s="32">
        <f t="shared" si="87"/>
        <v>14960.45293187007</v>
      </c>
      <c r="AJ237" s="32">
        <f t="shared" si="88"/>
        <v>6807.0031845413359</v>
      </c>
      <c r="AK237" s="32">
        <f t="shared" si="101"/>
        <v>67446.683728900185</v>
      </c>
      <c r="AL237" s="32">
        <f t="shared" si="66"/>
        <v>0</v>
      </c>
      <c r="AN237" s="39">
        <f t="shared" si="89"/>
        <v>7.0000000000000007E-2</v>
      </c>
      <c r="AO237" s="39">
        <f t="shared" si="90"/>
        <v>0.57999999999999996</v>
      </c>
      <c r="AP237" s="39">
        <f t="shared" si="91"/>
        <v>0.35</v>
      </c>
      <c r="AR237" s="51">
        <f t="shared" si="92"/>
        <v>148.07272039133454</v>
      </c>
      <c r="AS237" s="51">
        <f t="shared" si="92"/>
        <v>1226.8882546710574</v>
      </c>
      <c r="AT237" s="51">
        <f t="shared" si="92"/>
        <v>740.3636019566726</v>
      </c>
    </row>
    <row r="238" spans="2:51" s="12" customFormat="1" ht="12.75" hidden="1" customHeight="1" x14ac:dyDescent="0.15">
      <c r="B238" s="16" t="s">
        <v>175</v>
      </c>
      <c r="C238" s="16" t="str">
        <f t="shared" si="71"/>
        <v>Central Asia</v>
      </c>
      <c r="D238" s="16" t="str">
        <f t="shared" si="102"/>
        <v>Eastern Europe</v>
      </c>
      <c r="E238" s="16" t="str">
        <f t="shared" si="102"/>
        <v/>
      </c>
      <c r="F238" s="32">
        <v>2828804.00243821</v>
      </c>
      <c r="G238" s="32">
        <f t="shared" si="73"/>
        <v>0</v>
      </c>
      <c r="H238" s="32">
        <f t="shared" si="74"/>
        <v>5442.0822796371513</v>
      </c>
      <c r="I238" s="32">
        <f t="shared" si="75"/>
        <v>14002.359303596219</v>
      </c>
      <c r="J238" s="32">
        <f t="shared" si="76"/>
        <v>241.06722907005286</v>
      </c>
      <c r="K238" s="32">
        <f t="shared" si="77"/>
        <v>61.636765491972774</v>
      </c>
      <c r="L238" s="32">
        <f t="shared" si="78"/>
        <v>0</v>
      </c>
      <c r="M238" s="32">
        <f t="shared" si="93"/>
        <v>19747.145577795396</v>
      </c>
      <c r="N238" s="32">
        <f t="shared" si="79"/>
        <v>0</v>
      </c>
      <c r="O238" s="32">
        <f t="shared" si="80"/>
        <v>72716.721455632418</v>
      </c>
      <c r="P238" s="32">
        <f t="shared" si="81"/>
        <v>187098.54222732878</v>
      </c>
      <c r="Q238" s="32">
        <f t="shared" si="82"/>
        <v>3221.1233949841985</v>
      </c>
      <c r="R238" s="32">
        <f t="shared" si="83"/>
        <v>823.58613438765519</v>
      </c>
      <c r="S238" s="32">
        <f t="shared" si="84"/>
        <v>0</v>
      </c>
      <c r="T238" s="32">
        <f t="shared" si="94"/>
        <v>263859.97321233305</v>
      </c>
      <c r="U238" s="32">
        <f t="shared" si="103"/>
        <v>34007.08552142619</v>
      </c>
      <c r="V238" s="32">
        <f t="shared" si="103"/>
        <v>921373.37006414472</v>
      </c>
      <c r="W238" s="32">
        <f t="shared" si="103"/>
        <v>7324.2107528569504</v>
      </c>
      <c r="X238" s="32">
        <f t="shared" si="103"/>
        <v>1414264.4038385379</v>
      </c>
      <c r="Y238" s="32">
        <f t="shared" si="103"/>
        <v>47672.561541901676</v>
      </c>
      <c r="Z238" s="32">
        <f t="shared" si="96"/>
        <v>120555.25192921376</v>
      </c>
      <c r="AA238" s="8"/>
      <c r="AB238" s="32">
        <f t="shared" si="97"/>
        <v>2286359.7263312028</v>
      </c>
      <c r="AC238" s="32">
        <f t="shared" si="98"/>
        <v>296646.02132803155</v>
      </c>
      <c r="AD238" s="32">
        <f t="shared" si="99"/>
        <v>65880.046263038996</v>
      </c>
      <c r="AE238" s="32">
        <f t="shared" si="100"/>
        <v>179918.20851594201</v>
      </c>
      <c r="AF238" s="8"/>
      <c r="AG238" s="32">
        <f t="shared" si="85"/>
        <v>0</v>
      </c>
      <c r="AH238" s="32">
        <f t="shared" si="86"/>
        <v>233678.16358821248</v>
      </c>
      <c r="AI238" s="32">
        <f t="shared" si="87"/>
        <v>1385919.6223597554</v>
      </c>
      <c r="AJ238" s="32">
        <f t="shared" si="88"/>
        <v>73408.312504472284</v>
      </c>
      <c r="AK238" s="32">
        <f t="shared" si="101"/>
        <v>1135797.90398577</v>
      </c>
      <c r="AL238" s="32">
        <f t="shared" si="66"/>
        <v>0</v>
      </c>
      <c r="AN238" s="39">
        <f t="shared" si="89"/>
        <v>0.03</v>
      </c>
      <c r="AO238" s="39">
        <f t="shared" si="90"/>
        <v>0.74</v>
      </c>
      <c r="AP238" s="39">
        <f t="shared" si="91"/>
        <v>0.23</v>
      </c>
      <c r="AR238" s="51">
        <f t="shared" si="92"/>
        <v>7915.7991963699915</v>
      </c>
      <c r="AS238" s="51">
        <f t="shared" si="92"/>
        <v>195256.38017712644</v>
      </c>
      <c r="AT238" s="51">
        <f t="shared" si="92"/>
        <v>60687.793838836602</v>
      </c>
      <c r="AV238" s="7"/>
      <c r="AW238" s="7"/>
      <c r="AX238" s="7"/>
      <c r="AY238" s="7"/>
    </row>
    <row r="239" spans="2:51" s="12" customFormat="1" ht="12.75" hidden="1" customHeight="1" x14ac:dyDescent="0.15">
      <c r="B239" s="16" t="s">
        <v>176</v>
      </c>
      <c r="C239" s="16" t="str">
        <f t="shared" si="71"/>
        <v>Eastern Africa</v>
      </c>
      <c r="D239" s="16" t="str">
        <f t="shared" si="102"/>
        <v>Middle East and Africa</v>
      </c>
      <c r="E239" s="16" t="str">
        <f t="shared" si="102"/>
        <v/>
      </c>
      <c r="F239" s="32">
        <v>585520.48567807605</v>
      </c>
      <c r="G239" s="32">
        <f t="shared" si="73"/>
        <v>404.00265434608002</v>
      </c>
      <c r="H239" s="32">
        <f t="shared" si="74"/>
        <v>0</v>
      </c>
      <c r="I239" s="32">
        <f t="shared" si="75"/>
        <v>192.59108641994081</v>
      </c>
      <c r="J239" s="32">
        <f t="shared" si="76"/>
        <v>259.40712064936673</v>
      </c>
      <c r="K239" s="32">
        <f t="shared" si="77"/>
        <v>173.37460421171571</v>
      </c>
      <c r="L239" s="32">
        <f t="shared" si="78"/>
        <v>0</v>
      </c>
      <c r="M239" s="32">
        <f t="shared" si="93"/>
        <v>1029.3754656271033</v>
      </c>
      <c r="N239" s="32">
        <f t="shared" si="79"/>
        <v>19429.918438259872</v>
      </c>
      <c r="O239" s="32">
        <f t="shared" si="80"/>
        <v>0</v>
      </c>
      <c r="P239" s="32">
        <f t="shared" si="81"/>
        <v>9262.3874145880764</v>
      </c>
      <c r="Q239" s="32">
        <f t="shared" si="82"/>
        <v>12475.807132206133</v>
      </c>
      <c r="R239" s="32">
        <f t="shared" si="83"/>
        <v>8338.198729292355</v>
      </c>
      <c r="S239" s="32">
        <f t="shared" si="84"/>
        <v>0</v>
      </c>
      <c r="T239" s="32">
        <f t="shared" si="94"/>
        <v>49506.311714346433</v>
      </c>
      <c r="U239" s="32">
        <f t="shared" si="103"/>
        <v>44564.893787097863</v>
      </c>
      <c r="V239" s="32">
        <f t="shared" si="103"/>
        <v>464282.6062187624</v>
      </c>
      <c r="W239" s="32">
        <f t="shared" si="103"/>
        <v>8408.511294579228</v>
      </c>
      <c r="X239" s="32">
        <f t="shared" si="103"/>
        <v>4224.6740155881926</v>
      </c>
      <c r="Y239" s="32">
        <f t="shared" si="103"/>
        <v>12893.339949941486</v>
      </c>
      <c r="Z239" s="32">
        <f t="shared" si="96"/>
        <v>610.77323213336058</v>
      </c>
      <c r="AA239" s="8"/>
      <c r="AB239" s="32">
        <f t="shared" si="97"/>
        <v>333283.60724890104</v>
      </c>
      <c r="AC239" s="32">
        <f t="shared" si="98"/>
        <v>224995.29249787272</v>
      </c>
      <c r="AD239" s="32">
        <f t="shared" si="99"/>
        <v>16055.69816887378</v>
      </c>
      <c r="AE239" s="32">
        <f t="shared" si="100"/>
        <v>11185.887762427263</v>
      </c>
      <c r="AF239" s="8"/>
      <c r="AG239" s="32">
        <f t="shared" si="85"/>
        <v>287340.60667155316</v>
      </c>
      <c r="AH239" s="32">
        <f t="shared" si="86"/>
        <v>0</v>
      </c>
      <c r="AI239" s="32">
        <f t="shared" si="87"/>
        <v>153123.44374897628</v>
      </c>
      <c r="AJ239" s="32">
        <f t="shared" si="88"/>
        <v>56743.844203936576</v>
      </c>
      <c r="AK239" s="32">
        <f t="shared" si="101"/>
        <v>88312.591053610013</v>
      </c>
      <c r="AL239" s="32">
        <f t="shared" si="66"/>
        <v>0</v>
      </c>
      <c r="AN239" s="39">
        <f t="shared" si="89"/>
        <v>0.36</v>
      </c>
      <c r="AO239" s="39">
        <f t="shared" si="90"/>
        <v>0.49</v>
      </c>
      <c r="AP239" s="39">
        <f t="shared" si="91"/>
        <v>0.14000000000000001</v>
      </c>
      <c r="AR239" s="51">
        <f t="shared" si="92"/>
        <v>17822.272217164715</v>
      </c>
      <c r="AS239" s="51">
        <f t="shared" si="92"/>
        <v>24258.092740029751</v>
      </c>
      <c r="AT239" s="51">
        <f t="shared" si="92"/>
        <v>6930.8836400085011</v>
      </c>
    </row>
    <row r="240" spans="2:51" s="12" customFormat="1" ht="12.75" hidden="1" customHeight="1" x14ac:dyDescent="0.15">
      <c r="B240" s="16" t="s">
        <v>177</v>
      </c>
      <c r="C240" s="16" t="str">
        <f t="shared" si="71"/>
        <v>Pacific Islands</v>
      </c>
      <c r="D240" s="16" t="str">
        <f t="shared" si="102"/>
        <v/>
      </c>
      <c r="E240" s="16" t="str">
        <f t="shared" si="102"/>
        <v/>
      </c>
      <c r="F240" s="32">
        <v>935.40835821628502</v>
      </c>
      <c r="G240" s="32">
        <f t="shared" si="73"/>
        <v>0</v>
      </c>
      <c r="H240" s="32">
        <f t="shared" si="74"/>
        <v>0</v>
      </c>
      <c r="I240" s="32">
        <f t="shared" si="75"/>
        <v>0</v>
      </c>
      <c r="J240" s="32">
        <f t="shared" si="76"/>
        <v>0</v>
      </c>
      <c r="K240" s="32">
        <f t="shared" si="77"/>
        <v>0</v>
      </c>
      <c r="L240" s="32">
        <f t="shared" si="78"/>
        <v>0</v>
      </c>
      <c r="M240" s="32">
        <f t="shared" si="93"/>
        <v>0</v>
      </c>
      <c r="N240" s="32">
        <f t="shared" si="79"/>
        <v>0</v>
      </c>
      <c r="O240" s="32">
        <f t="shared" si="80"/>
        <v>0</v>
      </c>
      <c r="P240" s="32">
        <f t="shared" si="81"/>
        <v>0</v>
      </c>
      <c r="Q240" s="32">
        <f t="shared" si="82"/>
        <v>0</v>
      </c>
      <c r="R240" s="32">
        <f t="shared" si="83"/>
        <v>0</v>
      </c>
      <c r="S240" s="32">
        <f t="shared" si="84"/>
        <v>0</v>
      </c>
      <c r="T240" s="32">
        <f t="shared" si="94"/>
        <v>0</v>
      </c>
      <c r="U240" s="32">
        <f t="shared" si="103"/>
        <v>250.10444659440586</v>
      </c>
      <c r="V240" s="32">
        <f t="shared" si="103"/>
        <v>294.27617778270394</v>
      </c>
      <c r="W240" s="32">
        <f t="shared" si="103"/>
        <v>29.65843346879101</v>
      </c>
      <c r="X240" s="32">
        <f t="shared" si="103"/>
        <v>0</v>
      </c>
      <c r="Y240" s="32">
        <f t="shared" si="103"/>
        <v>30.880412497378963</v>
      </c>
      <c r="Z240" s="32">
        <f t="shared" si="96"/>
        <v>330.48888787300518</v>
      </c>
      <c r="AA240" s="8"/>
      <c r="AB240" s="32">
        <f t="shared" si="97"/>
        <v>913.94006919860806</v>
      </c>
      <c r="AC240" s="32">
        <f t="shared" si="98"/>
        <v>0</v>
      </c>
      <c r="AD240" s="32">
        <f t="shared" si="99"/>
        <v>0</v>
      </c>
      <c r="AE240" s="32">
        <f t="shared" si="100"/>
        <v>21.4682890176773</v>
      </c>
      <c r="AF240" s="8"/>
      <c r="AG240" s="32">
        <f t="shared" si="85"/>
        <v>0</v>
      </c>
      <c r="AH240" s="32">
        <f t="shared" si="86"/>
        <v>0</v>
      </c>
      <c r="AI240" s="32">
        <f t="shared" si="87"/>
        <v>0</v>
      </c>
      <c r="AJ240" s="32">
        <f t="shared" si="88"/>
        <v>0</v>
      </c>
      <c r="AK240" s="32">
        <f t="shared" si="101"/>
        <v>0</v>
      </c>
      <c r="AL240" s="32">
        <f t="shared" si="66"/>
        <v>0</v>
      </c>
      <c r="AN240" s="39">
        <f t="shared" si="89"/>
        <v>0.31</v>
      </c>
      <c r="AO240" s="39">
        <f t="shared" si="90"/>
        <v>0.55000000000000004</v>
      </c>
      <c r="AP240" s="39">
        <f t="shared" si="91"/>
        <v>0.14000000000000001</v>
      </c>
      <c r="AR240" s="51">
        <f t="shared" si="92"/>
        <v>0</v>
      </c>
      <c r="AS240" s="51">
        <f t="shared" si="92"/>
        <v>0</v>
      </c>
      <c r="AT240" s="51">
        <f t="shared" si="92"/>
        <v>0</v>
      </c>
      <c r="AV240" s="7"/>
      <c r="AW240" s="7"/>
      <c r="AX240" s="7"/>
      <c r="AY240" s="7"/>
    </row>
    <row r="241" spans="2:51" s="12" customFormat="1" ht="12.75" hidden="1" customHeight="1" x14ac:dyDescent="0.15">
      <c r="B241" s="16" t="s">
        <v>178</v>
      </c>
      <c r="C241" s="16" t="str">
        <f t="shared" si="71"/>
        <v>Western Asia</v>
      </c>
      <c r="D241" s="16" t="str">
        <f t="shared" si="102"/>
        <v>Middle East and Africa</v>
      </c>
      <c r="E241" s="16" t="str">
        <f t="shared" si="102"/>
        <v/>
      </c>
      <c r="F241" s="32">
        <v>17306.700223803498</v>
      </c>
      <c r="G241" s="32">
        <f t="shared" si="73"/>
        <v>0</v>
      </c>
      <c r="H241" s="32">
        <f t="shared" si="74"/>
        <v>0</v>
      </c>
      <c r="I241" s="32">
        <f t="shared" si="75"/>
        <v>0</v>
      </c>
      <c r="J241" s="32">
        <f t="shared" si="76"/>
        <v>0</v>
      </c>
      <c r="K241" s="32">
        <f t="shared" si="77"/>
        <v>0</v>
      </c>
      <c r="L241" s="32">
        <f t="shared" si="78"/>
        <v>0</v>
      </c>
      <c r="M241" s="32">
        <f t="shared" si="93"/>
        <v>0</v>
      </c>
      <c r="N241" s="32">
        <f t="shared" si="79"/>
        <v>0</v>
      </c>
      <c r="O241" s="32">
        <f t="shared" si="80"/>
        <v>0</v>
      </c>
      <c r="P241" s="32">
        <f t="shared" si="81"/>
        <v>0</v>
      </c>
      <c r="Q241" s="32">
        <f t="shared" si="82"/>
        <v>0</v>
      </c>
      <c r="R241" s="32">
        <f t="shared" si="83"/>
        <v>0</v>
      </c>
      <c r="S241" s="32">
        <f t="shared" si="84"/>
        <v>0</v>
      </c>
      <c r="T241" s="32">
        <f t="shared" si="94"/>
        <v>0</v>
      </c>
      <c r="U241" s="32">
        <f t="shared" si="103"/>
        <v>1.600482394022005</v>
      </c>
      <c r="V241" s="32">
        <f t="shared" si="103"/>
        <v>622.07706590910038</v>
      </c>
      <c r="W241" s="32">
        <f t="shared" si="103"/>
        <v>520.19846495678644</v>
      </c>
      <c r="X241" s="32">
        <f t="shared" si="103"/>
        <v>15298.164235396946</v>
      </c>
      <c r="Y241" s="32">
        <f t="shared" si="103"/>
        <v>233.2718782186499</v>
      </c>
      <c r="Z241" s="32">
        <f t="shared" si="96"/>
        <v>631.38809692799623</v>
      </c>
      <c r="AA241" s="8"/>
      <c r="AB241" s="32">
        <f t="shared" si="97"/>
        <v>16364.461614966338</v>
      </c>
      <c r="AC241" s="32">
        <f t="shared" si="98"/>
        <v>942.238608837127</v>
      </c>
      <c r="AD241" s="32">
        <f t="shared" si="99"/>
        <v>0</v>
      </c>
      <c r="AE241" s="32">
        <f t="shared" si="100"/>
        <v>0</v>
      </c>
      <c r="AF241" s="8"/>
      <c r="AG241" s="32">
        <f t="shared" si="85"/>
        <v>0</v>
      </c>
      <c r="AH241" s="32">
        <f t="shared" si="86"/>
        <v>0</v>
      </c>
      <c r="AI241" s="32">
        <f t="shared" si="87"/>
        <v>0</v>
      </c>
      <c r="AJ241" s="32">
        <f t="shared" si="88"/>
        <v>0</v>
      </c>
      <c r="AK241" s="32">
        <f t="shared" si="101"/>
        <v>17306.700223803498</v>
      </c>
      <c r="AL241" s="32">
        <f t="shared" si="66"/>
        <v>0</v>
      </c>
      <c r="AN241" s="39">
        <f t="shared" si="89"/>
        <v>7.0000000000000007E-2</v>
      </c>
      <c r="AO241" s="39">
        <f t="shared" si="90"/>
        <v>0.57999999999999996</v>
      </c>
      <c r="AP241" s="39">
        <f t="shared" si="91"/>
        <v>0.35</v>
      </c>
      <c r="AR241" s="51">
        <f t="shared" si="92"/>
        <v>0</v>
      </c>
      <c r="AS241" s="51">
        <f t="shared" si="92"/>
        <v>0</v>
      </c>
      <c r="AT241" s="51">
        <f t="shared" si="92"/>
        <v>0</v>
      </c>
    </row>
    <row r="242" spans="2:51" s="12" customFormat="1" ht="12.75" hidden="1" customHeight="1" x14ac:dyDescent="0.15">
      <c r="B242" s="16" t="s">
        <v>179</v>
      </c>
      <c r="C242" s="16" t="str">
        <f t="shared" si="71"/>
        <v>Central Asia</v>
      </c>
      <c r="D242" s="16" t="str">
        <f t="shared" si="102"/>
        <v>Eastern Europe</v>
      </c>
      <c r="E242" s="16" t="str">
        <f t="shared" si="102"/>
        <v/>
      </c>
      <c r="F242" s="32">
        <v>198767.53451210199</v>
      </c>
      <c r="G242" s="32">
        <f t="shared" si="73"/>
        <v>0</v>
      </c>
      <c r="H242" s="32">
        <f t="shared" si="74"/>
        <v>0</v>
      </c>
      <c r="I242" s="32">
        <f t="shared" si="75"/>
        <v>722.23495819041375</v>
      </c>
      <c r="J242" s="32">
        <f t="shared" si="76"/>
        <v>9914.6036322892323</v>
      </c>
      <c r="K242" s="32">
        <f t="shared" si="77"/>
        <v>0</v>
      </c>
      <c r="L242" s="32">
        <f t="shared" si="78"/>
        <v>0</v>
      </c>
      <c r="M242" s="32">
        <f t="shared" si="93"/>
        <v>10636.838590479647</v>
      </c>
      <c r="N242" s="32">
        <f t="shared" si="79"/>
        <v>0</v>
      </c>
      <c r="O242" s="32">
        <f t="shared" si="80"/>
        <v>0</v>
      </c>
      <c r="P242" s="32">
        <f t="shared" si="81"/>
        <v>257.24206186725866</v>
      </c>
      <c r="Q242" s="32">
        <f t="shared" si="82"/>
        <v>3531.3343006228165</v>
      </c>
      <c r="R242" s="32">
        <f t="shared" si="83"/>
        <v>0</v>
      </c>
      <c r="S242" s="32">
        <f t="shared" si="84"/>
        <v>0</v>
      </c>
      <c r="T242" s="32">
        <f t="shared" si="94"/>
        <v>3788.5763624900751</v>
      </c>
      <c r="U242" s="32">
        <f t="shared" si="103"/>
        <v>8528.9490761998459</v>
      </c>
      <c r="V242" s="32">
        <f t="shared" si="103"/>
        <v>87907.421508610321</v>
      </c>
      <c r="W242" s="32">
        <f t="shared" si="103"/>
        <v>1396.3086083889712</v>
      </c>
      <c r="X242" s="32">
        <f t="shared" si="103"/>
        <v>80155.990788327588</v>
      </c>
      <c r="Y242" s="32">
        <f t="shared" si="103"/>
        <v>6353.4496866903555</v>
      </c>
      <c r="Z242" s="32">
        <f t="shared" si="96"/>
        <v>-1.0908482363447547E-4</v>
      </c>
      <c r="AA242" s="8"/>
      <c r="AB242" s="32">
        <f t="shared" si="97"/>
        <v>7334.8758802413822</v>
      </c>
      <c r="AC242" s="32">
        <f t="shared" si="98"/>
        <v>53152.428074002193</v>
      </c>
      <c r="AD242" s="32">
        <f t="shared" si="99"/>
        <v>131310.68510574099</v>
      </c>
      <c r="AE242" s="32">
        <f t="shared" si="100"/>
        <v>6969.5454521179199</v>
      </c>
      <c r="AF242" s="8"/>
      <c r="AG242" s="32">
        <f t="shared" si="85"/>
        <v>0</v>
      </c>
      <c r="AH242" s="32">
        <f t="shared" si="86"/>
        <v>0</v>
      </c>
      <c r="AI242" s="32">
        <f t="shared" si="87"/>
        <v>26159.616326356685</v>
      </c>
      <c r="AJ242" s="32">
        <f t="shared" si="88"/>
        <v>172607.91818574531</v>
      </c>
      <c r="AK242" s="32">
        <f t="shared" si="101"/>
        <v>0</v>
      </c>
      <c r="AL242" s="32">
        <f t="shared" si="66"/>
        <v>0</v>
      </c>
      <c r="AN242" s="39">
        <f t="shared" si="89"/>
        <v>0.03</v>
      </c>
      <c r="AO242" s="39">
        <f t="shared" si="90"/>
        <v>0.74</v>
      </c>
      <c r="AP242" s="39">
        <f t="shared" si="91"/>
        <v>0.23</v>
      </c>
      <c r="AR242" s="51">
        <f t="shared" si="92"/>
        <v>113.65729087470226</v>
      </c>
      <c r="AS242" s="51">
        <f t="shared" si="92"/>
        <v>2803.5465082426554</v>
      </c>
      <c r="AT242" s="51">
        <f t="shared" si="92"/>
        <v>871.37256337271731</v>
      </c>
      <c r="AV242" s="7"/>
      <c r="AW242" s="7"/>
      <c r="AX242" s="7"/>
      <c r="AY242" s="7"/>
    </row>
    <row r="243" spans="2:51" s="12" customFormat="1" ht="12.75" hidden="1" customHeight="1" x14ac:dyDescent="0.15">
      <c r="B243" s="16" t="s">
        <v>180</v>
      </c>
      <c r="C243" s="16" t="str">
        <f t="shared" si="71"/>
        <v>South-eastern Asia</v>
      </c>
      <c r="D243" s="16" t="str">
        <f t="shared" si="102"/>
        <v>Asia (Sans Japan)</v>
      </c>
      <c r="E243" s="16" t="str">
        <f t="shared" si="102"/>
        <v/>
      </c>
      <c r="F243" s="32">
        <v>231086.28127342401</v>
      </c>
      <c r="G243" s="32">
        <f t="shared" si="73"/>
        <v>1355.9859666348932</v>
      </c>
      <c r="H243" s="32">
        <f t="shared" si="74"/>
        <v>1560.6830480927026</v>
      </c>
      <c r="I243" s="32">
        <f t="shared" si="75"/>
        <v>0</v>
      </c>
      <c r="J243" s="32">
        <f t="shared" si="76"/>
        <v>0</v>
      </c>
      <c r="K243" s="32">
        <f t="shared" si="77"/>
        <v>0</v>
      </c>
      <c r="L243" s="32">
        <f t="shared" si="78"/>
        <v>0</v>
      </c>
      <c r="M243" s="32">
        <f t="shared" si="93"/>
        <v>2916.6690147275958</v>
      </c>
      <c r="N243" s="32">
        <f t="shared" si="79"/>
        <v>3190.1264640359427</v>
      </c>
      <c r="O243" s="32">
        <f t="shared" si="80"/>
        <v>3671.7019321729999</v>
      </c>
      <c r="P243" s="32">
        <f t="shared" si="81"/>
        <v>0</v>
      </c>
      <c r="Q243" s="32">
        <f t="shared" si="82"/>
        <v>0</v>
      </c>
      <c r="R243" s="32">
        <f t="shared" si="83"/>
        <v>0</v>
      </c>
      <c r="S243" s="32">
        <f t="shared" si="84"/>
        <v>0</v>
      </c>
      <c r="T243" s="32">
        <f t="shared" si="94"/>
        <v>6861.8283962089426</v>
      </c>
      <c r="U243" s="32">
        <f t="shared" si="103"/>
        <v>132086.74622657782</v>
      </c>
      <c r="V243" s="32">
        <f t="shared" si="103"/>
        <v>85388.729734213499</v>
      </c>
      <c r="W243" s="32">
        <f t="shared" si="103"/>
        <v>1891.3579767578183</v>
      </c>
      <c r="X243" s="32">
        <f t="shared" si="103"/>
        <v>1475.941425195819</v>
      </c>
      <c r="Y243" s="32">
        <f t="shared" si="103"/>
        <v>465.00850735963024</v>
      </c>
      <c r="Z243" s="32">
        <f t="shared" si="96"/>
        <v>-7.6170836109668016E-6</v>
      </c>
      <c r="AA243" s="8"/>
      <c r="AB243" s="32">
        <f t="shared" si="97"/>
        <v>34697.342352628591</v>
      </c>
      <c r="AC243" s="32">
        <f t="shared" si="98"/>
        <v>90281.289946436795</v>
      </c>
      <c r="AD243" s="32">
        <f t="shared" si="99"/>
        <v>106107.6489743584</v>
      </c>
      <c r="AE243" s="32">
        <f t="shared" si="100"/>
        <v>0</v>
      </c>
      <c r="AF243" s="8"/>
      <c r="AG243" s="32">
        <f t="shared" si="85"/>
        <v>93239.640221954338</v>
      </c>
      <c r="AH243" s="32">
        <f t="shared" si="86"/>
        <v>137846.64105146966</v>
      </c>
      <c r="AI243" s="32">
        <f t="shared" si="87"/>
        <v>0</v>
      </c>
      <c r="AJ243" s="32">
        <f t="shared" si="88"/>
        <v>0</v>
      </c>
      <c r="AK243" s="32">
        <f t="shared" si="101"/>
        <v>0</v>
      </c>
      <c r="AL243" s="32">
        <f t="shared" si="66"/>
        <v>0</v>
      </c>
      <c r="AN243" s="39">
        <f t="shared" si="89"/>
        <v>0.28000000000000003</v>
      </c>
      <c r="AO243" s="39">
        <f t="shared" si="90"/>
        <v>0.55000000000000004</v>
      </c>
      <c r="AP243" s="39">
        <f t="shared" si="91"/>
        <v>0.17</v>
      </c>
      <c r="AR243" s="51">
        <f t="shared" si="92"/>
        <v>1921.3119509385042</v>
      </c>
      <c r="AS243" s="51">
        <f t="shared" si="92"/>
        <v>3774.0056179149187</v>
      </c>
      <c r="AT243" s="51">
        <f t="shared" si="92"/>
        <v>1166.5108273555204</v>
      </c>
    </row>
    <row r="244" spans="2:51" s="12" customFormat="1" ht="12.75" hidden="1" customHeight="1" x14ac:dyDescent="0.15">
      <c r="B244" s="16" t="s">
        <v>181</v>
      </c>
      <c r="C244" s="16" t="str">
        <f t="shared" si="71"/>
        <v>Northern Europe</v>
      </c>
      <c r="D244" s="16" t="str">
        <f t="shared" si="102"/>
        <v>Eastern Europe</v>
      </c>
      <c r="E244" s="16" t="str">
        <f t="shared" si="102"/>
        <v>EU</v>
      </c>
      <c r="F244" s="32">
        <v>64081.662000208999</v>
      </c>
      <c r="G244" s="32">
        <f t="shared" si="73"/>
        <v>0</v>
      </c>
      <c r="H244" s="32">
        <f t="shared" si="74"/>
        <v>12.038251687633124</v>
      </c>
      <c r="I244" s="32">
        <f t="shared" si="75"/>
        <v>0</v>
      </c>
      <c r="J244" s="32">
        <f t="shared" si="76"/>
        <v>0</v>
      </c>
      <c r="K244" s="32">
        <f t="shared" si="77"/>
        <v>0</v>
      </c>
      <c r="L244" s="32">
        <f t="shared" si="78"/>
        <v>0</v>
      </c>
      <c r="M244" s="32">
        <f t="shared" si="93"/>
        <v>12.038251687633124</v>
      </c>
      <c r="N244" s="32">
        <f t="shared" si="79"/>
        <v>0</v>
      </c>
      <c r="O244" s="32">
        <f t="shared" si="80"/>
        <v>10184.666509379504</v>
      </c>
      <c r="P244" s="32">
        <f t="shared" si="81"/>
        <v>0</v>
      </c>
      <c r="Q244" s="32">
        <f t="shared" si="82"/>
        <v>0</v>
      </c>
      <c r="R244" s="32">
        <f t="shared" si="83"/>
        <v>0</v>
      </c>
      <c r="S244" s="32">
        <f t="shared" si="84"/>
        <v>0</v>
      </c>
      <c r="T244" s="32">
        <f t="shared" si="94"/>
        <v>10184.666509379504</v>
      </c>
      <c r="U244" s="32">
        <f t="shared" si="103"/>
        <v>28836.89222901408</v>
      </c>
      <c r="V244" s="32">
        <f t="shared" si="103"/>
        <v>22784.028795762242</v>
      </c>
      <c r="W244" s="32">
        <f t="shared" si="103"/>
        <v>900.12194102874116</v>
      </c>
      <c r="X244" s="32">
        <f t="shared" si="103"/>
        <v>0</v>
      </c>
      <c r="Y244" s="32">
        <f t="shared" si="103"/>
        <v>580.73239935113293</v>
      </c>
      <c r="Z244" s="32">
        <f t="shared" si="96"/>
        <v>783.18187398566806</v>
      </c>
      <c r="AA244" s="8"/>
      <c r="AB244" s="32">
        <f t="shared" si="97"/>
        <v>63708.481355219999</v>
      </c>
      <c r="AC244" s="32">
        <f t="shared" si="98"/>
        <v>279.15120315551701</v>
      </c>
      <c r="AD244" s="32">
        <f t="shared" si="99"/>
        <v>0</v>
      </c>
      <c r="AE244" s="32">
        <f t="shared" si="100"/>
        <v>94.029441833496094</v>
      </c>
      <c r="AF244" s="8"/>
      <c r="AG244" s="32">
        <f t="shared" si="85"/>
        <v>0</v>
      </c>
      <c r="AH244" s="32">
        <f t="shared" si="86"/>
        <v>64081.662000208999</v>
      </c>
      <c r="AI244" s="32">
        <f t="shared" si="87"/>
        <v>0</v>
      </c>
      <c r="AJ244" s="32">
        <f t="shared" si="88"/>
        <v>0</v>
      </c>
      <c r="AK244" s="32">
        <f t="shared" si="101"/>
        <v>0</v>
      </c>
      <c r="AL244" s="32">
        <f t="shared" si="66"/>
        <v>0</v>
      </c>
      <c r="AN244" s="39">
        <f t="shared" si="89"/>
        <v>0.34</v>
      </c>
      <c r="AO244" s="39">
        <f t="shared" si="90"/>
        <v>0.44</v>
      </c>
      <c r="AP244" s="39">
        <f t="shared" si="91"/>
        <v>0.22</v>
      </c>
      <c r="AR244" s="51">
        <f t="shared" si="92"/>
        <v>3462.7866131890314</v>
      </c>
      <c r="AS244" s="51">
        <f t="shared" si="92"/>
        <v>4481.2532641269818</v>
      </c>
      <c r="AT244" s="51">
        <f t="shared" si="92"/>
        <v>2240.6266320634909</v>
      </c>
      <c r="AV244" s="7"/>
      <c r="AW244" s="7"/>
      <c r="AX244" s="7"/>
      <c r="AY244" s="7"/>
    </row>
    <row r="245" spans="2:51" s="12" customFormat="1" ht="12.75" hidden="1" customHeight="1" x14ac:dyDescent="0.15">
      <c r="B245" s="16" t="s">
        <v>182</v>
      </c>
      <c r="C245" s="16" t="str">
        <f t="shared" si="71"/>
        <v>Western Asia</v>
      </c>
      <c r="D245" s="16" t="str">
        <f t="shared" si="102"/>
        <v>Middle East and Africa</v>
      </c>
      <c r="E245" s="16" t="str">
        <f t="shared" si="102"/>
        <v/>
      </c>
      <c r="F245" s="32">
        <v>10139.923343181599</v>
      </c>
      <c r="G245" s="32">
        <f t="shared" si="73"/>
        <v>0</v>
      </c>
      <c r="H245" s="32">
        <f t="shared" si="74"/>
        <v>0</v>
      </c>
      <c r="I245" s="32">
        <f t="shared" si="75"/>
        <v>0</v>
      </c>
      <c r="J245" s="32">
        <f t="shared" si="76"/>
        <v>1068.493479982383</v>
      </c>
      <c r="K245" s="32">
        <f t="shared" si="77"/>
        <v>0</v>
      </c>
      <c r="L245" s="32">
        <f t="shared" si="78"/>
        <v>0</v>
      </c>
      <c r="M245" s="32">
        <f t="shared" si="93"/>
        <v>1068.493479982383</v>
      </c>
      <c r="N245" s="32">
        <f t="shared" si="79"/>
        <v>0</v>
      </c>
      <c r="O245" s="32">
        <f t="shared" si="80"/>
        <v>0</v>
      </c>
      <c r="P245" s="32">
        <f t="shared" si="81"/>
        <v>0</v>
      </c>
      <c r="Q245" s="32">
        <f t="shared" si="82"/>
        <v>2065.6264398938652</v>
      </c>
      <c r="R245" s="32">
        <f t="shared" si="83"/>
        <v>0</v>
      </c>
      <c r="S245" s="32">
        <f t="shared" si="84"/>
        <v>0</v>
      </c>
      <c r="T245" s="32">
        <f t="shared" si="94"/>
        <v>2065.6264398938652</v>
      </c>
      <c r="U245" s="32">
        <f t="shared" si="103"/>
        <v>373.55471358063181</v>
      </c>
      <c r="V245" s="32">
        <f t="shared" si="103"/>
        <v>5359.5332146722449</v>
      </c>
      <c r="W245" s="32">
        <f t="shared" si="103"/>
        <v>514.08346548805753</v>
      </c>
      <c r="X245" s="32">
        <f t="shared" si="103"/>
        <v>462.12313540795827</v>
      </c>
      <c r="Y245" s="32">
        <f t="shared" si="103"/>
        <v>99.454585529760735</v>
      </c>
      <c r="Z245" s="32">
        <f t="shared" si="96"/>
        <v>197.05430862669709</v>
      </c>
      <c r="AA245" s="8"/>
      <c r="AB245" s="32">
        <f t="shared" si="97"/>
        <v>419.70257997512726</v>
      </c>
      <c r="AC245" s="32">
        <f t="shared" si="98"/>
        <v>2239.8779222965159</v>
      </c>
      <c r="AD245" s="32">
        <f t="shared" si="99"/>
        <v>7478.2137925624702</v>
      </c>
      <c r="AE245" s="32">
        <f t="shared" si="100"/>
        <v>2.1290483474731401</v>
      </c>
      <c r="AF245" s="8"/>
      <c r="AG245" s="32">
        <f t="shared" si="85"/>
        <v>0</v>
      </c>
      <c r="AH245" s="32">
        <f t="shared" si="86"/>
        <v>0</v>
      </c>
      <c r="AI245" s="32">
        <f t="shared" si="87"/>
        <v>0</v>
      </c>
      <c r="AJ245" s="32">
        <f t="shared" si="88"/>
        <v>10139.923343181599</v>
      </c>
      <c r="AK245" s="32">
        <f t="shared" si="101"/>
        <v>0</v>
      </c>
      <c r="AL245" s="32">
        <f t="shared" si="66"/>
        <v>0</v>
      </c>
      <c r="AN245" s="39">
        <f t="shared" si="89"/>
        <v>7.0000000000000007E-2</v>
      </c>
      <c r="AO245" s="39">
        <f t="shared" si="90"/>
        <v>0.57999999999999996</v>
      </c>
      <c r="AP245" s="39">
        <f t="shared" si="91"/>
        <v>0.35</v>
      </c>
      <c r="AR245" s="51">
        <f t="shared" si="92"/>
        <v>144.59385079257058</v>
      </c>
      <c r="AS245" s="51">
        <f t="shared" si="92"/>
        <v>1198.0633351384417</v>
      </c>
      <c r="AT245" s="51">
        <f t="shared" si="92"/>
        <v>722.9692539628528</v>
      </c>
    </row>
    <row r="246" spans="2:51" s="12" customFormat="1" ht="12.75" hidden="1" customHeight="1" x14ac:dyDescent="0.15">
      <c r="B246" s="16" t="s">
        <v>183</v>
      </c>
      <c r="C246" s="16" t="str">
        <f t="shared" si="71"/>
        <v>Southern Africa</v>
      </c>
      <c r="D246" s="16" t="str">
        <f t="shared" ref="D246:E261" si="104">IF(D449&lt;&gt;"",D449,"")</f>
        <v>Middle East and Africa</v>
      </c>
      <c r="E246" s="16" t="str">
        <f t="shared" si="104"/>
        <v/>
      </c>
      <c r="F246" s="32">
        <v>30499.235083997199</v>
      </c>
      <c r="G246" s="32">
        <f t="shared" si="73"/>
        <v>0</v>
      </c>
      <c r="H246" s="32">
        <f t="shared" si="74"/>
        <v>21.738763671929487</v>
      </c>
      <c r="I246" s="32">
        <f t="shared" si="75"/>
        <v>0</v>
      </c>
      <c r="J246" s="32">
        <f t="shared" si="76"/>
        <v>0</v>
      </c>
      <c r="K246" s="32">
        <f t="shared" si="77"/>
        <v>0</v>
      </c>
      <c r="L246" s="32">
        <f t="shared" si="78"/>
        <v>0</v>
      </c>
      <c r="M246" s="32">
        <f t="shared" si="93"/>
        <v>21.738763671929487</v>
      </c>
      <c r="N246" s="32">
        <f t="shared" si="79"/>
        <v>0</v>
      </c>
      <c r="O246" s="32">
        <f t="shared" si="80"/>
        <v>3339.968262344004</v>
      </c>
      <c r="P246" s="32">
        <f t="shared" si="81"/>
        <v>0</v>
      </c>
      <c r="Q246" s="32">
        <f t="shared" si="82"/>
        <v>0</v>
      </c>
      <c r="R246" s="32">
        <f t="shared" si="83"/>
        <v>0</v>
      </c>
      <c r="S246" s="32">
        <f t="shared" si="84"/>
        <v>0</v>
      </c>
      <c r="T246" s="32">
        <f t="shared" si="94"/>
        <v>3339.968262344004</v>
      </c>
      <c r="U246" s="32">
        <f t="shared" si="103"/>
        <v>297.29456306059228</v>
      </c>
      <c r="V246" s="32">
        <f t="shared" si="103"/>
        <v>26228.296372246616</v>
      </c>
      <c r="W246" s="32">
        <f t="shared" si="103"/>
        <v>611.93714406561503</v>
      </c>
      <c r="X246" s="32">
        <f t="shared" si="103"/>
        <v>0</v>
      </c>
      <c r="Y246" s="32">
        <f t="shared" si="103"/>
        <v>1006.8639562343918</v>
      </c>
      <c r="Z246" s="32">
        <f t="shared" si="96"/>
        <v>-1006.8639776259479</v>
      </c>
      <c r="AA246" s="8"/>
      <c r="AB246" s="32">
        <f t="shared" si="97"/>
        <v>0</v>
      </c>
      <c r="AC246" s="32">
        <f t="shared" si="98"/>
        <v>3270.7282609939543</v>
      </c>
      <c r="AD246" s="32">
        <f t="shared" si="99"/>
        <v>27228.506823003208</v>
      </c>
      <c r="AE246" s="32">
        <f t="shared" si="100"/>
        <v>0</v>
      </c>
      <c r="AF246" s="8"/>
      <c r="AG246" s="32">
        <f t="shared" si="85"/>
        <v>0</v>
      </c>
      <c r="AH246" s="32">
        <f t="shared" si="86"/>
        <v>30499.235083997199</v>
      </c>
      <c r="AI246" s="32">
        <f t="shared" si="87"/>
        <v>0</v>
      </c>
      <c r="AJ246" s="32">
        <f t="shared" si="88"/>
        <v>0</v>
      </c>
      <c r="AK246" s="32">
        <f t="shared" si="101"/>
        <v>0</v>
      </c>
      <c r="AL246" s="32">
        <f t="shared" ref="AL246:AL309" si="105">SUM(AX449)*$F246</f>
        <v>0</v>
      </c>
      <c r="AN246" s="39">
        <f t="shared" si="89"/>
        <v>0.34</v>
      </c>
      <c r="AO246" s="39">
        <f t="shared" si="90"/>
        <v>0.54</v>
      </c>
      <c r="AP246" s="39">
        <f t="shared" si="91"/>
        <v>0.11</v>
      </c>
      <c r="AR246" s="51">
        <f t="shared" ref="AR246:AT277" si="106">AN246*$T246</f>
        <v>1135.5892091969615</v>
      </c>
      <c r="AS246" s="51">
        <f t="shared" si="106"/>
        <v>1803.5828616657623</v>
      </c>
      <c r="AT246" s="51">
        <f t="shared" si="106"/>
        <v>367.39650885784044</v>
      </c>
      <c r="AV246" s="7"/>
      <c r="AW246" s="7"/>
      <c r="AX246" s="7"/>
      <c r="AY246" s="7"/>
    </row>
    <row r="247" spans="2:51" s="12" customFormat="1" ht="12.75" hidden="1" customHeight="1" x14ac:dyDescent="0.15">
      <c r="B247" s="16" t="s">
        <v>184</v>
      </c>
      <c r="C247" s="16" t="str">
        <f t="shared" si="71"/>
        <v>Sudano-Sahelian Africa</v>
      </c>
      <c r="D247" s="16" t="str">
        <f t="shared" si="104"/>
        <v>Middle East and Africa</v>
      </c>
      <c r="E247" s="16" t="str">
        <f t="shared" si="104"/>
        <v/>
      </c>
      <c r="F247" s="32">
        <v>96479.866828262806</v>
      </c>
      <c r="G247" s="32">
        <f t="shared" si="73"/>
        <v>20.952384359759332</v>
      </c>
      <c r="H247" s="32">
        <f t="shared" si="74"/>
        <v>0</v>
      </c>
      <c r="I247" s="32">
        <f t="shared" si="75"/>
        <v>0</v>
      </c>
      <c r="J247" s="32">
        <f t="shared" si="76"/>
        <v>0</v>
      </c>
      <c r="K247" s="32">
        <f t="shared" si="77"/>
        <v>0</v>
      </c>
      <c r="L247" s="32">
        <f t="shared" si="78"/>
        <v>0</v>
      </c>
      <c r="M247" s="32">
        <f t="shared" si="93"/>
        <v>20.952384359759332</v>
      </c>
      <c r="N247" s="32">
        <f t="shared" si="79"/>
        <v>7396.5619185622945</v>
      </c>
      <c r="O247" s="32">
        <f t="shared" si="80"/>
        <v>0</v>
      </c>
      <c r="P247" s="32">
        <f t="shared" si="81"/>
        <v>0</v>
      </c>
      <c r="Q247" s="32">
        <f t="shared" si="82"/>
        <v>0</v>
      </c>
      <c r="R247" s="32">
        <f t="shared" si="83"/>
        <v>0</v>
      </c>
      <c r="S247" s="32">
        <f t="shared" si="84"/>
        <v>0</v>
      </c>
      <c r="T247" s="32">
        <f t="shared" si="94"/>
        <v>7396.5619185622945</v>
      </c>
      <c r="U247" s="32">
        <f t="shared" ref="U247:Y262" si="107">I450*$F450/100</f>
        <v>41278.396287135518</v>
      </c>
      <c r="V247" s="32">
        <f t="shared" si="107"/>
        <v>45444.063111290103</v>
      </c>
      <c r="W247" s="32">
        <f t="shared" si="107"/>
        <v>1094.7085968996598</v>
      </c>
      <c r="X247" s="32">
        <f t="shared" si="107"/>
        <v>0</v>
      </c>
      <c r="Y247" s="32">
        <f t="shared" si="107"/>
        <v>680.38276379838828</v>
      </c>
      <c r="Z247" s="32">
        <f t="shared" si="96"/>
        <v>564.80176621708961</v>
      </c>
      <c r="AA247" s="8"/>
      <c r="AB247" s="32">
        <f t="shared" si="97"/>
        <v>81614.836656272251</v>
      </c>
      <c r="AC247" s="32">
        <f t="shared" si="98"/>
        <v>14865.0301719903</v>
      </c>
      <c r="AD247" s="32">
        <f t="shared" si="99"/>
        <v>0</v>
      </c>
      <c r="AE247" s="32">
        <f t="shared" si="100"/>
        <v>0</v>
      </c>
      <c r="AF247" s="8"/>
      <c r="AG247" s="32">
        <f t="shared" si="85"/>
        <v>96479.866828262806</v>
      </c>
      <c r="AH247" s="32">
        <f t="shared" si="86"/>
        <v>0</v>
      </c>
      <c r="AI247" s="32">
        <f t="shared" si="87"/>
        <v>0</v>
      </c>
      <c r="AJ247" s="32">
        <f t="shared" si="88"/>
        <v>0</v>
      </c>
      <c r="AK247" s="32">
        <f t="shared" si="101"/>
        <v>0</v>
      </c>
      <c r="AL247" s="32">
        <f t="shared" si="105"/>
        <v>0</v>
      </c>
      <c r="AN247" s="39">
        <f t="shared" si="89"/>
        <v>0.16</v>
      </c>
      <c r="AO247" s="39">
        <f t="shared" si="90"/>
        <v>0.49</v>
      </c>
      <c r="AP247" s="39">
        <f t="shared" si="91"/>
        <v>0.35</v>
      </c>
      <c r="AR247" s="51">
        <f t="shared" si="106"/>
        <v>1183.4499069699671</v>
      </c>
      <c r="AS247" s="51">
        <f t="shared" si="106"/>
        <v>3624.3153400955243</v>
      </c>
      <c r="AT247" s="51">
        <f t="shared" si="106"/>
        <v>2588.7966714968029</v>
      </c>
    </row>
    <row r="248" spans="2:51" s="12" customFormat="1" ht="12.75" hidden="1" customHeight="1" x14ac:dyDescent="0.15">
      <c r="B248" s="16" t="s">
        <v>185</v>
      </c>
      <c r="C248" s="16" t="str">
        <f t="shared" si="71"/>
        <v>Northern Africa</v>
      </c>
      <c r="D248" s="16" t="str">
        <f t="shared" si="104"/>
        <v>Middle East and Africa</v>
      </c>
      <c r="E248" s="16" t="str">
        <f t="shared" si="104"/>
        <v/>
      </c>
      <c r="F248" s="32">
        <v>1620981.7748133501</v>
      </c>
      <c r="G248" s="32">
        <f t="shared" si="73"/>
        <v>0</v>
      </c>
      <c r="H248" s="32">
        <f t="shared" si="74"/>
        <v>0</v>
      </c>
      <c r="I248" s="32">
        <f t="shared" si="75"/>
        <v>1627.2238046216873</v>
      </c>
      <c r="J248" s="32">
        <f t="shared" si="76"/>
        <v>1486.6611065838545</v>
      </c>
      <c r="K248" s="32">
        <f t="shared" si="77"/>
        <v>1519.7344917966632</v>
      </c>
      <c r="L248" s="32">
        <f t="shared" si="78"/>
        <v>0</v>
      </c>
      <c r="M248" s="32">
        <f t="shared" si="93"/>
        <v>4633.6194030022052</v>
      </c>
      <c r="N248" s="32">
        <f t="shared" si="79"/>
        <v>0</v>
      </c>
      <c r="O248" s="32">
        <f t="shared" si="80"/>
        <v>0</v>
      </c>
      <c r="P248" s="32">
        <f t="shared" si="81"/>
        <v>1512.0053459277199</v>
      </c>
      <c r="Q248" s="32">
        <f t="shared" si="82"/>
        <v>1381.3954382631512</v>
      </c>
      <c r="R248" s="32">
        <f t="shared" si="83"/>
        <v>1412.1270039566111</v>
      </c>
      <c r="S248" s="32">
        <f t="shared" si="84"/>
        <v>0</v>
      </c>
      <c r="T248" s="32">
        <f t="shared" si="94"/>
        <v>4305.5277881474822</v>
      </c>
      <c r="U248" s="32">
        <f t="shared" si="107"/>
        <v>1501.5245810587357</v>
      </c>
      <c r="V248" s="32">
        <f t="shared" si="107"/>
        <v>39654.807963546453</v>
      </c>
      <c r="W248" s="32">
        <f t="shared" si="107"/>
        <v>2373.8682228503221</v>
      </c>
      <c r="X248" s="32">
        <f t="shared" si="107"/>
        <v>1565204.6945407549</v>
      </c>
      <c r="Y248" s="32">
        <f t="shared" si="107"/>
        <v>1389.6522297299837</v>
      </c>
      <c r="Z248" s="32">
        <f t="shared" si="96"/>
        <v>1918.0800842598546</v>
      </c>
      <c r="AA248" s="8"/>
      <c r="AB248" s="32">
        <f t="shared" si="97"/>
        <v>1073906.2784619902</v>
      </c>
      <c r="AC248" s="32">
        <f t="shared" si="98"/>
        <v>534978.91980290296</v>
      </c>
      <c r="AD248" s="32">
        <f t="shared" si="99"/>
        <v>12092.18748587369</v>
      </c>
      <c r="AE248" s="32">
        <f t="shared" si="100"/>
        <v>4.3890625834465</v>
      </c>
      <c r="AF248" s="8"/>
      <c r="AG248" s="32">
        <f t="shared" si="85"/>
        <v>0</v>
      </c>
      <c r="AH248" s="32">
        <f t="shared" si="86"/>
        <v>0</v>
      </c>
      <c r="AI248" s="32">
        <f t="shared" si="87"/>
        <v>26588.315659553456</v>
      </c>
      <c r="AJ248" s="32">
        <f t="shared" si="88"/>
        <v>19257.101386605118</v>
      </c>
      <c r="AK248" s="32">
        <f t="shared" si="101"/>
        <v>1575136.3577671915</v>
      </c>
      <c r="AL248" s="32">
        <f t="shared" si="105"/>
        <v>0</v>
      </c>
      <c r="AN248" s="39">
        <f t="shared" si="89"/>
        <v>0.16</v>
      </c>
      <c r="AO248" s="39">
        <f t="shared" si="90"/>
        <v>0.49</v>
      </c>
      <c r="AP248" s="39">
        <f t="shared" si="91"/>
        <v>0.35</v>
      </c>
      <c r="AR248" s="51">
        <f t="shared" si="106"/>
        <v>688.88444610359716</v>
      </c>
      <c r="AS248" s="51">
        <f t="shared" si="106"/>
        <v>2109.7086161922662</v>
      </c>
      <c r="AT248" s="51">
        <f t="shared" si="106"/>
        <v>1506.9347258516186</v>
      </c>
      <c r="AV248" s="7"/>
      <c r="AW248" s="7"/>
      <c r="AX248" s="7"/>
      <c r="AY248" s="7"/>
    </row>
    <row r="249" spans="2:51" s="12" customFormat="1" ht="12.75" hidden="1" customHeight="1" x14ac:dyDescent="0.15">
      <c r="B249" s="16" t="s">
        <v>186</v>
      </c>
      <c r="C249" s="16" t="str">
        <f t="shared" si="71"/>
        <v>Western Europe</v>
      </c>
      <c r="D249" s="16" t="str">
        <f t="shared" si="104"/>
        <v/>
      </c>
      <c r="E249" s="16" t="str">
        <f t="shared" si="104"/>
        <v/>
      </c>
      <c r="F249" s="32">
        <v>151.04235243797299</v>
      </c>
      <c r="G249" s="32">
        <f t="shared" si="73"/>
        <v>0</v>
      </c>
      <c r="H249" s="32">
        <f t="shared" si="74"/>
        <v>0</v>
      </c>
      <c r="I249" s="32">
        <f t="shared" si="75"/>
        <v>0</v>
      </c>
      <c r="J249" s="32">
        <f t="shared" si="76"/>
        <v>0</v>
      </c>
      <c r="K249" s="32">
        <f t="shared" si="77"/>
        <v>0</v>
      </c>
      <c r="L249" s="32">
        <f t="shared" si="78"/>
        <v>0</v>
      </c>
      <c r="M249" s="32">
        <f t="shared" si="93"/>
        <v>0</v>
      </c>
      <c r="N249" s="32">
        <f t="shared" si="79"/>
        <v>0</v>
      </c>
      <c r="O249" s="32">
        <f t="shared" si="80"/>
        <v>0</v>
      </c>
      <c r="P249" s="32">
        <f t="shared" si="81"/>
        <v>0</v>
      </c>
      <c r="Q249" s="32">
        <f t="shared" si="82"/>
        <v>0</v>
      </c>
      <c r="R249" s="32">
        <f t="shared" si="83"/>
        <v>0</v>
      </c>
      <c r="S249" s="32">
        <f t="shared" si="84"/>
        <v>0</v>
      </c>
      <c r="T249" s="32">
        <f t="shared" si="94"/>
        <v>0</v>
      </c>
      <c r="U249" s="32">
        <f t="shared" si="107"/>
        <v>81.834800000221122</v>
      </c>
      <c r="V249" s="32">
        <f t="shared" si="107"/>
        <v>49.574740015030677</v>
      </c>
      <c r="W249" s="32">
        <f t="shared" si="107"/>
        <v>12.827985622145935</v>
      </c>
      <c r="X249" s="32">
        <f t="shared" si="107"/>
        <v>0</v>
      </c>
      <c r="Y249" s="32">
        <f t="shared" si="107"/>
        <v>4.9863250706389683</v>
      </c>
      <c r="Z249" s="32">
        <f t="shared" si="96"/>
        <v>1.8185017299362869</v>
      </c>
      <c r="AA249" s="8"/>
      <c r="AB249" s="32">
        <f t="shared" si="97"/>
        <v>6.9865012168884197</v>
      </c>
      <c r="AC249" s="32">
        <f t="shared" si="98"/>
        <v>46.603450775146399</v>
      </c>
      <c r="AD249" s="32">
        <f t="shared" si="99"/>
        <v>97.452400445938096</v>
      </c>
      <c r="AE249" s="32">
        <f t="shared" si="100"/>
        <v>0</v>
      </c>
      <c r="AF249" s="8"/>
      <c r="AG249" s="32">
        <f t="shared" si="85"/>
        <v>0</v>
      </c>
      <c r="AH249" s="32">
        <f t="shared" si="86"/>
        <v>0</v>
      </c>
      <c r="AI249" s="32">
        <f t="shared" si="87"/>
        <v>0</v>
      </c>
      <c r="AJ249" s="32">
        <f t="shared" si="88"/>
        <v>0</v>
      </c>
      <c r="AK249" s="32">
        <f t="shared" si="101"/>
        <v>0</v>
      </c>
      <c r="AL249" s="32">
        <f t="shared" si="105"/>
        <v>0</v>
      </c>
      <c r="AN249" s="39">
        <f t="shared" si="89"/>
        <v>0.48</v>
      </c>
      <c r="AO249" s="39">
        <f t="shared" si="90"/>
        <v>0.39</v>
      </c>
      <c r="AP249" s="39">
        <f t="shared" si="91"/>
        <v>0.12</v>
      </c>
      <c r="AR249" s="51">
        <f t="shared" si="106"/>
        <v>0</v>
      </c>
      <c r="AS249" s="51">
        <f t="shared" si="106"/>
        <v>0</v>
      </c>
      <c r="AT249" s="51">
        <f t="shared" si="106"/>
        <v>0</v>
      </c>
    </row>
    <row r="250" spans="2:51" s="12" customFormat="1" ht="12.75" hidden="1" customHeight="1" x14ac:dyDescent="0.15">
      <c r="B250" s="16" t="s">
        <v>187</v>
      </c>
      <c r="C250" s="16" t="str">
        <f t="shared" si="71"/>
        <v>Northern Europe</v>
      </c>
      <c r="D250" s="16" t="str">
        <f t="shared" si="104"/>
        <v>Eastern Europe</v>
      </c>
      <c r="E250" s="16" t="str">
        <f t="shared" si="104"/>
        <v>EU</v>
      </c>
      <c r="F250" s="32">
        <v>64491.972967743801</v>
      </c>
      <c r="G250" s="32">
        <f t="shared" si="73"/>
        <v>0</v>
      </c>
      <c r="H250" s="32">
        <f t="shared" si="74"/>
        <v>44.406854596523893</v>
      </c>
      <c r="I250" s="32">
        <f t="shared" si="75"/>
        <v>0</v>
      </c>
      <c r="J250" s="32">
        <f t="shared" si="76"/>
        <v>0</v>
      </c>
      <c r="K250" s="32">
        <f t="shared" si="77"/>
        <v>0</v>
      </c>
      <c r="L250" s="32">
        <f t="shared" si="78"/>
        <v>0</v>
      </c>
      <c r="M250" s="32">
        <f t="shared" si="93"/>
        <v>44.406854596523893</v>
      </c>
      <c r="N250" s="32">
        <f t="shared" si="79"/>
        <v>0</v>
      </c>
      <c r="O250" s="32">
        <f t="shared" si="80"/>
        <v>29755.169360365733</v>
      </c>
      <c r="P250" s="32">
        <f t="shared" si="81"/>
        <v>0</v>
      </c>
      <c r="Q250" s="32">
        <f t="shared" si="82"/>
        <v>0</v>
      </c>
      <c r="R250" s="32">
        <f t="shared" si="83"/>
        <v>0</v>
      </c>
      <c r="S250" s="32">
        <f t="shared" si="84"/>
        <v>0</v>
      </c>
      <c r="T250" s="32">
        <f t="shared" si="94"/>
        <v>29755.169360365733</v>
      </c>
      <c r="U250" s="32">
        <f t="shared" si="107"/>
        <v>20104.757343109344</v>
      </c>
      <c r="V250" s="32">
        <f t="shared" si="107"/>
        <v>12657.228717004304</v>
      </c>
      <c r="W250" s="32">
        <f t="shared" si="107"/>
        <v>1458.7619939058372</v>
      </c>
      <c r="X250" s="32">
        <f t="shared" si="107"/>
        <v>0</v>
      </c>
      <c r="Y250" s="32">
        <f t="shared" si="107"/>
        <v>330.43993682340863</v>
      </c>
      <c r="Z250" s="32">
        <f t="shared" si="96"/>
        <v>141.20876193864387</v>
      </c>
      <c r="AA250" s="8"/>
      <c r="AB250" s="32">
        <f t="shared" si="97"/>
        <v>63807.565987855196</v>
      </c>
      <c r="AC250" s="32">
        <f t="shared" si="98"/>
        <v>606.22740554809502</v>
      </c>
      <c r="AD250" s="32">
        <f t="shared" si="99"/>
        <v>0</v>
      </c>
      <c r="AE250" s="32">
        <f t="shared" si="100"/>
        <v>78.179574340581894</v>
      </c>
      <c r="AF250" s="8"/>
      <c r="AG250" s="32">
        <f t="shared" si="85"/>
        <v>0</v>
      </c>
      <c r="AH250" s="32">
        <f t="shared" si="86"/>
        <v>64491.979416941103</v>
      </c>
      <c r="AI250" s="32">
        <f t="shared" si="87"/>
        <v>0</v>
      </c>
      <c r="AJ250" s="32">
        <f t="shared" si="88"/>
        <v>0</v>
      </c>
      <c r="AK250" s="32">
        <f t="shared" si="101"/>
        <v>0</v>
      </c>
      <c r="AL250" s="32">
        <f t="shared" si="105"/>
        <v>0</v>
      </c>
      <c r="AN250" s="39">
        <f t="shared" si="89"/>
        <v>0.34</v>
      </c>
      <c r="AO250" s="39">
        <f t="shared" si="90"/>
        <v>0.44</v>
      </c>
      <c r="AP250" s="39">
        <f t="shared" si="91"/>
        <v>0.22</v>
      </c>
      <c r="AR250" s="51">
        <f t="shared" si="106"/>
        <v>10116.757582524349</v>
      </c>
      <c r="AS250" s="51">
        <f t="shared" si="106"/>
        <v>13092.274518560922</v>
      </c>
      <c r="AT250" s="51">
        <f t="shared" si="106"/>
        <v>6546.137259280461</v>
      </c>
      <c r="AV250" s="7"/>
      <c r="AW250" s="7"/>
      <c r="AX250" s="7"/>
      <c r="AY250" s="7"/>
    </row>
    <row r="251" spans="2:51" s="12" customFormat="1" ht="12.75" hidden="1" customHeight="1" x14ac:dyDescent="0.15">
      <c r="B251" s="16" t="s">
        <v>188</v>
      </c>
      <c r="C251" s="16" t="str">
        <f t="shared" si="71"/>
        <v>Western Europe</v>
      </c>
      <c r="D251" s="16" t="str">
        <f t="shared" si="104"/>
        <v>OECD90</v>
      </c>
      <c r="E251" s="16" t="str">
        <f t="shared" si="104"/>
        <v>EU</v>
      </c>
      <c r="F251" s="32">
        <v>2608.8001122474602</v>
      </c>
      <c r="G251" s="32">
        <f t="shared" si="73"/>
        <v>0</v>
      </c>
      <c r="H251" s="32">
        <f t="shared" si="74"/>
        <v>2.143607440290332</v>
      </c>
      <c r="I251" s="32">
        <f t="shared" si="75"/>
        <v>0</v>
      </c>
      <c r="J251" s="32">
        <f t="shared" si="76"/>
        <v>0</v>
      </c>
      <c r="K251" s="32">
        <f t="shared" si="77"/>
        <v>0</v>
      </c>
      <c r="L251" s="32">
        <f t="shared" si="78"/>
        <v>0</v>
      </c>
      <c r="M251" s="32">
        <f t="shared" si="93"/>
        <v>2.143607440290332</v>
      </c>
      <c r="N251" s="32">
        <f t="shared" si="79"/>
        <v>0</v>
      </c>
      <c r="O251" s="32">
        <f t="shared" si="80"/>
        <v>508.66060259152454</v>
      </c>
      <c r="P251" s="32">
        <f t="shared" si="81"/>
        <v>0</v>
      </c>
      <c r="Q251" s="32">
        <f t="shared" si="82"/>
        <v>0</v>
      </c>
      <c r="R251" s="32">
        <f t="shared" si="83"/>
        <v>0</v>
      </c>
      <c r="S251" s="32">
        <f t="shared" si="84"/>
        <v>0</v>
      </c>
      <c r="T251" s="32">
        <f t="shared" si="94"/>
        <v>508.66060259152454</v>
      </c>
      <c r="U251" s="32">
        <f t="shared" si="107"/>
        <v>874.96300146719761</v>
      </c>
      <c r="V251" s="32">
        <f t="shared" si="107"/>
        <v>1084.8204921351091</v>
      </c>
      <c r="W251" s="32">
        <f t="shared" si="107"/>
        <v>138.21240730004942</v>
      </c>
      <c r="X251" s="32">
        <f t="shared" si="107"/>
        <v>0</v>
      </c>
      <c r="Y251" s="32">
        <f t="shared" si="107"/>
        <v>86.123694407681171</v>
      </c>
      <c r="Z251" s="32">
        <f t="shared" si="96"/>
        <v>-86.123693094392365</v>
      </c>
      <c r="AA251" s="8"/>
      <c r="AB251" s="32">
        <f t="shared" si="97"/>
        <v>244.617698669433</v>
      </c>
      <c r="AC251" s="32">
        <f t="shared" si="98"/>
        <v>2364.182413578033</v>
      </c>
      <c r="AD251" s="32">
        <f t="shared" si="99"/>
        <v>0</v>
      </c>
      <c r="AE251" s="32">
        <f t="shared" si="100"/>
        <v>0</v>
      </c>
      <c r="AF251" s="8"/>
      <c r="AG251" s="32">
        <f t="shared" si="85"/>
        <v>0</v>
      </c>
      <c r="AH251" s="32">
        <f t="shared" si="86"/>
        <v>2608.8001122474602</v>
      </c>
      <c r="AI251" s="32">
        <f t="shared" si="87"/>
        <v>0</v>
      </c>
      <c r="AJ251" s="32">
        <f t="shared" si="88"/>
        <v>0</v>
      </c>
      <c r="AK251" s="32">
        <f t="shared" si="101"/>
        <v>0</v>
      </c>
      <c r="AL251" s="32">
        <f t="shared" si="105"/>
        <v>0</v>
      </c>
      <c r="AN251" s="39">
        <f t="shared" si="89"/>
        <v>0.48</v>
      </c>
      <c r="AO251" s="39">
        <f t="shared" si="90"/>
        <v>0.39</v>
      </c>
      <c r="AP251" s="39">
        <f t="shared" si="91"/>
        <v>0.12</v>
      </c>
      <c r="AR251" s="51">
        <f t="shared" si="106"/>
        <v>244.15708924393178</v>
      </c>
      <c r="AS251" s="51">
        <f t="shared" si="106"/>
        <v>198.37763501069458</v>
      </c>
      <c r="AT251" s="51">
        <f t="shared" si="106"/>
        <v>61.039272310982945</v>
      </c>
    </row>
    <row r="252" spans="2:51" s="12" customFormat="1" ht="12.75" hidden="1" customHeight="1" x14ac:dyDescent="0.15">
      <c r="B252" s="16" t="s">
        <v>189</v>
      </c>
      <c r="C252" s="16" t="str">
        <f t="shared" si="71"/>
        <v>Southern Africa</v>
      </c>
      <c r="D252" s="16" t="str">
        <f t="shared" si="104"/>
        <v>Middle East and Africa</v>
      </c>
      <c r="E252" s="16" t="str">
        <f t="shared" si="104"/>
        <v/>
      </c>
      <c r="F252" s="32">
        <v>594206.06077217998</v>
      </c>
      <c r="G252" s="32">
        <f t="shared" si="73"/>
        <v>5175.3472584291785</v>
      </c>
      <c r="H252" s="32">
        <f t="shared" si="74"/>
        <v>3894.7060401471522</v>
      </c>
      <c r="I252" s="32">
        <f t="shared" si="75"/>
        <v>1183.2955350260927</v>
      </c>
      <c r="J252" s="32">
        <f t="shared" si="76"/>
        <v>0</v>
      </c>
      <c r="K252" s="32">
        <f t="shared" si="77"/>
        <v>423.563801132572</v>
      </c>
      <c r="L252" s="32">
        <f t="shared" si="78"/>
        <v>0</v>
      </c>
      <c r="M252" s="32">
        <f t="shared" si="93"/>
        <v>10676.912634734996</v>
      </c>
      <c r="N252" s="32">
        <f t="shared" si="79"/>
        <v>13237.632710455484</v>
      </c>
      <c r="O252" s="32">
        <f t="shared" si="80"/>
        <v>9961.9765592906297</v>
      </c>
      <c r="P252" s="32">
        <f t="shared" si="81"/>
        <v>3026.6629268374304</v>
      </c>
      <c r="Q252" s="32">
        <f t="shared" si="82"/>
        <v>0</v>
      </c>
      <c r="R252" s="32">
        <f t="shared" si="83"/>
        <v>1083.4020885661746</v>
      </c>
      <c r="S252" s="32">
        <f t="shared" si="84"/>
        <v>0</v>
      </c>
      <c r="T252" s="32">
        <f t="shared" si="94"/>
        <v>27309.674285149718</v>
      </c>
      <c r="U252" s="32">
        <f t="shared" si="107"/>
        <v>128680.05673131174</v>
      </c>
      <c r="V252" s="32">
        <f t="shared" si="107"/>
        <v>409166.20213576319</v>
      </c>
      <c r="W252" s="32">
        <f t="shared" si="107"/>
        <v>6109.3016090183855</v>
      </c>
      <c r="X252" s="32">
        <f t="shared" si="107"/>
        <v>668.49699194335381</v>
      </c>
      <c r="Y252" s="32">
        <f t="shared" si="107"/>
        <v>4702.6076295494213</v>
      </c>
      <c r="Z252" s="32">
        <f t="shared" si="96"/>
        <v>6892.8087547092</v>
      </c>
      <c r="AA252" s="8"/>
      <c r="AB252" s="32">
        <f t="shared" si="97"/>
        <v>174195.31744307268</v>
      </c>
      <c r="AC252" s="32">
        <f t="shared" si="98"/>
        <v>372973.44302868703</v>
      </c>
      <c r="AD252" s="32">
        <f t="shared" si="99"/>
        <v>46455.662970065969</v>
      </c>
      <c r="AE252" s="32">
        <f t="shared" si="100"/>
        <v>581.63733035325959</v>
      </c>
      <c r="AF252" s="8"/>
      <c r="AG252" s="32">
        <f t="shared" si="85"/>
        <v>287587.35510827822</v>
      </c>
      <c r="AH252" s="32">
        <f t="shared" si="86"/>
        <v>180702.51962627569</v>
      </c>
      <c r="AI252" s="32">
        <f t="shared" si="87"/>
        <v>94640.744234943108</v>
      </c>
      <c r="AJ252" s="32">
        <f t="shared" si="88"/>
        <v>0</v>
      </c>
      <c r="AK252" s="32">
        <f t="shared" si="101"/>
        <v>31275.441802682923</v>
      </c>
      <c r="AL252" s="32">
        <f t="shared" si="105"/>
        <v>0</v>
      </c>
      <c r="AN252" s="39">
        <f t="shared" si="89"/>
        <v>0.34</v>
      </c>
      <c r="AO252" s="39">
        <f t="shared" si="90"/>
        <v>0.54</v>
      </c>
      <c r="AP252" s="39">
        <f t="shared" si="91"/>
        <v>0.11</v>
      </c>
      <c r="AR252" s="51">
        <f t="shared" si="106"/>
        <v>9285.289256950904</v>
      </c>
      <c r="AS252" s="51">
        <f t="shared" si="106"/>
        <v>14747.224113980848</v>
      </c>
      <c r="AT252" s="51">
        <f t="shared" si="106"/>
        <v>3004.0641713664691</v>
      </c>
      <c r="AV252" s="7"/>
      <c r="AW252" s="7"/>
      <c r="AX252" s="7"/>
      <c r="AY252" s="7"/>
    </row>
    <row r="253" spans="2:51" s="12" customFormat="1" ht="12.75" hidden="1" customHeight="1" x14ac:dyDescent="0.15">
      <c r="B253" s="16" t="s">
        <v>190</v>
      </c>
      <c r="C253" s="16" t="str">
        <f t="shared" si="71"/>
        <v>Eastern Africa</v>
      </c>
      <c r="D253" s="16" t="str">
        <f t="shared" si="104"/>
        <v>Middle East and Africa</v>
      </c>
      <c r="E253" s="16" t="str">
        <f t="shared" si="104"/>
        <v/>
      </c>
      <c r="F253" s="32">
        <v>118741.146968185</v>
      </c>
      <c r="G253" s="32">
        <f t="shared" si="73"/>
        <v>8.3694590753918057</v>
      </c>
      <c r="H253" s="32">
        <f t="shared" si="74"/>
        <v>550.23128413131747</v>
      </c>
      <c r="I253" s="32">
        <f t="shared" si="75"/>
        <v>0</v>
      </c>
      <c r="J253" s="32">
        <f t="shared" si="76"/>
        <v>0</v>
      </c>
      <c r="K253" s="32">
        <f t="shared" si="77"/>
        <v>0</v>
      </c>
      <c r="L253" s="32">
        <f t="shared" si="78"/>
        <v>0</v>
      </c>
      <c r="M253" s="32">
        <f t="shared" si="93"/>
        <v>558.60074320670924</v>
      </c>
      <c r="N253" s="32">
        <f t="shared" si="79"/>
        <v>408.4339396813977</v>
      </c>
      <c r="O253" s="32">
        <f t="shared" si="80"/>
        <v>26851.571778931</v>
      </c>
      <c r="P253" s="32">
        <f t="shared" si="81"/>
        <v>0</v>
      </c>
      <c r="Q253" s="32">
        <f t="shared" si="82"/>
        <v>0</v>
      </c>
      <c r="R253" s="32">
        <f t="shared" si="83"/>
        <v>0</v>
      </c>
      <c r="S253" s="32">
        <f t="shared" si="84"/>
        <v>0</v>
      </c>
      <c r="T253" s="32">
        <f t="shared" si="94"/>
        <v>27260.0057186124</v>
      </c>
      <c r="U253" s="32">
        <f t="shared" si="107"/>
        <v>34127.789201494961</v>
      </c>
      <c r="V253" s="32">
        <f t="shared" si="107"/>
        <v>30148.570708591244</v>
      </c>
      <c r="W253" s="32">
        <f t="shared" si="107"/>
        <v>3182.1379389382018</v>
      </c>
      <c r="X253" s="32">
        <f t="shared" si="107"/>
        <v>23.623616648639135</v>
      </c>
      <c r="Y253" s="32">
        <f t="shared" si="107"/>
        <v>23440.419012766492</v>
      </c>
      <c r="Z253" s="32">
        <f t="shared" si="96"/>
        <v>2.7926347684115171E-5</v>
      </c>
      <c r="AA253" s="8"/>
      <c r="AB253" s="32">
        <f t="shared" si="97"/>
        <v>39092.284367263193</v>
      </c>
      <c r="AC253" s="32">
        <f t="shared" si="98"/>
        <v>50553.711787640997</v>
      </c>
      <c r="AD253" s="32">
        <f t="shared" si="99"/>
        <v>4295.7739232778449</v>
      </c>
      <c r="AE253" s="32">
        <f t="shared" si="100"/>
        <v>24799.376890003601</v>
      </c>
      <c r="AF253" s="8"/>
      <c r="AG253" s="32">
        <f t="shared" si="85"/>
        <v>2566.2217941617173</v>
      </c>
      <c r="AH253" s="32">
        <f t="shared" si="86"/>
        <v>116174.92517402329</v>
      </c>
      <c r="AI253" s="32">
        <f t="shared" si="87"/>
        <v>0</v>
      </c>
      <c r="AJ253" s="32">
        <f t="shared" si="88"/>
        <v>0</v>
      </c>
      <c r="AK253" s="32">
        <f t="shared" si="101"/>
        <v>0</v>
      </c>
      <c r="AL253" s="32">
        <f t="shared" si="105"/>
        <v>0</v>
      </c>
      <c r="AN253" s="39">
        <f t="shared" si="89"/>
        <v>0.36</v>
      </c>
      <c r="AO253" s="39">
        <f t="shared" si="90"/>
        <v>0.49</v>
      </c>
      <c r="AP253" s="39">
        <f t="shared" si="91"/>
        <v>0.14000000000000001</v>
      </c>
      <c r="AR253" s="51">
        <f t="shared" si="106"/>
        <v>9813.6020587004641</v>
      </c>
      <c r="AS253" s="51">
        <f t="shared" si="106"/>
        <v>13357.402802120076</v>
      </c>
      <c r="AT253" s="51">
        <f t="shared" si="106"/>
        <v>3816.4008006057361</v>
      </c>
    </row>
    <row r="254" spans="2:51" s="12" customFormat="1" ht="12.75" hidden="1" customHeight="1" x14ac:dyDescent="0.15">
      <c r="B254" s="16" t="s">
        <v>191</v>
      </c>
      <c r="C254" s="16" t="str">
        <f t="shared" si="71"/>
        <v>South-eastern Asia</v>
      </c>
      <c r="D254" s="16" t="str">
        <f t="shared" si="104"/>
        <v>Asia (Sans Japan)</v>
      </c>
      <c r="E254" s="16" t="str">
        <f t="shared" si="104"/>
        <v/>
      </c>
      <c r="F254" s="32">
        <v>331948.51870030101</v>
      </c>
      <c r="G254" s="32">
        <f t="shared" si="73"/>
        <v>2955.4058492780009</v>
      </c>
      <c r="H254" s="32">
        <f t="shared" si="74"/>
        <v>0</v>
      </c>
      <c r="I254" s="32">
        <f t="shared" si="75"/>
        <v>0</v>
      </c>
      <c r="J254" s="32">
        <f t="shared" si="76"/>
        <v>471.67813670013595</v>
      </c>
      <c r="K254" s="32">
        <f t="shared" si="77"/>
        <v>0</v>
      </c>
      <c r="L254" s="32">
        <f t="shared" si="78"/>
        <v>0</v>
      </c>
      <c r="M254" s="32">
        <f t="shared" si="93"/>
        <v>3427.0839859781368</v>
      </c>
      <c r="N254" s="32">
        <f t="shared" si="79"/>
        <v>61496.220801050331</v>
      </c>
      <c r="O254" s="32">
        <f t="shared" si="80"/>
        <v>0</v>
      </c>
      <c r="P254" s="32">
        <f t="shared" si="81"/>
        <v>0</v>
      </c>
      <c r="Q254" s="32">
        <f t="shared" si="82"/>
        <v>9814.7003561713063</v>
      </c>
      <c r="R254" s="32">
        <f t="shared" si="83"/>
        <v>0</v>
      </c>
      <c r="S254" s="32">
        <f t="shared" si="84"/>
        <v>0</v>
      </c>
      <c r="T254" s="32">
        <f t="shared" si="94"/>
        <v>71310.92115722163</v>
      </c>
      <c r="U254" s="32">
        <f t="shared" si="107"/>
        <v>214116.68653658725</v>
      </c>
      <c r="V254" s="32">
        <f t="shared" si="107"/>
        <v>26624.460881672399</v>
      </c>
      <c r="W254" s="32">
        <f t="shared" si="107"/>
        <v>4898.594674508553</v>
      </c>
      <c r="X254" s="32">
        <f t="shared" si="107"/>
        <v>4.4120210655721532</v>
      </c>
      <c r="Y254" s="32">
        <f t="shared" si="107"/>
        <v>3232.3659371551812</v>
      </c>
      <c r="Z254" s="32">
        <f t="shared" si="96"/>
        <v>8333.9935061122524</v>
      </c>
      <c r="AA254" s="8"/>
      <c r="AB254" s="32">
        <f t="shared" si="97"/>
        <v>155113.4769681691</v>
      </c>
      <c r="AC254" s="32">
        <f t="shared" si="98"/>
        <v>153622.16998612869</v>
      </c>
      <c r="AD254" s="32">
        <f t="shared" si="99"/>
        <v>23185.464655339623</v>
      </c>
      <c r="AE254" s="32">
        <f t="shared" si="100"/>
        <v>27.407090663909901</v>
      </c>
      <c r="AF254" s="8"/>
      <c r="AG254" s="32">
        <f t="shared" si="85"/>
        <v>276425.48166841385</v>
      </c>
      <c r="AH254" s="32">
        <f t="shared" si="86"/>
        <v>0</v>
      </c>
      <c r="AI254" s="32">
        <f t="shared" si="87"/>
        <v>0</v>
      </c>
      <c r="AJ254" s="32">
        <f t="shared" si="88"/>
        <v>55523.037031887143</v>
      </c>
      <c r="AK254" s="32">
        <f t="shared" si="101"/>
        <v>0</v>
      </c>
      <c r="AL254" s="32">
        <f t="shared" si="105"/>
        <v>0</v>
      </c>
      <c r="AN254" s="39">
        <f t="shared" si="89"/>
        <v>0.28000000000000003</v>
      </c>
      <c r="AO254" s="39">
        <f t="shared" si="90"/>
        <v>0.55000000000000004</v>
      </c>
      <c r="AP254" s="39">
        <f t="shared" si="91"/>
        <v>0.17</v>
      </c>
      <c r="AR254" s="51">
        <f t="shared" si="106"/>
        <v>19967.057924022058</v>
      </c>
      <c r="AS254" s="51">
        <f t="shared" si="106"/>
        <v>39221.006636471902</v>
      </c>
      <c r="AT254" s="51">
        <f t="shared" si="106"/>
        <v>12122.856596727677</v>
      </c>
      <c r="AV254" s="7"/>
      <c r="AW254" s="7"/>
      <c r="AX254" s="7"/>
      <c r="AY254" s="7"/>
    </row>
    <row r="255" spans="2:51" s="12" customFormat="1" ht="12.75" hidden="1" customHeight="1" x14ac:dyDescent="0.15">
      <c r="B255" s="16" t="s">
        <v>192</v>
      </c>
      <c r="C255" s="16" t="str">
        <f t="shared" si="71"/>
        <v>Southern Asia</v>
      </c>
      <c r="D255" s="16" t="str">
        <f t="shared" si="104"/>
        <v>Asia (Sans Japan)</v>
      </c>
      <c r="E255" s="16" t="str">
        <f t="shared" si="104"/>
        <v/>
      </c>
      <c r="F255" s="32">
        <v>185.32668405771199</v>
      </c>
      <c r="G255" s="32">
        <f t="shared" si="73"/>
        <v>0</v>
      </c>
      <c r="H255" s="32">
        <f t="shared" si="74"/>
        <v>0</v>
      </c>
      <c r="I255" s="32">
        <f t="shared" si="75"/>
        <v>0</v>
      </c>
      <c r="J255" s="32">
        <f t="shared" si="76"/>
        <v>0</v>
      </c>
      <c r="K255" s="32">
        <f t="shared" si="77"/>
        <v>0</v>
      </c>
      <c r="L255" s="32">
        <f t="shared" si="78"/>
        <v>0</v>
      </c>
      <c r="M255" s="32">
        <f t="shared" si="93"/>
        <v>0</v>
      </c>
      <c r="N255" s="32">
        <f t="shared" si="79"/>
        <v>0</v>
      </c>
      <c r="O255" s="32">
        <f t="shared" si="80"/>
        <v>0</v>
      </c>
      <c r="P255" s="32">
        <f t="shared" si="81"/>
        <v>0</v>
      </c>
      <c r="Q255" s="32">
        <f t="shared" si="82"/>
        <v>0</v>
      </c>
      <c r="R255" s="32">
        <f t="shared" si="83"/>
        <v>0</v>
      </c>
      <c r="S255" s="32">
        <f t="shared" si="84"/>
        <v>0</v>
      </c>
      <c r="T255" s="32">
        <f t="shared" si="94"/>
        <v>0</v>
      </c>
      <c r="U255" s="32">
        <f t="shared" si="107"/>
        <v>49.551650194591346</v>
      </c>
      <c r="V255" s="32">
        <f t="shared" si="107"/>
        <v>58.303122637948647</v>
      </c>
      <c r="W255" s="32">
        <f t="shared" si="107"/>
        <v>5.8760423518114457</v>
      </c>
      <c r="X255" s="32">
        <f t="shared" si="107"/>
        <v>0</v>
      </c>
      <c r="Y255" s="32">
        <f t="shared" si="107"/>
        <v>6.1181455138872174</v>
      </c>
      <c r="Z255" s="32">
        <f t="shared" si="96"/>
        <v>65.47772335947333</v>
      </c>
      <c r="AA255" s="8"/>
      <c r="AB255" s="32">
        <f t="shared" si="97"/>
        <v>126.971062481403</v>
      </c>
      <c r="AC255" s="32">
        <f t="shared" si="98"/>
        <v>0</v>
      </c>
      <c r="AD255" s="32">
        <f t="shared" si="99"/>
        <v>0</v>
      </c>
      <c r="AE255" s="32">
        <f t="shared" si="100"/>
        <v>58.355621576309197</v>
      </c>
      <c r="AF255" s="8"/>
      <c r="AG255" s="32">
        <f t="shared" si="85"/>
        <v>0</v>
      </c>
      <c r="AH255" s="32">
        <f t="shared" si="86"/>
        <v>0</v>
      </c>
      <c r="AI255" s="32">
        <f t="shared" si="87"/>
        <v>0</v>
      </c>
      <c r="AJ255" s="32">
        <f t="shared" si="88"/>
        <v>0</v>
      </c>
      <c r="AK255" s="32">
        <f t="shared" si="101"/>
        <v>0</v>
      </c>
      <c r="AL255" s="32">
        <f t="shared" si="105"/>
        <v>0</v>
      </c>
      <c r="AN255" s="39">
        <f t="shared" si="89"/>
        <v>0.25</v>
      </c>
      <c r="AO255" s="39">
        <f t="shared" si="90"/>
        <v>0.42</v>
      </c>
      <c r="AP255" s="39">
        <f t="shared" si="91"/>
        <v>0.33</v>
      </c>
      <c r="AR255" s="51">
        <f t="shared" si="106"/>
        <v>0</v>
      </c>
      <c r="AS255" s="51">
        <f t="shared" si="106"/>
        <v>0</v>
      </c>
      <c r="AT255" s="51">
        <f t="shared" si="106"/>
        <v>0</v>
      </c>
    </row>
    <row r="256" spans="2:51" s="12" customFormat="1" ht="12.75" hidden="1" customHeight="1" x14ac:dyDescent="0.15">
      <c r="B256" s="16" t="s">
        <v>193</v>
      </c>
      <c r="C256" s="16" t="str">
        <f t="shared" si="71"/>
        <v>Sudano-Sahelian Africa</v>
      </c>
      <c r="D256" s="16" t="str">
        <f t="shared" si="104"/>
        <v>Middle East and Africa</v>
      </c>
      <c r="E256" s="16" t="str">
        <f t="shared" si="104"/>
        <v/>
      </c>
      <c r="F256" s="32">
        <v>1257746.0874046001</v>
      </c>
      <c r="G256" s="32">
        <f t="shared" si="73"/>
        <v>346.77026148411517</v>
      </c>
      <c r="H256" s="32">
        <f t="shared" si="74"/>
        <v>0</v>
      </c>
      <c r="I256" s="32">
        <f t="shared" si="75"/>
        <v>1712.0221994472915</v>
      </c>
      <c r="J256" s="32">
        <f t="shared" si="76"/>
        <v>0</v>
      </c>
      <c r="K256" s="32">
        <f t="shared" si="77"/>
        <v>310.84583404084731</v>
      </c>
      <c r="L256" s="32">
        <f t="shared" si="78"/>
        <v>0</v>
      </c>
      <c r="M256" s="32">
        <f t="shared" si="93"/>
        <v>2369.6382949722542</v>
      </c>
      <c r="N256" s="32">
        <f t="shared" si="79"/>
        <v>12477.234007104447</v>
      </c>
      <c r="O256" s="32">
        <f t="shared" si="80"/>
        <v>0</v>
      </c>
      <c r="P256" s="32">
        <f t="shared" si="81"/>
        <v>61600.731032813834</v>
      </c>
      <c r="Q256" s="32">
        <f t="shared" si="82"/>
        <v>0</v>
      </c>
      <c r="R256" s="32">
        <f t="shared" si="83"/>
        <v>11184.627525041884</v>
      </c>
      <c r="S256" s="32">
        <f t="shared" si="84"/>
        <v>0</v>
      </c>
      <c r="T256" s="32">
        <f t="shared" si="94"/>
        <v>85262.59256496017</v>
      </c>
      <c r="U256" s="32">
        <f t="shared" si="107"/>
        <v>34722.932443166668</v>
      </c>
      <c r="V256" s="32">
        <f t="shared" si="107"/>
        <v>373271.60614196747</v>
      </c>
      <c r="W256" s="32">
        <f t="shared" si="107"/>
        <v>5834.4515607461854</v>
      </c>
      <c r="X256" s="32">
        <f t="shared" si="107"/>
        <v>750857.16281500983</v>
      </c>
      <c r="Y256" s="32">
        <f t="shared" si="107"/>
        <v>5427.7069028551887</v>
      </c>
      <c r="Z256" s="32">
        <f t="shared" si="96"/>
        <v>-3.3190776593983173E-3</v>
      </c>
      <c r="AA256" s="8"/>
      <c r="AB256" s="32">
        <f t="shared" si="97"/>
        <v>1120276.0271580201</v>
      </c>
      <c r="AC256" s="32">
        <f t="shared" si="98"/>
        <v>135234.83434784369</v>
      </c>
      <c r="AD256" s="32">
        <f t="shared" si="99"/>
        <v>499.13611602783197</v>
      </c>
      <c r="AE256" s="32">
        <f t="shared" si="100"/>
        <v>1736.0897827148401</v>
      </c>
      <c r="AF256" s="8"/>
      <c r="AG256" s="32">
        <f t="shared" si="85"/>
        <v>46751.931364133874</v>
      </c>
      <c r="AH256" s="32">
        <f t="shared" si="86"/>
        <v>0</v>
      </c>
      <c r="AI256" s="32">
        <f t="shared" si="87"/>
        <v>368074.10994538915</v>
      </c>
      <c r="AJ256" s="32">
        <f t="shared" si="88"/>
        <v>0</v>
      </c>
      <c r="AK256" s="32">
        <f t="shared" si="101"/>
        <v>842919.92032046837</v>
      </c>
      <c r="AL256" s="32">
        <f t="shared" si="105"/>
        <v>0</v>
      </c>
      <c r="AN256" s="39">
        <f t="shared" si="89"/>
        <v>0.16</v>
      </c>
      <c r="AO256" s="39">
        <f t="shared" si="90"/>
        <v>0.49</v>
      </c>
      <c r="AP256" s="39">
        <f t="shared" si="91"/>
        <v>0.35</v>
      </c>
      <c r="AR256" s="51">
        <f t="shared" si="106"/>
        <v>13642.014810393628</v>
      </c>
      <c r="AS256" s="51">
        <f t="shared" si="106"/>
        <v>41778.67035683048</v>
      </c>
      <c r="AT256" s="51">
        <f t="shared" si="106"/>
        <v>29841.907397736057</v>
      </c>
      <c r="AV256" s="7"/>
      <c r="AW256" s="7"/>
      <c r="AX256" s="7"/>
      <c r="AY256" s="7"/>
    </row>
    <row r="257" spans="2:51" s="12" customFormat="1" ht="12.75" hidden="1" customHeight="1" x14ac:dyDescent="0.15">
      <c r="B257" s="16" t="s">
        <v>194</v>
      </c>
      <c r="C257" s="16" t="str">
        <f t="shared" si="71"/>
        <v>Southern Europe</v>
      </c>
      <c r="D257" s="16" t="str">
        <f t="shared" si="104"/>
        <v>Eastern Europe</v>
      </c>
      <c r="E257" s="16" t="str">
        <f t="shared" si="104"/>
        <v>EU</v>
      </c>
      <c r="F257" s="32">
        <v>317.73036843538199</v>
      </c>
      <c r="G257" s="32">
        <f t="shared" si="73"/>
        <v>0</v>
      </c>
      <c r="H257" s="32">
        <f t="shared" si="74"/>
        <v>0</v>
      </c>
      <c r="I257" s="32">
        <f t="shared" si="75"/>
        <v>0</v>
      </c>
      <c r="J257" s="32">
        <f t="shared" si="76"/>
        <v>0</v>
      </c>
      <c r="K257" s="32">
        <f t="shared" si="77"/>
        <v>0</v>
      </c>
      <c r="L257" s="32">
        <f t="shared" si="78"/>
        <v>0</v>
      </c>
      <c r="M257" s="32">
        <f t="shared" si="93"/>
        <v>0</v>
      </c>
      <c r="N257" s="32">
        <f t="shared" si="79"/>
        <v>0</v>
      </c>
      <c r="O257" s="32">
        <f t="shared" si="80"/>
        <v>0</v>
      </c>
      <c r="P257" s="32">
        <f t="shared" si="81"/>
        <v>0</v>
      </c>
      <c r="Q257" s="32">
        <f t="shared" si="82"/>
        <v>0</v>
      </c>
      <c r="R257" s="32">
        <f t="shared" si="83"/>
        <v>0</v>
      </c>
      <c r="S257" s="32">
        <f t="shared" si="84"/>
        <v>0</v>
      </c>
      <c r="T257" s="32">
        <f t="shared" si="94"/>
        <v>0</v>
      </c>
      <c r="U257" s="32">
        <f t="shared" si="107"/>
        <v>84.953033897729853</v>
      </c>
      <c r="V257" s="32">
        <f t="shared" si="107"/>
        <v>53.156466581051347</v>
      </c>
      <c r="W257" s="32">
        <f t="shared" si="107"/>
        <v>61.271665847224952</v>
      </c>
      <c r="X257" s="32">
        <f t="shared" si="107"/>
        <v>0</v>
      </c>
      <c r="Y257" s="32">
        <f t="shared" si="107"/>
        <v>70.775580738740246</v>
      </c>
      <c r="Z257" s="32">
        <f t="shared" si="96"/>
        <v>47.573621370635578</v>
      </c>
      <c r="AA257" s="8"/>
      <c r="AB257" s="32">
        <f t="shared" si="97"/>
        <v>3.47290414571762</v>
      </c>
      <c r="AC257" s="32">
        <f t="shared" si="98"/>
        <v>313.56261682510296</v>
      </c>
      <c r="AD257" s="32">
        <f t="shared" si="99"/>
        <v>0</v>
      </c>
      <c r="AE257" s="32">
        <f t="shared" si="100"/>
        <v>0.69484746456146196</v>
      </c>
      <c r="AF257" s="8"/>
      <c r="AG257" s="32">
        <f t="shared" si="85"/>
        <v>0</v>
      </c>
      <c r="AH257" s="32">
        <f t="shared" si="86"/>
        <v>0</v>
      </c>
      <c r="AI257" s="32">
        <f t="shared" si="87"/>
        <v>0</v>
      </c>
      <c r="AJ257" s="32">
        <f t="shared" si="88"/>
        <v>0</v>
      </c>
      <c r="AK257" s="32">
        <f t="shared" si="101"/>
        <v>0</v>
      </c>
      <c r="AL257" s="32">
        <f t="shared" si="105"/>
        <v>0</v>
      </c>
      <c r="AN257" s="39">
        <f t="shared" si="89"/>
        <v>0.18</v>
      </c>
      <c r="AO257" s="39">
        <f t="shared" si="90"/>
        <v>0.43</v>
      </c>
      <c r="AP257" s="39">
        <f t="shared" si="91"/>
        <v>0.39</v>
      </c>
      <c r="AR257" s="51">
        <f t="shared" si="106"/>
        <v>0</v>
      </c>
      <c r="AS257" s="51">
        <f t="shared" si="106"/>
        <v>0</v>
      </c>
      <c r="AT257" s="51">
        <f t="shared" si="106"/>
        <v>0</v>
      </c>
    </row>
    <row r="258" spans="2:51" s="12" customFormat="1" ht="12.75" hidden="1" customHeight="1" x14ac:dyDescent="0.15">
      <c r="B258" s="16" t="s">
        <v>195</v>
      </c>
      <c r="C258" s="16" t="str">
        <f t="shared" si="71"/>
        <v>Pacific Islands</v>
      </c>
      <c r="D258" s="16" t="str">
        <f t="shared" si="104"/>
        <v/>
      </c>
      <c r="E258" s="16" t="str">
        <f t="shared" si="104"/>
        <v/>
      </c>
      <c r="F258" s="32">
        <v>189.099820911884</v>
      </c>
      <c r="G258" s="32">
        <f t="shared" si="73"/>
        <v>0</v>
      </c>
      <c r="H258" s="32">
        <f t="shared" si="74"/>
        <v>0</v>
      </c>
      <c r="I258" s="32">
        <f t="shared" si="75"/>
        <v>0</v>
      </c>
      <c r="J258" s="32">
        <f t="shared" si="76"/>
        <v>0</v>
      </c>
      <c r="K258" s="32">
        <f t="shared" si="77"/>
        <v>0</v>
      </c>
      <c r="L258" s="32">
        <f t="shared" si="78"/>
        <v>0</v>
      </c>
      <c r="M258" s="32">
        <f t="shared" si="93"/>
        <v>0</v>
      </c>
      <c r="N258" s="32">
        <f t="shared" si="79"/>
        <v>0</v>
      </c>
      <c r="O258" s="32">
        <f t="shared" si="80"/>
        <v>0</v>
      </c>
      <c r="P258" s="32">
        <f t="shared" si="81"/>
        <v>0</v>
      </c>
      <c r="Q258" s="32">
        <f t="shared" si="82"/>
        <v>0</v>
      </c>
      <c r="R258" s="32">
        <f t="shared" si="83"/>
        <v>0</v>
      </c>
      <c r="S258" s="32">
        <f t="shared" si="84"/>
        <v>0</v>
      </c>
      <c r="T258" s="32">
        <f t="shared" si="94"/>
        <v>0</v>
      </c>
      <c r="U258" s="32">
        <f t="shared" si="107"/>
        <v>50.560491196009316</v>
      </c>
      <c r="V258" s="32">
        <f t="shared" si="107"/>
        <v>59.490138214561718</v>
      </c>
      <c r="W258" s="32">
        <f t="shared" si="107"/>
        <v>5.9956749458279175</v>
      </c>
      <c r="X258" s="32">
        <f t="shared" si="107"/>
        <v>0</v>
      </c>
      <c r="Y258" s="32">
        <f t="shared" si="107"/>
        <v>6.2427071787926671</v>
      </c>
      <c r="Z258" s="32">
        <f t="shared" si="96"/>
        <v>66.810809376692376</v>
      </c>
      <c r="AA258" s="8"/>
      <c r="AB258" s="32">
        <f t="shared" si="97"/>
        <v>133.0137611031532</v>
      </c>
      <c r="AC258" s="32">
        <f t="shared" si="98"/>
        <v>0</v>
      </c>
      <c r="AD258" s="32">
        <f t="shared" si="99"/>
        <v>0</v>
      </c>
      <c r="AE258" s="32">
        <f t="shared" si="100"/>
        <v>56.086059808731001</v>
      </c>
      <c r="AF258" s="8"/>
      <c r="AG258" s="32">
        <f t="shared" si="85"/>
        <v>0</v>
      </c>
      <c r="AH258" s="32">
        <f t="shared" si="86"/>
        <v>0</v>
      </c>
      <c r="AI258" s="32">
        <f t="shared" si="87"/>
        <v>0</v>
      </c>
      <c r="AJ258" s="32">
        <f t="shared" si="88"/>
        <v>0</v>
      </c>
      <c r="AK258" s="32">
        <f t="shared" si="101"/>
        <v>0</v>
      </c>
      <c r="AL258" s="32">
        <f t="shared" si="105"/>
        <v>0</v>
      </c>
      <c r="AN258" s="39">
        <f t="shared" si="89"/>
        <v>0.31</v>
      </c>
      <c r="AO258" s="39">
        <f t="shared" si="90"/>
        <v>0.55000000000000004</v>
      </c>
      <c r="AP258" s="39">
        <f t="shared" si="91"/>
        <v>0.14000000000000001</v>
      </c>
      <c r="AR258" s="51">
        <f t="shared" si="106"/>
        <v>0</v>
      </c>
      <c r="AS258" s="51">
        <f t="shared" si="106"/>
        <v>0</v>
      </c>
      <c r="AT258" s="51">
        <f t="shared" si="106"/>
        <v>0</v>
      </c>
      <c r="AV258" s="7"/>
      <c r="AW258" s="7"/>
      <c r="AX258" s="7"/>
      <c r="AY258" s="7"/>
    </row>
    <row r="259" spans="2:51" s="12" customFormat="1" ht="12.75" hidden="1" customHeight="1" x14ac:dyDescent="0.15">
      <c r="B259" s="16" t="s">
        <v>196</v>
      </c>
      <c r="C259" s="16" t="str">
        <f t="shared" si="71"/>
        <v>Sudano-Sahelian Africa</v>
      </c>
      <c r="D259" s="16" t="str">
        <f t="shared" si="104"/>
        <v>Middle East and Africa</v>
      </c>
      <c r="E259" s="16" t="str">
        <f t="shared" si="104"/>
        <v/>
      </c>
      <c r="F259" s="32">
        <v>1043404.74010747</v>
      </c>
      <c r="G259" s="32">
        <f t="shared" si="73"/>
        <v>0</v>
      </c>
      <c r="H259" s="32">
        <f t="shared" si="74"/>
        <v>0</v>
      </c>
      <c r="I259" s="32">
        <f t="shared" si="75"/>
        <v>425.91987207366344</v>
      </c>
      <c r="J259" s="32">
        <f t="shared" si="76"/>
        <v>0</v>
      </c>
      <c r="K259" s="32">
        <f t="shared" si="77"/>
        <v>51.591310991886445</v>
      </c>
      <c r="L259" s="32">
        <f t="shared" si="78"/>
        <v>0</v>
      </c>
      <c r="M259" s="32">
        <f t="shared" si="93"/>
        <v>477.51118306554986</v>
      </c>
      <c r="N259" s="32">
        <f t="shared" si="79"/>
        <v>0</v>
      </c>
      <c r="O259" s="32">
        <f t="shared" si="80"/>
        <v>0</v>
      </c>
      <c r="P259" s="32">
        <f t="shared" si="81"/>
        <v>9536.1046238767049</v>
      </c>
      <c r="Q259" s="32">
        <f t="shared" si="82"/>
        <v>0</v>
      </c>
      <c r="R259" s="32">
        <f t="shared" si="83"/>
        <v>1155.100223209357</v>
      </c>
      <c r="S259" s="32">
        <f t="shared" si="84"/>
        <v>0</v>
      </c>
      <c r="T259" s="32">
        <f t="shared" si="94"/>
        <v>10691.204847086061</v>
      </c>
      <c r="U259" s="32">
        <f t="shared" si="107"/>
        <v>54.749859837657006</v>
      </c>
      <c r="V259" s="32">
        <f t="shared" si="107"/>
        <v>129110.10599929966</v>
      </c>
      <c r="W259" s="32">
        <f t="shared" si="107"/>
        <v>1442.6086578116553</v>
      </c>
      <c r="X259" s="32">
        <f t="shared" si="107"/>
        <v>899108.28642888484</v>
      </c>
      <c r="Y259" s="32">
        <f t="shared" si="107"/>
        <v>1393.8911411062384</v>
      </c>
      <c r="Z259" s="32">
        <f t="shared" si="96"/>
        <v>1126.3819903782569</v>
      </c>
      <c r="AA259" s="8"/>
      <c r="AB259" s="32">
        <f t="shared" si="97"/>
        <v>967713.01285999815</v>
      </c>
      <c r="AC259" s="32">
        <f t="shared" si="98"/>
        <v>75444.348126411351</v>
      </c>
      <c r="AD259" s="32">
        <f t="shared" si="99"/>
        <v>243.259239196777</v>
      </c>
      <c r="AE259" s="32">
        <f t="shared" si="100"/>
        <v>4.1198818683624197</v>
      </c>
      <c r="AF259" s="8"/>
      <c r="AG259" s="32">
        <f t="shared" si="85"/>
        <v>0</v>
      </c>
      <c r="AH259" s="32">
        <f t="shared" si="86"/>
        <v>0</v>
      </c>
      <c r="AI259" s="32">
        <f t="shared" si="87"/>
        <v>102689.28600952693</v>
      </c>
      <c r="AJ259" s="32">
        <f t="shared" si="88"/>
        <v>0</v>
      </c>
      <c r="AK259" s="32">
        <f t="shared" si="101"/>
        <v>940715.45409794303</v>
      </c>
      <c r="AL259" s="32">
        <f t="shared" si="105"/>
        <v>0</v>
      </c>
      <c r="AN259" s="39">
        <f t="shared" si="89"/>
        <v>0.16</v>
      </c>
      <c r="AO259" s="39">
        <f t="shared" si="90"/>
        <v>0.49</v>
      </c>
      <c r="AP259" s="39">
        <f t="shared" si="91"/>
        <v>0.35</v>
      </c>
      <c r="AR259" s="51">
        <f t="shared" si="106"/>
        <v>1710.5927755337698</v>
      </c>
      <c r="AS259" s="51">
        <f t="shared" si="106"/>
        <v>5238.6903750721694</v>
      </c>
      <c r="AT259" s="51">
        <f t="shared" si="106"/>
        <v>3741.9216964801212</v>
      </c>
    </row>
    <row r="260" spans="2:51" s="12" customFormat="1" ht="12.75" hidden="1" customHeight="1" x14ac:dyDescent="0.15">
      <c r="B260" s="16" t="s">
        <v>197</v>
      </c>
      <c r="C260" s="16" t="str">
        <f t="shared" si="71"/>
        <v>Eastern Africa</v>
      </c>
      <c r="D260" s="16" t="str">
        <f t="shared" si="104"/>
        <v>Middle East and Africa</v>
      </c>
      <c r="E260" s="16" t="str">
        <f t="shared" si="104"/>
        <v/>
      </c>
      <c r="F260" s="32">
        <v>2022.0209715962401</v>
      </c>
      <c r="G260" s="32">
        <f t="shared" si="73"/>
        <v>0</v>
      </c>
      <c r="H260" s="32">
        <f t="shared" si="74"/>
        <v>0</v>
      </c>
      <c r="I260" s="32">
        <f t="shared" si="75"/>
        <v>0</v>
      </c>
      <c r="J260" s="32">
        <f t="shared" si="76"/>
        <v>0</v>
      </c>
      <c r="K260" s="32">
        <f t="shared" si="77"/>
        <v>0</v>
      </c>
      <c r="L260" s="32">
        <f t="shared" si="78"/>
        <v>0</v>
      </c>
      <c r="M260" s="32">
        <f t="shared" si="93"/>
        <v>0</v>
      </c>
      <c r="N260" s="32">
        <f t="shared" si="79"/>
        <v>0</v>
      </c>
      <c r="O260" s="32">
        <f t="shared" si="80"/>
        <v>0</v>
      </c>
      <c r="P260" s="32">
        <f t="shared" si="81"/>
        <v>0</v>
      </c>
      <c r="Q260" s="32">
        <f t="shared" si="82"/>
        <v>0</v>
      </c>
      <c r="R260" s="32">
        <f t="shared" si="83"/>
        <v>0</v>
      </c>
      <c r="S260" s="32">
        <f t="shared" si="84"/>
        <v>0</v>
      </c>
      <c r="T260" s="32">
        <f t="shared" si="94"/>
        <v>0</v>
      </c>
      <c r="U260" s="32">
        <f t="shared" si="107"/>
        <v>540.6370722063067</v>
      </c>
      <c r="V260" s="32">
        <f t="shared" si="107"/>
        <v>636.1206821504876</v>
      </c>
      <c r="W260" s="32">
        <f t="shared" si="107"/>
        <v>64.111009840603742</v>
      </c>
      <c r="X260" s="32">
        <f t="shared" si="107"/>
        <v>0</v>
      </c>
      <c r="Y260" s="32">
        <f t="shared" si="107"/>
        <v>66.752494921373497</v>
      </c>
      <c r="Z260" s="32">
        <f t="shared" si="96"/>
        <v>714.39971247746871</v>
      </c>
      <c r="AA260" s="8"/>
      <c r="AB260" s="32">
        <f t="shared" si="97"/>
        <v>1019.5431032180765</v>
      </c>
      <c r="AC260" s="32">
        <f t="shared" si="98"/>
        <v>987.14650899171806</v>
      </c>
      <c r="AD260" s="32">
        <f t="shared" si="99"/>
        <v>7.2507433891296298</v>
      </c>
      <c r="AE260" s="32">
        <f t="shared" si="100"/>
        <v>8.0806159973144496</v>
      </c>
      <c r="AF260" s="8"/>
      <c r="AG260" s="32">
        <f t="shared" si="85"/>
        <v>0</v>
      </c>
      <c r="AH260" s="32">
        <f t="shared" si="86"/>
        <v>0</v>
      </c>
      <c r="AI260" s="32">
        <f t="shared" si="87"/>
        <v>0</v>
      </c>
      <c r="AJ260" s="32">
        <f t="shared" si="88"/>
        <v>0</v>
      </c>
      <c r="AK260" s="32">
        <f t="shared" si="101"/>
        <v>0</v>
      </c>
      <c r="AL260" s="32">
        <f t="shared" si="105"/>
        <v>0</v>
      </c>
      <c r="AN260" s="39">
        <f t="shared" si="89"/>
        <v>0.36</v>
      </c>
      <c r="AO260" s="39">
        <f t="shared" si="90"/>
        <v>0.49</v>
      </c>
      <c r="AP260" s="39">
        <f t="shared" si="91"/>
        <v>0.14000000000000001</v>
      </c>
      <c r="AR260" s="51">
        <f t="shared" si="106"/>
        <v>0</v>
      </c>
      <c r="AS260" s="51">
        <f t="shared" si="106"/>
        <v>0</v>
      </c>
      <c r="AT260" s="51">
        <f t="shared" si="106"/>
        <v>0</v>
      </c>
      <c r="AV260" s="7"/>
      <c r="AW260" s="7"/>
      <c r="AX260" s="7"/>
      <c r="AY260" s="7"/>
    </row>
    <row r="261" spans="2:51" s="12" customFormat="1" ht="12.75" hidden="1" customHeight="1" x14ac:dyDescent="0.15">
      <c r="B261" s="16" t="s">
        <v>198</v>
      </c>
      <c r="C261" s="16" t="str">
        <f t="shared" si="71"/>
        <v>Central America</v>
      </c>
      <c r="D261" s="16" t="str">
        <f t="shared" si="104"/>
        <v>Latin America</v>
      </c>
      <c r="E261" s="16" t="str">
        <f t="shared" si="104"/>
        <v/>
      </c>
      <c r="F261" s="32">
        <v>1965060.4602882799</v>
      </c>
      <c r="G261" s="32">
        <f t="shared" si="73"/>
        <v>12971.236468356699</v>
      </c>
      <c r="H261" s="32">
        <f t="shared" si="74"/>
        <v>1555.3287456607786</v>
      </c>
      <c r="I261" s="32">
        <f t="shared" si="75"/>
        <v>10920.445572639897</v>
      </c>
      <c r="J261" s="32">
        <f t="shared" si="76"/>
        <v>37764.622242565209</v>
      </c>
      <c r="K261" s="32">
        <f t="shared" si="77"/>
        <v>576.57523568567933</v>
      </c>
      <c r="L261" s="32">
        <f t="shared" si="78"/>
        <v>0</v>
      </c>
      <c r="M261" s="32">
        <f t="shared" si="93"/>
        <v>63788.208264908266</v>
      </c>
      <c r="N261" s="32">
        <f t="shared" si="79"/>
        <v>42325.732560863551</v>
      </c>
      <c r="O261" s="32">
        <f t="shared" si="80"/>
        <v>5075.1081975611705</v>
      </c>
      <c r="P261" s="32">
        <f t="shared" si="81"/>
        <v>35633.908909192833</v>
      </c>
      <c r="Q261" s="32">
        <f t="shared" si="82"/>
        <v>123227.67418512372</v>
      </c>
      <c r="R261" s="32">
        <f t="shared" si="83"/>
        <v>1881.3911292406367</v>
      </c>
      <c r="S261" s="32">
        <f t="shared" si="84"/>
        <v>0</v>
      </c>
      <c r="T261" s="32">
        <f t="shared" si="94"/>
        <v>208143.81498198188</v>
      </c>
      <c r="U261" s="32">
        <f t="shared" si="107"/>
        <v>654085.66384206549</v>
      </c>
      <c r="V261" s="32">
        <f t="shared" si="107"/>
        <v>827960.51337418542</v>
      </c>
      <c r="W261" s="32">
        <f t="shared" si="107"/>
        <v>19224.625781891697</v>
      </c>
      <c r="X261" s="32">
        <f t="shared" si="107"/>
        <v>153798.2745515774</v>
      </c>
      <c r="Y261" s="32">
        <f t="shared" si="107"/>
        <v>17984.161989090855</v>
      </c>
      <c r="Z261" s="32">
        <f t="shared" si="96"/>
        <v>20075.197502578842</v>
      </c>
      <c r="AA261" s="8"/>
      <c r="AB261" s="32">
        <f t="shared" si="97"/>
        <v>661933.73329067044</v>
      </c>
      <c r="AC261" s="32">
        <f t="shared" si="98"/>
        <v>863304.00518804695</v>
      </c>
      <c r="AD261" s="32">
        <f t="shared" si="99"/>
        <v>431951.03203237051</v>
      </c>
      <c r="AE261" s="32">
        <f t="shared" si="100"/>
        <v>7871.6897771954491</v>
      </c>
      <c r="AF261" s="8"/>
      <c r="AG261" s="32">
        <f t="shared" si="85"/>
        <v>396611.29679672001</v>
      </c>
      <c r="AH261" s="32">
        <f t="shared" si="86"/>
        <v>73282.017215300672</v>
      </c>
      <c r="AI261" s="32">
        <f t="shared" si="87"/>
        <v>561586.76870394638</v>
      </c>
      <c r="AJ261" s="32">
        <f t="shared" si="88"/>
        <v>462284.59990978445</v>
      </c>
      <c r="AK261" s="32">
        <f t="shared" si="101"/>
        <v>471295.5811564824</v>
      </c>
      <c r="AL261" s="32">
        <f t="shared" si="105"/>
        <v>0</v>
      </c>
      <c r="AN261" s="39">
        <f t="shared" si="89"/>
        <v>0.24</v>
      </c>
      <c r="AO261" s="39">
        <f t="shared" si="90"/>
        <v>0.51</v>
      </c>
      <c r="AP261" s="39">
        <f t="shared" si="91"/>
        <v>0.24</v>
      </c>
      <c r="AR261" s="51">
        <f t="shared" si="106"/>
        <v>49954.51559567565</v>
      </c>
      <c r="AS261" s="51">
        <f t="shared" si="106"/>
        <v>106153.34564081076</v>
      </c>
      <c r="AT261" s="51">
        <f t="shared" si="106"/>
        <v>49954.51559567565</v>
      </c>
    </row>
    <row r="262" spans="2:51" s="12" customFormat="1" ht="12.75" hidden="1" customHeight="1" x14ac:dyDescent="0.15">
      <c r="B262" s="16" t="s">
        <v>199</v>
      </c>
      <c r="C262" s="16" t="str">
        <f t="shared" si="71"/>
        <v>Pacific Islands</v>
      </c>
      <c r="D262" s="16" t="str">
        <f t="shared" ref="D262:E277" si="108">IF(D465&lt;&gt;"",D465,"")</f>
        <v/>
      </c>
      <c r="E262" s="16" t="str">
        <f t="shared" si="108"/>
        <v/>
      </c>
      <c r="F262" s="32">
        <v>693.94499260187104</v>
      </c>
      <c r="G262" s="32">
        <f t="shared" si="73"/>
        <v>0</v>
      </c>
      <c r="H262" s="32">
        <f t="shared" si="74"/>
        <v>0</v>
      </c>
      <c r="I262" s="32">
        <f t="shared" si="75"/>
        <v>0</v>
      </c>
      <c r="J262" s="32">
        <f t="shared" si="76"/>
        <v>0</v>
      </c>
      <c r="K262" s="32">
        <f t="shared" si="77"/>
        <v>0</v>
      </c>
      <c r="L262" s="32">
        <f t="shared" si="78"/>
        <v>0</v>
      </c>
      <c r="M262" s="32">
        <f t="shared" si="93"/>
        <v>0</v>
      </c>
      <c r="N262" s="32">
        <f t="shared" si="79"/>
        <v>0</v>
      </c>
      <c r="O262" s="32">
        <f t="shared" si="80"/>
        <v>0</v>
      </c>
      <c r="P262" s="32">
        <f t="shared" si="81"/>
        <v>0</v>
      </c>
      <c r="Q262" s="32">
        <f t="shared" si="82"/>
        <v>0</v>
      </c>
      <c r="R262" s="32">
        <f t="shared" si="83"/>
        <v>0</v>
      </c>
      <c r="S262" s="32">
        <f t="shared" si="84"/>
        <v>0</v>
      </c>
      <c r="T262" s="32">
        <f t="shared" si="94"/>
        <v>0</v>
      </c>
      <c r="U262" s="32">
        <f t="shared" si="107"/>
        <v>185.54327296434076</v>
      </c>
      <c r="V262" s="32">
        <f t="shared" si="107"/>
        <v>218.31265267260699</v>
      </c>
      <c r="W262" s="32">
        <f t="shared" si="107"/>
        <v>22.002498922854876</v>
      </c>
      <c r="X262" s="32">
        <f t="shared" si="107"/>
        <v>0</v>
      </c>
      <c r="Y262" s="32">
        <f t="shared" si="107"/>
        <v>22.909040136117202</v>
      </c>
      <c r="Z262" s="32">
        <f t="shared" si="96"/>
        <v>245.17752790595119</v>
      </c>
      <c r="AA262" s="8"/>
      <c r="AB262" s="32">
        <f t="shared" si="97"/>
        <v>85.171110153198129</v>
      </c>
      <c r="AC262" s="32">
        <f t="shared" si="98"/>
        <v>590.89053750037999</v>
      </c>
      <c r="AD262" s="32">
        <f t="shared" si="99"/>
        <v>0</v>
      </c>
      <c r="AE262" s="32">
        <f t="shared" si="100"/>
        <v>17.8833449482917</v>
      </c>
      <c r="AF262" s="8"/>
      <c r="AG262" s="32">
        <f t="shared" si="85"/>
        <v>0</v>
      </c>
      <c r="AH262" s="32">
        <f t="shared" si="86"/>
        <v>0</v>
      </c>
      <c r="AI262" s="32">
        <f t="shared" si="87"/>
        <v>0</v>
      </c>
      <c r="AJ262" s="32">
        <f t="shared" si="88"/>
        <v>0</v>
      </c>
      <c r="AK262" s="32">
        <f t="shared" si="101"/>
        <v>0</v>
      </c>
      <c r="AL262" s="32">
        <f t="shared" si="105"/>
        <v>0</v>
      </c>
      <c r="AN262" s="39">
        <f t="shared" si="89"/>
        <v>0.31</v>
      </c>
      <c r="AO262" s="39">
        <f t="shared" si="90"/>
        <v>0.55000000000000004</v>
      </c>
      <c r="AP262" s="39">
        <f t="shared" si="91"/>
        <v>0.14000000000000001</v>
      </c>
      <c r="AR262" s="51">
        <f t="shared" si="106"/>
        <v>0</v>
      </c>
      <c r="AS262" s="51">
        <f t="shared" si="106"/>
        <v>0</v>
      </c>
      <c r="AT262" s="51">
        <f t="shared" si="106"/>
        <v>0</v>
      </c>
      <c r="AV262" s="7"/>
      <c r="AW262" s="7"/>
      <c r="AX262" s="7"/>
      <c r="AY262" s="7"/>
    </row>
    <row r="263" spans="2:51" s="12" customFormat="1" ht="12.75" hidden="1" customHeight="1" x14ac:dyDescent="0.15">
      <c r="B263" s="16" t="s">
        <v>200</v>
      </c>
      <c r="C263" s="16" t="str">
        <f t="shared" si="71"/>
        <v>Eastern Europe</v>
      </c>
      <c r="D263" s="16" t="str">
        <f t="shared" si="108"/>
        <v>Eastern Europe</v>
      </c>
      <c r="E263" s="16" t="str">
        <f t="shared" si="108"/>
        <v/>
      </c>
      <c r="F263" s="32">
        <v>33658.192389368996</v>
      </c>
      <c r="G263" s="32">
        <f t="shared" si="73"/>
        <v>0</v>
      </c>
      <c r="H263" s="32">
        <f t="shared" si="74"/>
        <v>1213.0020797931952</v>
      </c>
      <c r="I263" s="32">
        <f t="shared" si="75"/>
        <v>1625.4229685820846</v>
      </c>
      <c r="J263" s="32">
        <f t="shared" si="76"/>
        <v>0</v>
      </c>
      <c r="K263" s="32">
        <f t="shared" si="77"/>
        <v>0</v>
      </c>
      <c r="L263" s="32">
        <f t="shared" si="78"/>
        <v>0</v>
      </c>
      <c r="M263" s="32">
        <f t="shared" si="93"/>
        <v>2838.4250483752799</v>
      </c>
      <c r="N263" s="32">
        <f t="shared" si="79"/>
        <v>0</v>
      </c>
      <c r="O263" s="32">
        <f t="shared" si="80"/>
        <v>8039.3752694241402</v>
      </c>
      <c r="P263" s="32">
        <f t="shared" si="81"/>
        <v>10772.764065005265</v>
      </c>
      <c r="Q263" s="32">
        <f t="shared" si="82"/>
        <v>0</v>
      </c>
      <c r="R263" s="32">
        <f t="shared" si="83"/>
        <v>0</v>
      </c>
      <c r="S263" s="32">
        <f t="shared" si="84"/>
        <v>0</v>
      </c>
      <c r="T263" s="32">
        <f t="shared" si="94"/>
        <v>18812.139334429405</v>
      </c>
      <c r="U263" s="32">
        <f t="shared" ref="U263:Y278" si="109">I466*$F466/100</f>
        <v>3225.5192610943136</v>
      </c>
      <c r="V263" s="32">
        <f t="shared" si="109"/>
        <v>7335.475670529082</v>
      </c>
      <c r="W263" s="32">
        <f t="shared" si="109"/>
        <v>1402.0605679816699</v>
      </c>
      <c r="X263" s="32">
        <f t="shared" si="109"/>
        <v>0.44045999099805955</v>
      </c>
      <c r="Y263" s="32">
        <f t="shared" si="109"/>
        <v>44.13202759152724</v>
      </c>
      <c r="Z263" s="32">
        <f t="shared" si="96"/>
        <v>1.9376726413611323E-5</v>
      </c>
      <c r="AA263" s="8"/>
      <c r="AB263" s="32">
        <f t="shared" si="97"/>
        <v>2614.3003086447607</v>
      </c>
      <c r="AC263" s="32">
        <f t="shared" si="98"/>
        <v>31038.481671273661</v>
      </c>
      <c r="AD263" s="32">
        <f t="shared" si="99"/>
        <v>0</v>
      </c>
      <c r="AE263" s="32">
        <f t="shared" si="100"/>
        <v>5.4104094505309996</v>
      </c>
      <c r="AF263" s="8"/>
      <c r="AG263" s="32">
        <f t="shared" si="85"/>
        <v>0</v>
      </c>
      <c r="AH263" s="32">
        <f t="shared" si="86"/>
        <v>14137.98571456565</v>
      </c>
      <c r="AI263" s="32">
        <f t="shared" si="87"/>
        <v>19520.206674803347</v>
      </c>
      <c r="AJ263" s="32">
        <f t="shared" si="88"/>
        <v>0</v>
      </c>
      <c r="AK263" s="32">
        <f t="shared" si="101"/>
        <v>0</v>
      </c>
      <c r="AL263" s="32">
        <f t="shared" si="105"/>
        <v>0</v>
      </c>
      <c r="AN263" s="39">
        <f t="shared" si="89"/>
        <v>0.37</v>
      </c>
      <c r="AO263" s="39">
        <f t="shared" si="90"/>
        <v>0.56000000000000005</v>
      </c>
      <c r="AP263" s="39">
        <f t="shared" si="91"/>
        <v>0.06</v>
      </c>
      <c r="AR263" s="51">
        <f t="shared" si="106"/>
        <v>6960.4915537388797</v>
      </c>
      <c r="AS263" s="51">
        <f t="shared" si="106"/>
        <v>10534.798027280467</v>
      </c>
      <c r="AT263" s="51">
        <f t="shared" si="106"/>
        <v>1128.7283600657643</v>
      </c>
    </row>
    <row r="264" spans="2:51" s="12" customFormat="1" ht="12.75" hidden="1" customHeight="1" x14ac:dyDescent="0.15">
      <c r="B264" s="16" t="s">
        <v>201</v>
      </c>
      <c r="C264" s="16" t="str">
        <f t="shared" si="71"/>
        <v>Western Europe</v>
      </c>
      <c r="D264" s="16" t="str">
        <f t="shared" si="108"/>
        <v/>
      </c>
      <c r="E264" s="16" t="str">
        <f t="shared" si="108"/>
        <v/>
      </c>
      <c r="F264" s="32">
        <v>7.4352320432662902</v>
      </c>
      <c r="G264" s="32">
        <f t="shared" si="73"/>
        <v>0</v>
      </c>
      <c r="H264" s="32">
        <f t="shared" si="74"/>
        <v>0</v>
      </c>
      <c r="I264" s="32">
        <f t="shared" si="75"/>
        <v>0</v>
      </c>
      <c r="J264" s="32">
        <f t="shared" si="76"/>
        <v>0</v>
      </c>
      <c r="K264" s="32">
        <f t="shared" si="77"/>
        <v>0</v>
      </c>
      <c r="L264" s="32">
        <f t="shared" si="78"/>
        <v>0</v>
      </c>
      <c r="M264" s="32">
        <f t="shared" si="93"/>
        <v>0</v>
      </c>
      <c r="N264" s="32">
        <f t="shared" si="79"/>
        <v>0</v>
      </c>
      <c r="O264" s="32">
        <f t="shared" si="80"/>
        <v>0</v>
      </c>
      <c r="P264" s="32">
        <f t="shared" si="81"/>
        <v>0</v>
      </c>
      <c r="Q264" s="32">
        <f t="shared" si="82"/>
        <v>0</v>
      </c>
      <c r="R264" s="32">
        <f t="shared" si="83"/>
        <v>0</v>
      </c>
      <c r="S264" s="32">
        <f t="shared" si="84"/>
        <v>0</v>
      </c>
      <c r="T264" s="32">
        <f t="shared" si="94"/>
        <v>0</v>
      </c>
      <c r="U264" s="32">
        <f t="shared" si="109"/>
        <v>2.4457942686389886</v>
      </c>
      <c r="V264" s="32">
        <f t="shared" si="109"/>
        <v>0.86159043457279372</v>
      </c>
      <c r="W264" s="32">
        <f t="shared" si="109"/>
        <v>0.67290931212528382</v>
      </c>
      <c r="X264" s="32">
        <f t="shared" si="109"/>
        <v>0</v>
      </c>
      <c r="Y264" s="32">
        <f t="shared" si="109"/>
        <v>1.8899918937683067</v>
      </c>
      <c r="Z264" s="32">
        <f t="shared" si="96"/>
        <v>1.564946134160917</v>
      </c>
      <c r="AA264" s="8"/>
      <c r="AB264" s="32">
        <f t="shared" si="97"/>
        <v>0</v>
      </c>
      <c r="AC264" s="32">
        <f t="shared" si="98"/>
        <v>0.61968231201171797</v>
      </c>
      <c r="AD264" s="32">
        <f t="shared" si="99"/>
        <v>6.8155497312545696</v>
      </c>
      <c r="AE264" s="32">
        <f t="shared" si="100"/>
        <v>0</v>
      </c>
      <c r="AF264" s="8"/>
      <c r="AG264" s="32">
        <f t="shared" si="85"/>
        <v>0</v>
      </c>
      <c r="AH264" s="32">
        <f t="shared" si="86"/>
        <v>0</v>
      </c>
      <c r="AI264" s="32">
        <f t="shared" si="87"/>
        <v>0</v>
      </c>
      <c r="AJ264" s="32">
        <f t="shared" si="88"/>
        <v>0</v>
      </c>
      <c r="AK264" s="32">
        <f t="shared" si="101"/>
        <v>0</v>
      </c>
      <c r="AL264" s="32">
        <f t="shared" si="105"/>
        <v>0</v>
      </c>
      <c r="AN264" s="39">
        <f t="shared" si="89"/>
        <v>0.48</v>
      </c>
      <c r="AO264" s="39">
        <f t="shared" si="90"/>
        <v>0.39</v>
      </c>
      <c r="AP264" s="39">
        <f t="shared" si="91"/>
        <v>0.12</v>
      </c>
      <c r="AR264" s="51">
        <f t="shared" si="106"/>
        <v>0</v>
      </c>
      <c r="AS264" s="51">
        <f t="shared" si="106"/>
        <v>0</v>
      </c>
      <c r="AT264" s="51">
        <f t="shared" si="106"/>
        <v>0</v>
      </c>
      <c r="AV264" s="7"/>
      <c r="AW264" s="7"/>
      <c r="AX264" s="7"/>
      <c r="AY264" s="7"/>
    </row>
    <row r="265" spans="2:51" s="12" customFormat="1" ht="12.75" hidden="1" customHeight="1" x14ac:dyDescent="0.15">
      <c r="B265" s="16" t="s">
        <v>202</v>
      </c>
      <c r="C265" s="16" t="str">
        <f t="shared" si="71"/>
        <v>Eastern Asia</v>
      </c>
      <c r="D265" s="16" t="str">
        <f t="shared" si="108"/>
        <v>Asia (Sans Japan)</v>
      </c>
      <c r="E265" s="16" t="str">
        <f t="shared" si="108"/>
        <v/>
      </c>
      <c r="F265" s="32">
        <v>1559229.5886526699</v>
      </c>
      <c r="G265" s="32">
        <f t="shared" si="73"/>
        <v>0</v>
      </c>
      <c r="H265" s="32">
        <f t="shared" si="74"/>
        <v>0</v>
      </c>
      <c r="I265" s="32">
        <f t="shared" si="75"/>
        <v>225.66693840632558</v>
      </c>
      <c r="J265" s="32">
        <f t="shared" si="76"/>
        <v>342.50947060633439</v>
      </c>
      <c r="K265" s="32">
        <f t="shared" si="77"/>
        <v>11.586916764969716</v>
      </c>
      <c r="L265" s="32">
        <f t="shared" si="78"/>
        <v>0</v>
      </c>
      <c r="M265" s="32">
        <f t="shared" si="93"/>
        <v>579.76332577762969</v>
      </c>
      <c r="N265" s="32">
        <f t="shared" si="79"/>
        <v>0</v>
      </c>
      <c r="O265" s="32">
        <f t="shared" si="80"/>
        <v>0</v>
      </c>
      <c r="P265" s="32">
        <f t="shared" si="81"/>
        <v>4386.6453034850383</v>
      </c>
      <c r="Q265" s="32">
        <f t="shared" si="82"/>
        <v>6657.8984553295477</v>
      </c>
      <c r="R265" s="32">
        <f t="shared" si="83"/>
        <v>225.23323251458504</v>
      </c>
      <c r="S265" s="32">
        <f t="shared" si="84"/>
        <v>0</v>
      </c>
      <c r="T265" s="32">
        <f t="shared" si="94"/>
        <v>11269.776991329172</v>
      </c>
      <c r="U265" s="32">
        <f t="shared" si="109"/>
        <v>105755.04340854695</v>
      </c>
      <c r="V265" s="32">
        <f t="shared" si="109"/>
        <v>451728.01996005519</v>
      </c>
      <c r="W265" s="32">
        <f t="shared" si="109"/>
        <v>1558.3122337164566</v>
      </c>
      <c r="X265" s="32">
        <f t="shared" si="109"/>
        <v>976593.58374755317</v>
      </c>
      <c r="Y265" s="32">
        <f t="shared" si="109"/>
        <v>11745.092705077015</v>
      </c>
      <c r="Z265" s="32">
        <f t="shared" si="96"/>
        <v>-3.7193857133388519E-3</v>
      </c>
      <c r="AA265" s="8"/>
      <c r="AB265" s="32">
        <f t="shared" si="97"/>
        <v>581202.47166621638</v>
      </c>
      <c r="AC265" s="32">
        <f t="shared" si="98"/>
        <v>835284.77951168898</v>
      </c>
      <c r="AD265" s="32">
        <f t="shared" si="99"/>
        <v>131141.83567136477</v>
      </c>
      <c r="AE265" s="32">
        <f t="shared" si="100"/>
        <v>11600.5018033981</v>
      </c>
      <c r="AF265" s="8"/>
      <c r="AG265" s="32">
        <f t="shared" si="85"/>
        <v>0</v>
      </c>
      <c r="AH265" s="32">
        <f t="shared" si="86"/>
        <v>0</v>
      </c>
      <c r="AI265" s="32">
        <f t="shared" si="87"/>
        <v>271035.57801489218</v>
      </c>
      <c r="AJ265" s="32">
        <f t="shared" si="88"/>
        <v>410953.98069039267</v>
      </c>
      <c r="AK265" s="32">
        <f t="shared" si="101"/>
        <v>877240.02994738496</v>
      </c>
      <c r="AL265" s="32">
        <f t="shared" si="105"/>
        <v>0</v>
      </c>
      <c r="AN265" s="39">
        <f t="shared" si="89"/>
        <v>0.17</v>
      </c>
      <c r="AO265" s="39">
        <f t="shared" si="90"/>
        <v>0.48</v>
      </c>
      <c r="AP265" s="39">
        <f t="shared" si="91"/>
        <v>0.35</v>
      </c>
      <c r="AR265" s="51">
        <f t="shared" si="106"/>
        <v>1915.8620885259595</v>
      </c>
      <c r="AS265" s="51">
        <f t="shared" si="106"/>
        <v>5409.4929558380027</v>
      </c>
      <c r="AT265" s="51">
        <f t="shared" si="106"/>
        <v>3944.4219469652098</v>
      </c>
    </row>
    <row r="266" spans="2:51" s="12" customFormat="1" ht="12.75" hidden="1" customHeight="1" x14ac:dyDescent="0.15">
      <c r="B266" s="16" t="s">
        <v>203</v>
      </c>
      <c r="C266" s="16" t="str">
        <f t="shared" si="71"/>
        <v>Northern Africa</v>
      </c>
      <c r="D266" s="16" t="str">
        <f t="shared" si="108"/>
        <v>Middle East and Africa</v>
      </c>
      <c r="E266" s="16" t="str">
        <f t="shared" si="108"/>
        <v/>
      </c>
      <c r="F266" s="32">
        <v>406759.50844544102</v>
      </c>
      <c r="G266" s="32">
        <f t="shared" si="73"/>
        <v>0</v>
      </c>
      <c r="H266" s="32">
        <f t="shared" si="74"/>
        <v>0</v>
      </c>
      <c r="I266" s="32">
        <f t="shared" si="75"/>
        <v>2610.2688825022096</v>
      </c>
      <c r="J266" s="32">
        <f t="shared" si="76"/>
        <v>12012.719017125517</v>
      </c>
      <c r="K266" s="32">
        <f t="shared" si="77"/>
        <v>0</v>
      </c>
      <c r="L266" s="32">
        <f t="shared" si="78"/>
        <v>0</v>
      </c>
      <c r="M266" s="32">
        <f t="shared" si="93"/>
        <v>14622.987899627726</v>
      </c>
      <c r="N266" s="32">
        <f t="shared" si="79"/>
        <v>0</v>
      </c>
      <c r="O266" s="32">
        <f t="shared" si="80"/>
        <v>0</v>
      </c>
      <c r="P266" s="32">
        <f t="shared" si="81"/>
        <v>12528.296410212492</v>
      </c>
      <c r="Q266" s="32">
        <f t="shared" si="82"/>
        <v>57656.475755431129</v>
      </c>
      <c r="R266" s="32">
        <f t="shared" si="83"/>
        <v>0</v>
      </c>
      <c r="S266" s="32">
        <f t="shared" si="84"/>
        <v>0</v>
      </c>
      <c r="T266" s="32">
        <f t="shared" si="94"/>
        <v>70184.772165643619</v>
      </c>
      <c r="U266" s="32">
        <f t="shared" si="109"/>
        <v>25133.580780224056</v>
      </c>
      <c r="V266" s="32">
        <f t="shared" si="109"/>
        <v>106900.27176990174</v>
      </c>
      <c r="W266" s="32">
        <f t="shared" si="109"/>
        <v>7672.18484690896</v>
      </c>
      <c r="X266" s="32">
        <f t="shared" si="109"/>
        <v>178434.33622078961</v>
      </c>
      <c r="Y266" s="32">
        <f t="shared" si="109"/>
        <v>1849.8089035582473</v>
      </c>
      <c r="Z266" s="32">
        <f t="shared" si="96"/>
        <v>1961.5658587870421</v>
      </c>
      <c r="AA266" s="8"/>
      <c r="AB266" s="32">
        <f t="shared" si="97"/>
        <v>50121.728211581642</v>
      </c>
      <c r="AC266" s="32">
        <f t="shared" si="98"/>
        <v>228061.59127646498</v>
      </c>
      <c r="AD266" s="32">
        <f t="shared" si="99"/>
        <v>128429.2458651065</v>
      </c>
      <c r="AE266" s="32">
        <f t="shared" si="100"/>
        <v>146.94309228658645</v>
      </c>
      <c r="AF266" s="8"/>
      <c r="AG266" s="32">
        <f t="shared" si="85"/>
        <v>0</v>
      </c>
      <c r="AH266" s="32">
        <f t="shared" si="86"/>
        <v>0</v>
      </c>
      <c r="AI266" s="32">
        <f t="shared" si="87"/>
        <v>123945.19482859157</v>
      </c>
      <c r="AJ266" s="32">
        <f t="shared" si="88"/>
        <v>240796.46315394383</v>
      </c>
      <c r="AK266" s="32">
        <f t="shared" si="101"/>
        <v>42017.850462905611</v>
      </c>
      <c r="AL266" s="32">
        <f t="shared" si="105"/>
        <v>0</v>
      </c>
      <c r="AN266" s="39">
        <f t="shared" si="89"/>
        <v>0.16</v>
      </c>
      <c r="AO266" s="39">
        <f t="shared" si="90"/>
        <v>0.49</v>
      </c>
      <c r="AP266" s="39">
        <f t="shared" si="91"/>
        <v>0.35</v>
      </c>
      <c r="AR266" s="51">
        <f t="shared" si="106"/>
        <v>11229.563546502979</v>
      </c>
      <c r="AS266" s="51">
        <f t="shared" si="106"/>
        <v>34390.538361165374</v>
      </c>
      <c r="AT266" s="51">
        <f t="shared" si="106"/>
        <v>24564.670257975264</v>
      </c>
      <c r="AV266" s="7"/>
      <c r="AW266" s="7"/>
      <c r="AX266" s="7"/>
      <c r="AY266" s="7"/>
    </row>
    <row r="267" spans="2:51" s="12" customFormat="1" ht="12.75" hidden="1" customHeight="1" x14ac:dyDescent="0.15">
      <c r="B267" s="16" t="s">
        <v>204</v>
      </c>
      <c r="C267" s="16" t="str">
        <f t="shared" si="71"/>
        <v>Southern Africa</v>
      </c>
      <c r="D267" s="16" t="str">
        <f t="shared" si="108"/>
        <v>Middle East and Africa</v>
      </c>
      <c r="E267" s="16" t="str">
        <f t="shared" si="108"/>
        <v/>
      </c>
      <c r="F267" s="32">
        <v>791189.36741477204</v>
      </c>
      <c r="G267" s="32">
        <f t="shared" si="73"/>
        <v>836.74188857639876</v>
      </c>
      <c r="H267" s="32">
        <f t="shared" si="74"/>
        <v>230.34049191637584</v>
      </c>
      <c r="I267" s="32">
        <f t="shared" si="75"/>
        <v>113.02345642495901</v>
      </c>
      <c r="J267" s="32">
        <f t="shared" si="76"/>
        <v>0</v>
      </c>
      <c r="K267" s="32">
        <f t="shared" si="77"/>
        <v>0</v>
      </c>
      <c r="L267" s="32">
        <f t="shared" si="78"/>
        <v>0</v>
      </c>
      <c r="M267" s="32">
        <f t="shared" si="93"/>
        <v>1180.1058369177335</v>
      </c>
      <c r="N267" s="32">
        <f t="shared" si="79"/>
        <v>44371.647444427021</v>
      </c>
      <c r="O267" s="32">
        <f t="shared" si="80"/>
        <v>12214.742967963806</v>
      </c>
      <c r="P267" s="32">
        <f t="shared" si="81"/>
        <v>5993.529223176859</v>
      </c>
      <c r="Q267" s="32">
        <f t="shared" si="82"/>
        <v>0</v>
      </c>
      <c r="R267" s="32">
        <f t="shared" si="83"/>
        <v>0</v>
      </c>
      <c r="S267" s="32">
        <f t="shared" si="84"/>
        <v>0</v>
      </c>
      <c r="T267" s="32">
        <f t="shared" si="94"/>
        <v>62579.91963556769</v>
      </c>
      <c r="U267" s="32">
        <f t="shared" si="109"/>
        <v>249199.27270743359</v>
      </c>
      <c r="V267" s="32">
        <f t="shared" si="109"/>
        <v>451874.88906871842</v>
      </c>
      <c r="W267" s="32">
        <f t="shared" si="109"/>
        <v>7432.5434870970021</v>
      </c>
      <c r="X267" s="32">
        <f t="shared" si="109"/>
        <v>1067.2455093641656</v>
      </c>
      <c r="Y267" s="32">
        <f t="shared" si="109"/>
        <v>13062.310731158703</v>
      </c>
      <c r="Z267" s="32">
        <f t="shared" si="96"/>
        <v>4793.0804385147057</v>
      </c>
      <c r="AA267" s="8"/>
      <c r="AB267" s="32">
        <f t="shared" si="97"/>
        <v>469855.65930485615</v>
      </c>
      <c r="AC267" s="32">
        <f t="shared" si="98"/>
        <v>296540.30128377629</v>
      </c>
      <c r="AD267" s="32">
        <f t="shared" si="99"/>
        <v>15808.614564657171</v>
      </c>
      <c r="AE267" s="32">
        <f t="shared" si="100"/>
        <v>8984.7922614812833</v>
      </c>
      <c r="AF267" s="8"/>
      <c r="AG267" s="32">
        <f t="shared" si="85"/>
        <v>496967.08731039154</v>
      </c>
      <c r="AH267" s="32">
        <f t="shared" si="86"/>
        <v>217845.36835355265</v>
      </c>
      <c r="AI267" s="32">
        <f t="shared" si="87"/>
        <v>76376.990869764573</v>
      </c>
      <c r="AJ267" s="32">
        <f t="shared" si="88"/>
        <v>0</v>
      </c>
      <c r="AK267" s="32">
        <f t="shared" si="101"/>
        <v>0</v>
      </c>
      <c r="AL267" s="32">
        <f t="shared" si="105"/>
        <v>0</v>
      </c>
      <c r="AN267" s="39">
        <f t="shared" si="89"/>
        <v>0.34</v>
      </c>
      <c r="AO267" s="39">
        <f t="shared" si="90"/>
        <v>0.54</v>
      </c>
      <c r="AP267" s="39">
        <f t="shared" si="91"/>
        <v>0.11</v>
      </c>
      <c r="AR267" s="51">
        <f t="shared" si="106"/>
        <v>21277.172676093018</v>
      </c>
      <c r="AS267" s="51">
        <f t="shared" si="106"/>
        <v>33793.156603206553</v>
      </c>
      <c r="AT267" s="51">
        <f t="shared" si="106"/>
        <v>6883.7911599124463</v>
      </c>
    </row>
    <row r="268" spans="2:51" s="12" customFormat="1" ht="12.75" hidden="1" customHeight="1" x14ac:dyDescent="0.15">
      <c r="B268" s="16" t="s">
        <v>205</v>
      </c>
      <c r="C268" s="16" t="str">
        <f t="shared" si="71"/>
        <v>South-eastern Asia</v>
      </c>
      <c r="D268" s="16" t="str">
        <f t="shared" si="108"/>
        <v>Asia (Sans Japan)</v>
      </c>
      <c r="E268" s="16" t="str">
        <f t="shared" si="108"/>
        <v/>
      </c>
      <c r="F268" s="32">
        <v>670358.38788789499</v>
      </c>
      <c r="G268" s="32">
        <f t="shared" si="73"/>
        <v>12345.589539725084</v>
      </c>
      <c r="H268" s="32">
        <f t="shared" si="74"/>
        <v>3943.3240847088846</v>
      </c>
      <c r="I268" s="32">
        <f t="shared" si="75"/>
        <v>0</v>
      </c>
      <c r="J268" s="32">
        <f t="shared" si="76"/>
        <v>1572.7888323390732</v>
      </c>
      <c r="K268" s="32">
        <f t="shared" si="77"/>
        <v>0</v>
      </c>
      <c r="L268" s="32">
        <f t="shared" si="78"/>
        <v>0</v>
      </c>
      <c r="M268" s="32">
        <f t="shared" si="93"/>
        <v>17861.70245677304</v>
      </c>
      <c r="N268" s="32">
        <f t="shared" si="79"/>
        <v>68285.051753192165</v>
      </c>
      <c r="O268" s="32">
        <f t="shared" si="80"/>
        <v>21811.035296249731</v>
      </c>
      <c r="P268" s="32">
        <f t="shared" si="81"/>
        <v>0</v>
      </c>
      <c r="Q268" s="32">
        <f t="shared" si="82"/>
        <v>8699.2983581331555</v>
      </c>
      <c r="R268" s="32">
        <f t="shared" si="83"/>
        <v>0</v>
      </c>
      <c r="S268" s="32">
        <f t="shared" si="84"/>
        <v>0</v>
      </c>
      <c r="T268" s="32">
        <f t="shared" si="94"/>
        <v>98795.385407575042</v>
      </c>
      <c r="U268" s="32">
        <f t="shared" si="109"/>
        <v>344582.23761321156</v>
      </c>
      <c r="V268" s="32">
        <f t="shared" si="109"/>
        <v>177645.33341801603</v>
      </c>
      <c r="W268" s="32">
        <f t="shared" si="109"/>
        <v>11318.125465220941</v>
      </c>
      <c r="X268" s="32">
        <f t="shared" si="109"/>
        <v>752.57552908577304</v>
      </c>
      <c r="Y268" s="32">
        <f t="shared" si="109"/>
        <v>9634.3395216893296</v>
      </c>
      <c r="Z268" s="32">
        <f t="shared" si="96"/>
        <v>9768.6884763232665</v>
      </c>
      <c r="AA268" s="8"/>
      <c r="AB268" s="32">
        <f t="shared" si="97"/>
        <v>204221.86735236627</v>
      </c>
      <c r="AC268" s="32">
        <f t="shared" si="98"/>
        <v>261303.41377258202</v>
      </c>
      <c r="AD268" s="32">
        <f t="shared" si="99"/>
        <v>204323.23612838981</v>
      </c>
      <c r="AE268" s="32">
        <f t="shared" si="100"/>
        <v>509.87063455581614</v>
      </c>
      <c r="AF268" s="8"/>
      <c r="AG268" s="32">
        <f t="shared" si="85"/>
        <v>268384.41603144252</v>
      </c>
      <c r="AH268" s="32">
        <f t="shared" si="86"/>
        <v>239737.92400599029</v>
      </c>
      <c r="AI268" s="32">
        <f t="shared" si="87"/>
        <v>0</v>
      </c>
      <c r="AJ268" s="32">
        <f t="shared" si="88"/>
        <v>162235.98081462344</v>
      </c>
      <c r="AK268" s="32">
        <f t="shared" si="101"/>
        <v>0</v>
      </c>
      <c r="AL268" s="32">
        <f t="shared" si="105"/>
        <v>0</v>
      </c>
      <c r="AN268" s="39">
        <f t="shared" si="89"/>
        <v>0.28000000000000003</v>
      </c>
      <c r="AO268" s="39">
        <f t="shared" si="90"/>
        <v>0.55000000000000004</v>
      </c>
      <c r="AP268" s="39">
        <f t="shared" si="91"/>
        <v>0.17</v>
      </c>
      <c r="AR268" s="51">
        <f t="shared" si="106"/>
        <v>27662.707914121016</v>
      </c>
      <c r="AS268" s="51">
        <f t="shared" si="106"/>
        <v>54337.461974166275</v>
      </c>
      <c r="AT268" s="51">
        <f t="shared" si="106"/>
        <v>16795.215519287758</v>
      </c>
      <c r="AV268" s="7"/>
      <c r="AW268" s="7"/>
      <c r="AX268" s="7"/>
      <c r="AY268" s="7"/>
    </row>
    <row r="269" spans="2:51" s="12" customFormat="1" ht="12.75" hidden="1" customHeight="1" x14ac:dyDescent="0.15">
      <c r="B269" s="16" t="s">
        <v>206</v>
      </c>
      <c r="C269" s="16" t="str">
        <f t="shared" si="71"/>
        <v>Southern Africa</v>
      </c>
      <c r="D269" s="16" t="str">
        <f t="shared" si="108"/>
        <v>Middle East and Africa</v>
      </c>
      <c r="E269" s="16" t="str">
        <f t="shared" si="108"/>
        <v/>
      </c>
      <c r="F269" s="32">
        <v>827571.27661269903</v>
      </c>
      <c r="G269" s="32">
        <f t="shared" si="73"/>
        <v>0</v>
      </c>
      <c r="H269" s="32">
        <f t="shared" si="74"/>
        <v>0</v>
      </c>
      <c r="I269" s="32">
        <f t="shared" si="75"/>
        <v>92.119951332499497</v>
      </c>
      <c r="J269" s="32">
        <f t="shared" si="76"/>
        <v>0</v>
      </c>
      <c r="K269" s="32">
        <f t="shared" si="77"/>
        <v>0.45069872392973692</v>
      </c>
      <c r="L269" s="32">
        <f t="shared" si="78"/>
        <v>0</v>
      </c>
      <c r="M269" s="32">
        <f t="shared" si="93"/>
        <v>92.57065005642923</v>
      </c>
      <c r="N269" s="32">
        <f t="shared" si="79"/>
        <v>0</v>
      </c>
      <c r="O269" s="32">
        <f t="shared" si="80"/>
        <v>0</v>
      </c>
      <c r="P269" s="32">
        <f t="shared" si="81"/>
        <v>8224.4806196991813</v>
      </c>
      <c r="Q269" s="32">
        <f t="shared" si="82"/>
        <v>0</v>
      </c>
      <c r="R269" s="32">
        <f t="shared" si="83"/>
        <v>40.238437674635904</v>
      </c>
      <c r="S269" s="32">
        <f t="shared" si="84"/>
        <v>0</v>
      </c>
      <c r="T269" s="32">
        <f t="shared" si="94"/>
        <v>8264.7190573738171</v>
      </c>
      <c r="U269" s="32">
        <f t="shared" si="109"/>
        <v>15304.350388443421</v>
      </c>
      <c r="V269" s="32">
        <f t="shared" si="109"/>
        <v>467126.01879661274</v>
      </c>
      <c r="W269" s="32">
        <f t="shared" si="109"/>
        <v>1412.5039678529547</v>
      </c>
      <c r="X269" s="32">
        <f t="shared" si="109"/>
        <v>327537.32502791361</v>
      </c>
      <c r="Y269" s="32">
        <f t="shared" si="109"/>
        <v>73.484543157789389</v>
      </c>
      <c r="Z269" s="32">
        <f t="shared" si="96"/>
        <v>7760.3041812882293</v>
      </c>
      <c r="AA269" s="8"/>
      <c r="AB269" s="32">
        <f t="shared" si="97"/>
        <v>409467.73590200994</v>
      </c>
      <c r="AC269" s="32">
        <f t="shared" si="98"/>
        <v>363546.08425426402</v>
      </c>
      <c r="AD269" s="32">
        <f t="shared" si="99"/>
        <v>54552.754527568701</v>
      </c>
      <c r="AE269" s="32">
        <f t="shared" si="100"/>
        <v>4.7019288539886404</v>
      </c>
      <c r="AF269" s="8"/>
      <c r="AG269" s="32">
        <f t="shared" si="85"/>
        <v>412.46152426376915</v>
      </c>
      <c r="AH269" s="32">
        <f t="shared" si="86"/>
        <v>0</v>
      </c>
      <c r="AI269" s="32">
        <f t="shared" si="87"/>
        <v>526071.50220269244</v>
      </c>
      <c r="AJ269" s="32">
        <f t="shared" si="88"/>
        <v>0</v>
      </c>
      <c r="AK269" s="32">
        <f t="shared" si="101"/>
        <v>301087.31288574281</v>
      </c>
      <c r="AL269" s="32">
        <f t="shared" si="105"/>
        <v>0</v>
      </c>
      <c r="AN269" s="39">
        <f t="shared" si="89"/>
        <v>0.34</v>
      </c>
      <c r="AO269" s="39">
        <f t="shared" si="90"/>
        <v>0.54</v>
      </c>
      <c r="AP269" s="39">
        <f t="shared" si="91"/>
        <v>0.11</v>
      </c>
      <c r="AR269" s="51">
        <f t="shared" si="106"/>
        <v>2810.004479507098</v>
      </c>
      <c r="AS269" s="51">
        <f t="shared" si="106"/>
        <v>4462.9482909818616</v>
      </c>
      <c r="AT269" s="51">
        <f t="shared" si="106"/>
        <v>909.11909631111985</v>
      </c>
    </row>
    <row r="270" spans="2:51" s="12" customFormat="1" ht="12.75" hidden="1" customHeight="1" x14ac:dyDescent="0.15">
      <c r="B270" s="16" t="s">
        <v>207</v>
      </c>
      <c r="C270" s="16" t="str">
        <f t="shared" si="71"/>
        <v>Pacific Islands</v>
      </c>
      <c r="D270" s="16" t="str">
        <f t="shared" si="108"/>
        <v/>
      </c>
      <c r="E270" s="16" t="str">
        <f t="shared" si="108"/>
        <v/>
      </c>
      <c r="F270" s="32">
        <v>16.3498873710632</v>
      </c>
      <c r="G270" s="32">
        <f t="shared" si="73"/>
        <v>0</v>
      </c>
      <c r="H270" s="32">
        <f t="shared" si="74"/>
        <v>0</v>
      </c>
      <c r="I270" s="32">
        <f t="shared" si="75"/>
        <v>0</v>
      </c>
      <c r="J270" s="32">
        <f t="shared" si="76"/>
        <v>0</v>
      </c>
      <c r="K270" s="32">
        <f t="shared" si="77"/>
        <v>0</v>
      </c>
      <c r="L270" s="32">
        <f t="shared" si="78"/>
        <v>0</v>
      </c>
      <c r="M270" s="32">
        <f t="shared" si="93"/>
        <v>0</v>
      </c>
      <c r="N270" s="32">
        <f t="shared" si="79"/>
        <v>0</v>
      </c>
      <c r="O270" s="32">
        <f t="shared" si="80"/>
        <v>0</v>
      </c>
      <c r="P270" s="32">
        <f t="shared" si="81"/>
        <v>0</v>
      </c>
      <c r="Q270" s="32">
        <f t="shared" si="82"/>
        <v>0</v>
      </c>
      <c r="R270" s="32">
        <f t="shared" si="83"/>
        <v>0</v>
      </c>
      <c r="S270" s="32">
        <f t="shared" si="84"/>
        <v>0</v>
      </c>
      <c r="T270" s="32">
        <f t="shared" si="94"/>
        <v>0</v>
      </c>
      <c r="U270" s="32">
        <f t="shared" si="109"/>
        <v>4.3715447877953721</v>
      </c>
      <c r="V270" s="32">
        <f t="shared" si="109"/>
        <v>5.1436170315058201</v>
      </c>
      <c r="W270" s="32">
        <f t="shared" si="109"/>
        <v>0.51839610214898568</v>
      </c>
      <c r="X270" s="32">
        <f t="shared" si="109"/>
        <v>0</v>
      </c>
      <c r="Y270" s="32">
        <f t="shared" si="109"/>
        <v>0.53975492293749372</v>
      </c>
      <c r="Z270" s="32">
        <f t="shared" si="96"/>
        <v>5.77657452667553</v>
      </c>
      <c r="AA270" s="8"/>
      <c r="AB270" s="32">
        <f t="shared" si="97"/>
        <v>16.3498873710632</v>
      </c>
      <c r="AC270" s="32">
        <f t="shared" si="98"/>
        <v>0</v>
      </c>
      <c r="AD270" s="32">
        <f t="shared" si="99"/>
        <v>0</v>
      </c>
      <c r="AE270" s="32">
        <f t="shared" si="100"/>
        <v>0</v>
      </c>
      <c r="AF270" s="8"/>
      <c r="AG270" s="32">
        <f t="shared" si="85"/>
        <v>0</v>
      </c>
      <c r="AH270" s="32">
        <f t="shared" si="86"/>
        <v>0</v>
      </c>
      <c r="AI270" s="32">
        <f t="shared" si="87"/>
        <v>0</v>
      </c>
      <c r="AJ270" s="32">
        <f t="shared" si="88"/>
        <v>0</v>
      </c>
      <c r="AK270" s="32">
        <f t="shared" si="101"/>
        <v>0</v>
      </c>
      <c r="AL270" s="32">
        <f t="shared" si="105"/>
        <v>0</v>
      </c>
      <c r="AN270" s="39">
        <f t="shared" si="89"/>
        <v>0.31</v>
      </c>
      <c r="AO270" s="39">
        <f t="shared" si="90"/>
        <v>0.55000000000000004</v>
      </c>
      <c r="AP270" s="39">
        <f t="shared" si="91"/>
        <v>0.14000000000000001</v>
      </c>
      <c r="AR270" s="51">
        <f t="shared" si="106"/>
        <v>0</v>
      </c>
      <c r="AS270" s="51">
        <f t="shared" si="106"/>
        <v>0</v>
      </c>
      <c r="AT270" s="51">
        <f t="shared" si="106"/>
        <v>0</v>
      </c>
      <c r="AV270" s="7"/>
      <c r="AW270" s="7"/>
      <c r="AX270" s="7"/>
      <c r="AY270" s="7"/>
    </row>
    <row r="271" spans="2:51" s="12" customFormat="1" ht="12.75" hidden="1" customHeight="1" x14ac:dyDescent="0.15">
      <c r="B271" s="16" t="s">
        <v>208</v>
      </c>
      <c r="C271" s="16" t="str">
        <f t="shared" si="71"/>
        <v>Southern Asia</v>
      </c>
      <c r="D271" s="16" t="str">
        <f t="shared" si="108"/>
        <v>Asia (Sans Japan)</v>
      </c>
      <c r="E271" s="16" t="str">
        <f t="shared" si="108"/>
        <v/>
      </c>
      <c r="F271" s="32">
        <v>147646.39812689999</v>
      </c>
      <c r="G271" s="32">
        <f t="shared" si="73"/>
        <v>0</v>
      </c>
      <c r="H271" s="32">
        <f t="shared" si="74"/>
        <v>9495.5186951390879</v>
      </c>
      <c r="I271" s="32">
        <f t="shared" si="75"/>
        <v>0</v>
      </c>
      <c r="J271" s="32">
        <f t="shared" si="76"/>
        <v>1856.7267150910611</v>
      </c>
      <c r="K271" s="32">
        <f t="shared" si="77"/>
        <v>0</v>
      </c>
      <c r="L271" s="32">
        <f t="shared" si="78"/>
        <v>0</v>
      </c>
      <c r="M271" s="32">
        <f t="shared" si="93"/>
        <v>11352.245410230149</v>
      </c>
      <c r="N271" s="32">
        <f t="shared" si="79"/>
        <v>0</v>
      </c>
      <c r="O271" s="32">
        <f t="shared" si="80"/>
        <v>11657.202597101807</v>
      </c>
      <c r="P271" s="32">
        <f t="shared" si="81"/>
        <v>0</v>
      </c>
      <c r="Q271" s="32">
        <f t="shared" si="82"/>
        <v>2279.4162362449842</v>
      </c>
      <c r="R271" s="32">
        <f t="shared" si="83"/>
        <v>0</v>
      </c>
      <c r="S271" s="32">
        <f t="shared" si="84"/>
        <v>0</v>
      </c>
      <c r="T271" s="32">
        <f t="shared" si="94"/>
        <v>13936.618833346791</v>
      </c>
      <c r="U271" s="32">
        <f t="shared" si="109"/>
        <v>39010.624777176978</v>
      </c>
      <c r="V271" s="32">
        <f t="shared" si="109"/>
        <v>68992.243331383695</v>
      </c>
      <c r="W271" s="32">
        <f t="shared" si="109"/>
        <v>5459.6414720712173</v>
      </c>
      <c r="X271" s="32">
        <f t="shared" si="109"/>
        <v>8254.6459419248913</v>
      </c>
      <c r="Y271" s="32">
        <f t="shared" si="109"/>
        <v>640.37831810240584</v>
      </c>
      <c r="Z271" s="32">
        <f t="shared" si="96"/>
        <v>4.2663828935474157E-5</v>
      </c>
      <c r="AA271" s="8"/>
      <c r="AB271" s="32">
        <f t="shared" si="97"/>
        <v>20932.345513582219</v>
      </c>
      <c r="AC271" s="32">
        <f t="shared" si="98"/>
        <v>14743.11812049149</v>
      </c>
      <c r="AD271" s="32">
        <f t="shared" si="99"/>
        <v>111970.9344928264</v>
      </c>
      <c r="AE271" s="32">
        <f t="shared" si="100"/>
        <v>0</v>
      </c>
      <c r="AF271" s="8"/>
      <c r="AG271" s="32">
        <f t="shared" si="85"/>
        <v>0</v>
      </c>
      <c r="AH271" s="32">
        <f t="shared" si="86"/>
        <v>92542.119475414438</v>
      </c>
      <c r="AI271" s="32">
        <f t="shared" si="87"/>
        <v>0</v>
      </c>
      <c r="AJ271" s="32">
        <f t="shared" si="88"/>
        <v>55104.278651485547</v>
      </c>
      <c r="AK271" s="32">
        <f t="shared" si="101"/>
        <v>0</v>
      </c>
      <c r="AL271" s="32">
        <f t="shared" si="105"/>
        <v>0</v>
      </c>
      <c r="AN271" s="39">
        <f t="shared" si="89"/>
        <v>0.25</v>
      </c>
      <c r="AO271" s="39">
        <f t="shared" si="90"/>
        <v>0.42</v>
      </c>
      <c r="AP271" s="39">
        <f t="shared" si="91"/>
        <v>0.33</v>
      </c>
      <c r="AR271" s="51">
        <f t="shared" si="106"/>
        <v>3484.1547083366977</v>
      </c>
      <c r="AS271" s="51">
        <f t="shared" si="106"/>
        <v>5853.3799100056522</v>
      </c>
      <c r="AT271" s="51">
        <f t="shared" si="106"/>
        <v>4599.0842150044409</v>
      </c>
    </row>
    <row r="272" spans="2:51" s="12" customFormat="1" ht="12.75" hidden="1" customHeight="1" x14ac:dyDescent="0.15">
      <c r="B272" s="16" t="s">
        <v>209</v>
      </c>
      <c r="C272" s="16" t="str">
        <f t="shared" si="71"/>
        <v>Western Europe</v>
      </c>
      <c r="D272" s="16" t="str">
        <f t="shared" si="108"/>
        <v>OECD90</v>
      </c>
      <c r="E272" s="16" t="str">
        <f t="shared" si="108"/>
        <v>EU</v>
      </c>
      <c r="F272" s="32">
        <v>34992.091765284502</v>
      </c>
      <c r="G272" s="32">
        <f t="shared" si="73"/>
        <v>0</v>
      </c>
      <c r="H272" s="32">
        <f t="shared" si="74"/>
        <v>4498.5056063528891</v>
      </c>
      <c r="I272" s="32">
        <f t="shared" si="75"/>
        <v>0</v>
      </c>
      <c r="J272" s="32">
        <f t="shared" si="76"/>
        <v>0</v>
      </c>
      <c r="K272" s="32">
        <f t="shared" si="77"/>
        <v>0</v>
      </c>
      <c r="L272" s="32">
        <f t="shared" si="78"/>
        <v>0</v>
      </c>
      <c r="M272" s="32">
        <f t="shared" si="93"/>
        <v>4498.5056063528891</v>
      </c>
      <c r="N272" s="32">
        <f t="shared" si="79"/>
        <v>0</v>
      </c>
      <c r="O272" s="32">
        <f t="shared" si="80"/>
        <v>6620.1249715033209</v>
      </c>
      <c r="P272" s="32">
        <f t="shared" si="81"/>
        <v>0</v>
      </c>
      <c r="Q272" s="32">
        <f t="shared" si="82"/>
        <v>0</v>
      </c>
      <c r="R272" s="32">
        <f t="shared" si="83"/>
        <v>0</v>
      </c>
      <c r="S272" s="32">
        <f t="shared" si="84"/>
        <v>0</v>
      </c>
      <c r="T272" s="32">
        <f t="shared" si="94"/>
        <v>6620.1249715033209</v>
      </c>
      <c r="U272" s="32">
        <f t="shared" si="109"/>
        <v>3488.0625768446862</v>
      </c>
      <c r="V272" s="32">
        <f t="shared" si="109"/>
        <v>13693.448892659433</v>
      </c>
      <c r="W272" s="32">
        <f t="shared" si="109"/>
        <v>4572.6196342210633</v>
      </c>
      <c r="X272" s="32">
        <f t="shared" si="109"/>
        <v>0</v>
      </c>
      <c r="Y272" s="32">
        <f t="shared" si="109"/>
        <v>967.70667071454488</v>
      </c>
      <c r="Z272" s="32">
        <f t="shared" si="96"/>
        <v>1151.6234129885634</v>
      </c>
      <c r="AA272" s="8"/>
      <c r="AB272" s="32">
        <f t="shared" si="97"/>
        <v>33209.216231346065</v>
      </c>
      <c r="AC272" s="32">
        <f t="shared" si="98"/>
        <v>154.84691429138101</v>
      </c>
      <c r="AD272" s="32">
        <f t="shared" si="99"/>
        <v>0</v>
      </c>
      <c r="AE272" s="32">
        <f t="shared" si="100"/>
        <v>1628.0286196470199</v>
      </c>
      <c r="AF272" s="8"/>
      <c r="AG272" s="32">
        <f t="shared" si="85"/>
        <v>0</v>
      </c>
      <c r="AH272" s="32">
        <f t="shared" si="86"/>
        <v>34992.091765284502</v>
      </c>
      <c r="AI272" s="32">
        <f t="shared" si="87"/>
        <v>0</v>
      </c>
      <c r="AJ272" s="32">
        <f t="shared" si="88"/>
        <v>0</v>
      </c>
      <c r="AK272" s="32">
        <f t="shared" si="101"/>
        <v>0</v>
      </c>
      <c r="AL272" s="32">
        <f t="shared" si="105"/>
        <v>0</v>
      </c>
      <c r="AN272" s="39">
        <f t="shared" si="89"/>
        <v>0.48</v>
      </c>
      <c r="AO272" s="39">
        <f t="shared" si="90"/>
        <v>0.39</v>
      </c>
      <c r="AP272" s="39">
        <f t="shared" si="91"/>
        <v>0.12</v>
      </c>
      <c r="AR272" s="51">
        <f t="shared" si="106"/>
        <v>3177.6599863215938</v>
      </c>
      <c r="AS272" s="51">
        <f t="shared" si="106"/>
        <v>2581.8487388862955</v>
      </c>
      <c r="AT272" s="51">
        <f t="shared" si="106"/>
        <v>794.41499658039845</v>
      </c>
      <c r="AV272" s="7"/>
      <c r="AW272" s="7"/>
      <c r="AX272" s="7"/>
      <c r="AY272" s="7"/>
    </row>
    <row r="273" spans="2:51" s="12" customFormat="1" ht="12.75" hidden="1" customHeight="1" x14ac:dyDescent="0.15">
      <c r="B273" s="16" t="s">
        <v>210</v>
      </c>
      <c r="C273" s="16" t="str">
        <f t="shared" si="71"/>
        <v>Australia and New Zealand</v>
      </c>
      <c r="D273" s="16" t="str">
        <f t="shared" si="108"/>
        <v>OECD90</v>
      </c>
      <c r="E273" s="16" t="str">
        <f t="shared" si="108"/>
        <v/>
      </c>
      <c r="F273" s="32">
        <v>269828.81667184801</v>
      </c>
      <c r="G273" s="32">
        <f t="shared" si="73"/>
        <v>0</v>
      </c>
      <c r="H273" s="32">
        <f t="shared" si="74"/>
        <v>5418.5241766705076</v>
      </c>
      <c r="I273" s="32">
        <f t="shared" si="75"/>
        <v>0</v>
      </c>
      <c r="J273" s="32">
        <f t="shared" si="76"/>
        <v>200.97230030465343</v>
      </c>
      <c r="K273" s="32">
        <f t="shared" si="77"/>
        <v>0</v>
      </c>
      <c r="L273" s="32">
        <f t="shared" si="78"/>
        <v>0</v>
      </c>
      <c r="M273" s="32">
        <f t="shared" si="93"/>
        <v>5619.4964769751614</v>
      </c>
      <c r="N273" s="32">
        <f t="shared" si="79"/>
        <v>0</v>
      </c>
      <c r="O273" s="32">
        <f t="shared" si="80"/>
        <v>26428.81393932263</v>
      </c>
      <c r="P273" s="32">
        <f t="shared" si="81"/>
        <v>0</v>
      </c>
      <c r="Q273" s="32">
        <f t="shared" si="82"/>
        <v>980.24099524698704</v>
      </c>
      <c r="R273" s="32">
        <f t="shared" si="83"/>
        <v>0</v>
      </c>
      <c r="S273" s="32">
        <f t="shared" si="84"/>
        <v>0</v>
      </c>
      <c r="T273" s="32">
        <f t="shared" si="94"/>
        <v>27409.054934569616</v>
      </c>
      <c r="U273" s="32">
        <f t="shared" si="109"/>
        <v>80389.994261352767</v>
      </c>
      <c r="V273" s="32">
        <f t="shared" si="109"/>
        <v>127296.83276688412</v>
      </c>
      <c r="W273" s="32">
        <f t="shared" si="109"/>
        <v>1111.3870046449895</v>
      </c>
      <c r="X273" s="32">
        <f t="shared" si="109"/>
        <v>8757.8706719222428</v>
      </c>
      <c r="Y273" s="32">
        <f t="shared" si="109"/>
        <v>5283.684198670634</v>
      </c>
      <c r="Z273" s="32">
        <f t="shared" si="96"/>
        <v>13960.496356828458</v>
      </c>
      <c r="AA273" s="8"/>
      <c r="AB273" s="32">
        <f t="shared" si="97"/>
        <v>37684.415734886963</v>
      </c>
      <c r="AC273" s="32">
        <f t="shared" si="98"/>
        <v>155921.35903179628</v>
      </c>
      <c r="AD273" s="32">
        <f t="shared" si="99"/>
        <v>72993.566745161894</v>
      </c>
      <c r="AE273" s="32">
        <f t="shared" si="100"/>
        <v>3229.4751600027066</v>
      </c>
      <c r="AF273" s="8"/>
      <c r="AG273" s="32">
        <f t="shared" si="85"/>
        <v>0</v>
      </c>
      <c r="AH273" s="32">
        <f t="shared" si="86"/>
        <v>240762.20895079651</v>
      </c>
      <c r="AI273" s="32">
        <f t="shared" si="87"/>
        <v>0</v>
      </c>
      <c r="AJ273" s="32">
        <f t="shared" si="88"/>
        <v>29066.607721051478</v>
      </c>
      <c r="AK273" s="32">
        <f t="shared" si="101"/>
        <v>0</v>
      </c>
      <c r="AL273" s="32">
        <f t="shared" si="105"/>
        <v>0</v>
      </c>
      <c r="AN273" s="39">
        <f t="shared" si="89"/>
        <v>0.08</v>
      </c>
      <c r="AO273" s="39">
        <f t="shared" si="90"/>
        <v>0.51</v>
      </c>
      <c r="AP273" s="39">
        <f t="shared" si="91"/>
        <v>0.41</v>
      </c>
      <c r="AR273" s="51">
        <f t="shared" si="106"/>
        <v>2192.7243947655693</v>
      </c>
      <c r="AS273" s="51">
        <f t="shared" si="106"/>
        <v>13978.618016630504</v>
      </c>
      <c r="AT273" s="51">
        <f t="shared" si="106"/>
        <v>11237.712523173543</v>
      </c>
    </row>
    <row r="274" spans="2:51" s="12" customFormat="1" ht="12.75" hidden="1" customHeight="1" x14ac:dyDescent="0.15">
      <c r="B274" s="16" t="s">
        <v>211</v>
      </c>
      <c r="C274" s="16" t="str">
        <f t="shared" si="71"/>
        <v>Central America</v>
      </c>
      <c r="D274" s="16" t="str">
        <f t="shared" si="108"/>
        <v>Latin America</v>
      </c>
      <c r="E274" s="16" t="str">
        <f t="shared" si="108"/>
        <v/>
      </c>
      <c r="F274" s="32">
        <v>129752.99418550701</v>
      </c>
      <c r="G274" s="32">
        <f t="shared" si="73"/>
        <v>285.36124623709679</v>
      </c>
      <c r="H274" s="32">
        <f t="shared" si="74"/>
        <v>0</v>
      </c>
      <c r="I274" s="32">
        <f t="shared" si="75"/>
        <v>0</v>
      </c>
      <c r="J274" s="32">
        <f t="shared" si="76"/>
        <v>319.49869448768652</v>
      </c>
      <c r="K274" s="32">
        <f t="shared" si="77"/>
        <v>0</v>
      </c>
      <c r="L274" s="32">
        <f t="shared" si="78"/>
        <v>0</v>
      </c>
      <c r="M274" s="32">
        <f t="shared" si="93"/>
        <v>604.85994072478331</v>
      </c>
      <c r="N274" s="32">
        <f t="shared" si="79"/>
        <v>9592.6119978385213</v>
      </c>
      <c r="O274" s="32">
        <f t="shared" si="80"/>
        <v>0</v>
      </c>
      <c r="P274" s="32">
        <f t="shared" si="81"/>
        <v>0</v>
      </c>
      <c r="Q274" s="32">
        <f t="shared" si="82"/>
        <v>10740.165493564838</v>
      </c>
      <c r="R274" s="32">
        <f t="shared" si="83"/>
        <v>0</v>
      </c>
      <c r="S274" s="32">
        <f t="shared" si="84"/>
        <v>0</v>
      </c>
      <c r="T274" s="32">
        <f t="shared" si="94"/>
        <v>20332.777491403358</v>
      </c>
      <c r="U274" s="32">
        <f t="shared" si="109"/>
        <v>55161.845770913213</v>
      </c>
      <c r="V274" s="32">
        <f t="shared" si="109"/>
        <v>38753.825571251109</v>
      </c>
      <c r="W274" s="32">
        <f t="shared" si="109"/>
        <v>1320.870063485225</v>
      </c>
      <c r="X274" s="32">
        <f t="shared" si="109"/>
        <v>1709.8285600325232</v>
      </c>
      <c r="Y274" s="32">
        <f t="shared" si="109"/>
        <v>10690.787677522305</v>
      </c>
      <c r="Z274" s="32">
        <f t="shared" si="96"/>
        <v>1178.199110174508</v>
      </c>
      <c r="AA274" s="8"/>
      <c r="AB274" s="32">
        <f t="shared" si="97"/>
        <v>52533.394324064124</v>
      </c>
      <c r="AC274" s="32">
        <f t="shared" si="98"/>
        <v>60488.395782828302</v>
      </c>
      <c r="AD274" s="32">
        <f t="shared" si="99"/>
        <v>7189.0934714078903</v>
      </c>
      <c r="AE274" s="32">
        <f t="shared" si="100"/>
        <v>9542.1106072068214</v>
      </c>
      <c r="AF274" s="8"/>
      <c r="AG274" s="32">
        <f t="shared" si="85"/>
        <v>91856.621062219812</v>
      </c>
      <c r="AH274" s="32">
        <f t="shared" si="86"/>
        <v>0</v>
      </c>
      <c r="AI274" s="32">
        <f t="shared" si="87"/>
        <v>0</v>
      </c>
      <c r="AJ274" s="32">
        <f t="shared" si="88"/>
        <v>37896.373123287194</v>
      </c>
      <c r="AK274" s="32">
        <f t="shared" si="101"/>
        <v>0</v>
      </c>
      <c r="AL274" s="32">
        <f t="shared" si="105"/>
        <v>0</v>
      </c>
      <c r="AN274" s="39">
        <f t="shared" si="89"/>
        <v>0.24</v>
      </c>
      <c r="AO274" s="39">
        <f t="shared" si="90"/>
        <v>0.51</v>
      </c>
      <c r="AP274" s="39">
        <f t="shared" si="91"/>
        <v>0.24</v>
      </c>
      <c r="AR274" s="51">
        <f t="shared" si="106"/>
        <v>4879.8665979368061</v>
      </c>
      <c r="AS274" s="51">
        <f t="shared" si="106"/>
        <v>10369.716520615713</v>
      </c>
      <c r="AT274" s="51">
        <f t="shared" si="106"/>
        <v>4879.8665979368061</v>
      </c>
      <c r="AV274" s="7"/>
      <c r="AW274" s="7"/>
      <c r="AX274" s="7"/>
      <c r="AY274" s="7"/>
    </row>
    <row r="275" spans="2:51" s="12" customFormat="1" ht="12.75" hidden="1" customHeight="1" x14ac:dyDescent="0.15">
      <c r="B275" s="16" t="s">
        <v>212</v>
      </c>
      <c r="C275" s="16" t="str">
        <f t="shared" si="71"/>
        <v>Sudano-Sahelian Africa</v>
      </c>
      <c r="D275" s="16" t="str">
        <f t="shared" si="108"/>
        <v>Middle East and Africa</v>
      </c>
      <c r="E275" s="16" t="str">
        <f t="shared" si="108"/>
        <v/>
      </c>
      <c r="F275" s="32">
        <v>1189553.9339877299</v>
      </c>
      <c r="G275" s="32">
        <f t="shared" si="73"/>
        <v>0</v>
      </c>
      <c r="H275" s="32">
        <f t="shared" si="74"/>
        <v>0</v>
      </c>
      <c r="I275" s="32">
        <f t="shared" si="75"/>
        <v>604.23653923596419</v>
      </c>
      <c r="J275" s="32">
        <f t="shared" si="76"/>
        <v>0</v>
      </c>
      <c r="K275" s="32">
        <f t="shared" si="77"/>
        <v>107.41513862222358</v>
      </c>
      <c r="L275" s="32">
        <f t="shared" si="78"/>
        <v>0</v>
      </c>
      <c r="M275" s="32">
        <f t="shared" si="93"/>
        <v>711.65167785818778</v>
      </c>
      <c r="N275" s="32">
        <f t="shared" si="79"/>
        <v>0</v>
      </c>
      <c r="O275" s="32">
        <f t="shared" si="80"/>
        <v>0</v>
      </c>
      <c r="P275" s="32">
        <f t="shared" si="81"/>
        <v>26172.121614490065</v>
      </c>
      <c r="Q275" s="32">
        <f t="shared" si="82"/>
        <v>0</v>
      </c>
      <c r="R275" s="32">
        <f t="shared" si="83"/>
        <v>4652.6184510670464</v>
      </c>
      <c r="S275" s="32">
        <f t="shared" si="84"/>
        <v>0</v>
      </c>
      <c r="T275" s="32">
        <f t="shared" si="94"/>
        <v>30824.740065557111</v>
      </c>
      <c r="U275" s="32">
        <f t="shared" si="109"/>
        <v>1333.6991175527646</v>
      </c>
      <c r="V275" s="32">
        <f t="shared" si="109"/>
        <v>300767.6981300778</v>
      </c>
      <c r="W275" s="32">
        <f t="shared" si="109"/>
        <v>4655.5482933593003</v>
      </c>
      <c r="X275" s="32">
        <f t="shared" si="109"/>
        <v>850334.90402031213</v>
      </c>
      <c r="Y275" s="32">
        <f t="shared" si="109"/>
        <v>925.69571583546781</v>
      </c>
      <c r="Z275" s="32">
        <f t="shared" si="96"/>
        <v>-3.0328228604048491E-3</v>
      </c>
      <c r="AA275" s="8"/>
      <c r="AB275" s="32">
        <f t="shared" si="97"/>
        <v>1014844.058911917</v>
      </c>
      <c r="AC275" s="32">
        <f t="shared" si="98"/>
        <v>171566.74708747759</v>
      </c>
      <c r="AD275" s="32">
        <f t="shared" si="99"/>
        <v>81.370849609375</v>
      </c>
      <c r="AE275" s="32">
        <f t="shared" si="100"/>
        <v>3061.75713872909</v>
      </c>
      <c r="AF275" s="8"/>
      <c r="AG275" s="32">
        <f t="shared" si="85"/>
        <v>0</v>
      </c>
      <c r="AH275" s="32">
        <f t="shared" si="86"/>
        <v>0</v>
      </c>
      <c r="AI275" s="32">
        <f t="shared" si="87"/>
        <v>238574.79580349792</v>
      </c>
      <c r="AJ275" s="32">
        <f t="shared" si="88"/>
        <v>0</v>
      </c>
      <c r="AK275" s="32">
        <f t="shared" si="101"/>
        <v>950979.13818423194</v>
      </c>
      <c r="AL275" s="32">
        <f t="shared" si="105"/>
        <v>0</v>
      </c>
      <c r="AN275" s="39">
        <f t="shared" si="89"/>
        <v>0.16</v>
      </c>
      <c r="AO275" s="39">
        <f t="shared" si="90"/>
        <v>0.49</v>
      </c>
      <c r="AP275" s="39">
        <f t="shared" si="91"/>
        <v>0.35</v>
      </c>
      <c r="AR275" s="51">
        <f t="shared" si="106"/>
        <v>4931.9584104891383</v>
      </c>
      <c r="AS275" s="51">
        <f t="shared" si="106"/>
        <v>15104.122632122984</v>
      </c>
      <c r="AT275" s="51">
        <f t="shared" si="106"/>
        <v>10788.659022944988</v>
      </c>
    </row>
    <row r="276" spans="2:51" s="12" customFormat="1" ht="12.75" hidden="1" customHeight="1" x14ac:dyDescent="0.15">
      <c r="B276" s="16" t="s">
        <v>213</v>
      </c>
      <c r="C276" s="16" t="str">
        <f t="shared" si="71"/>
        <v>Gulf of Guinea</v>
      </c>
      <c r="D276" s="16" t="str">
        <f t="shared" si="108"/>
        <v>Middle East and Africa</v>
      </c>
      <c r="E276" s="16" t="str">
        <f t="shared" si="108"/>
        <v/>
      </c>
      <c r="F276" s="32">
        <v>915037.52364826202</v>
      </c>
      <c r="G276" s="32">
        <f t="shared" si="73"/>
        <v>2313.7578041809725</v>
      </c>
      <c r="H276" s="32">
        <f t="shared" si="74"/>
        <v>0</v>
      </c>
      <c r="I276" s="32">
        <f t="shared" si="75"/>
        <v>555.80067029789029</v>
      </c>
      <c r="J276" s="32">
        <f t="shared" si="76"/>
        <v>0</v>
      </c>
      <c r="K276" s="32">
        <f t="shared" si="77"/>
        <v>89.749303400912595</v>
      </c>
      <c r="L276" s="32">
        <f t="shared" si="78"/>
        <v>0</v>
      </c>
      <c r="M276" s="32">
        <f t="shared" si="93"/>
        <v>2959.3077778797756</v>
      </c>
      <c r="N276" s="32">
        <f t="shared" si="79"/>
        <v>271349.06290391</v>
      </c>
      <c r="O276" s="32">
        <f t="shared" si="80"/>
        <v>0</v>
      </c>
      <c r="P276" s="32">
        <f t="shared" si="81"/>
        <v>65182.272221479834</v>
      </c>
      <c r="Q276" s="32">
        <f t="shared" si="82"/>
        <v>0</v>
      </c>
      <c r="R276" s="32">
        <f t="shared" si="83"/>
        <v>10525.470440384743</v>
      </c>
      <c r="S276" s="32">
        <f t="shared" si="84"/>
        <v>0</v>
      </c>
      <c r="T276" s="32">
        <f t="shared" si="94"/>
        <v>347056.80556577462</v>
      </c>
      <c r="U276" s="32">
        <f t="shared" si="109"/>
        <v>131054.45385504673</v>
      </c>
      <c r="V276" s="32">
        <f t="shared" si="109"/>
        <v>390602.67505121685</v>
      </c>
      <c r="W276" s="32">
        <f t="shared" si="109"/>
        <v>30391.623514412451</v>
      </c>
      <c r="X276" s="32">
        <f t="shared" si="109"/>
        <v>2667.9700014855912</v>
      </c>
      <c r="Y276" s="32">
        <f t="shared" si="109"/>
        <v>7909.6135695046896</v>
      </c>
      <c r="Z276" s="32">
        <f t="shared" si="96"/>
        <v>2395.0743129414041</v>
      </c>
      <c r="AA276" s="8"/>
      <c r="AB276" s="32">
        <f t="shared" si="97"/>
        <v>725032.66116696375</v>
      </c>
      <c r="AC276" s="32">
        <f t="shared" si="98"/>
        <v>175296.2351866957</v>
      </c>
      <c r="AD276" s="32">
        <f t="shared" si="99"/>
        <v>4305.615068495269</v>
      </c>
      <c r="AE276" s="32">
        <f t="shared" si="100"/>
        <v>10403.012226104642</v>
      </c>
      <c r="AF276" s="8"/>
      <c r="AG276" s="32">
        <f t="shared" si="85"/>
        <v>696639.84464648471</v>
      </c>
      <c r="AH276" s="32">
        <f t="shared" si="86"/>
        <v>0</v>
      </c>
      <c r="AI276" s="32">
        <f t="shared" si="87"/>
        <v>181572.90890007667</v>
      </c>
      <c r="AJ276" s="32">
        <f t="shared" si="88"/>
        <v>0</v>
      </c>
      <c r="AK276" s="32">
        <f t="shared" si="101"/>
        <v>36824.770101700662</v>
      </c>
      <c r="AL276" s="32">
        <f t="shared" si="105"/>
        <v>0</v>
      </c>
      <c r="AN276" s="39">
        <f t="shared" si="89"/>
        <v>0.31</v>
      </c>
      <c r="AO276" s="39">
        <f t="shared" si="90"/>
        <v>0.56999999999999995</v>
      </c>
      <c r="AP276" s="39">
        <f t="shared" si="91"/>
        <v>0.12</v>
      </c>
      <c r="AR276" s="51">
        <f t="shared" si="106"/>
        <v>107587.60972539012</v>
      </c>
      <c r="AS276" s="51">
        <f t="shared" si="106"/>
        <v>197822.37917249152</v>
      </c>
      <c r="AT276" s="51">
        <f t="shared" si="106"/>
        <v>41646.816667892956</v>
      </c>
      <c r="AV276" s="7"/>
      <c r="AW276" s="7"/>
      <c r="AX276" s="7"/>
      <c r="AY276" s="7"/>
    </row>
    <row r="277" spans="2:51" s="12" customFormat="1" ht="12.75" hidden="1" customHeight="1" x14ac:dyDescent="0.15">
      <c r="B277" s="16" t="s">
        <v>214</v>
      </c>
      <c r="C277" s="16" t="str">
        <f t="shared" si="71"/>
        <v>Pacific Islands</v>
      </c>
      <c r="D277" s="16" t="str">
        <f t="shared" si="108"/>
        <v/>
      </c>
      <c r="E277" s="16" t="str">
        <f t="shared" si="108"/>
        <v/>
      </c>
      <c r="F277" s="32">
        <v>269.05217337608298</v>
      </c>
      <c r="G277" s="32">
        <f t="shared" si="73"/>
        <v>0</v>
      </c>
      <c r="H277" s="32">
        <f t="shared" si="74"/>
        <v>0</v>
      </c>
      <c r="I277" s="32">
        <f t="shared" si="75"/>
        <v>0</v>
      </c>
      <c r="J277" s="32">
        <f t="shared" si="76"/>
        <v>0</v>
      </c>
      <c r="K277" s="32">
        <f t="shared" si="77"/>
        <v>0</v>
      </c>
      <c r="L277" s="32">
        <f t="shared" si="78"/>
        <v>0</v>
      </c>
      <c r="M277" s="32">
        <f t="shared" si="93"/>
        <v>0</v>
      </c>
      <c r="N277" s="32">
        <f t="shared" si="79"/>
        <v>0</v>
      </c>
      <c r="O277" s="32">
        <f t="shared" si="80"/>
        <v>0</v>
      </c>
      <c r="P277" s="32">
        <f t="shared" si="81"/>
        <v>0</v>
      </c>
      <c r="Q277" s="32">
        <f t="shared" si="82"/>
        <v>0</v>
      </c>
      <c r="R277" s="32">
        <f t="shared" si="83"/>
        <v>0</v>
      </c>
      <c r="S277" s="32">
        <f t="shared" si="84"/>
        <v>0</v>
      </c>
      <c r="T277" s="32">
        <f t="shared" si="94"/>
        <v>0</v>
      </c>
      <c r="U277" s="32">
        <f t="shared" si="109"/>
        <v>71.937720393651134</v>
      </c>
      <c r="V277" s="32">
        <f t="shared" si="109"/>
        <v>84.642866946604826</v>
      </c>
      <c r="W277" s="32">
        <f t="shared" si="109"/>
        <v>8.5306763763844007</v>
      </c>
      <c r="X277" s="32">
        <f t="shared" si="109"/>
        <v>0</v>
      </c>
      <c r="Y277" s="32">
        <f t="shared" si="109"/>
        <v>8.8821550761134915</v>
      </c>
      <c r="Z277" s="32">
        <f t="shared" si="96"/>
        <v>95.058754583329119</v>
      </c>
      <c r="AA277" s="8"/>
      <c r="AB277" s="32">
        <f t="shared" si="97"/>
        <v>269.05217337608332</v>
      </c>
      <c r="AC277" s="32">
        <f t="shared" si="98"/>
        <v>0</v>
      </c>
      <c r="AD277" s="32">
        <f t="shared" si="99"/>
        <v>0</v>
      </c>
      <c r="AE277" s="32">
        <f t="shared" si="100"/>
        <v>0</v>
      </c>
      <c r="AF277" s="8"/>
      <c r="AG277" s="32">
        <f t="shared" si="85"/>
        <v>0</v>
      </c>
      <c r="AH277" s="32">
        <f t="shared" si="86"/>
        <v>0</v>
      </c>
      <c r="AI277" s="32">
        <f t="shared" si="87"/>
        <v>0</v>
      </c>
      <c r="AJ277" s="32">
        <f t="shared" si="88"/>
        <v>0</v>
      </c>
      <c r="AK277" s="32">
        <f t="shared" si="101"/>
        <v>0</v>
      </c>
      <c r="AL277" s="32">
        <f t="shared" si="105"/>
        <v>0</v>
      </c>
      <c r="AN277" s="39">
        <f t="shared" si="89"/>
        <v>0.31</v>
      </c>
      <c r="AO277" s="39">
        <f t="shared" si="90"/>
        <v>0.55000000000000004</v>
      </c>
      <c r="AP277" s="39">
        <f t="shared" si="91"/>
        <v>0.14000000000000001</v>
      </c>
      <c r="AR277" s="51">
        <f t="shared" si="106"/>
        <v>0</v>
      </c>
      <c r="AS277" s="51">
        <f t="shared" si="106"/>
        <v>0</v>
      </c>
      <c r="AT277" s="51">
        <f t="shared" si="106"/>
        <v>0</v>
      </c>
    </row>
    <row r="278" spans="2:51" s="12" customFormat="1" ht="12.75" hidden="1" customHeight="1" x14ac:dyDescent="0.15">
      <c r="B278" s="16" t="s">
        <v>215</v>
      </c>
      <c r="C278" s="16" t="str">
        <f t="shared" ref="C278:C341" si="110">C481</f>
        <v>Northern Europe</v>
      </c>
      <c r="D278" s="16" t="str">
        <f t="shared" ref="D278:E293" si="111">IF(D481&lt;&gt;"",D481,"")</f>
        <v>OECD90</v>
      </c>
      <c r="E278" s="16" t="str">
        <f t="shared" si="111"/>
        <v/>
      </c>
      <c r="F278" s="32">
        <v>321212.19475504698</v>
      </c>
      <c r="G278" s="32">
        <f t="shared" ref="G278:G341" si="112">$F481*$G481*SUM($Z481,$AA481,$AB481)/100</f>
        <v>0</v>
      </c>
      <c r="H278" s="32">
        <f t="shared" ref="H278:H341" si="113">$F481*$G481*SUM($AE481,$AG481,$AH481)/100</f>
        <v>1132.7114196491714</v>
      </c>
      <c r="I278" s="32">
        <f t="shared" ref="I278:I341" si="114">$F481*$G481*SUM($AC481)/100</f>
        <v>0</v>
      </c>
      <c r="J278" s="32">
        <f t="shared" ref="J278:J341" si="115">$F481*$G481*SUM($AF481,$AI481,$AK481)/100</f>
        <v>94.000346549061575</v>
      </c>
      <c r="K278" s="32">
        <f t="shared" ref="K278:K341" si="116">$F481*$G481*SUM($AD481)/100</f>
        <v>0</v>
      </c>
      <c r="L278" s="32">
        <f t="shared" ref="L278:L341" si="117">$F481*$G481*SUM($AJ481)/100</f>
        <v>0</v>
      </c>
      <c r="M278" s="32">
        <f t="shared" si="93"/>
        <v>1226.7117661982329</v>
      </c>
      <c r="N278" s="32">
        <f t="shared" ref="N278:N341" si="118">$F481*$H481*SUM($Z481,$AA481,$AB481)/100</f>
        <v>0</v>
      </c>
      <c r="O278" s="32">
        <f t="shared" ref="O278:O341" si="119">$F481*$H481*SUM($AE481,$AG481,$AH481)/100</f>
        <v>6466.3050849224201</v>
      </c>
      <c r="P278" s="32">
        <f t="shared" ref="P278:P341" si="120">$F481*$H481*SUM($AC481)/100</f>
        <v>0</v>
      </c>
      <c r="Q278" s="32">
        <f t="shared" ref="Q278:Q341" si="121">$F481*$H481*SUM($AF481,$AI481,$AK481)/100</f>
        <v>536.61939690069323</v>
      </c>
      <c r="R278" s="32">
        <f t="shared" ref="R278:R341" si="122">$F481*$H481*SUM($AD481)/100</f>
        <v>0</v>
      </c>
      <c r="S278" s="32">
        <f t="shared" ref="S278:S341" si="123">$F481*$H481*SUM($AJ481)/100</f>
        <v>0</v>
      </c>
      <c r="T278" s="32">
        <f t="shared" si="94"/>
        <v>7002.9244818231136</v>
      </c>
      <c r="U278" s="32">
        <f t="shared" si="109"/>
        <v>90183.860053623284</v>
      </c>
      <c r="V278" s="32">
        <f t="shared" si="109"/>
        <v>153344.1550696574</v>
      </c>
      <c r="W278" s="32">
        <f t="shared" si="109"/>
        <v>1662.330637761039</v>
      </c>
      <c r="X278" s="32">
        <f t="shared" si="109"/>
        <v>37502.719995543717</v>
      </c>
      <c r="Y278" s="32">
        <f t="shared" si="109"/>
        <v>12091.701100332273</v>
      </c>
      <c r="Z278" s="32">
        <f t="shared" si="96"/>
        <v>18197.791650107945</v>
      </c>
      <c r="AA278" s="8"/>
      <c r="AB278" s="32">
        <f t="shared" si="97"/>
        <v>14768.957492530248</v>
      </c>
      <c r="AC278" s="32">
        <f t="shared" si="98"/>
        <v>214916.7759542758</v>
      </c>
      <c r="AD278" s="32">
        <f t="shared" si="99"/>
        <v>85927.533435881094</v>
      </c>
      <c r="AE278" s="32">
        <f t="shared" si="100"/>
        <v>5598.927872359749</v>
      </c>
      <c r="AF278" s="8"/>
      <c r="AG278" s="32">
        <f t="shared" ref="AG278:AG341" si="124">SUM(AM481,AN481,AO481)*$F278</f>
        <v>0</v>
      </c>
      <c r="AH278" s="32">
        <f t="shared" ref="AH278:AH341" si="125">SUM(AR481,AT481,AV481)*$F278</f>
        <v>236486.53596280038</v>
      </c>
      <c r="AI278" s="32">
        <f t="shared" ref="AI278:AI341" si="126">SUM(AP481)*$F278</f>
        <v>0</v>
      </c>
      <c r="AJ278" s="32">
        <f t="shared" ref="AJ278:AJ341" si="127">SUM(AS481,AU481,AW481)*$F278</f>
        <v>25507.235536961951</v>
      </c>
      <c r="AK278" s="32">
        <f t="shared" si="101"/>
        <v>0</v>
      </c>
      <c r="AL278" s="32">
        <f t="shared" si="105"/>
        <v>59218.423255284659</v>
      </c>
      <c r="AN278" s="39">
        <f t="shared" ref="AN278:AN341" si="128">VLOOKUP($C278,$AZ$353:$BC$373,2,FALSE)</f>
        <v>0.34</v>
      </c>
      <c r="AO278" s="39">
        <f t="shared" ref="AO278:AO341" si="129">VLOOKUP($C278,$AZ$353:$BC$373,3,FALSE)</f>
        <v>0.44</v>
      </c>
      <c r="AP278" s="39">
        <f t="shared" ref="AP278:AP341" si="130">VLOOKUP($C278,$AZ$353:$BC$373,4,FALSE)</f>
        <v>0.22</v>
      </c>
      <c r="AR278" s="51">
        <f t="shared" ref="AR278:AT309" si="131">AN278*$T278</f>
        <v>2380.9943238198589</v>
      </c>
      <c r="AS278" s="51">
        <f t="shared" si="131"/>
        <v>3081.28677200217</v>
      </c>
      <c r="AT278" s="51">
        <f t="shared" si="131"/>
        <v>1540.643386001085</v>
      </c>
      <c r="AV278" s="7"/>
      <c r="AW278" s="7"/>
      <c r="AX278" s="7"/>
      <c r="AY278" s="7"/>
    </row>
    <row r="279" spans="2:51" s="12" customFormat="1" ht="12.75" hidden="1" customHeight="1" x14ac:dyDescent="0.15">
      <c r="B279" s="16" t="s">
        <v>216</v>
      </c>
      <c r="C279" s="16" t="str">
        <f t="shared" si="110"/>
        <v>Western Asia</v>
      </c>
      <c r="D279" s="16" t="str">
        <f t="shared" si="111"/>
        <v>Middle East and Africa</v>
      </c>
      <c r="E279" s="16" t="str">
        <f t="shared" si="111"/>
        <v/>
      </c>
      <c r="F279" s="32">
        <v>308913.19858407899</v>
      </c>
      <c r="G279" s="32">
        <f t="shared" si="112"/>
        <v>0</v>
      </c>
      <c r="H279" s="32">
        <f t="shared" si="113"/>
        <v>0</v>
      </c>
      <c r="I279" s="32">
        <f t="shared" si="114"/>
        <v>0</v>
      </c>
      <c r="J279" s="32">
        <f t="shared" si="115"/>
        <v>0</v>
      </c>
      <c r="K279" s="32">
        <f t="shared" si="116"/>
        <v>0</v>
      </c>
      <c r="L279" s="32">
        <f t="shared" si="117"/>
        <v>0</v>
      </c>
      <c r="M279" s="32">
        <f t="shared" ref="M279:M342" si="132">SUM(G279:L279)</f>
        <v>0</v>
      </c>
      <c r="N279" s="32">
        <f t="shared" si="118"/>
        <v>0</v>
      </c>
      <c r="O279" s="32">
        <f t="shared" si="119"/>
        <v>0</v>
      </c>
      <c r="P279" s="32">
        <f t="shared" si="120"/>
        <v>0</v>
      </c>
      <c r="Q279" s="32">
        <f t="shared" si="121"/>
        <v>0</v>
      </c>
      <c r="R279" s="32">
        <f t="shared" si="122"/>
        <v>0</v>
      </c>
      <c r="S279" s="32">
        <f t="shared" si="123"/>
        <v>0</v>
      </c>
      <c r="T279" s="32">
        <f t="shared" ref="T279:T342" si="133">SUM(N279:S279)</f>
        <v>0</v>
      </c>
      <c r="U279" s="32">
        <f t="shared" ref="U279:Y294" si="134">I482*$F482/100</f>
        <v>81.343905886007136</v>
      </c>
      <c r="V279" s="32">
        <f t="shared" si="134"/>
        <v>2481.7619275861107</v>
      </c>
      <c r="W279" s="32">
        <f t="shared" si="134"/>
        <v>616.35482102183403</v>
      </c>
      <c r="X279" s="32">
        <f t="shared" si="134"/>
        <v>300772.87091361248</v>
      </c>
      <c r="Y279" s="32">
        <f t="shared" si="134"/>
        <v>1346.2698132381452</v>
      </c>
      <c r="Z279" s="32">
        <f t="shared" ref="Z279:Z342" si="135">F279-SUM(T279:Y279,M279)</f>
        <v>3614.5972027344396</v>
      </c>
      <c r="AA279" s="8"/>
      <c r="AB279" s="32">
        <f t="shared" ref="AB279:AB342" si="136">SUM(O482,P482,R482,T482)</f>
        <v>163935.55165207383</v>
      </c>
      <c r="AC279" s="32">
        <f t="shared" ref="AC279:AC342" si="137">SUM(U482,Q482)</f>
        <v>110039.76084512461</v>
      </c>
      <c r="AD279" s="32">
        <f t="shared" ref="AD279:AD342" si="138">SUM(S482,V482)</f>
        <v>34937.0658773779</v>
      </c>
      <c r="AE279" s="32">
        <f t="shared" ref="AE279:AE342" si="139">SUM(W482,X482)</f>
        <v>0.82020950317382801</v>
      </c>
      <c r="AF279" s="8"/>
      <c r="AG279" s="32">
        <f t="shared" si="124"/>
        <v>0</v>
      </c>
      <c r="AH279" s="32">
        <f t="shared" si="125"/>
        <v>0</v>
      </c>
      <c r="AI279" s="32">
        <f t="shared" si="126"/>
        <v>0</v>
      </c>
      <c r="AJ279" s="32">
        <f t="shared" si="127"/>
        <v>0</v>
      </c>
      <c r="AK279" s="32">
        <f t="shared" ref="AK279:AK342" si="140">SUM(AQ482)*$F279</f>
        <v>308913.19858407899</v>
      </c>
      <c r="AL279" s="32">
        <f t="shared" si="105"/>
        <v>0</v>
      </c>
      <c r="AN279" s="39">
        <f t="shared" si="128"/>
        <v>7.0000000000000007E-2</v>
      </c>
      <c r="AO279" s="39">
        <f t="shared" si="129"/>
        <v>0.57999999999999996</v>
      </c>
      <c r="AP279" s="39">
        <f t="shared" si="130"/>
        <v>0.35</v>
      </c>
      <c r="AR279" s="51">
        <f t="shared" si="131"/>
        <v>0</v>
      </c>
      <c r="AS279" s="51">
        <f t="shared" si="131"/>
        <v>0</v>
      </c>
      <c r="AT279" s="51">
        <f t="shared" si="131"/>
        <v>0</v>
      </c>
    </row>
    <row r="280" spans="2:51" s="12" customFormat="1" ht="12.75" hidden="1" customHeight="1" x14ac:dyDescent="0.15">
      <c r="B280" s="16" t="s">
        <v>217</v>
      </c>
      <c r="C280" s="16" t="str">
        <f t="shared" si="110"/>
        <v>Southern Asia</v>
      </c>
      <c r="D280" s="16" t="str">
        <f t="shared" si="111"/>
        <v>Asia (Sans Japan)</v>
      </c>
      <c r="E280" s="16" t="str">
        <f t="shared" si="111"/>
        <v/>
      </c>
      <c r="F280" s="32">
        <v>796442.79780316295</v>
      </c>
      <c r="G280" s="32">
        <f t="shared" si="112"/>
        <v>0</v>
      </c>
      <c r="H280" s="32">
        <f t="shared" si="113"/>
        <v>970.09082773894738</v>
      </c>
      <c r="I280" s="32">
        <f t="shared" si="114"/>
        <v>34164.464329199029</v>
      </c>
      <c r="J280" s="32">
        <f t="shared" si="115"/>
        <v>4614.5340992079964</v>
      </c>
      <c r="K280" s="32">
        <f t="shared" si="116"/>
        <v>103475.80115591147</v>
      </c>
      <c r="L280" s="32">
        <f t="shared" si="117"/>
        <v>0</v>
      </c>
      <c r="M280" s="32">
        <f t="shared" si="132"/>
        <v>143224.89041205743</v>
      </c>
      <c r="N280" s="32">
        <f t="shared" si="118"/>
        <v>0</v>
      </c>
      <c r="O280" s="32">
        <f t="shared" si="119"/>
        <v>423.52423870800999</v>
      </c>
      <c r="P280" s="32">
        <f t="shared" si="120"/>
        <v>14915.591748883884</v>
      </c>
      <c r="Q280" s="32">
        <f t="shared" si="121"/>
        <v>2014.6227399287829</v>
      </c>
      <c r="R280" s="32">
        <f t="shared" si="122"/>
        <v>45175.677015113535</v>
      </c>
      <c r="S280" s="32">
        <f t="shared" si="123"/>
        <v>0</v>
      </c>
      <c r="T280" s="32">
        <f t="shared" si="133"/>
        <v>62529.415742634214</v>
      </c>
      <c r="U280" s="32">
        <f t="shared" si="134"/>
        <v>18894.949910011586</v>
      </c>
      <c r="V280" s="32">
        <f t="shared" si="134"/>
        <v>170951.54495382545</v>
      </c>
      <c r="W280" s="32">
        <f t="shared" si="134"/>
        <v>25208.635037058015</v>
      </c>
      <c r="X280" s="32">
        <f t="shared" si="134"/>
        <v>363375.16288657824</v>
      </c>
      <c r="Y280" s="32">
        <f t="shared" si="134"/>
        <v>11083.906507596001</v>
      </c>
      <c r="Z280" s="32">
        <f t="shared" si="135"/>
        <v>1174.2923534020083</v>
      </c>
      <c r="AA280" s="8"/>
      <c r="AB280" s="32">
        <f t="shared" si="136"/>
        <v>415643.99046742753</v>
      </c>
      <c r="AC280" s="32">
        <f t="shared" si="137"/>
        <v>271202.13637691602</v>
      </c>
      <c r="AD280" s="32">
        <f t="shared" si="138"/>
        <v>108902.712288618</v>
      </c>
      <c r="AE280" s="32">
        <f t="shared" si="139"/>
        <v>693.95867019891693</v>
      </c>
      <c r="AF280" s="8"/>
      <c r="AG280" s="32">
        <f t="shared" si="124"/>
        <v>0</v>
      </c>
      <c r="AH280" s="32">
        <f t="shared" si="125"/>
        <v>28510.979631477847</v>
      </c>
      <c r="AI280" s="32">
        <f t="shared" si="126"/>
        <v>189911.94442472377</v>
      </c>
      <c r="AJ280" s="32">
        <f t="shared" si="127"/>
        <v>128287.82009894228</v>
      </c>
      <c r="AK280" s="32">
        <f t="shared" si="140"/>
        <v>449732.13329229882</v>
      </c>
      <c r="AL280" s="32">
        <f t="shared" si="105"/>
        <v>0</v>
      </c>
      <c r="AN280" s="39">
        <f t="shared" si="128"/>
        <v>0.25</v>
      </c>
      <c r="AO280" s="39">
        <f t="shared" si="129"/>
        <v>0.42</v>
      </c>
      <c r="AP280" s="39">
        <f t="shared" si="130"/>
        <v>0.33</v>
      </c>
      <c r="AR280" s="51">
        <f t="shared" si="131"/>
        <v>15632.353935658553</v>
      </c>
      <c r="AS280" s="51">
        <f t="shared" si="131"/>
        <v>26262.354611906369</v>
      </c>
      <c r="AT280" s="51">
        <f t="shared" si="131"/>
        <v>20634.707195069292</v>
      </c>
      <c r="AV280" s="7"/>
      <c r="AW280" s="7"/>
      <c r="AX280" s="7"/>
      <c r="AY280" s="7"/>
    </row>
    <row r="281" spans="2:51" s="12" customFormat="1" ht="12.75" hidden="1" customHeight="1" x14ac:dyDescent="0.15">
      <c r="B281" s="16" t="s">
        <v>218</v>
      </c>
      <c r="C281" s="16" t="str">
        <f t="shared" si="110"/>
        <v>Pacific Islands</v>
      </c>
      <c r="D281" s="16" t="str">
        <f t="shared" si="111"/>
        <v/>
      </c>
      <c r="E281" s="16" t="str">
        <f t="shared" si="111"/>
        <v/>
      </c>
      <c r="F281" s="32">
        <v>460.74778944253899</v>
      </c>
      <c r="G281" s="32">
        <f t="shared" si="112"/>
        <v>0</v>
      </c>
      <c r="H281" s="32">
        <f t="shared" si="113"/>
        <v>0</v>
      </c>
      <c r="I281" s="32">
        <f t="shared" si="114"/>
        <v>0</v>
      </c>
      <c r="J281" s="32">
        <f t="shared" si="115"/>
        <v>0</v>
      </c>
      <c r="K281" s="32">
        <f t="shared" si="116"/>
        <v>0</v>
      </c>
      <c r="L281" s="32">
        <f t="shared" si="117"/>
        <v>0</v>
      </c>
      <c r="M281" s="32">
        <f t="shared" si="132"/>
        <v>0</v>
      </c>
      <c r="N281" s="32">
        <f t="shared" si="118"/>
        <v>0</v>
      </c>
      <c r="O281" s="32">
        <f t="shared" si="119"/>
        <v>0</v>
      </c>
      <c r="P281" s="32">
        <f t="shared" si="120"/>
        <v>0</v>
      </c>
      <c r="Q281" s="32">
        <f t="shared" si="121"/>
        <v>0</v>
      </c>
      <c r="R281" s="32">
        <f t="shared" si="122"/>
        <v>0</v>
      </c>
      <c r="S281" s="32">
        <f t="shared" si="123"/>
        <v>0</v>
      </c>
      <c r="T281" s="32">
        <f t="shared" si="133"/>
        <v>0</v>
      </c>
      <c r="U281" s="32">
        <f t="shared" si="134"/>
        <v>123.1922613112651</v>
      </c>
      <c r="V281" s="32">
        <f t="shared" si="134"/>
        <v>144.94963318216367</v>
      </c>
      <c r="W281" s="32">
        <f t="shared" si="134"/>
        <v>14.608654646973378</v>
      </c>
      <c r="X281" s="32">
        <f t="shared" si="134"/>
        <v>0</v>
      </c>
      <c r="Y281" s="32">
        <f t="shared" si="134"/>
        <v>15.210556619755257</v>
      </c>
      <c r="Z281" s="32">
        <f t="shared" si="135"/>
        <v>162.78668368238158</v>
      </c>
      <c r="AA281" s="8"/>
      <c r="AB281" s="32">
        <f t="shared" si="136"/>
        <v>203.09948378801317</v>
      </c>
      <c r="AC281" s="32">
        <f t="shared" si="137"/>
        <v>255.93488121032701</v>
      </c>
      <c r="AD281" s="32">
        <f t="shared" si="138"/>
        <v>0</v>
      </c>
      <c r="AE281" s="32">
        <f t="shared" si="139"/>
        <v>1.7134244441986</v>
      </c>
      <c r="AF281" s="8"/>
      <c r="AG281" s="32">
        <f t="shared" si="124"/>
        <v>0</v>
      </c>
      <c r="AH281" s="32">
        <f t="shared" si="125"/>
        <v>0</v>
      </c>
      <c r="AI281" s="32">
        <f t="shared" si="126"/>
        <v>0</v>
      </c>
      <c r="AJ281" s="32">
        <f t="shared" si="127"/>
        <v>0</v>
      </c>
      <c r="AK281" s="32">
        <f t="shared" si="140"/>
        <v>0</v>
      </c>
      <c r="AL281" s="32">
        <f t="shared" si="105"/>
        <v>0</v>
      </c>
      <c r="AN281" s="39">
        <f t="shared" si="128"/>
        <v>0.31</v>
      </c>
      <c r="AO281" s="39">
        <f t="shared" si="129"/>
        <v>0.55000000000000004</v>
      </c>
      <c r="AP281" s="39">
        <f t="shared" si="130"/>
        <v>0.14000000000000001</v>
      </c>
      <c r="AR281" s="51">
        <f t="shared" si="131"/>
        <v>0</v>
      </c>
      <c r="AS281" s="51">
        <f t="shared" si="131"/>
        <v>0</v>
      </c>
      <c r="AT281" s="51">
        <f t="shared" si="131"/>
        <v>0</v>
      </c>
    </row>
    <row r="282" spans="2:51" s="12" customFormat="1" ht="12.75" hidden="1" customHeight="1" x14ac:dyDescent="0.15">
      <c r="B282" s="16" t="s">
        <v>219</v>
      </c>
      <c r="C282" s="16" t="str">
        <f t="shared" si="110"/>
        <v>Central America</v>
      </c>
      <c r="D282" s="16" t="str">
        <f t="shared" si="111"/>
        <v>Latin America</v>
      </c>
      <c r="E282" s="16" t="str">
        <f t="shared" si="111"/>
        <v/>
      </c>
      <c r="F282" s="32">
        <v>75505.526007771405</v>
      </c>
      <c r="G282" s="32">
        <f t="shared" si="112"/>
        <v>346.24754593935921</v>
      </c>
      <c r="H282" s="32">
        <f t="shared" si="113"/>
        <v>0</v>
      </c>
      <c r="I282" s="32">
        <f t="shared" si="114"/>
        <v>0</v>
      </c>
      <c r="J282" s="32">
        <f t="shared" si="115"/>
        <v>0</v>
      </c>
      <c r="K282" s="32">
        <f t="shared" si="116"/>
        <v>0</v>
      </c>
      <c r="L282" s="32">
        <f t="shared" si="117"/>
        <v>0</v>
      </c>
      <c r="M282" s="32">
        <f t="shared" si="132"/>
        <v>346.24754593935921</v>
      </c>
      <c r="N282" s="32">
        <f t="shared" si="118"/>
        <v>9347.2061467822077</v>
      </c>
      <c r="O282" s="32">
        <f t="shared" si="119"/>
        <v>0</v>
      </c>
      <c r="P282" s="32">
        <f t="shared" si="120"/>
        <v>0</v>
      </c>
      <c r="Q282" s="32">
        <f t="shared" si="121"/>
        <v>0</v>
      </c>
      <c r="R282" s="32">
        <f t="shared" si="122"/>
        <v>0</v>
      </c>
      <c r="S282" s="32">
        <f t="shared" si="123"/>
        <v>0</v>
      </c>
      <c r="T282" s="32">
        <f t="shared" si="133"/>
        <v>9347.2061467822077</v>
      </c>
      <c r="U282" s="32">
        <f t="shared" si="134"/>
        <v>42066.87379420099</v>
      </c>
      <c r="V282" s="32">
        <f t="shared" si="134"/>
        <v>16269.792325649396</v>
      </c>
      <c r="W282" s="32">
        <f t="shared" si="134"/>
        <v>717.24036698888153</v>
      </c>
      <c r="X282" s="32">
        <f t="shared" si="134"/>
        <v>457.09293078896951</v>
      </c>
      <c r="Y282" s="32">
        <f t="shared" si="134"/>
        <v>2821.9330700965284</v>
      </c>
      <c r="Z282" s="32">
        <f t="shared" si="135"/>
        <v>3479.139827325067</v>
      </c>
      <c r="AA282" s="8"/>
      <c r="AB282" s="32">
        <f t="shared" si="136"/>
        <v>18513.914304316</v>
      </c>
      <c r="AC282" s="32">
        <f t="shared" si="137"/>
        <v>43824.739308476303</v>
      </c>
      <c r="AD282" s="32">
        <f t="shared" si="138"/>
        <v>12720.795642673889</v>
      </c>
      <c r="AE282" s="32">
        <f t="shared" si="139"/>
        <v>446.07675230503054</v>
      </c>
      <c r="AF282" s="8"/>
      <c r="AG282" s="32">
        <f t="shared" si="124"/>
        <v>75505.533558323994</v>
      </c>
      <c r="AH282" s="32">
        <f t="shared" si="125"/>
        <v>0</v>
      </c>
      <c r="AI282" s="32">
        <f t="shared" si="126"/>
        <v>0</v>
      </c>
      <c r="AJ282" s="32">
        <f t="shared" si="127"/>
        <v>0</v>
      </c>
      <c r="AK282" s="32">
        <f t="shared" si="140"/>
        <v>0</v>
      </c>
      <c r="AL282" s="32">
        <f t="shared" si="105"/>
        <v>0</v>
      </c>
      <c r="AN282" s="39">
        <f t="shared" si="128"/>
        <v>0.24</v>
      </c>
      <c r="AO282" s="39">
        <f t="shared" si="129"/>
        <v>0.51</v>
      </c>
      <c r="AP282" s="39">
        <f t="shared" si="130"/>
        <v>0.24</v>
      </c>
      <c r="AR282" s="51">
        <f t="shared" si="131"/>
        <v>2243.3294752277297</v>
      </c>
      <c r="AS282" s="51">
        <f t="shared" si="131"/>
        <v>4767.0751348589256</v>
      </c>
      <c r="AT282" s="51">
        <f t="shared" si="131"/>
        <v>2243.3294752277297</v>
      </c>
      <c r="AV282" s="7"/>
      <c r="AW282" s="7"/>
      <c r="AX282" s="7"/>
      <c r="AY282" s="7"/>
    </row>
    <row r="283" spans="2:51" s="12" customFormat="1" ht="12.75" hidden="1" customHeight="1" x14ac:dyDescent="0.15">
      <c r="B283" s="16" t="s">
        <v>220</v>
      </c>
      <c r="C283" s="16" t="str">
        <f t="shared" si="110"/>
        <v>Pacific Islands</v>
      </c>
      <c r="D283" s="16" t="str">
        <f t="shared" si="111"/>
        <v>Asia (Sans Japan)</v>
      </c>
      <c r="E283" s="16" t="str">
        <f t="shared" si="111"/>
        <v/>
      </c>
      <c r="F283" s="32">
        <v>465247.5321213</v>
      </c>
      <c r="G283" s="32">
        <f t="shared" si="112"/>
        <v>8742.6627181020303</v>
      </c>
      <c r="H283" s="32">
        <f t="shared" si="113"/>
        <v>0</v>
      </c>
      <c r="I283" s="32">
        <f t="shared" si="114"/>
        <v>0</v>
      </c>
      <c r="J283" s="32">
        <f t="shared" si="115"/>
        <v>3932.707156010772</v>
      </c>
      <c r="K283" s="32">
        <f t="shared" si="116"/>
        <v>0</v>
      </c>
      <c r="L283" s="32">
        <f t="shared" si="117"/>
        <v>0</v>
      </c>
      <c r="M283" s="32">
        <f t="shared" si="132"/>
        <v>12675.369874112803</v>
      </c>
      <c r="N283" s="32">
        <f t="shared" si="118"/>
        <v>5751.8885919122458</v>
      </c>
      <c r="O283" s="32">
        <f t="shared" si="119"/>
        <v>0</v>
      </c>
      <c r="P283" s="32">
        <f t="shared" si="120"/>
        <v>0</v>
      </c>
      <c r="Q283" s="32">
        <f t="shared" si="121"/>
        <v>2587.3688778080596</v>
      </c>
      <c r="R283" s="32">
        <f t="shared" si="122"/>
        <v>0</v>
      </c>
      <c r="S283" s="32">
        <f t="shared" si="123"/>
        <v>0</v>
      </c>
      <c r="T283" s="32">
        <f t="shared" si="133"/>
        <v>8339.2574697203054</v>
      </c>
      <c r="U283" s="32">
        <f t="shared" si="134"/>
        <v>295502.04306924721</v>
      </c>
      <c r="V283" s="32">
        <f t="shared" si="134"/>
        <v>134849.95510981794</v>
      </c>
      <c r="W283" s="32">
        <f t="shared" si="134"/>
        <v>2209.8098727552201</v>
      </c>
      <c r="X283" s="32">
        <f t="shared" si="134"/>
        <v>33.253695231757966</v>
      </c>
      <c r="Y283" s="32">
        <f t="shared" si="134"/>
        <v>7810.3386855051258</v>
      </c>
      <c r="Z283" s="32">
        <f t="shared" si="135"/>
        <v>3827.5043449095683</v>
      </c>
      <c r="AA283" s="8"/>
      <c r="AB283" s="32">
        <f t="shared" si="136"/>
        <v>195362.93001008022</v>
      </c>
      <c r="AC283" s="32">
        <f t="shared" si="137"/>
        <v>172425.90890741299</v>
      </c>
      <c r="AD283" s="32">
        <f t="shared" si="138"/>
        <v>95193.820669174151</v>
      </c>
      <c r="AE283" s="32">
        <f t="shared" si="139"/>
        <v>2264.8725346326814</v>
      </c>
      <c r="AF283" s="8"/>
      <c r="AG283" s="32">
        <f t="shared" si="124"/>
        <v>337471.1124539483</v>
      </c>
      <c r="AH283" s="32">
        <f t="shared" si="125"/>
        <v>0</v>
      </c>
      <c r="AI283" s="32">
        <f t="shared" si="126"/>
        <v>0</v>
      </c>
      <c r="AJ283" s="32">
        <f t="shared" si="127"/>
        <v>127776.41966735164</v>
      </c>
      <c r="AK283" s="32">
        <f t="shared" si="140"/>
        <v>0</v>
      </c>
      <c r="AL283" s="32">
        <f t="shared" si="105"/>
        <v>0</v>
      </c>
      <c r="AN283" s="39">
        <f t="shared" si="128"/>
        <v>0.31</v>
      </c>
      <c r="AO283" s="39">
        <f t="shared" si="129"/>
        <v>0.55000000000000004</v>
      </c>
      <c r="AP283" s="39">
        <f t="shared" si="130"/>
        <v>0.14000000000000001</v>
      </c>
      <c r="AR283" s="51">
        <f t="shared" si="131"/>
        <v>2585.1698156132948</v>
      </c>
      <c r="AS283" s="51">
        <f t="shared" si="131"/>
        <v>4586.591608346168</v>
      </c>
      <c r="AT283" s="51">
        <f t="shared" si="131"/>
        <v>1167.4960457608429</v>
      </c>
    </row>
    <row r="284" spans="2:51" s="12" customFormat="1" ht="12.75" hidden="1" customHeight="1" x14ac:dyDescent="0.15">
      <c r="B284" s="16" t="s">
        <v>221</v>
      </c>
      <c r="C284" s="16" t="str">
        <f t="shared" si="110"/>
        <v>South America</v>
      </c>
      <c r="D284" s="16" t="str">
        <f t="shared" si="111"/>
        <v>Latin America</v>
      </c>
      <c r="E284" s="16" t="str">
        <f t="shared" si="111"/>
        <v/>
      </c>
      <c r="F284" s="32">
        <v>401177.09559780301</v>
      </c>
      <c r="G284" s="32">
        <f t="shared" si="112"/>
        <v>150.68302441498895</v>
      </c>
      <c r="H284" s="32">
        <f t="shared" si="113"/>
        <v>517.54260919237504</v>
      </c>
      <c r="I284" s="32">
        <f t="shared" si="114"/>
        <v>0</v>
      </c>
      <c r="J284" s="32">
        <f t="shared" si="115"/>
        <v>0</v>
      </c>
      <c r="K284" s="32">
        <f t="shared" si="116"/>
        <v>0</v>
      </c>
      <c r="L284" s="32">
        <f t="shared" si="117"/>
        <v>0</v>
      </c>
      <c r="M284" s="32">
        <f t="shared" si="132"/>
        <v>668.22563360736399</v>
      </c>
      <c r="N284" s="32">
        <f t="shared" si="118"/>
        <v>12582.376982996999</v>
      </c>
      <c r="O284" s="32">
        <f t="shared" si="119"/>
        <v>43215.99091141278</v>
      </c>
      <c r="P284" s="32">
        <f t="shared" si="120"/>
        <v>0</v>
      </c>
      <c r="Q284" s="32">
        <f t="shared" si="121"/>
        <v>0</v>
      </c>
      <c r="R284" s="32">
        <f t="shared" si="122"/>
        <v>0</v>
      </c>
      <c r="S284" s="32">
        <f t="shared" si="123"/>
        <v>0</v>
      </c>
      <c r="T284" s="32">
        <f t="shared" si="133"/>
        <v>55798.367894409777</v>
      </c>
      <c r="U284" s="32">
        <f t="shared" si="134"/>
        <v>194027.50714182804</v>
      </c>
      <c r="V284" s="32">
        <f t="shared" si="134"/>
        <v>142801.64738265402</v>
      </c>
      <c r="W284" s="32">
        <f t="shared" si="134"/>
        <v>1917.8247495533035</v>
      </c>
      <c r="X284" s="32">
        <f t="shared" si="134"/>
        <v>105.18557407489881</v>
      </c>
      <c r="Y284" s="32">
        <f t="shared" si="134"/>
        <v>5858.3315618147935</v>
      </c>
      <c r="Z284" s="32">
        <f t="shared" si="135"/>
        <v>5.6598607916384935E-3</v>
      </c>
      <c r="AA284" s="8"/>
      <c r="AB284" s="32">
        <f t="shared" si="136"/>
        <v>300983.91248851974</v>
      </c>
      <c r="AC284" s="32">
        <f t="shared" si="137"/>
        <v>98071.92164206499</v>
      </c>
      <c r="AD284" s="32">
        <f t="shared" si="138"/>
        <v>77.329261779785099</v>
      </c>
      <c r="AE284" s="32">
        <f t="shared" si="139"/>
        <v>2043.93220543861</v>
      </c>
      <c r="AF284" s="8"/>
      <c r="AG284" s="32">
        <f t="shared" si="124"/>
        <v>105374.98122664914</v>
      </c>
      <c r="AH284" s="32">
        <f t="shared" si="125"/>
        <v>295802.11437115388</v>
      </c>
      <c r="AI284" s="32">
        <f t="shared" si="126"/>
        <v>0</v>
      </c>
      <c r="AJ284" s="32">
        <f t="shared" si="127"/>
        <v>0</v>
      </c>
      <c r="AK284" s="32">
        <f t="shared" si="140"/>
        <v>0</v>
      </c>
      <c r="AL284" s="32">
        <f t="shared" si="105"/>
        <v>0</v>
      </c>
      <c r="AN284" s="39">
        <f t="shared" si="128"/>
        <v>0.32</v>
      </c>
      <c r="AO284" s="39">
        <f t="shared" si="129"/>
        <v>0.6</v>
      </c>
      <c r="AP284" s="39">
        <f t="shared" si="130"/>
        <v>0.08</v>
      </c>
      <c r="AR284" s="51">
        <f t="shared" si="131"/>
        <v>17855.477726211127</v>
      </c>
      <c r="AS284" s="51">
        <f t="shared" si="131"/>
        <v>33479.020736645864</v>
      </c>
      <c r="AT284" s="51">
        <f t="shared" si="131"/>
        <v>4463.8694315527819</v>
      </c>
      <c r="AV284" s="7"/>
      <c r="AW284" s="7"/>
      <c r="AX284" s="7"/>
      <c r="AY284" s="7"/>
    </row>
    <row r="285" spans="2:51" s="12" customFormat="1" ht="12.75" hidden="1" customHeight="1" x14ac:dyDescent="0.15">
      <c r="B285" s="16" t="s">
        <v>222</v>
      </c>
      <c r="C285" s="16" t="str">
        <f t="shared" si="110"/>
        <v>South America</v>
      </c>
      <c r="D285" s="16" t="str">
        <f t="shared" si="111"/>
        <v>Latin America</v>
      </c>
      <c r="E285" s="16" t="str">
        <f t="shared" si="111"/>
        <v/>
      </c>
      <c r="F285" s="32">
        <v>1299324.2969124301</v>
      </c>
      <c r="G285" s="32">
        <f t="shared" si="112"/>
        <v>8748.0655051178492</v>
      </c>
      <c r="H285" s="32">
        <f t="shared" si="113"/>
        <v>1623.5478524858379</v>
      </c>
      <c r="I285" s="32">
        <f t="shared" si="114"/>
        <v>0</v>
      </c>
      <c r="J285" s="32">
        <f t="shared" si="115"/>
        <v>6435.766013667715</v>
      </c>
      <c r="K285" s="32">
        <f t="shared" si="116"/>
        <v>70.768385730332582</v>
      </c>
      <c r="L285" s="32">
        <f t="shared" si="117"/>
        <v>0</v>
      </c>
      <c r="M285" s="32">
        <f t="shared" si="132"/>
        <v>16878.147757001734</v>
      </c>
      <c r="N285" s="32">
        <f t="shared" si="118"/>
        <v>13368.744020059747</v>
      </c>
      <c r="O285" s="32">
        <f t="shared" si="119"/>
        <v>2481.0966071873845</v>
      </c>
      <c r="P285" s="32">
        <f t="shared" si="120"/>
        <v>0</v>
      </c>
      <c r="Q285" s="32">
        <f t="shared" si="121"/>
        <v>9835.1010699896397</v>
      </c>
      <c r="R285" s="32">
        <f t="shared" si="122"/>
        <v>108.14784514224097</v>
      </c>
      <c r="S285" s="32">
        <f t="shared" si="123"/>
        <v>0</v>
      </c>
      <c r="T285" s="32">
        <f t="shared" si="133"/>
        <v>25793.08954237901</v>
      </c>
      <c r="U285" s="32">
        <f t="shared" si="134"/>
        <v>691375.99251528713</v>
      </c>
      <c r="V285" s="32">
        <f t="shared" si="134"/>
        <v>379627.75629667839</v>
      </c>
      <c r="W285" s="32">
        <f t="shared" si="134"/>
        <v>7355.3164205791918</v>
      </c>
      <c r="X285" s="32">
        <f t="shared" si="134"/>
        <v>163018.86088371594</v>
      </c>
      <c r="Y285" s="32">
        <f t="shared" si="134"/>
        <v>11017.478545271126</v>
      </c>
      <c r="Z285" s="32">
        <f t="shared" si="135"/>
        <v>4257.654951517703</v>
      </c>
      <c r="AA285" s="8"/>
      <c r="AB285" s="32">
        <f t="shared" si="136"/>
        <v>618995.40195333806</v>
      </c>
      <c r="AC285" s="32">
        <f t="shared" si="137"/>
        <v>445342.89249086299</v>
      </c>
      <c r="AD285" s="32">
        <f t="shared" si="138"/>
        <v>219949.3378438942</v>
      </c>
      <c r="AE285" s="32">
        <f t="shared" si="139"/>
        <v>15036.664624333374</v>
      </c>
      <c r="AF285" s="8"/>
      <c r="AG285" s="32">
        <f t="shared" si="124"/>
        <v>596579.16383286554</v>
      </c>
      <c r="AH285" s="32">
        <f t="shared" si="125"/>
        <v>111102.75191281777</v>
      </c>
      <c r="AI285" s="32">
        <f t="shared" si="126"/>
        <v>0</v>
      </c>
      <c r="AJ285" s="32">
        <f t="shared" si="127"/>
        <v>437778.99657497066</v>
      </c>
      <c r="AK285" s="32">
        <f t="shared" si="140"/>
        <v>153863.38459177615</v>
      </c>
      <c r="AL285" s="32">
        <f t="shared" si="105"/>
        <v>0</v>
      </c>
      <c r="AN285" s="39">
        <f t="shared" si="128"/>
        <v>0.32</v>
      </c>
      <c r="AO285" s="39">
        <f t="shared" si="129"/>
        <v>0.6</v>
      </c>
      <c r="AP285" s="39">
        <f t="shared" si="130"/>
        <v>0.08</v>
      </c>
      <c r="AR285" s="51">
        <f t="shared" si="131"/>
        <v>8253.7886535612834</v>
      </c>
      <c r="AS285" s="51">
        <f t="shared" si="131"/>
        <v>15475.853725427405</v>
      </c>
      <c r="AT285" s="51">
        <f t="shared" si="131"/>
        <v>2063.4471633903208</v>
      </c>
    </row>
    <row r="286" spans="2:51" s="12" customFormat="1" ht="12.75" hidden="1" customHeight="1" x14ac:dyDescent="0.15">
      <c r="B286" s="16" t="s">
        <v>223</v>
      </c>
      <c r="C286" s="16" t="str">
        <f t="shared" si="110"/>
        <v>South-eastern Asia</v>
      </c>
      <c r="D286" s="16" t="str">
        <f t="shared" si="111"/>
        <v>Asia (Sans Japan)</v>
      </c>
      <c r="E286" s="16" t="str">
        <f t="shared" si="111"/>
        <v/>
      </c>
      <c r="F286" s="32">
        <v>297462.54962521698</v>
      </c>
      <c r="G286" s="32">
        <f t="shared" si="112"/>
        <v>14490.202198557325</v>
      </c>
      <c r="H286" s="32">
        <f t="shared" si="113"/>
        <v>0</v>
      </c>
      <c r="I286" s="32">
        <f t="shared" si="114"/>
        <v>0</v>
      </c>
      <c r="J286" s="32">
        <f t="shared" si="115"/>
        <v>0</v>
      </c>
      <c r="K286" s="32">
        <f t="shared" si="116"/>
        <v>0</v>
      </c>
      <c r="L286" s="32">
        <f t="shared" si="117"/>
        <v>0</v>
      </c>
      <c r="M286" s="32">
        <f t="shared" si="132"/>
        <v>14490.202198557325</v>
      </c>
      <c r="N286" s="32">
        <f t="shared" si="118"/>
        <v>93743.663848495562</v>
      </c>
      <c r="O286" s="32">
        <f t="shared" si="119"/>
        <v>0</v>
      </c>
      <c r="P286" s="32">
        <f t="shared" si="120"/>
        <v>0</v>
      </c>
      <c r="Q286" s="32">
        <f t="shared" si="121"/>
        <v>0</v>
      </c>
      <c r="R286" s="32">
        <f t="shared" si="122"/>
        <v>0</v>
      </c>
      <c r="S286" s="32">
        <f t="shared" si="123"/>
        <v>0</v>
      </c>
      <c r="T286" s="32">
        <f t="shared" si="133"/>
        <v>93743.663848495562</v>
      </c>
      <c r="U286" s="32">
        <f t="shared" si="134"/>
        <v>75980.417665136221</v>
      </c>
      <c r="V286" s="32">
        <f t="shared" si="134"/>
        <v>67193.047486108917</v>
      </c>
      <c r="W286" s="32">
        <f t="shared" si="134"/>
        <v>12722.917916157001</v>
      </c>
      <c r="X286" s="32">
        <f t="shared" si="134"/>
        <v>0</v>
      </c>
      <c r="Y286" s="32">
        <f t="shared" si="134"/>
        <v>11277.763890359027</v>
      </c>
      <c r="Z286" s="32">
        <f t="shared" si="135"/>
        <v>22054.536620402941</v>
      </c>
      <c r="AA286" s="8"/>
      <c r="AB286" s="32">
        <f t="shared" si="136"/>
        <v>57418.284753799308</v>
      </c>
      <c r="AC286" s="32">
        <f t="shared" si="137"/>
        <v>157169.56569379562</v>
      </c>
      <c r="AD286" s="32">
        <f t="shared" si="138"/>
        <v>81395.134764194401</v>
      </c>
      <c r="AE286" s="32">
        <f t="shared" si="139"/>
        <v>1479.5644134283</v>
      </c>
      <c r="AF286" s="8"/>
      <c r="AG286" s="32">
        <f t="shared" si="124"/>
        <v>297462.54962521698</v>
      </c>
      <c r="AH286" s="32">
        <f t="shared" si="125"/>
        <v>0</v>
      </c>
      <c r="AI286" s="32">
        <f t="shared" si="126"/>
        <v>0</v>
      </c>
      <c r="AJ286" s="32">
        <f t="shared" si="127"/>
        <v>0</v>
      </c>
      <c r="AK286" s="32">
        <f t="shared" si="140"/>
        <v>0</v>
      </c>
      <c r="AL286" s="32">
        <f t="shared" si="105"/>
        <v>0</v>
      </c>
      <c r="AN286" s="39">
        <f t="shared" si="128"/>
        <v>0.28000000000000003</v>
      </c>
      <c r="AO286" s="39">
        <f t="shared" si="129"/>
        <v>0.55000000000000004</v>
      </c>
      <c r="AP286" s="39">
        <f t="shared" si="130"/>
        <v>0.17</v>
      </c>
      <c r="AR286" s="51">
        <f t="shared" si="131"/>
        <v>26248.22587757876</v>
      </c>
      <c r="AS286" s="51">
        <f t="shared" si="131"/>
        <v>51559.015116672563</v>
      </c>
      <c r="AT286" s="51">
        <f t="shared" si="131"/>
        <v>15936.422854244247</v>
      </c>
      <c r="AV286" s="7"/>
      <c r="AW286" s="7"/>
      <c r="AX286" s="7"/>
      <c r="AY286" s="7"/>
    </row>
    <row r="287" spans="2:51" s="12" customFormat="1" ht="12.75" hidden="1" customHeight="1" x14ac:dyDescent="0.15">
      <c r="B287" s="16" t="s">
        <v>224</v>
      </c>
      <c r="C287" s="16" t="str">
        <f t="shared" si="110"/>
        <v>Eastern Europe</v>
      </c>
      <c r="D287" s="16" t="str">
        <f t="shared" si="111"/>
        <v>Eastern Europe</v>
      </c>
      <c r="E287" s="16" t="str">
        <f t="shared" si="111"/>
        <v>EU</v>
      </c>
      <c r="F287" s="32">
        <v>310170.62818863901</v>
      </c>
      <c r="G287" s="32">
        <f t="shared" si="112"/>
        <v>0</v>
      </c>
      <c r="H287" s="32">
        <f t="shared" si="113"/>
        <v>1288.7690999893077</v>
      </c>
      <c r="I287" s="32">
        <f t="shared" si="114"/>
        <v>0</v>
      </c>
      <c r="J287" s="32">
        <f t="shared" si="115"/>
        <v>39.331564433663395</v>
      </c>
      <c r="K287" s="32">
        <f t="shared" si="116"/>
        <v>0</v>
      </c>
      <c r="L287" s="32">
        <f t="shared" si="117"/>
        <v>0</v>
      </c>
      <c r="M287" s="32">
        <f t="shared" si="132"/>
        <v>1328.100664422971</v>
      </c>
      <c r="N287" s="32">
        <f t="shared" si="118"/>
        <v>0</v>
      </c>
      <c r="O287" s="32">
        <f t="shared" si="119"/>
        <v>137597.82026937019</v>
      </c>
      <c r="P287" s="32">
        <f t="shared" si="120"/>
        <v>0</v>
      </c>
      <c r="Q287" s="32">
        <f t="shared" si="121"/>
        <v>4199.3073343403948</v>
      </c>
      <c r="R287" s="32">
        <f t="shared" si="122"/>
        <v>0</v>
      </c>
      <c r="S287" s="32">
        <f t="shared" si="123"/>
        <v>0</v>
      </c>
      <c r="T287" s="32">
        <f t="shared" si="133"/>
        <v>141797.12760371057</v>
      </c>
      <c r="U287" s="32">
        <f t="shared" si="134"/>
        <v>90440.807151127694</v>
      </c>
      <c r="V287" s="32">
        <f t="shared" si="134"/>
        <v>62957.251568062493</v>
      </c>
      <c r="W287" s="32">
        <f t="shared" si="134"/>
        <v>11502.460708493358</v>
      </c>
      <c r="X287" s="32">
        <f t="shared" si="134"/>
        <v>2.1104416496603444</v>
      </c>
      <c r="Y287" s="32">
        <f t="shared" si="134"/>
        <v>1692.0140332127478</v>
      </c>
      <c r="Z287" s="32">
        <f t="shared" si="135"/>
        <v>450.75601795950206</v>
      </c>
      <c r="AA287" s="8"/>
      <c r="AB287" s="32">
        <f t="shared" si="136"/>
        <v>271245.55283072585</v>
      </c>
      <c r="AC287" s="32">
        <f t="shared" si="137"/>
        <v>36309.292126774701</v>
      </c>
      <c r="AD287" s="32">
        <f t="shared" si="138"/>
        <v>1524.9577710628409</v>
      </c>
      <c r="AE287" s="32">
        <f t="shared" si="139"/>
        <v>1090.82546007633</v>
      </c>
      <c r="AF287" s="8"/>
      <c r="AG287" s="32">
        <f t="shared" si="124"/>
        <v>0</v>
      </c>
      <c r="AH287" s="32">
        <f t="shared" si="125"/>
        <v>299531.12428344949</v>
      </c>
      <c r="AI287" s="32">
        <f t="shared" si="126"/>
        <v>0</v>
      </c>
      <c r="AJ287" s="32">
        <f t="shared" si="127"/>
        <v>10639.503905189515</v>
      </c>
      <c r="AK287" s="32">
        <f t="shared" si="140"/>
        <v>0</v>
      </c>
      <c r="AL287" s="32">
        <f t="shared" si="105"/>
        <v>0</v>
      </c>
      <c r="AN287" s="39">
        <f t="shared" si="128"/>
        <v>0.37</v>
      </c>
      <c r="AO287" s="39">
        <f t="shared" si="129"/>
        <v>0.56000000000000005</v>
      </c>
      <c r="AP287" s="39">
        <f t="shared" si="130"/>
        <v>0.06</v>
      </c>
      <c r="AR287" s="51">
        <f t="shared" si="131"/>
        <v>52464.937213372912</v>
      </c>
      <c r="AS287" s="51">
        <f t="shared" si="131"/>
        <v>79406.391458077924</v>
      </c>
      <c r="AT287" s="51">
        <f t="shared" si="131"/>
        <v>8507.8276562226347</v>
      </c>
    </row>
    <row r="288" spans="2:51" s="12" customFormat="1" ht="12.75" hidden="1" customHeight="1" x14ac:dyDescent="0.15">
      <c r="B288" s="16" t="s">
        <v>225</v>
      </c>
      <c r="C288" s="16" t="str">
        <f t="shared" si="110"/>
        <v>Southern Europe</v>
      </c>
      <c r="D288" s="16" t="str">
        <f t="shared" si="111"/>
        <v>OECD90</v>
      </c>
      <c r="E288" s="16" t="str">
        <f t="shared" si="111"/>
        <v>EU</v>
      </c>
      <c r="F288" s="32">
        <v>88613.155355989904</v>
      </c>
      <c r="G288" s="32">
        <f t="shared" si="112"/>
        <v>0</v>
      </c>
      <c r="H288" s="32">
        <f t="shared" si="113"/>
        <v>0</v>
      </c>
      <c r="I288" s="32">
        <f t="shared" si="114"/>
        <v>0</v>
      </c>
      <c r="J288" s="32">
        <f t="shared" si="115"/>
        <v>7552.1205729698077</v>
      </c>
      <c r="K288" s="32">
        <f t="shared" si="116"/>
        <v>0</v>
      </c>
      <c r="L288" s="32">
        <f t="shared" si="117"/>
        <v>0</v>
      </c>
      <c r="M288" s="32">
        <f t="shared" si="132"/>
        <v>7552.1205729698077</v>
      </c>
      <c r="N288" s="32">
        <f t="shared" si="118"/>
        <v>0</v>
      </c>
      <c r="O288" s="32">
        <f t="shared" si="119"/>
        <v>0</v>
      </c>
      <c r="P288" s="32">
        <f t="shared" si="120"/>
        <v>0</v>
      </c>
      <c r="Q288" s="32">
        <f t="shared" si="121"/>
        <v>17553.237164969858</v>
      </c>
      <c r="R288" s="32">
        <f t="shared" si="122"/>
        <v>0</v>
      </c>
      <c r="S288" s="32">
        <f t="shared" si="123"/>
        <v>0</v>
      </c>
      <c r="T288" s="32">
        <f t="shared" si="133"/>
        <v>17553.237164969858</v>
      </c>
      <c r="U288" s="32">
        <f t="shared" si="134"/>
        <v>35541.904426932233</v>
      </c>
      <c r="V288" s="32">
        <f t="shared" si="134"/>
        <v>23466.423307016121</v>
      </c>
      <c r="W288" s="32">
        <f t="shared" si="134"/>
        <v>2303.4572030818376</v>
      </c>
      <c r="X288" s="32">
        <f t="shared" si="134"/>
        <v>1.4838555401714917</v>
      </c>
      <c r="Y288" s="32">
        <f t="shared" si="134"/>
        <v>528.99202653618352</v>
      </c>
      <c r="Z288" s="32">
        <f t="shared" si="135"/>
        <v>1665.5367989436927</v>
      </c>
      <c r="AA288" s="8"/>
      <c r="AB288" s="32">
        <f t="shared" si="136"/>
        <v>13115.287882566392</v>
      </c>
      <c r="AC288" s="32">
        <f t="shared" si="137"/>
        <v>68379.118899404901</v>
      </c>
      <c r="AD288" s="32">
        <f t="shared" si="138"/>
        <v>7118.0629377365076</v>
      </c>
      <c r="AE288" s="32">
        <f t="shared" si="139"/>
        <v>0.68563628196716297</v>
      </c>
      <c r="AF288" s="8"/>
      <c r="AG288" s="32">
        <f t="shared" si="124"/>
        <v>0</v>
      </c>
      <c r="AH288" s="32">
        <f t="shared" si="125"/>
        <v>0</v>
      </c>
      <c r="AI288" s="32">
        <f t="shared" si="126"/>
        <v>0</v>
      </c>
      <c r="AJ288" s="32">
        <f t="shared" si="127"/>
        <v>88613.155355989904</v>
      </c>
      <c r="AK288" s="32">
        <f t="shared" si="140"/>
        <v>0</v>
      </c>
      <c r="AL288" s="32">
        <f t="shared" si="105"/>
        <v>0</v>
      </c>
      <c r="AN288" s="39">
        <f t="shared" si="128"/>
        <v>0.18</v>
      </c>
      <c r="AO288" s="39">
        <f t="shared" si="129"/>
        <v>0.43</v>
      </c>
      <c r="AP288" s="39">
        <f t="shared" si="130"/>
        <v>0.39</v>
      </c>
      <c r="AR288" s="51">
        <f t="shared" si="131"/>
        <v>3159.5826896945741</v>
      </c>
      <c r="AS288" s="51">
        <f t="shared" si="131"/>
        <v>7547.8919809370391</v>
      </c>
      <c r="AT288" s="51">
        <f t="shared" si="131"/>
        <v>6845.7624943382452</v>
      </c>
      <c r="AV288" s="7"/>
      <c r="AW288" s="7"/>
      <c r="AX288" s="7"/>
      <c r="AY288" s="7"/>
    </row>
    <row r="289" spans="2:51" s="12" customFormat="1" ht="12.75" hidden="1" customHeight="1" x14ac:dyDescent="0.15">
      <c r="B289" s="16" t="s">
        <v>226</v>
      </c>
      <c r="C289" s="16" t="str">
        <f t="shared" si="110"/>
        <v>Western Asia</v>
      </c>
      <c r="D289" s="16" t="str">
        <f t="shared" si="111"/>
        <v>Middle East and Africa</v>
      </c>
      <c r="E289" s="16" t="str">
        <f t="shared" si="111"/>
        <v/>
      </c>
      <c r="F289" s="32">
        <v>11401.4763937592</v>
      </c>
      <c r="G289" s="32">
        <f t="shared" si="112"/>
        <v>0</v>
      </c>
      <c r="H289" s="32">
        <f t="shared" si="113"/>
        <v>0</v>
      </c>
      <c r="I289" s="32">
        <f t="shared" si="114"/>
        <v>0</v>
      </c>
      <c r="J289" s="32">
        <f t="shared" si="115"/>
        <v>0</v>
      </c>
      <c r="K289" s="32">
        <f t="shared" si="116"/>
        <v>0</v>
      </c>
      <c r="L289" s="32">
        <f t="shared" si="117"/>
        <v>0</v>
      </c>
      <c r="M289" s="32">
        <f t="shared" si="132"/>
        <v>0</v>
      </c>
      <c r="N289" s="32">
        <f t="shared" si="118"/>
        <v>0</v>
      </c>
      <c r="O289" s="32">
        <f t="shared" si="119"/>
        <v>0</v>
      </c>
      <c r="P289" s="32">
        <f t="shared" si="120"/>
        <v>0</v>
      </c>
      <c r="Q289" s="32">
        <f t="shared" si="121"/>
        <v>0</v>
      </c>
      <c r="R289" s="32">
        <f t="shared" si="122"/>
        <v>0</v>
      </c>
      <c r="S289" s="32">
        <f t="shared" si="123"/>
        <v>0</v>
      </c>
      <c r="T289" s="32">
        <f t="shared" si="133"/>
        <v>0</v>
      </c>
      <c r="U289" s="32">
        <f t="shared" si="134"/>
        <v>2.5257954020171534E-2</v>
      </c>
      <c r="V289" s="32">
        <f t="shared" si="134"/>
        <v>70.852079672962503</v>
      </c>
      <c r="W289" s="32">
        <f t="shared" si="134"/>
        <v>302.94859887929169</v>
      </c>
      <c r="X289" s="32">
        <f t="shared" si="134"/>
        <v>10121.814048845406</v>
      </c>
      <c r="Y289" s="32">
        <f t="shared" si="134"/>
        <v>400.11525186165176</v>
      </c>
      <c r="Z289" s="32">
        <f t="shared" si="135"/>
        <v>505.72115654586742</v>
      </c>
      <c r="AA289" s="8"/>
      <c r="AB289" s="32">
        <f t="shared" si="136"/>
        <v>11211.698387861237</v>
      </c>
      <c r="AC289" s="32">
        <f t="shared" si="137"/>
        <v>163.25029754638601</v>
      </c>
      <c r="AD289" s="32">
        <f t="shared" si="138"/>
        <v>0</v>
      </c>
      <c r="AE289" s="32">
        <f t="shared" si="139"/>
        <v>26.527708351612052</v>
      </c>
      <c r="AF289" s="8"/>
      <c r="AG289" s="32">
        <f t="shared" si="124"/>
        <v>0</v>
      </c>
      <c r="AH289" s="32">
        <f t="shared" si="125"/>
        <v>0</v>
      </c>
      <c r="AI289" s="32">
        <f t="shared" si="126"/>
        <v>0</v>
      </c>
      <c r="AJ289" s="32">
        <f t="shared" si="127"/>
        <v>0</v>
      </c>
      <c r="AK289" s="32">
        <f t="shared" si="140"/>
        <v>11401.4763937592</v>
      </c>
      <c r="AL289" s="32">
        <f t="shared" si="105"/>
        <v>0</v>
      </c>
      <c r="AN289" s="39">
        <f t="shared" si="128"/>
        <v>7.0000000000000007E-2</v>
      </c>
      <c r="AO289" s="39">
        <f t="shared" si="129"/>
        <v>0.57999999999999996</v>
      </c>
      <c r="AP289" s="39">
        <f t="shared" si="130"/>
        <v>0.35</v>
      </c>
      <c r="AR289" s="51">
        <f t="shared" si="131"/>
        <v>0</v>
      </c>
      <c r="AS289" s="51">
        <f t="shared" si="131"/>
        <v>0</v>
      </c>
      <c r="AT289" s="51">
        <f t="shared" si="131"/>
        <v>0</v>
      </c>
    </row>
    <row r="290" spans="2:51" s="12" customFormat="1" ht="12.75" hidden="1" customHeight="1" x14ac:dyDescent="0.15">
      <c r="B290" s="16" t="s">
        <v>227</v>
      </c>
      <c r="C290" s="16" t="str">
        <f t="shared" si="110"/>
        <v>Eastern Asia</v>
      </c>
      <c r="D290" s="16" t="str">
        <f t="shared" si="111"/>
        <v>Asia (Sans Japan)</v>
      </c>
      <c r="E290" s="16" t="str">
        <f t="shared" si="111"/>
        <v/>
      </c>
      <c r="F290" s="32">
        <v>99048.247878968701</v>
      </c>
      <c r="G290" s="32">
        <f t="shared" si="112"/>
        <v>0</v>
      </c>
      <c r="H290" s="32">
        <f t="shared" si="113"/>
        <v>5795.7367434572479</v>
      </c>
      <c r="I290" s="32">
        <f t="shared" si="114"/>
        <v>0</v>
      </c>
      <c r="J290" s="32">
        <f t="shared" si="115"/>
        <v>1980.7128338313262</v>
      </c>
      <c r="K290" s="32">
        <f t="shared" si="116"/>
        <v>0</v>
      </c>
      <c r="L290" s="32">
        <f t="shared" si="117"/>
        <v>0</v>
      </c>
      <c r="M290" s="32">
        <f t="shared" si="132"/>
        <v>7776.4495772885739</v>
      </c>
      <c r="N290" s="32">
        <f t="shared" si="118"/>
        <v>0</v>
      </c>
      <c r="O290" s="32">
        <f t="shared" si="119"/>
        <v>7828.7097402308555</v>
      </c>
      <c r="P290" s="32">
        <f t="shared" si="120"/>
        <v>0</v>
      </c>
      <c r="Q290" s="32">
        <f t="shared" si="121"/>
        <v>2675.4883013485082</v>
      </c>
      <c r="R290" s="32">
        <f t="shared" si="122"/>
        <v>0</v>
      </c>
      <c r="S290" s="32">
        <f t="shared" si="123"/>
        <v>0</v>
      </c>
      <c r="T290" s="32">
        <f t="shared" si="133"/>
        <v>10504.198041579364</v>
      </c>
      <c r="U290" s="32">
        <f t="shared" si="134"/>
        <v>50640.333641662393</v>
      </c>
      <c r="V290" s="32">
        <f t="shared" si="134"/>
        <v>17431.738754156995</v>
      </c>
      <c r="W290" s="32">
        <f t="shared" si="134"/>
        <v>5059.5773547030622</v>
      </c>
      <c r="X290" s="32">
        <f t="shared" si="134"/>
        <v>6.4622329928989233</v>
      </c>
      <c r="Y290" s="32">
        <f t="shared" si="134"/>
        <v>1386.8549373528413</v>
      </c>
      <c r="Z290" s="32">
        <f t="shared" si="135"/>
        <v>6242.633339232576</v>
      </c>
      <c r="AA290" s="8"/>
      <c r="AB290" s="32">
        <f t="shared" si="136"/>
        <v>8259.2761652469508</v>
      </c>
      <c r="AC290" s="32">
        <f t="shared" si="137"/>
        <v>65503.2254509329</v>
      </c>
      <c r="AD290" s="32">
        <f t="shared" si="138"/>
        <v>25261.828189909407</v>
      </c>
      <c r="AE290" s="32">
        <f t="shared" si="139"/>
        <v>23.918072879314401</v>
      </c>
      <c r="AF290" s="8"/>
      <c r="AG290" s="32">
        <f t="shared" si="124"/>
        <v>0</v>
      </c>
      <c r="AH290" s="32">
        <f t="shared" si="125"/>
        <v>75622.960872250667</v>
      </c>
      <c r="AI290" s="32">
        <f t="shared" si="126"/>
        <v>0</v>
      </c>
      <c r="AJ290" s="32">
        <f t="shared" si="127"/>
        <v>23425.296911542824</v>
      </c>
      <c r="AK290" s="32">
        <f t="shared" si="140"/>
        <v>0</v>
      </c>
      <c r="AL290" s="32">
        <f t="shared" si="105"/>
        <v>0</v>
      </c>
      <c r="AN290" s="39">
        <f t="shared" si="128"/>
        <v>0.17</v>
      </c>
      <c r="AO290" s="39">
        <f t="shared" si="129"/>
        <v>0.48</v>
      </c>
      <c r="AP290" s="39">
        <f t="shared" si="130"/>
        <v>0.35</v>
      </c>
      <c r="AR290" s="51">
        <f t="shared" si="131"/>
        <v>1785.713667068492</v>
      </c>
      <c r="AS290" s="51">
        <f t="shared" si="131"/>
        <v>5042.0150599580948</v>
      </c>
      <c r="AT290" s="51">
        <f t="shared" si="131"/>
        <v>3676.4693145527772</v>
      </c>
      <c r="AV290" s="7"/>
      <c r="AW290" s="7"/>
      <c r="AX290" s="7"/>
      <c r="AY290" s="7"/>
    </row>
    <row r="291" spans="2:51" s="12" customFormat="1" ht="12.75" hidden="1" customHeight="1" x14ac:dyDescent="0.15">
      <c r="B291" s="16" t="s">
        <v>228</v>
      </c>
      <c r="C291" s="16" t="str">
        <f t="shared" si="110"/>
        <v>Eastern Europe</v>
      </c>
      <c r="D291" s="16" t="str">
        <f t="shared" si="111"/>
        <v>Eastern Europe</v>
      </c>
      <c r="E291" s="16" t="str">
        <f t="shared" si="111"/>
        <v>EU</v>
      </c>
      <c r="F291" s="32">
        <v>237266.43135744301</v>
      </c>
      <c r="G291" s="32">
        <f t="shared" si="112"/>
        <v>0</v>
      </c>
      <c r="H291" s="32">
        <f t="shared" si="113"/>
        <v>19183.158226655483</v>
      </c>
      <c r="I291" s="32">
        <f t="shared" si="114"/>
        <v>103.49998708421901</v>
      </c>
      <c r="J291" s="32">
        <f t="shared" si="115"/>
        <v>2193.0505616510432</v>
      </c>
      <c r="K291" s="32">
        <f t="shared" si="116"/>
        <v>0</v>
      </c>
      <c r="L291" s="32">
        <f t="shared" si="117"/>
        <v>0</v>
      </c>
      <c r="M291" s="32">
        <f t="shared" si="132"/>
        <v>21479.708775390744</v>
      </c>
      <c r="N291" s="32">
        <f t="shared" si="118"/>
        <v>0</v>
      </c>
      <c r="O291" s="32">
        <f t="shared" si="119"/>
        <v>69198.373842994697</v>
      </c>
      <c r="P291" s="32">
        <f t="shared" si="120"/>
        <v>373.34993093301426</v>
      </c>
      <c r="Q291" s="32">
        <f t="shared" si="121"/>
        <v>7910.8732164263874</v>
      </c>
      <c r="R291" s="32">
        <f t="shared" si="122"/>
        <v>0</v>
      </c>
      <c r="S291" s="32">
        <f t="shared" si="123"/>
        <v>0</v>
      </c>
      <c r="T291" s="32">
        <f t="shared" si="133"/>
        <v>77482.596990354097</v>
      </c>
      <c r="U291" s="32">
        <f t="shared" si="134"/>
        <v>65178.278748559998</v>
      </c>
      <c r="V291" s="32">
        <f t="shared" si="134"/>
        <v>63856.721409934238</v>
      </c>
      <c r="W291" s="32">
        <f t="shared" si="134"/>
        <v>7641.7720025428143</v>
      </c>
      <c r="X291" s="32">
        <f t="shared" si="134"/>
        <v>136.21115996581145</v>
      </c>
      <c r="Y291" s="32">
        <f t="shared" si="134"/>
        <v>718.96399503018051</v>
      </c>
      <c r="Z291" s="32">
        <f t="shared" si="135"/>
        <v>772.17827566509368</v>
      </c>
      <c r="AA291" s="8"/>
      <c r="AB291" s="32">
        <f t="shared" si="136"/>
        <v>76922.105196356657</v>
      </c>
      <c r="AC291" s="32">
        <f t="shared" si="137"/>
        <v>127634.63426029671</v>
      </c>
      <c r="AD291" s="32">
        <f t="shared" si="138"/>
        <v>32187.992490351178</v>
      </c>
      <c r="AE291" s="32">
        <f t="shared" si="139"/>
        <v>521.69941043853703</v>
      </c>
      <c r="AF291" s="8"/>
      <c r="AG291" s="32">
        <f t="shared" si="124"/>
        <v>0</v>
      </c>
      <c r="AH291" s="32">
        <f t="shared" si="125"/>
        <v>200330.16946901815</v>
      </c>
      <c r="AI291" s="32">
        <f t="shared" si="126"/>
        <v>724.23205507545902</v>
      </c>
      <c r="AJ291" s="32">
        <f t="shared" si="127"/>
        <v>36212.029833349399</v>
      </c>
      <c r="AK291" s="32">
        <f t="shared" si="140"/>
        <v>0</v>
      </c>
      <c r="AL291" s="32">
        <f t="shared" si="105"/>
        <v>0</v>
      </c>
      <c r="AN291" s="39">
        <f t="shared" si="128"/>
        <v>0.37</v>
      </c>
      <c r="AO291" s="39">
        <f t="shared" si="129"/>
        <v>0.56000000000000005</v>
      </c>
      <c r="AP291" s="39">
        <f t="shared" si="130"/>
        <v>0.06</v>
      </c>
      <c r="AR291" s="51">
        <f t="shared" si="131"/>
        <v>28668.560886431016</v>
      </c>
      <c r="AS291" s="51">
        <f t="shared" si="131"/>
        <v>43390.2543145983</v>
      </c>
      <c r="AT291" s="51">
        <f t="shared" si="131"/>
        <v>4648.9558194212459</v>
      </c>
    </row>
    <row r="292" spans="2:51" s="12" customFormat="1" ht="12.75" hidden="1" customHeight="1" x14ac:dyDescent="0.15">
      <c r="B292" s="16" t="s">
        <v>229</v>
      </c>
      <c r="C292" s="16" t="str">
        <f t="shared" si="110"/>
        <v>Eastern Europe</v>
      </c>
      <c r="D292" s="16" t="str">
        <f t="shared" si="111"/>
        <v>Eastern Europe</v>
      </c>
      <c r="E292" s="16" t="str">
        <f t="shared" si="111"/>
        <v/>
      </c>
      <c r="F292" s="32">
        <v>16858095.918206301</v>
      </c>
      <c r="G292" s="32">
        <f t="shared" si="112"/>
        <v>0</v>
      </c>
      <c r="H292" s="32">
        <f t="shared" si="113"/>
        <v>33851.140335880431</v>
      </c>
      <c r="I292" s="32">
        <f t="shared" si="114"/>
        <v>5622.0156402577149</v>
      </c>
      <c r="J292" s="32">
        <f t="shared" si="115"/>
        <v>9372.170740890213</v>
      </c>
      <c r="K292" s="32">
        <f t="shared" si="116"/>
        <v>2.3498589861590151</v>
      </c>
      <c r="L292" s="32">
        <f t="shared" si="117"/>
        <v>5.9405998485849532</v>
      </c>
      <c r="M292" s="32">
        <f t="shared" si="132"/>
        <v>48853.617175863095</v>
      </c>
      <c r="N292" s="32">
        <f t="shared" si="118"/>
        <v>0</v>
      </c>
      <c r="O292" s="32">
        <f t="shared" si="119"/>
        <v>839519.60338389408</v>
      </c>
      <c r="P292" s="32">
        <f t="shared" si="120"/>
        <v>139427.86841731513</v>
      </c>
      <c r="Q292" s="32">
        <f t="shared" si="121"/>
        <v>232432.9693230007</v>
      </c>
      <c r="R292" s="32">
        <f t="shared" si="122"/>
        <v>58.277288873996405</v>
      </c>
      <c r="S292" s="32">
        <f t="shared" si="123"/>
        <v>147.32886334881422</v>
      </c>
      <c r="T292" s="32">
        <f t="shared" si="133"/>
        <v>1211586.0472764326</v>
      </c>
      <c r="U292" s="32">
        <f t="shared" si="134"/>
        <v>8083225.970818704</v>
      </c>
      <c r="V292" s="32">
        <f t="shared" si="134"/>
        <v>5625618.7711712625</v>
      </c>
      <c r="W292" s="32">
        <f t="shared" si="134"/>
        <v>49253.639037780093</v>
      </c>
      <c r="X292" s="32">
        <f t="shared" si="134"/>
        <v>1415369.2548253324</v>
      </c>
      <c r="Y292" s="32">
        <f t="shared" si="134"/>
        <v>255974.74661083362</v>
      </c>
      <c r="Z292" s="32">
        <f t="shared" si="135"/>
        <v>168213.87129009329</v>
      </c>
      <c r="AA292" s="8"/>
      <c r="AB292" s="32">
        <f t="shared" si="136"/>
        <v>8398019.6925700828</v>
      </c>
      <c r="AC292" s="32">
        <f t="shared" si="137"/>
        <v>6858809.8047516802</v>
      </c>
      <c r="AD292" s="32">
        <f t="shared" si="138"/>
        <v>1374584.4794255774</v>
      </c>
      <c r="AE292" s="32">
        <f t="shared" si="139"/>
        <v>226681.94145898518</v>
      </c>
      <c r="AF292" s="8"/>
      <c r="AG292" s="32">
        <f t="shared" si="124"/>
        <v>0</v>
      </c>
      <c r="AH292" s="32">
        <f t="shared" si="125"/>
        <v>10463965.116055548</v>
      </c>
      <c r="AI292" s="32">
        <f t="shared" si="126"/>
        <v>481170.51693581149</v>
      </c>
      <c r="AJ292" s="32">
        <f t="shared" si="127"/>
        <v>4601594.2908815509</v>
      </c>
      <c r="AK292" s="32">
        <f t="shared" si="140"/>
        <v>2407.3360971198599</v>
      </c>
      <c r="AL292" s="32">
        <f t="shared" si="105"/>
        <v>1308958.658236271</v>
      </c>
      <c r="AN292" s="39">
        <f t="shared" si="128"/>
        <v>0.37</v>
      </c>
      <c r="AO292" s="39">
        <f t="shared" si="129"/>
        <v>0.56000000000000005</v>
      </c>
      <c r="AP292" s="39">
        <f t="shared" si="130"/>
        <v>0.06</v>
      </c>
      <c r="AR292" s="51">
        <f t="shared" si="131"/>
        <v>448286.83749228006</v>
      </c>
      <c r="AS292" s="51">
        <f t="shared" si="131"/>
        <v>678488.18647480232</v>
      </c>
      <c r="AT292" s="51">
        <f t="shared" si="131"/>
        <v>72695.162836585951</v>
      </c>
      <c r="AV292" s="7"/>
      <c r="AW292" s="7"/>
      <c r="AX292" s="7"/>
      <c r="AY292" s="7"/>
    </row>
    <row r="293" spans="2:51" s="12" customFormat="1" ht="12.75" hidden="1" customHeight="1" x14ac:dyDescent="0.15">
      <c r="B293" s="16" t="s">
        <v>230</v>
      </c>
      <c r="C293" s="16" t="str">
        <f t="shared" si="110"/>
        <v>Eastern Africa</v>
      </c>
      <c r="D293" s="16" t="str">
        <f t="shared" si="111"/>
        <v>Middle East and Africa</v>
      </c>
      <c r="E293" s="16" t="str">
        <f t="shared" si="111"/>
        <v/>
      </c>
      <c r="F293" s="32">
        <v>25366.709375202601</v>
      </c>
      <c r="G293" s="32">
        <f t="shared" si="112"/>
        <v>62.613482621648444</v>
      </c>
      <c r="H293" s="32">
        <f t="shared" si="113"/>
        <v>0</v>
      </c>
      <c r="I293" s="32">
        <f t="shared" si="114"/>
        <v>0</v>
      </c>
      <c r="J293" s="32">
        <f t="shared" si="115"/>
        <v>19.515894740405152</v>
      </c>
      <c r="K293" s="32">
        <f t="shared" si="116"/>
        <v>0</v>
      </c>
      <c r="L293" s="32">
        <f t="shared" si="117"/>
        <v>0</v>
      </c>
      <c r="M293" s="32">
        <f t="shared" si="132"/>
        <v>82.129377362053589</v>
      </c>
      <c r="N293" s="32">
        <f t="shared" si="118"/>
        <v>8678.0812223809662</v>
      </c>
      <c r="O293" s="32">
        <f t="shared" si="119"/>
        <v>0</v>
      </c>
      <c r="P293" s="32">
        <f t="shared" si="120"/>
        <v>0</v>
      </c>
      <c r="Q293" s="32">
        <f t="shared" si="121"/>
        <v>2704.8570466533588</v>
      </c>
      <c r="R293" s="32">
        <f t="shared" si="122"/>
        <v>0</v>
      </c>
      <c r="S293" s="32">
        <f t="shared" si="123"/>
        <v>0</v>
      </c>
      <c r="T293" s="32">
        <f t="shared" si="133"/>
        <v>11382.938269034325</v>
      </c>
      <c r="U293" s="32">
        <f t="shared" si="134"/>
        <v>3452.4343244643987</v>
      </c>
      <c r="V293" s="32">
        <f t="shared" si="134"/>
        <v>6969.8521592478291</v>
      </c>
      <c r="W293" s="32">
        <f t="shared" si="134"/>
        <v>1798.5458278515739</v>
      </c>
      <c r="X293" s="32">
        <f t="shared" si="134"/>
        <v>51.920333848663738</v>
      </c>
      <c r="Y293" s="32">
        <f t="shared" si="134"/>
        <v>1628.8890859251303</v>
      </c>
      <c r="Z293" s="32">
        <f t="shared" si="135"/>
        <v>-2.5313674996141344E-6</v>
      </c>
      <c r="AA293" s="8"/>
      <c r="AB293" s="32">
        <f t="shared" si="136"/>
        <v>181.45356559753401</v>
      </c>
      <c r="AC293" s="32">
        <f t="shared" si="137"/>
        <v>7543.4069191217359</v>
      </c>
      <c r="AD293" s="32">
        <f t="shared" si="138"/>
        <v>15662.0656665563</v>
      </c>
      <c r="AE293" s="32">
        <f t="shared" si="139"/>
        <v>1979.7832239270199</v>
      </c>
      <c r="AF293" s="8"/>
      <c r="AG293" s="32">
        <f t="shared" si="124"/>
        <v>19569.929242148803</v>
      </c>
      <c r="AH293" s="32">
        <f t="shared" si="125"/>
        <v>0</v>
      </c>
      <c r="AI293" s="32">
        <f t="shared" si="126"/>
        <v>0</v>
      </c>
      <c r="AJ293" s="32">
        <f t="shared" si="127"/>
        <v>5796.7801330537986</v>
      </c>
      <c r="AK293" s="32">
        <f t="shared" si="140"/>
        <v>0</v>
      </c>
      <c r="AL293" s="32">
        <f t="shared" si="105"/>
        <v>0</v>
      </c>
      <c r="AN293" s="39">
        <f t="shared" si="128"/>
        <v>0.36</v>
      </c>
      <c r="AO293" s="39">
        <f t="shared" si="129"/>
        <v>0.49</v>
      </c>
      <c r="AP293" s="39">
        <f t="shared" si="130"/>
        <v>0.14000000000000001</v>
      </c>
      <c r="AR293" s="51">
        <f t="shared" si="131"/>
        <v>4097.8577768523564</v>
      </c>
      <c r="AS293" s="51">
        <f t="shared" si="131"/>
        <v>5577.6397518268186</v>
      </c>
      <c r="AT293" s="51">
        <f t="shared" si="131"/>
        <v>1593.6113576648056</v>
      </c>
    </row>
    <row r="294" spans="2:51" s="12" customFormat="1" ht="12.75" hidden="1" customHeight="1" x14ac:dyDescent="0.15">
      <c r="B294" s="16" t="s">
        <v>231</v>
      </c>
      <c r="C294" s="16" t="str">
        <f t="shared" si="110"/>
        <v>Caribbean</v>
      </c>
      <c r="D294" s="16" t="str">
        <f t="shared" ref="D294:E309" si="141">IF(D497&lt;&gt;"",D497,"")</f>
        <v/>
      </c>
      <c r="E294" s="16" t="str">
        <f t="shared" si="141"/>
        <v/>
      </c>
      <c r="F294" s="32">
        <v>280.04979419708201</v>
      </c>
      <c r="G294" s="32">
        <f t="shared" si="112"/>
        <v>0</v>
      </c>
      <c r="H294" s="32">
        <f t="shared" si="113"/>
        <v>0</v>
      </c>
      <c r="I294" s="32">
        <f t="shared" si="114"/>
        <v>0</v>
      </c>
      <c r="J294" s="32">
        <f t="shared" si="115"/>
        <v>0</v>
      </c>
      <c r="K294" s="32">
        <f t="shared" si="116"/>
        <v>0</v>
      </c>
      <c r="L294" s="32">
        <f t="shared" si="117"/>
        <v>0</v>
      </c>
      <c r="M294" s="32">
        <f t="shared" si="132"/>
        <v>0</v>
      </c>
      <c r="N294" s="32">
        <f t="shared" si="118"/>
        <v>0</v>
      </c>
      <c r="O294" s="32">
        <f t="shared" si="119"/>
        <v>0</v>
      </c>
      <c r="P294" s="32">
        <f t="shared" si="120"/>
        <v>0</v>
      </c>
      <c r="Q294" s="32">
        <f t="shared" si="121"/>
        <v>0</v>
      </c>
      <c r="R294" s="32">
        <f t="shared" si="122"/>
        <v>0</v>
      </c>
      <c r="S294" s="32">
        <f t="shared" si="123"/>
        <v>0</v>
      </c>
      <c r="T294" s="32">
        <f t="shared" si="133"/>
        <v>0</v>
      </c>
      <c r="U294" s="32">
        <f t="shared" si="134"/>
        <v>19.46062520561852</v>
      </c>
      <c r="V294" s="32">
        <f t="shared" si="134"/>
        <v>30.811131060267318</v>
      </c>
      <c r="W294" s="32">
        <f t="shared" si="134"/>
        <v>0.77485461656609045</v>
      </c>
      <c r="X294" s="32">
        <f t="shared" si="134"/>
        <v>1.3195632679928406</v>
      </c>
      <c r="Y294" s="32">
        <f t="shared" si="134"/>
        <v>62.603152282512248</v>
      </c>
      <c r="Z294" s="32">
        <f t="shared" si="135"/>
        <v>165.08046776412499</v>
      </c>
      <c r="AA294" s="8"/>
      <c r="AB294" s="32">
        <f t="shared" si="136"/>
        <v>280.04979419708201</v>
      </c>
      <c r="AC294" s="32">
        <f t="shared" si="137"/>
        <v>0</v>
      </c>
      <c r="AD294" s="32">
        <f t="shared" si="138"/>
        <v>0</v>
      </c>
      <c r="AE294" s="32">
        <f t="shared" si="139"/>
        <v>0</v>
      </c>
      <c r="AF294" s="8"/>
      <c r="AG294" s="32">
        <f t="shared" si="124"/>
        <v>0</v>
      </c>
      <c r="AH294" s="32">
        <f t="shared" si="125"/>
        <v>0</v>
      </c>
      <c r="AI294" s="32">
        <f t="shared" si="126"/>
        <v>0</v>
      </c>
      <c r="AJ294" s="32">
        <f t="shared" si="127"/>
        <v>0</v>
      </c>
      <c r="AK294" s="32">
        <f t="shared" si="140"/>
        <v>0</v>
      </c>
      <c r="AL294" s="32">
        <f t="shared" si="105"/>
        <v>0</v>
      </c>
      <c r="AN294" s="39">
        <f t="shared" si="128"/>
        <v>0.4</v>
      </c>
      <c r="AO294" s="39">
        <f t="shared" si="129"/>
        <v>0.56000000000000005</v>
      </c>
      <c r="AP294" s="39">
        <f t="shared" si="130"/>
        <v>0.04</v>
      </c>
      <c r="AR294" s="51">
        <f t="shared" si="131"/>
        <v>0</v>
      </c>
      <c r="AS294" s="51">
        <f t="shared" si="131"/>
        <v>0</v>
      </c>
      <c r="AT294" s="51">
        <f t="shared" si="131"/>
        <v>0</v>
      </c>
      <c r="AV294" s="7"/>
      <c r="AW294" s="7"/>
      <c r="AX294" s="7"/>
      <c r="AY294" s="7"/>
    </row>
    <row r="295" spans="2:51" s="12" customFormat="1" ht="12.75" hidden="1" customHeight="1" x14ac:dyDescent="0.15">
      <c r="B295" s="16" t="s">
        <v>232</v>
      </c>
      <c r="C295" s="16" t="str">
        <f t="shared" si="110"/>
        <v>Caribbean</v>
      </c>
      <c r="D295" s="16" t="str">
        <f t="shared" si="141"/>
        <v/>
      </c>
      <c r="E295" s="16" t="str">
        <f t="shared" si="141"/>
        <v/>
      </c>
      <c r="F295" s="32">
        <v>618.77607566118195</v>
      </c>
      <c r="G295" s="32">
        <f t="shared" si="112"/>
        <v>0</v>
      </c>
      <c r="H295" s="32">
        <f t="shared" si="113"/>
        <v>0</v>
      </c>
      <c r="I295" s="32">
        <f t="shared" si="114"/>
        <v>0</v>
      </c>
      <c r="J295" s="32">
        <f t="shared" si="115"/>
        <v>0</v>
      </c>
      <c r="K295" s="32">
        <f t="shared" si="116"/>
        <v>0</v>
      </c>
      <c r="L295" s="32">
        <f t="shared" si="117"/>
        <v>0</v>
      </c>
      <c r="M295" s="32">
        <f t="shared" si="132"/>
        <v>0</v>
      </c>
      <c r="N295" s="32">
        <f t="shared" si="118"/>
        <v>0</v>
      </c>
      <c r="O295" s="32">
        <f t="shared" si="119"/>
        <v>0</v>
      </c>
      <c r="P295" s="32">
        <f t="shared" si="120"/>
        <v>0</v>
      </c>
      <c r="Q295" s="32">
        <f t="shared" si="121"/>
        <v>0</v>
      </c>
      <c r="R295" s="32">
        <f t="shared" si="122"/>
        <v>0</v>
      </c>
      <c r="S295" s="32">
        <f t="shared" si="123"/>
        <v>0</v>
      </c>
      <c r="T295" s="32">
        <f t="shared" si="133"/>
        <v>0</v>
      </c>
      <c r="U295" s="32">
        <f t="shared" ref="U295:Y310" si="142">I498*$F498/100</f>
        <v>243.84400336154474</v>
      </c>
      <c r="V295" s="32">
        <f t="shared" si="142"/>
        <v>63.471517608554244</v>
      </c>
      <c r="W295" s="32">
        <f t="shared" si="142"/>
        <v>14.889246853618284</v>
      </c>
      <c r="X295" s="32">
        <f t="shared" si="142"/>
        <v>0</v>
      </c>
      <c r="Y295" s="32">
        <f t="shared" si="142"/>
        <v>167.91306837383047</v>
      </c>
      <c r="Z295" s="32">
        <f t="shared" si="135"/>
        <v>128.65823946363423</v>
      </c>
      <c r="AA295" s="8"/>
      <c r="AB295" s="32">
        <f t="shared" si="136"/>
        <v>30.907926082611052</v>
      </c>
      <c r="AC295" s="32">
        <f t="shared" si="137"/>
        <v>436.71065598726204</v>
      </c>
      <c r="AD295" s="32">
        <f t="shared" si="138"/>
        <v>151.157493591308</v>
      </c>
      <c r="AE295" s="32">
        <f t="shared" si="139"/>
        <v>0</v>
      </c>
      <c r="AF295" s="8"/>
      <c r="AG295" s="32">
        <f t="shared" si="124"/>
        <v>0</v>
      </c>
      <c r="AH295" s="32">
        <f t="shared" si="125"/>
        <v>0</v>
      </c>
      <c r="AI295" s="32">
        <f t="shared" si="126"/>
        <v>0</v>
      </c>
      <c r="AJ295" s="32">
        <f t="shared" si="127"/>
        <v>0</v>
      </c>
      <c r="AK295" s="32">
        <f t="shared" si="140"/>
        <v>0</v>
      </c>
      <c r="AL295" s="32">
        <f t="shared" si="105"/>
        <v>0</v>
      </c>
      <c r="AN295" s="39">
        <f t="shared" si="128"/>
        <v>0.4</v>
      </c>
      <c r="AO295" s="39">
        <f t="shared" si="129"/>
        <v>0.56000000000000005</v>
      </c>
      <c r="AP295" s="39">
        <f t="shared" si="130"/>
        <v>0.04</v>
      </c>
      <c r="AR295" s="51">
        <f t="shared" si="131"/>
        <v>0</v>
      </c>
      <c r="AS295" s="51">
        <f t="shared" si="131"/>
        <v>0</v>
      </c>
      <c r="AT295" s="51">
        <f t="shared" si="131"/>
        <v>0</v>
      </c>
    </row>
    <row r="296" spans="2:51" s="12" customFormat="1" ht="12.75" hidden="1" customHeight="1" x14ac:dyDescent="0.15">
      <c r="B296" s="16" t="s">
        <v>233</v>
      </c>
      <c r="C296" s="16" t="str">
        <f t="shared" si="110"/>
        <v>Caribbean</v>
      </c>
      <c r="D296" s="16" t="str">
        <f t="shared" si="141"/>
        <v/>
      </c>
      <c r="E296" s="16" t="str">
        <f t="shared" si="141"/>
        <v/>
      </c>
      <c r="F296" s="32">
        <v>456.60580343008002</v>
      </c>
      <c r="G296" s="32">
        <f t="shared" si="112"/>
        <v>0</v>
      </c>
      <c r="H296" s="32">
        <f t="shared" si="113"/>
        <v>0</v>
      </c>
      <c r="I296" s="32">
        <f t="shared" si="114"/>
        <v>0</v>
      </c>
      <c r="J296" s="32">
        <f t="shared" si="115"/>
        <v>0</v>
      </c>
      <c r="K296" s="32">
        <f t="shared" si="116"/>
        <v>0</v>
      </c>
      <c r="L296" s="32">
        <f t="shared" si="117"/>
        <v>0</v>
      </c>
      <c r="M296" s="32">
        <f t="shared" si="132"/>
        <v>0</v>
      </c>
      <c r="N296" s="32">
        <f t="shared" si="118"/>
        <v>0</v>
      </c>
      <c r="O296" s="32">
        <f t="shared" si="119"/>
        <v>0</v>
      </c>
      <c r="P296" s="32">
        <f t="shared" si="120"/>
        <v>0</v>
      </c>
      <c r="Q296" s="32">
        <f t="shared" si="121"/>
        <v>0</v>
      </c>
      <c r="R296" s="32">
        <f t="shared" si="122"/>
        <v>0</v>
      </c>
      <c r="S296" s="32">
        <f t="shared" si="123"/>
        <v>0</v>
      </c>
      <c r="T296" s="32">
        <f t="shared" si="133"/>
        <v>0</v>
      </c>
      <c r="U296" s="32">
        <f t="shared" si="142"/>
        <v>7.4909157532813264</v>
      </c>
      <c r="V296" s="32">
        <f t="shared" si="142"/>
        <v>146.74790768708249</v>
      </c>
      <c r="W296" s="32">
        <f t="shared" si="142"/>
        <v>6.7579112409850559</v>
      </c>
      <c r="X296" s="32">
        <f t="shared" si="142"/>
        <v>0</v>
      </c>
      <c r="Y296" s="32">
        <f t="shared" si="142"/>
        <v>99.41234754394749</v>
      </c>
      <c r="Z296" s="32">
        <f t="shared" si="135"/>
        <v>196.19672120478367</v>
      </c>
      <c r="AA296" s="8"/>
      <c r="AB296" s="32">
        <f t="shared" si="136"/>
        <v>16.774414062499918</v>
      </c>
      <c r="AC296" s="32">
        <f t="shared" si="137"/>
        <v>227.98341649770651</v>
      </c>
      <c r="AD296" s="32">
        <f t="shared" si="138"/>
        <v>211.84797286987299</v>
      </c>
      <c r="AE296" s="32">
        <f t="shared" si="139"/>
        <v>0</v>
      </c>
      <c r="AF296" s="8"/>
      <c r="AG296" s="32">
        <f t="shared" si="124"/>
        <v>0</v>
      </c>
      <c r="AH296" s="32">
        <f t="shared" si="125"/>
        <v>0</v>
      </c>
      <c r="AI296" s="32">
        <f t="shared" si="126"/>
        <v>0</v>
      </c>
      <c r="AJ296" s="32">
        <f t="shared" si="127"/>
        <v>0</v>
      </c>
      <c r="AK296" s="32">
        <f t="shared" si="140"/>
        <v>0</v>
      </c>
      <c r="AL296" s="32">
        <f t="shared" si="105"/>
        <v>0</v>
      </c>
      <c r="AN296" s="39">
        <f t="shared" si="128"/>
        <v>0.4</v>
      </c>
      <c r="AO296" s="39">
        <f t="shared" si="129"/>
        <v>0.56000000000000005</v>
      </c>
      <c r="AP296" s="39">
        <f t="shared" si="130"/>
        <v>0.04</v>
      </c>
      <c r="AR296" s="51">
        <f t="shared" si="131"/>
        <v>0</v>
      </c>
      <c r="AS296" s="51">
        <f t="shared" si="131"/>
        <v>0</v>
      </c>
      <c r="AT296" s="51">
        <f t="shared" si="131"/>
        <v>0</v>
      </c>
      <c r="AV296" s="7"/>
      <c r="AW296" s="7"/>
      <c r="AX296" s="7"/>
      <c r="AY296" s="7"/>
    </row>
    <row r="297" spans="2:51" s="12" customFormat="1" ht="12.75" hidden="1" customHeight="1" x14ac:dyDescent="0.15">
      <c r="B297" s="16" t="s">
        <v>234</v>
      </c>
      <c r="C297" s="16" t="str">
        <f t="shared" si="110"/>
        <v>Pacific Islands</v>
      </c>
      <c r="D297" s="16" t="str">
        <f t="shared" si="141"/>
        <v>OECD90</v>
      </c>
      <c r="E297" s="16" t="str">
        <f t="shared" si="141"/>
        <v/>
      </c>
      <c r="F297" s="32">
        <v>2892.05911886692</v>
      </c>
      <c r="G297" s="32">
        <f t="shared" si="112"/>
        <v>0</v>
      </c>
      <c r="H297" s="32">
        <f t="shared" si="113"/>
        <v>0</v>
      </c>
      <c r="I297" s="32">
        <f t="shared" si="114"/>
        <v>0</v>
      </c>
      <c r="J297" s="32">
        <f t="shared" si="115"/>
        <v>0</v>
      </c>
      <c r="K297" s="32">
        <f t="shared" si="116"/>
        <v>0</v>
      </c>
      <c r="L297" s="32">
        <f t="shared" si="117"/>
        <v>0</v>
      </c>
      <c r="M297" s="32">
        <f t="shared" si="132"/>
        <v>0</v>
      </c>
      <c r="N297" s="32">
        <f t="shared" si="118"/>
        <v>0</v>
      </c>
      <c r="O297" s="32">
        <f t="shared" si="119"/>
        <v>0</v>
      </c>
      <c r="P297" s="32">
        <f t="shared" si="120"/>
        <v>0</v>
      </c>
      <c r="Q297" s="32">
        <f t="shared" si="121"/>
        <v>0</v>
      </c>
      <c r="R297" s="32">
        <f t="shared" si="122"/>
        <v>0</v>
      </c>
      <c r="S297" s="32">
        <f t="shared" si="123"/>
        <v>0</v>
      </c>
      <c r="T297" s="32">
        <f t="shared" si="133"/>
        <v>0</v>
      </c>
      <c r="U297" s="32">
        <f t="shared" si="142"/>
        <v>773.26318402991092</v>
      </c>
      <c r="V297" s="32">
        <f t="shared" si="142"/>
        <v>909.83162160818426</v>
      </c>
      <c r="W297" s="32">
        <f t="shared" si="142"/>
        <v>91.696789120300167</v>
      </c>
      <c r="X297" s="32">
        <f t="shared" si="142"/>
        <v>0</v>
      </c>
      <c r="Y297" s="32">
        <f t="shared" si="142"/>
        <v>95.474856273164747</v>
      </c>
      <c r="Z297" s="32">
        <f t="shared" si="135"/>
        <v>1021.7926678353599</v>
      </c>
      <c r="AA297" s="8"/>
      <c r="AB297" s="32">
        <f t="shared" si="136"/>
        <v>193.11176431179041</v>
      </c>
      <c r="AC297" s="32">
        <f t="shared" si="137"/>
        <v>2187.3580757379432</v>
      </c>
      <c r="AD297" s="32">
        <f t="shared" si="138"/>
        <v>510.75395774841297</v>
      </c>
      <c r="AE297" s="32">
        <f t="shared" si="139"/>
        <v>0.83532106876373202</v>
      </c>
      <c r="AF297" s="8"/>
      <c r="AG297" s="32">
        <f t="shared" si="124"/>
        <v>0</v>
      </c>
      <c r="AH297" s="32">
        <f t="shared" si="125"/>
        <v>0</v>
      </c>
      <c r="AI297" s="32">
        <f t="shared" si="126"/>
        <v>0</v>
      </c>
      <c r="AJ297" s="32">
        <f t="shared" si="127"/>
        <v>0</v>
      </c>
      <c r="AK297" s="32">
        <f t="shared" si="140"/>
        <v>0</v>
      </c>
      <c r="AL297" s="32">
        <f t="shared" si="105"/>
        <v>0</v>
      </c>
      <c r="AN297" s="39">
        <f t="shared" si="128"/>
        <v>0.31</v>
      </c>
      <c r="AO297" s="39">
        <f t="shared" si="129"/>
        <v>0.55000000000000004</v>
      </c>
      <c r="AP297" s="39">
        <f t="shared" si="130"/>
        <v>0.14000000000000001</v>
      </c>
      <c r="AR297" s="51">
        <f t="shared" si="131"/>
        <v>0</v>
      </c>
      <c r="AS297" s="51">
        <f t="shared" si="131"/>
        <v>0</v>
      </c>
      <c r="AT297" s="51">
        <f t="shared" si="131"/>
        <v>0</v>
      </c>
    </row>
    <row r="298" spans="2:51" s="12" customFormat="1" ht="12.75" hidden="1" customHeight="1" x14ac:dyDescent="0.15">
      <c r="B298" s="16" t="s">
        <v>235</v>
      </c>
      <c r="C298" s="16" t="str">
        <f t="shared" si="110"/>
        <v>Southern Europe</v>
      </c>
      <c r="D298" s="16" t="str">
        <f t="shared" si="141"/>
        <v/>
      </c>
      <c r="E298" s="16" t="str">
        <f t="shared" si="141"/>
        <v/>
      </c>
      <c r="F298" s="32">
        <v>59.9090167880058</v>
      </c>
      <c r="G298" s="32">
        <f t="shared" si="112"/>
        <v>0</v>
      </c>
      <c r="H298" s="32">
        <f t="shared" si="113"/>
        <v>0</v>
      </c>
      <c r="I298" s="32">
        <f t="shared" si="114"/>
        <v>0</v>
      </c>
      <c r="J298" s="32">
        <f t="shared" si="115"/>
        <v>0</v>
      </c>
      <c r="K298" s="32">
        <f t="shared" si="116"/>
        <v>0</v>
      </c>
      <c r="L298" s="32">
        <f t="shared" si="117"/>
        <v>0</v>
      </c>
      <c r="M298" s="32">
        <f t="shared" si="132"/>
        <v>0</v>
      </c>
      <c r="N298" s="32">
        <f t="shared" si="118"/>
        <v>0</v>
      </c>
      <c r="O298" s="32">
        <f t="shared" si="119"/>
        <v>0</v>
      </c>
      <c r="P298" s="32">
        <f t="shared" si="120"/>
        <v>0</v>
      </c>
      <c r="Q298" s="32">
        <f t="shared" si="121"/>
        <v>0</v>
      </c>
      <c r="R298" s="32">
        <f t="shared" si="122"/>
        <v>0</v>
      </c>
      <c r="S298" s="32">
        <f t="shared" si="123"/>
        <v>0</v>
      </c>
      <c r="T298" s="32">
        <f t="shared" si="133"/>
        <v>0</v>
      </c>
      <c r="U298" s="32">
        <f t="shared" si="142"/>
        <v>0.90174742429851407</v>
      </c>
      <c r="V298" s="32">
        <f t="shared" si="142"/>
        <v>17.755681902873288</v>
      </c>
      <c r="W298" s="32">
        <f t="shared" si="142"/>
        <v>4.6283646604629443</v>
      </c>
      <c r="X298" s="32">
        <f t="shared" si="142"/>
        <v>4.6245885401665365</v>
      </c>
      <c r="Y298" s="32">
        <f t="shared" si="142"/>
        <v>1.9777620484958933</v>
      </c>
      <c r="Z298" s="32">
        <f t="shared" si="135"/>
        <v>30.020872211708625</v>
      </c>
      <c r="AA298" s="8"/>
      <c r="AB298" s="32">
        <f t="shared" si="136"/>
        <v>0</v>
      </c>
      <c r="AC298" s="32">
        <f t="shared" si="137"/>
        <v>59.9090167880058</v>
      </c>
      <c r="AD298" s="32">
        <f t="shared" si="138"/>
        <v>0</v>
      </c>
      <c r="AE298" s="32">
        <f t="shared" si="139"/>
        <v>0</v>
      </c>
      <c r="AF298" s="8"/>
      <c r="AG298" s="32">
        <f t="shared" si="124"/>
        <v>0</v>
      </c>
      <c r="AH298" s="32">
        <f t="shared" si="125"/>
        <v>0</v>
      </c>
      <c r="AI298" s="32">
        <f t="shared" si="126"/>
        <v>0</v>
      </c>
      <c r="AJ298" s="32">
        <f t="shared" si="127"/>
        <v>0</v>
      </c>
      <c r="AK298" s="32">
        <f t="shared" si="140"/>
        <v>0</v>
      </c>
      <c r="AL298" s="32">
        <f t="shared" si="105"/>
        <v>0</v>
      </c>
      <c r="AN298" s="39">
        <f t="shared" si="128"/>
        <v>0.18</v>
      </c>
      <c r="AO298" s="39">
        <f t="shared" si="129"/>
        <v>0.43</v>
      </c>
      <c r="AP298" s="39">
        <f t="shared" si="130"/>
        <v>0.39</v>
      </c>
      <c r="AR298" s="51">
        <f t="shared" si="131"/>
        <v>0</v>
      </c>
      <c r="AS298" s="51">
        <f t="shared" si="131"/>
        <v>0</v>
      </c>
      <c r="AT298" s="51">
        <f t="shared" si="131"/>
        <v>0</v>
      </c>
      <c r="AV298" s="7"/>
      <c r="AW298" s="7"/>
      <c r="AX298" s="7"/>
      <c r="AY298" s="7"/>
    </row>
    <row r="299" spans="2:51" s="12" customFormat="1" ht="12.75" hidden="1" customHeight="1" x14ac:dyDescent="0.15">
      <c r="B299" s="16" t="s">
        <v>236</v>
      </c>
      <c r="C299" s="16" t="str">
        <f t="shared" si="110"/>
        <v>Gulf of Guinea</v>
      </c>
      <c r="D299" s="16" t="str">
        <f t="shared" si="141"/>
        <v/>
      </c>
      <c r="E299" s="16" t="str">
        <f t="shared" si="141"/>
        <v/>
      </c>
      <c r="F299" s="32">
        <v>1015.38807678222</v>
      </c>
      <c r="G299" s="32">
        <f t="shared" si="112"/>
        <v>0</v>
      </c>
      <c r="H299" s="32">
        <f t="shared" si="113"/>
        <v>0</v>
      </c>
      <c r="I299" s="32">
        <f t="shared" si="114"/>
        <v>0</v>
      </c>
      <c r="J299" s="32">
        <f t="shared" si="115"/>
        <v>0</v>
      </c>
      <c r="K299" s="32">
        <f t="shared" si="116"/>
        <v>0</v>
      </c>
      <c r="L299" s="32">
        <f t="shared" si="117"/>
        <v>0</v>
      </c>
      <c r="M299" s="32">
        <f t="shared" si="132"/>
        <v>0</v>
      </c>
      <c r="N299" s="32">
        <f t="shared" si="118"/>
        <v>0</v>
      </c>
      <c r="O299" s="32">
        <f t="shared" si="119"/>
        <v>0</v>
      </c>
      <c r="P299" s="32">
        <f t="shared" si="120"/>
        <v>0</v>
      </c>
      <c r="Q299" s="32">
        <f t="shared" si="121"/>
        <v>0</v>
      </c>
      <c r="R299" s="32">
        <f t="shared" si="122"/>
        <v>0</v>
      </c>
      <c r="S299" s="32">
        <f t="shared" si="123"/>
        <v>0</v>
      </c>
      <c r="T299" s="32">
        <f t="shared" si="133"/>
        <v>0</v>
      </c>
      <c r="U299" s="32">
        <f t="shared" si="142"/>
        <v>268.90124606278067</v>
      </c>
      <c r="V299" s="32">
        <f t="shared" si="142"/>
        <v>229.50766850684349</v>
      </c>
      <c r="W299" s="32">
        <f t="shared" si="142"/>
        <v>14.226505634040988</v>
      </c>
      <c r="X299" s="32">
        <f t="shared" si="142"/>
        <v>0</v>
      </c>
      <c r="Y299" s="32">
        <f t="shared" si="142"/>
        <v>49.234412612914618</v>
      </c>
      <c r="Z299" s="32">
        <f t="shared" si="135"/>
        <v>453.51824396564018</v>
      </c>
      <c r="AA299" s="8"/>
      <c r="AB299" s="32">
        <f t="shared" si="136"/>
        <v>197.92561691999379</v>
      </c>
      <c r="AC299" s="32">
        <f t="shared" si="137"/>
        <v>559.29798603057804</v>
      </c>
      <c r="AD299" s="32">
        <f t="shared" si="138"/>
        <v>255.582801818847</v>
      </c>
      <c r="AE299" s="32">
        <f t="shared" si="139"/>
        <v>2.5816720128059298</v>
      </c>
      <c r="AF299" s="8"/>
      <c r="AG299" s="32">
        <f t="shared" si="124"/>
        <v>0</v>
      </c>
      <c r="AH299" s="32">
        <f t="shared" si="125"/>
        <v>0</v>
      </c>
      <c r="AI299" s="32">
        <f t="shared" si="126"/>
        <v>0</v>
      </c>
      <c r="AJ299" s="32">
        <f t="shared" si="127"/>
        <v>0</v>
      </c>
      <c r="AK299" s="32">
        <f t="shared" si="140"/>
        <v>0</v>
      </c>
      <c r="AL299" s="32">
        <f t="shared" si="105"/>
        <v>0</v>
      </c>
      <c r="AN299" s="39">
        <f t="shared" si="128"/>
        <v>0.31</v>
      </c>
      <c r="AO299" s="39">
        <f t="shared" si="129"/>
        <v>0.56999999999999995</v>
      </c>
      <c r="AP299" s="39">
        <f t="shared" si="130"/>
        <v>0.12</v>
      </c>
      <c r="AR299" s="51">
        <f t="shared" si="131"/>
        <v>0</v>
      </c>
      <c r="AS299" s="51">
        <f t="shared" si="131"/>
        <v>0</v>
      </c>
      <c r="AT299" s="51">
        <f t="shared" si="131"/>
        <v>0</v>
      </c>
    </row>
    <row r="300" spans="2:51" s="12" customFormat="1" ht="12.75" hidden="1" customHeight="1" x14ac:dyDescent="0.15">
      <c r="B300" s="16" t="s">
        <v>237</v>
      </c>
      <c r="C300" s="16" t="str">
        <f t="shared" si="110"/>
        <v>Western Asia</v>
      </c>
      <c r="D300" s="16" t="str">
        <f t="shared" si="141"/>
        <v>Middle East and Africa</v>
      </c>
      <c r="E300" s="16" t="str">
        <f t="shared" si="141"/>
        <v/>
      </c>
      <c r="F300" s="32">
        <v>1932471.1802973701</v>
      </c>
      <c r="G300" s="32">
        <f t="shared" si="112"/>
        <v>0</v>
      </c>
      <c r="H300" s="32">
        <f t="shared" si="113"/>
        <v>0</v>
      </c>
      <c r="I300" s="32">
        <f t="shared" si="114"/>
        <v>0</v>
      </c>
      <c r="J300" s="32">
        <f t="shared" si="115"/>
        <v>8360.2567112559973</v>
      </c>
      <c r="K300" s="32">
        <f t="shared" si="116"/>
        <v>8894.4022880333996</v>
      </c>
      <c r="L300" s="32">
        <f t="shared" si="117"/>
        <v>0</v>
      </c>
      <c r="M300" s="32">
        <f t="shared" si="132"/>
        <v>17254.658999289397</v>
      </c>
      <c r="N300" s="32">
        <f t="shared" si="118"/>
        <v>0</v>
      </c>
      <c r="O300" s="32">
        <f t="shared" si="119"/>
        <v>0</v>
      </c>
      <c r="P300" s="32">
        <f t="shared" si="120"/>
        <v>0</v>
      </c>
      <c r="Q300" s="32">
        <f t="shared" si="121"/>
        <v>4.73725208477633E-6</v>
      </c>
      <c r="R300" s="32">
        <f t="shared" si="122"/>
        <v>5.0399200930153556E-6</v>
      </c>
      <c r="S300" s="32">
        <f t="shared" si="123"/>
        <v>0</v>
      </c>
      <c r="T300" s="32">
        <f t="shared" si="133"/>
        <v>9.7771721777916856E-6</v>
      </c>
      <c r="U300" s="32">
        <f t="shared" si="142"/>
        <v>615.33469914264413</v>
      </c>
      <c r="V300" s="32">
        <f t="shared" si="142"/>
        <v>29018.647725937335</v>
      </c>
      <c r="W300" s="32">
        <f t="shared" si="142"/>
        <v>4984.7299362130452</v>
      </c>
      <c r="X300" s="32">
        <f t="shared" si="142"/>
        <v>1874453.6904229345</v>
      </c>
      <c r="Y300" s="32">
        <f t="shared" si="142"/>
        <v>2510.7186804333573</v>
      </c>
      <c r="Z300" s="32">
        <f t="shared" si="135"/>
        <v>3633.3998236425687</v>
      </c>
      <c r="AA300" s="8"/>
      <c r="AB300" s="32">
        <f t="shared" si="136"/>
        <v>872583.58820259408</v>
      </c>
      <c r="AC300" s="32">
        <f t="shared" si="137"/>
        <v>920902.47189569403</v>
      </c>
      <c r="AD300" s="32">
        <f t="shared" si="138"/>
        <v>138894.0407624236</v>
      </c>
      <c r="AE300" s="32">
        <f t="shared" si="139"/>
        <v>91.079436659812799</v>
      </c>
      <c r="AF300" s="8"/>
      <c r="AG300" s="32">
        <f t="shared" si="124"/>
        <v>0</v>
      </c>
      <c r="AH300" s="32">
        <f t="shared" si="125"/>
        <v>0</v>
      </c>
      <c r="AI300" s="32">
        <f t="shared" si="126"/>
        <v>50.630744923791099</v>
      </c>
      <c r="AJ300" s="32">
        <f t="shared" si="127"/>
        <v>35868.211083263421</v>
      </c>
      <c r="AK300" s="32">
        <f t="shared" si="140"/>
        <v>1896552.3384691828</v>
      </c>
      <c r="AL300" s="32">
        <f t="shared" si="105"/>
        <v>0</v>
      </c>
      <c r="AN300" s="39">
        <f t="shared" si="128"/>
        <v>7.0000000000000007E-2</v>
      </c>
      <c r="AO300" s="39">
        <f t="shared" si="129"/>
        <v>0.57999999999999996</v>
      </c>
      <c r="AP300" s="39">
        <f t="shared" si="130"/>
        <v>0.35</v>
      </c>
      <c r="AR300" s="51">
        <f t="shared" si="131"/>
        <v>6.8440205244541809E-7</v>
      </c>
      <c r="AS300" s="51">
        <f t="shared" si="131"/>
        <v>5.6707598631191773E-6</v>
      </c>
      <c r="AT300" s="51">
        <f t="shared" si="131"/>
        <v>3.4220102622270897E-6</v>
      </c>
      <c r="AV300" s="7"/>
      <c r="AW300" s="7"/>
      <c r="AX300" s="7"/>
      <c r="AY300" s="7"/>
    </row>
    <row r="301" spans="2:51" s="12" customFormat="1" ht="12.75" hidden="1" customHeight="1" x14ac:dyDescent="0.15">
      <c r="B301" s="16" t="s">
        <v>238</v>
      </c>
      <c r="C301" s="16" t="str">
        <f t="shared" si="110"/>
        <v>Sudano-Sahelian Africa</v>
      </c>
      <c r="D301" s="16" t="str">
        <f t="shared" si="141"/>
        <v>Middle East and Africa</v>
      </c>
      <c r="E301" s="16" t="str">
        <f t="shared" si="141"/>
        <v/>
      </c>
      <c r="F301" s="32">
        <v>197836.97532725299</v>
      </c>
      <c r="G301" s="32">
        <f t="shared" si="112"/>
        <v>404.14306835411037</v>
      </c>
      <c r="H301" s="32">
        <f t="shared" si="113"/>
        <v>0</v>
      </c>
      <c r="I301" s="32">
        <f t="shared" si="114"/>
        <v>765.9379784227491</v>
      </c>
      <c r="J301" s="32">
        <f t="shared" si="115"/>
        <v>0</v>
      </c>
      <c r="K301" s="32">
        <f t="shared" si="116"/>
        <v>0</v>
      </c>
      <c r="L301" s="32">
        <f t="shared" si="117"/>
        <v>0</v>
      </c>
      <c r="M301" s="32">
        <f t="shared" si="132"/>
        <v>1170.0810467768595</v>
      </c>
      <c r="N301" s="32">
        <f t="shared" si="118"/>
        <v>18995.95147952333</v>
      </c>
      <c r="O301" s="32">
        <f t="shared" si="119"/>
        <v>0</v>
      </c>
      <c r="P301" s="32">
        <f t="shared" si="120"/>
        <v>36001.410920387869</v>
      </c>
      <c r="Q301" s="32">
        <f t="shared" si="121"/>
        <v>0</v>
      </c>
      <c r="R301" s="32">
        <f t="shared" si="122"/>
        <v>0</v>
      </c>
      <c r="S301" s="32">
        <f t="shared" si="123"/>
        <v>0</v>
      </c>
      <c r="T301" s="32">
        <f t="shared" si="133"/>
        <v>54997.362399911202</v>
      </c>
      <c r="U301" s="32">
        <f t="shared" si="142"/>
        <v>15339.61621201154</v>
      </c>
      <c r="V301" s="32">
        <f t="shared" si="142"/>
        <v>112374.73829495812</v>
      </c>
      <c r="W301" s="32">
        <f t="shared" si="142"/>
        <v>2752.3892171622615</v>
      </c>
      <c r="X301" s="32">
        <f t="shared" si="142"/>
        <v>9069.5865461398753</v>
      </c>
      <c r="Y301" s="32">
        <f t="shared" si="142"/>
        <v>1378.6617066687131</v>
      </c>
      <c r="Z301" s="32">
        <f t="shared" si="135"/>
        <v>754.53990362444893</v>
      </c>
      <c r="AA301" s="8"/>
      <c r="AB301" s="32">
        <f t="shared" si="136"/>
        <v>156012.99995946873</v>
      </c>
      <c r="AC301" s="32">
        <f t="shared" si="137"/>
        <v>40896.27984243627</v>
      </c>
      <c r="AD301" s="32">
        <f t="shared" si="138"/>
        <v>0</v>
      </c>
      <c r="AE301" s="32">
        <f t="shared" si="139"/>
        <v>927.69552534818649</v>
      </c>
      <c r="AF301" s="8"/>
      <c r="AG301" s="32">
        <f t="shared" si="124"/>
        <v>53964.051111107401</v>
      </c>
      <c r="AH301" s="32">
        <f t="shared" si="125"/>
        <v>0</v>
      </c>
      <c r="AI301" s="32">
        <f t="shared" si="126"/>
        <v>143872.92421614559</v>
      </c>
      <c r="AJ301" s="32">
        <f t="shared" si="127"/>
        <v>0</v>
      </c>
      <c r="AK301" s="32">
        <f t="shared" si="140"/>
        <v>0</v>
      </c>
      <c r="AL301" s="32">
        <f t="shared" si="105"/>
        <v>0</v>
      </c>
      <c r="AN301" s="39">
        <f t="shared" si="128"/>
        <v>0.16</v>
      </c>
      <c r="AO301" s="39">
        <f t="shared" si="129"/>
        <v>0.49</v>
      </c>
      <c r="AP301" s="39">
        <f t="shared" si="130"/>
        <v>0.35</v>
      </c>
      <c r="AR301" s="51">
        <f t="shared" si="131"/>
        <v>8799.5779839857933</v>
      </c>
      <c r="AS301" s="51">
        <f t="shared" si="131"/>
        <v>26948.70757595649</v>
      </c>
      <c r="AT301" s="51">
        <f t="shared" si="131"/>
        <v>19249.076839968919</v>
      </c>
    </row>
    <row r="302" spans="2:51" s="12" customFormat="1" ht="12.75" hidden="1" customHeight="1" x14ac:dyDescent="0.15">
      <c r="B302" s="16" t="s">
        <v>239</v>
      </c>
      <c r="C302" s="16" t="str">
        <f t="shared" si="110"/>
        <v>Eastern Africa</v>
      </c>
      <c r="D302" s="16" t="str">
        <f t="shared" si="141"/>
        <v/>
      </c>
      <c r="E302" s="16" t="str">
        <f t="shared" si="141"/>
        <v/>
      </c>
      <c r="F302" s="32">
        <v>449.97533673048002</v>
      </c>
      <c r="G302" s="32">
        <f t="shared" si="112"/>
        <v>0</v>
      </c>
      <c r="H302" s="32">
        <f t="shared" si="113"/>
        <v>0</v>
      </c>
      <c r="I302" s="32">
        <f t="shared" si="114"/>
        <v>0</v>
      </c>
      <c r="J302" s="32">
        <f t="shared" si="115"/>
        <v>0</v>
      </c>
      <c r="K302" s="32">
        <f t="shared" si="116"/>
        <v>0</v>
      </c>
      <c r="L302" s="32">
        <f t="shared" si="117"/>
        <v>0</v>
      </c>
      <c r="M302" s="32">
        <f t="shared" si="132"/>
        <v>0</v>
      </c>
      <c r="N302" s="32">
        <f t="shared" si="118"/>
        <v>0</v>
      </c>
      <c r="O302" s="32">
        <f t="shared" si="119"/>
        <v>0</v>
      </c>
      <c r="P302" s="32">
        <f t="shared" si="120"/>
        <v>0</v>
      </c>
      <c r="Q302" s="32">
        <f t="shared" si="121"/>
        <v>0</v>
      </c>
      <c r="R302" s="32">
        <f t="shared" si="122"/>
        <v>0</v>
      </c>
      <c r="S302" s="32">
        <f t="shared" si="123"/>
        <v>0</v>
      </c>
      <c r="T302" s="32">
        <f t="shared" si="133"/>
        <v>0</v>
      </c>
      <c r="U302" s="32">
        <f t="shared" si="142"/>
        <v>120.31198094991413</v>
      </c>
      <c r="V302" s="32">
        <f t="shared" si="142"/>
        <v>141.56065746732762</v>
      </c>
      <c r="W302" s="32">
        <f t="shared" si="142"/>
        <v>14.267098930424579</v>
      </c>
      <c r="X302" s="32">
        <f t="shared" si="142"/>
        <v>0</v>
      </c>
      <c r="Y302" s="32">
        <f t="shared" si="142"/>
        <v>14.854928213792293</v>
      </c>
      <c r="Z302" s="32">
        <f t="shared" si="135"/>
        <v>158.98067116902138</v>
      </c>
      <c r="AA302" s="8"/>
      <c r="AB302" s="32">
        <f t="shared" si="136"/>
        <v>228.05260986089633</v>
      </c>
      <c r="AC302" s="32">
        <f t="shared" si="137"/>
        <v>111.4386600255965</v>
      </c>
      <c r="AD302" s="32">
        <f t="shared" si="138"/>
        <v>90.9133917689323</v>
      </c>
      <c r="AE302" s="32">
        <f t="shared" si="139"/>
        <v>19.570675075054101</v>
      </c>
      <c r="AF302" s="8"/>
      <c r="AG302" s="32">
        <f t="shared" si="124"/>
        <v>0</v>
      </c>
      <c r="AH302" s="32">
        <f t="shared" si="125"/>
        <v>0</v>
      </c>
      <c r="AI302" s="32">
        <f t="shared" si="126"/>
        <v>0</v>
      </c>
      <c r="AJ302" s="32">
        <f t="shared" si="127"/>
        <v>0</v>
      </c>
      <c r="AK302" s="32">
        <f t="shared" si="140"/>
        <v>0</v>
      </c>
      <c r="AL302" s="32">
        <f t="shared" si="105"/>
        <v>0</v>
      </c>
      <c r="AN302" s="39">
        <f t="shared" si="128"/>
        <v>0.36</v>
      </c>
      <c r="AO302" s="39">
        <f t="shared" si="129"/>
        <v>0.49</v>
      </c>
      <c r="AP302" s="39">
        <f t="shared" si="130"/>
        <v>0.14000000000000001</v>
      </c>
      <c r="AR302" s="51">
        <f t="shared" si="131"/>
        <v>0</v>
      </c>
      <c r="AS302" s="51">
        <f t="shared" si="131"/>
        <v>0</v>
      </c>
      <c r="AT302" s="51">
        <f t="shared" si="131"/>
        <v>0</v>
      </c>
      <c r="AV302" s="7"/>
      <c r="AW302" s="7"/>
      <c r="AX302" s="7"/>
      <c r="AY302" s="7"/>
    </row>
    <row r="303" spans="2:51" s="12" customFormat="1" ht="12.75" hidden="1" customHeight="1" x14ac:dyDescent="0.15">
      <c r="B303" s="16" t="s">
        <v>240</v>
      </c>
      <c r="C303" s="16" t="str">
        <f t="shared" si="110"/>
        <v>Sudano-Sahelian Africa</v>
      </c>
      <c r="D303" s="16" t="str">
        <f t="shared" si="141"/>
        <v>Middle East and Africa</v>
      </c>
      <c r="E303" s="16" t="str">
        <f t="shared" si="141"/>
        <v/>
      </c>
      <c r="F303" s="32">
        <v>72810.075792193398</v>
      </c>
      <c r="G303" s="32">
        <f t="shared" si="112"/>
        <v>255.41972868271486</v>
      </c>
      <c r="H303" s="32">
        <f t="shared" si="113"/>
        <v>0</v>
      </c>
      <c r="I303" s="32">
        <f t="shared" si="114"/>
        <v>0</v>
      </c>
      <c r="J303" s="32">
        <f t="shared" si="115"/>
        <v>0</v>
      </c>
      <c r="K303" s="32">
        <f t="shared" si="116"/>
        <v>0</v>
      </c>
      <c r="L303" s="32">
        <f t="shared" si="117"/>
        <v>0</v>
      </c>
      <c r="M303" s="32">
        <f t="shared" si="132"/>
        <v>255.41972868271486</v>
      </c>
      <c r="N303" s="32">
        <f t="shared" si="118"/>
        <v>19909.764396576909</v>
      </c>
      <c r="O303" s="32">
        <f t="shared" si="119"/>
        <v>0</v>
      </c>
      <c r="P303" s="32">
        <f t="shared" si="120"/>
        <v>0</v>
      </c>
      <c r="Q303" s="32">
        <f t="shared" si="121"/>
        <v>0</v>
      </c>
      <c r="R303" s="32">
        <f t="shared" si="122"/>
        <v>0</v>
      </c>
      <c r="S303" s="32">
        <f t="shared" si="123"/>
        <v>0</v>
      </c>
      <c r="T303" s="32">
        <f t="shared" si="133"/>
        <v>19909.764396576909</v>
      </c>
      <c r="U303" s="32">
        <f t="shared" si="142"/>
        <v>28080.546239596508</v>
      </c>
      <c r="V303" s="32">
        <f t="shared" si="142"/>
        <v>21203.744354936658</v>
      </c>
      <c r="W303" s="32">
        <f t="shared" si="142"/>
        <v>1410.1097290370142</v>
      </c>
      <c r="X303" s="32">
        <f t="shared" si="142"/>
        <v>0</v>
      </c>
      <c r="Y303" s="32">
        <f t="shared" si="142"/>
        <v>463.11369682114412</v>
      </c>
      <c r="Z303" s="32">
        <f t="shared" si="135"/>
        <v>1487.3776465424453</v>
      </c>
      <c r="AA303" s="8"/>
      <c r="AB303" s="32">
        <f t="shared" si="136"/>
        <v>41954.310534894306</v>
      </c>
      <c r="AC303" s="32">
        <f t="shared" si="137"/>
        <v>30086.99329942455</v>
      </c>
      <c r="AD303" s="32">
        <f t="shared" si="138"/>
        <v>595.59340953826904</v>
      </c>
      <c r="AE303" s="32">
        <f t="shared" si="139"/>
        <v>173.1785483360288</v>
      </c>
      <c r="AF303" s="8"/>
      <c r="AG303" s="32">
        <f t="shared" si="124"/>
        <v>72810.075792193398</v>
      </c>
      <c r="AH303" s="32">
        <f t="shared" si="125"/>
        <v>0</v>
      </c>
      <c r="AI303" s="32">
        <f t="shared" si="126"/>
        <v>0</v>
      </c>
      <c r="AJ303" s="32">
        <f t="shared" si="127"/>
        <v>0</v>
      </c>
      <c r="AK303" s="32">
        <f t="shared" si="140"/>
        <v>0</v>
      </c>
      <c r="AL303" s="32">
        <f t="shared" si="105"/>
        <v>0</v>
      </c>
      <c r="AN303" s="39">
        <f t="shared" si="128"/>
        <v>0.16</v>
      </c>
      <c r="AO303" s="39">
        <f t="shared" si="129"/>
        <v>0.49</v>
      </c>
      <c r="AP303" s="39">
        <f t="shared" si="130"/>
        <v>0.35</v>
      </c>
      <c r="AR303" s="51">
        <f t="shared" si="131"/>
        <v>3185.5623034523055</v>
      </c>
      <c r="AS303" s="51">
        <f t="shared" si="131"/>
        <v>9755.7845543226849</v>
      </c>
      <c r="AT303" s="51">
        <f t="shared" si="131"/>
        <v>6968.4175388019175</v>
      </c>
    </row>
    <row r="304" spans="2:51" s="12" customFormat="1" ht="12.75" hidden="1" customHeight="1" x14ac:dyDescent="0.15">
      <c r="B304" s="16" t="s">
        <v>241</v>
      </c>
      <c r="C304" s="16" t="str">
        <f t="shared" si="110"/>
        <v>South-eastern Asia</v>
      </c>
      <c r="D304" s="16" t="str">
        <f t="shared" si="141"/>
        <v>Asia (Sans Japan)</v>
      </c>
      <c r="E304" s="16" t="str">
        <f t="shared" si="141"/>
        <v/>
      </c>
      <c r="F304" s="32">
        <v>600.49720531701996</v>
      </c>
      <c r="G304" s="32">
        <f t="shared" si="112"/>
        <v>0</v>
      </c>
      <c r="H304" s="32">
        <f t="shared" si="113"/>
        <v>0</v>
      </c>
      <c r="I304" s="32">
        <f t="shared" si="114"/>
        <v>0</v>
      </c>
      <c r="J304" s="32">
        <f t="shared" si="115"/>
        <v>0</v>
      </c>
      <c r="K304" s="32">
        <f t="shared" si="116"/>
        <v>0</v>
      </c>
      <c r="L304" s="32">
        <f t="shared" si="117"/>
        <v>0</v>
      </c>
      <c r="M304" s="32">
        <f t="shared" si="132"/>
        <v>0</v>
      </c>
      <c r="N304" s="32">
        <f t="shared" si="118"/>
        <v>0</v>
      </c>
      <c r="O304" s="32">
        <f t="shared" si="119"/>
        <v>0</v>
      </c>
      <c r="P304" s="32">
        <f t="shared" si="120"/>
        <v>0</v>
      </c>
      <c r="Q304" s="32">
        <f t="shared" si="121"/>
        <v>0</v>
      </c>
      <c r="R304" s="32">
        <f t="shared" si="122"/>
        <v>0</v>
      </c>
      <c r="S304" s="32">
        <f t="shared" si="123"/>
        <v>0</v>
      </c>
      <c r="T304" s="32">
        <f t="shared" si="133"/>
        <v>0</v>
      </c>
      <c r="U304" s="32">
        <f t="shared" si="142"/>
        <v>10.808037303078061</v>
      </c>
      <c r="V304" s="32">
        <f t="shared" si="142"/>
        <v>48.903465203811471</v>
      </c>
      <c r="W304" s="32">
        <f t="shared" si="142"/>
        <v>225.89403478669058</v>
      </c>
      <c r="X304" s="32">
        <f t="shared" si="142"/>
        <v>1.1613821411132756</v>
      </c>
      <c r="Y304" s="32">
        <f t="shared" si="142"/>
        <v>18.036807335490288</v>
      </c>
      <c r="Z304" s="32">
        <f t="shared" si="135"/>
        <v>295.69347854683627</v>
      </c>
      <c r="AA304" s="8"/>
      <c r="AB304" s="32">
        <f t="shared" si="136"/>
        <v>600.49720531702008</v>
      </c>
      <c r="AC304" s="32">
        <f t="shared" si="137"/>
        <v>0</v>
      </c>
      <c r="AD304" s="32">
        <f t="shared" si="138"/>
        <v>0</v>
      </c>
      <c r="AE304" s="32">
        <f t="shared" si="139"/>
        <v>0</v>
      </c>
      <c r="AF304" s="8"/>
      <c r="AG304" s="32">
        <f t="shared" si="124"/>
        <v>0</v>
      </c>
      <c r="AH304" s="32">
        <f t="shared" si="125"/>
        <v>0</v>
      </c>
      <c r="AI304" s="32">
        <f t="shared" si="126"/>
        <v>0</v>
      </c>
      <c r="AJ304" s="32">
        <f t="shared" si="127"/>
        <v>0</v>
      </c>
      <c r="AK304" s="32">
        <f t="shared" si="140"/>
        <v>0</v>
      </c>
      <c r="AL304" s="32">
        <f t="shared" si="105"/>
        <v>0</v>
      </c>
      <c r="AN304" s="39">
        <f t="shared" si="128"/>
        <v>0.28000000000000003</v>
      </c>
      <c r="AO304" s="39">
        <f t="shared" si="129"/>
        <v>0.55000000000000004</v>
      </c>
      <c r="AP304" s="39">
        <f t="shared" si="130"/>
        <v>0.17</v>
      </c>
      <c r="AR304" s="51">
        <f t="shared" si="131"/>
        <v>0</v>
      </c>
      <c r="AS304" s="51">
        <f t="shared" si="131"/>
        <v>0</v>
      </c>
      <c r="AT304" s="51">
        <f t="shared" si="131"/>
        <v>0</v>
      </c>
      <c r="AV304" s="7"/>
      <c r="AW304" s="7"/>
      <c r="AX304" s="7"/>
      <c r="AY304" s="7"/>
    </row>
    <row r="305" spans="2:51" s="12" customFormat="1" ht="12.75" hidden="1" customHeight="1" x14ac:dyDescent="0.15">
      <c r="B305" s="16" t="s">
        <v>242</v>
      </c>
      <c r="C305" s="16" t="str">
        <f t="shared" si="110"/>
        <v>Eastern Europe</v>
      </c>
      <c r="D305" s="16" t="str">
        <f t="shared" si="141"/>
        <v>Eastern Europe</v>
      </c>
      <c r="E305" s="16" t="str">
        <f t="shared" si="141"/>
        <v>EU</v>
      </c>
      <c r="F305" s="32">
        <v>48836.654417931997</v>
      </c>
      <c r="G305" s="32">
        <f t="shared" si="112"/>
        <v>0</v>
      </c>
      <c r="H305" s="32">
        <f t="shared" si="113"/>
        <v>1849.3245318134968</v>
      </c>
      <c r="I305" s="32">
        <f t="shared" si="114"/>
        <v>0</v>
      </c>
      <c r="J305" s="32">
        <f t="shared" si="115"/>
        <v>378.06910991113648</v>
      </c>
      <c r="K305" s="32">
        <f t="shared" si="116"/>
        <v>0</v>
      </c>
      <c r="L305" s="32">
        <f t="shared" si="117"/>
        <v>0</v>
      </c>
      <c r="M305" s="32">
        <f t="shared" si="132"/>
        <v>2227.3936417246332</v>
      </c>
      <c r="N305" s="32">
        <f t="shared" si="118"/>
        <v>0</v>
      </c>
      <c r="O305" s="32">
        <f t="shared" si="119"/>
        <v>11216.753089613621</v>
      </c>
      <c r="P305" s="32">
        <f t="shared" si="120"/>
        <v>0</v>
      </c>
      <c r="Q305" s="32">
        <f t="shared" si="121"/>
        <v>2293.1117733698484</v>
      </c>
      <c r="R305" s="32">
        <f t="shared" si="122"/>
        <v>0</v>
      </c>
      <c r="S305" s="32">
        <f t="shared" si="123"/>
        <v>0</v>
      </c>
      <c r="T305" s="32">
        <f t="shared" si="133"/>
        <v>13509.86486298347</v>
      </c>
      <c r="U305" s="32">
        <f t="shared" si="142"/>
        <v>19409.473997893088</v>
      </c>
      <c r="V305" s="32">
        <f t="shared" si="142"/>
        <v>12056.865603947146</v>
      </c>
      <c r="W305" s="32">
        <f t="shared" si="142"/>
        <v>1605.4549821384528</v>
      </c>
      <c r="X305" s="32">
        <f t="shared" si="142"/>
        <v>0</v>
      </c>
      <c r="Y305" s="32">
        <f t="shared" si="142"/>
        <v>27.601311223881822</v>
      </c>
      <c r="Z305" s="32">
        <f t="shared" si="135"/>
        <v>1.8021331925410777E-5</v>
      </c>
      <c r="AA305" s="8"/>
      <c r="AB305" s="32">
        <f t="shared" si="136"/>
        <v>10339.969581484782</v>
      </c>
      <c r="AC305" s="32">
        <f t="shared" si="137"/>
        <v>31149.227219343091</v>
      </c>
      <c r="AD305" s="32">
        <f t="shared" si="138"/>
        <v>7347.457617104048</v>
      </c>
      <c r="AE305" s="32">
        <f t="shared" si="139"/>
        <v>0</v>
      </c>
      <c r="AF305" s="8"/>
      <c r="AG305" s="32">
        <f t="shared" si="124"/>
        <v>0</v>
      </c>
      <c r="AH305" s="32">
        <f t="shared" si="125"/>
        <v>36902.216529211633</v>
      </c>
      <c r="AI305" s="32">
        <f t="shared" si="126"/>
        <v>0</v>
      </c>
      <c r="AJ305" s="32">
        <f t="shared" si="127"/>
        <v>11934.442772385806</v>
      </c>
      <c r="AK305" s="32">
        <f t="shared" si="140"/>
        <v>0</v>
      </c>
      <c r="AL305" s="32">
        <f t="shared" si="105"/>
        <v>0</v>
      </c>
      <c r="AN305" s="39">
        <f t="shared" si="128"/>
        <v>0.37</v>
      </c>
      <c r="AO305" s="39">
        <f t="shared" si="129"/>
        <v>0.56000000000000005</v>
      </c>
      <c r="AP305" s="39">
        <f t="shared" si="130"/>
        <v>0.06</v>
      </c>
      <c r="AR305" s="51">
        <f t="shared" si="131"/>
        <v>4998.6499993038833</v>
      </c>
      <c r="AS305" s="51">
        <f t="shared" si="131"/>
        <v>7565.5243232707435</v>
      </c>
      <c r="AT305" s="51">
        <f t="shared" si="131"/>
        <v>810.59189177900817</v>
      </c>
    </row>
    <row r="306" spans="2:51" s="12" customFormat="1" ht="12.75" hidden="1" customHeight="1" x14ac:dyDescent="0.15">
      <c r="B306" s="16" t="s">
        <v>243</v>
      </c>
      <c r="C306" s="16" t="str">
        <f t="shared" si="110"/>
        <v>Southern Europe</v>
      </c>
      <c r="D306" s="16" t="str">
        <f t="shared" si="141"/>
        <v>Eastern Europe</v>
      </c>
      <c r="E306" s="16" t="str">
        <f t="shared" si="141"/>
        <v>EU</v>
      </c>
      <c r="F306" s="32">
        <v>20241.522805154302</v>
      </c>
      <c r="G306" s="32">
        <f t="shared" si="112"/>
        <v>0</v>
      </c>
      <c r="H306" s="32">
        <f t="shared" si="113"/>
        <v>148.21906764432717</v>
      </c>
      <c r="I306" s="32">
        <f t="shared" si="114"/>
        <v>0</v>
      </c>
      <c r="J306" s="32">
        <f t="shared" si="115"/>
        <v>5.2747060886936481</v>
      </c>
      <c r="K306" s="32">
        <f t="shared" si="116"/>
        <v>0</v>
      </c>
      <c r="L306" s="32">
        <f t="shared" si="117"/>
        <v>0</v>
      </c>
      <c r="M306" s="32">
        <f t="shared" si="132"/>
        <v>153.49377373302082</v>
      </c>
      <c r="N306" s="32">
        <f t="shared" si="118"/>
        <v>0</v>
      </c>
      <c r="O306" s="32">
        <f t="shared" si="119"/>
        <v>1944.2721065181418</v>
      </c>
      <c r="P306" s="32">
        <f t="shared" si="120"/>
        <v>0</v>
      </c>
      <c r="Q306" s="32">
        <f t="shared" si="121"/>
        <v>69.19125913636104</v>
      </c>
      <c r="R306" s="32">
        <f t="shared" si="122"/>
        <v>0</v>
      </c>
      <c r="S306" s="32">
        <f t="shared" si="123"/>
        <v>0</v>
      </c>
      <c r="T306" s="32">
        <f t="shared" si="133"/>
        <v>2013.4633656545027</v>
      </c>
      <c r="U306" s="32">
        <f t="shared" si="142"/>
        <v>12552.634253510068</v>
      </c>
      <c r="V306" s="32">
        <f t="shared" si="142"/>
        <v>4903.9014188865895</v>
      </c>
      <c r="W306" s="32">
        <f t="shared" si="142"/>
        <v>549.19597200982571</v>
      </c>
      <c r="X306" s="32">
        <f t="shared" si="142"/>
        <v>0</v>
      </c>
      <c r="Y306" s="32">
        <f t="shared" si="142"/>
        <v>4.5458263349532837</v>
      </c>
      <c r="Z306" s="32">
        <f t="shared" si="135"/>
        <v>64.288195025343157</v>
      </c>
      <c r="AA306" s="8"/>
      <c r="AB306" s="32">
        <f t="shared" si="136"/>
        <v>1737.3633878827086</v>
      </c>
      <c r="AC306" s="32">
        <f t="shared" si="137"/>
        <v>12562.8019106388</v>
      </c>
      <c r="AD306" s="32">
        <f t="shared" si="138"/>
        <v>5941.3575066327903</v>
      </c>
      <c r="AE306" s="32">
        <f t="shared" si="139"/>
        <v>0</v>
      </c>
      <c r="AF306" s="8"/>
      <c r="AG306" s="32">
        <f t="shared" si="124"/>
        <v>0</v>
      </c>
      <c r="AH306" s="32">
        <f t="shared" si="125"/>
        <v>19771.364858349862</v>
      </c>
      <c r="AI306" s="32">
        <f t="shared" si="126"/>
        <v>0</v>
      </c>
      <c r="AJ306" s="32">
        <f t="shared" si="127"/>
        <v>470.157946804441</v>
      </c>
      <c r="AK306" s="32">
        <f t="shared" si="140"/>
        <v>0</v>
      </c>
      <c r="AL306" s="32">
        <f t="shared" si="105"/>
        <v>0</v>
      </c>
      <c r="AN306" s="39">
        <f t="shared" si="128"/>
        <v>0.18</v>
      </c>
      <c r="AO306" s="39">
        <f t="shared" si="129"/>
        <v>0.43</v>
      </c>
      <c r="AP306" s="39">
        <f t="shared" si="130"/>
        <v>0.39</v>
      </c>
      <c r="AR306" s="51">
        <f t="shared" si="131"/>
        <v>362.42340581781048</v>
      </c>
      <c r="AS306" s="51">
        <f t="shared" si="131"/>
        <v>865.78924723143609</v>
      </c>
      <c r="AT306" s="51">
        <f t="shared" si="131"/>
        <v>785.25071260525613</v>
      </c>
      <c r="AV306" s="7"/>
      <c r="AW306" s="7"/>
      <c r="AX306" s="7"/>
      <c r="AY306" s="7"/>
    </row>
    <row r="307" spans="2:51" s="12" customFormat="1" ht="12.75" hidden="1" customHeight="1" x14ac:dyDescent="0.15">
      <c r="B307" s="16" t="s">
        <v>244</v>
      </c>
      <c r="C307" s="16" t="str">
        <f t="shared" si="110"/>
        <v>Pacific Islands</v>
      </c>
      <c r="D307" s="16" t="str">
        <f t="shared" si="141"/>
        <v>OECD90</v>
      </c>
      <c r="E307" s="16" t="str">
        <f t="shared" si="141"/>
        <v/>
      </c>
      <c r="F307" s="32">
        <v>28881.111263453899</v>
      </c>
      <c r="G307" s="32">
        <f t="shared" si="112"/>
        <v>0</v>
      </c>
      <c r="H307" s="32">
        <f t="shared" si="113"/>
        <v>0</v>
      </c>
      <c r="I307" s="32">
        <f t="shared" si="114"/>
        <v>0</v>
      </c>
      <c r="J307" s="32">
        <f t="shared" si="115"/>
        <v>0</v>
      </c>
      <c r="K307" s="32">
        <f t="shared" si="116"/>
        <v>0</v>
      </c>
      <c r="L307" s="32">
        <f t="shared" si="117"/>
        <v>0</v>
      </c>
      <c r="M307" s="32">
        <f t="shared" si="132"/>
        <v>0</v>
      </c>
      <c r="N307" s="32">
        <f t="shared" si="118"/>
        <v>0</v>
      </c>
      <c r="O307" s="32">
        <f t="shared" si="119"/>
        <v>0</v>
      </c>
      <c r="P307" s="32">
        <f t="shared" si="120"/>
        <v>0</v>
      </c>
      <c r="Q307" s="32">
        <f t="shared" si="121"/>
        <v>0</v>
      </c>
      <c r="R307" s="32">
        <f t="shared" si="122"/>
        <v>0</v>
      </c>
      <c r="S307" s="32">
        <f t="shared" si="123"/>
        <v>0</v>
      </c>
      <c r="T307" s="32">
        <f t="shared" si="133"/>
        <v>0</v>
      </c>
      <c r="U307" s="32">
        <f t="shared" si="142"/>
        <v>18592.58549636056</v>
      </c>
      <c r="V307" s="32">
        <f t="shared" si="142"/>
        <v>810.54927387438579</v>
      </c>
      <c r="W307" s="32">
        <f t="shared" si="142"/>
        <v>111.15133685692754</v>
      </c>
      <c r="X307" s="32">
        <f t="shared" si="142"/>
        <v>0</v>
      </c>
      <c r="Y307" s="32">
        <f t="shared" si="142"/>
        <v>2395.5500548951318</v>
      </c>
      <c r="Z307" s="32">
        <f t="shared" si="135"/>
        <v>6971.2751014668938</v>
      </c>
      <c r="AA307" s="8"/>
      <c r="AB307" s="32">
        <f t="shared" si="136"/>
        <v>4653.7990708350999</v>
      </c>
      <c r="AC307" s="32">
        <f t="shared" si="137"/>
        <v>21073.92392158501</v>
      </c>
      <c r="AD307" s="32">
        <f t="shared" si="138"/>
        <v>3146.6119416952101</v>
      </c>
      <c r="AE307" s="32">
        <f t="shared" si="139"/>
        <v>6.7763293385505596</v>
      </c>
      <c r="AF307" s="8"/>
      <c r="AG307" s="32">
        <f t="shared" si="124"/>
        <v>0</v>
      </c>
      <c r="AH307" s="32">
        <f t="shared" si="125"/>
        <v>0</v>
      </c>
      <c r="AI307" s="32">
        <f t="shared" si="126"/>
        <v>0</v>
      </c>
      <c r="AJ307" s="32">
        <f t="shared" si="127"/>
        <v>0</v>
      </c>
      <c r="AK307" s="32">
        <f t="shared" si="140"/>
        <v>0</v>
      </c>
      <c r="AL307" s="32">
        <f t="shared" si="105"/>
        <v>0</v>
      </c>
      <c r="AN307" s="39">
        <f t="shared" si="128"/>
        <v>0.31</v>
      </c>
      <c r="AO307" s="39">
        <f t="shared" si="129"/>
        <v>0.55000000000000004</v>
      </c>
      <c r="AP307" s="39">
        <f t="shared" si="130"/>
        <v>0.14000000000000001</v>
      </c>
      <c r="AR307" s="51">
        <f t="shared" si="131"/>
        <v>0</v>
      </c>
      <c r="AS307" s="51">
        <f t="shared" si="131"/>
        <v>0</v>
      </c>
      <c r="AT307" s="51">
        <f t="shared" si="131"/>
        <v>0</v>
      </c>
    </row>
    <row r="308" spans="2:51" s="12" customFormat="1" ht="12.75" hidden="1" customHeight="1" x14ac:dyDescent="0.15">
      <c r="B308" s="16" t="s">
        <v>245</v>
      </c>
      <c r="C308" s="16" t="str">
        <f t="shared" si="110"/>
        <v>Eastern Africa</v>
      </c>
      <c r="D308" s="16" t="str">
        <f t="shared" si="141"/>
        <v>Middle East and Africa</v>
      </c>
      <c r="E308" s="16" t="str">
        <f t="shared" si="141"/>
        <v/>
      </c>
      <c r="F308" s="32">
        <v>637314.07020902599</v>
      </c>
      <c r="G308" s="32">
        <f t="shared" si="112"/>
        <v>0</v>
      </c>
      <c r="H308" s="32">
        <f t="shared" si="113"/>
        <v>0</v>
      </c>
      <c r="I308" s="32">
        <f t="shared" si="114"/>
        <v>1468.717904261149</v>
      </c>
      <c r="J308" s="32">
        <f t="shared" si="115"/>
        <v>0</v>
      </c>
      <c r="K308" s="32">
        <f t="shared" si="116"/>
        <v>508.20367085671381</v>
      </c>
      <c r="L308" s="32">
        <f t="shared" si="117"/>
        <v>0</v>
      </c>
      <c r="M308" s="32">
        <f t="shared" si="132"/>
        <v>1976.9215751178629</v>
      </c>
      <c r="N308" s="32">
        <f t="shared" si="118"/>
        <v>0</v>
      </c>
      <c r="O308" s="32">
        <f t="shared" si="119"/>
        <v>0</v>
      </c>
      <c r="P308" s="32">
        <f t="shared" si="120"/>
        <v>5413.516855696259</v>
      </c>
      <c r="Q308" s="32">
        <f t="shared" si="121"/>
        <v>0</v>
      </c>
      <c r="R308" s="32">
        <f t="shared" si="122"/>
        <v>1873.1773680484496</v>
      </c>
      <c r="S308" s="32">
        <f t="shared" si="123"/>
        <v>0</v>
      </c>
      <c r="T308" s="32">
        <f t="shared" si="133"/>
        <v>7286.6942237447083</v>
      </c>
      <c r="U308" s="32">
        <f t="shared" si="142"/>
        <v>9057.4236571654255</v>
      </c>
      <c r="V308" s="32">
        <f t="shared" si="142"/>
        <v>407145.14539919706</v>
      </c>
      <c r="W308" s="32">
        <f t="shared" si="142"/>
        <v>4041.7783205088922</v>
      </c>
      <c r="X308" s="32">
        <f t="shared" si="142"/>
        <v>201145.30346151942</v>
      </c>
      <c r="Y308" s="32">
        <f t="shared" si="142"/>
        <v>2756.4012094608984</v>
      </c>
      <c r="Z308" s="32">
        <f t="shared" si="135"/>
        <v>3904.4023623117246</v>
      </c>
      <c r="AA308" s="8"/>
      <c r="AB308" s="32">
        <f t="shared" si="136"/>
        <v>430834.50441360357</v>
      </c>
      <c r="AC308" s="32">
        <f t="shared" si="137"/>
        <v>171010.5709153405</v>
      </c>
      <c r="AD308" s="32">
        <f t="shared" si="138"/>
        <v>35466.430953025803</v>
      </c>
      <c r="AE308" s="32">
        <f t="shared" si="139"/>
        <v>2.5639270544052102</v>
      </c>
      <c r="AF308" s="8"/>
      <c r="AG308" s="32">
        <f t="shared" si="124"/>
        <v>0</v>
      </c>
      <c r="AH308" s="32">
        <f t="shared" si="125"/>
        <v>0</v>
      </c>
      <c r="AI308" s="32">
        <f t="shared" si="126"/>
        <v>341033.45076658705</v>
      </c>
      <c r="AJ308" s="32">
        <f t="shared" si="127"/>
        <v>0</v>
      </c>
      <c r="AK308" s="32">
        <f t="shared" si="140"/>
        <v>296280.619442439</v>
      </c>
      <c r="AL308" s="32">
        <f t="shared" si="105"/>
        <v>0</v>
      </c>
      <c r="AN308" s="39">
        <f t="shared" si="128"/>
        <v>0.36</v>
      </c>
      <c r="AO308" s="39">
        <f t="shared" si="129"/>
        <v>0.49</v>
      </c>
      <c r="AP308" s="39">
        <f t="shared" si="130"/>
        <v>0.14000000000000001</v>
      </c>
      <c r="AR308" s="51">
        <f t="shared" si="131"/>
        <v>2623.2099205480949</v>
      </c>
      <c r="AS308" s="51">
        <f t="shared" si="131"/>
        <v>3570.4801696349068</v>
      </c>
      <c r="AT308" s="51">
        <f t="shared" si="131"/>
        <v>1020.1371913242592</v>
      </c>
      <c r="AV308" s="7"/>
      <c r="AW308" s="7"/>
      <c r="AX308" s="7"/>
      <c r="AY308" s="7"/>
    </row>
    <row r="309" spans="2:51" s="12" customFormat="1" ht="12.75" hidden="1" customHeight="1" x14ac:dyDescent="0.15">
      <c r="B309" s="16" t="s">
        <v>246</v>
      </c>
      <c r="C309" s="16" t="str">
        <f t="shared" si="110"/>
        <v>Southern Africa</v>
      </c>
      <c r="D309" s="16" t="str">
        <f t="shared" si="141"/>
        <v>Middle East and Africa</v>
      </c>
      <c r="E309" s="16" t="str">
        <f t="shared" si="141"/>
        <v/>
      </c>
      <c r="F309" s="32">
        <v>1222734.6989136301</v>
      </c>
      <c r="G309" s="32">
        <f t="shared" si="112"/>
        <v>158.96810210844353</v>
      </c>
      <c r="H309" s="32">
        <f t="shared" si="113"/>
        <v>7811.8958559123857</v>
      </c>
      <c r="I309" s="32">
        <f t="shared" si="114"/>
        <v>6080.4103723596618</v>
      </c>
      <c r="J309" s="32">
        <f t="shared" si="115"/>
        <v>761.04200780206588</v>
      </c>
      <c r="K309" s="32">
        <f t="shared" si="116"/>
        <v>82.798958632037099</v>
      </c>
      <c r="L309" s="32">
        <f t="shared" si="117"/>
        <v>0</v>
      </c>
      <c r="M309" s="32">
        <f t="shared" si="132"/>
        <v>14895.115296814593</v>
      </c>
      <c r="N309" s="32">
        <f t="shared" si="118"/>
        <v>1515.6612633768432</v>
      </c>
      <c r="O309" s="32">
        <f t="shared" si="119"/>
        <v>74481.532994986948</v>
      </c>
      <c r="P309" s="32">
        <f t="shared" si="120"/>
        <v>57972.90364914541</v>
      </c>
      <c r="Q309" s="32">
        <f t="shared" si="121"/>
        <v>7256.0587673195978</v>
      </c>
      <c r="R309" s="32">
        <f t="shared" si="122"/>
        <v>789.43619872187367</v>
      </c>
      <c r="S309" s="32">
        <f t="shared" si="123"/>
        <v>0</v>
      </c>
      <c r="T309" s="32">
        <f t="shared" si="133"/>
        <v>142015.59287355066</v>
      </c>
      <c r="U309" s="32">
        <f t="shared" si="142"/>
        <v>91800.962528265227</v>
      </c>
      <c r="V309" s="32">
        <f t="shared" si="142"/>
        <v>763472.04853335966</v>
      </c>
      <c r="W309" s="32">
        <f t="shared" si="142"/>
        <v>16810.626066893081</v>
      </c>
      <c r="X309" s="32">
        <f t="shared" si="142"/>
        <v>182098.23227706188</v>
      </c>
      <c r="Y309" s="32">
        <f t="shared" si="142"/>
        <v>3560.9871999782913</v>
      </c>
      <c r="Z309" s="32">
        <f t="shared" si="135"/>
        <v>8081.1341377068311</v>
      </c>
      <c r="AA309" s="8"/>
      <c r="AB309" s="32">
        <f t="shared" si="136"/>
        <v>241605.12673360109</v>
      </c>
      <c r="AC309" s="32">
        <f t="shared" si="137"/>
        <v>729067.73055654601</v>
      </c>
      <c r="AD309" s="32">
        <f t="shared" si="138"/>
        <v>249832.48138064129</v>
      </c>
      <c r="AE309" s="32">
        <f t="shared" si="139"/>
        <v>2229.3602428436202</v>
      </c>
      <c r="AF309" s="8"/>
      <c r="AG309" s="32">
        <f t="shared" si="124"/>
        <v>7128.7878416062458</v>
      </c>
      <c r="AH309" s="32">
        <f t="shared" si="125"/>
        <v>397020.85627602669</v>
      </c>
      <c r="AI309" s="32">
        <f t="shared" si="126"/>
        <v>451912.35147353692</v>
      </c>
      <c r="AJ309" s="32">
        <f t="shared" si="127"/>
        <v>23448.505594536575</v>
      </c>
      <c r="AK309" s="32">
        <f t="shared" si="140"/>
        <v>343224.19772792369</v>
      </c>
      <c r="AL309" s="32">
        <f t="shared" si="105"/>
        <v>0</v>
      </c>
      <c r="AN309" s="39">
        <f t="shared" si="128"/>
        <v>0.34</v>
      </c>
      <c r="AO309" s="39">
        <f t="shared" si="129"/>
        <v>0.54</v>
      </c>
      <c r="AP309" s="39">
        <f t="shared" si="130"/>
        <v>0.11</v>
      </c>
      <c r="AR309" s="51">
        <f t="shared" si="131"/>
        <v>48285.301577007231</v>
      </c>
      <c r="AS309" s="51">
        <f t="shared" si="131"/>
        <v>76688.420151717364</v>
      </c>
      <c r="AT309" s="51">
        <f t="shared" si="131"/>
        <v>15621.715216090573</v>
      </c>
    </row>
    <row r="310" spans="2:51" s="12" customFormat="1" ht="12.75" hidden="1" customHeight="1" x14ac:dyDescent="0.15">
      <c r="B310" s="16" t="s">
        <v>247</v>
      </c>
      <c r="C310" s="16" t="str">
        <f t="shared" si="110"/>
        <v>Southern Europe</v>
      </c>
      <c r="D310" s="16" t="str">
        <f t="shared" ref="D310:E325" si="143">IF(D513&lt;&gt;"",D513,"")</f>
        <v>OECD90</v>
      </c>
      <c r="E310" s="16" t="str">
        <f t="shared" si="143"/>
        <v>EU</v>
      </c>
      <c r="F310" s="32">
        <v>504911.68488508399</v>
      </c>
      <c r="G310" s="32">
        <f t="shared" si="112"/>
        <v>0</v>
      </c>
      <c r="H310" s="32">
        <f t="shared" si="113"/>
        <v>9686.6626003806086</v>
      </c>
      <c r="I310" s="32">
        <f t="shared" si="114"/>
        <v>4235.294645601708</v>
      </c>
      <c r="J310" s="32">
        <f t="shared" si="115"/>
        <v>21201.931022225344</v>
      </c>
      <c r="K310" s="32">
        <f t="shared" si="116"/>
        <v>0</v>
      </c>
      <c r="L310" s="32">
        <f t="shared" si="117"/>
        <v>0</v>
      </c>
      <c r="M310" s="32">
        <f t="shared" si="132"/>
        <v>35123.888268207666</v>
      </c>
      <c r="N310" s="32">
        <f t="shared" si="118"/>
        <v>0</v>
      </c>
      <c r="O310" s="32">
        <f t="shared" si="119"/>
        <v>40282.905216358995</v>
      </c>
      <c r="P310" s="32">
        <f t="shared" si="120"/>
        <v>17612.874506997148</v>
      </c>
      <c r="Q310" s="32">
        <f t="shared" si="121"/>
        <v>88170.241186941552</v>
      </c>
      <c r="R310" s="32">
        <f t="shared" si="122"/>
        <v>0</v>
      </c>
      <c r="S310" s="32">
        <f t="shared" si="123"/>
        <v>0</v>
      </c>
      <c r="T310" s="32">
        <f t="shared" si="133"/>
        <v>146066.0209102977</v>
      </c>
      <c r="U310" s="32">
        <f t="shared" si="142"/>
        <v>162898.64568068361</v>
      </c>
      <c r="V310" s="32">
        <f t="shared" si="142"/>
        <v>137233.548530456</v>
      </c>
      <c r="W310" s="32">
        <f t="shared" si="142"/>
        <v>8693.656326256536</v>
      </c>
      <c r="X310" s="32">
        <f t="shared" si="142"/>
        <v>4322.225901718024</v>
      </c>
      <c r="Y310" s="32">
        <f t="shared" si="142"/>
        <v>3493.7978121803208</v>
      </c>
      <c r="Z310" s="32">
        <f t="shared" si="135"/>
        <v>7079.9014552841545</v>
      </c>
      <c r="AA310" s="8"/>
      <c r="AB310" s="32">
        <f t="shared" si="136"/>
        <v>73612.279662728222</v>
      </c>
      <c r="AC310" s="32">
        <f t="shared" si="137"/>
        <v>343995.180133997</v>
      </c>
      <c r="AD310" s="32">
        <f t="shared" si="138"/>
        <v>86778.55997359741</v>
      </c>
      <c r="AE310" s="32">
        <f t="shared" si="139"/>
        <v>525.6651147603983</v>
      </c>
      <c r="AF310" s="8"/>
      <c r="AG310" s="32">
        <f t="shared" si="124"/>
        <v>0</v>
      </c>
      <c r="AH310" s="32">
        <f t="shared" si="125"/>
        <v>125840.50248545867</v>
      </c>
      <c r="AI310" s="32">
        <f t="shared" si="126"/>
        <v>46168.215624859287</v>
      </c>
      <c r="AJ310" s="32">
        <f t="shared" si="127"/>
        <v>332902.96677476604</v>
      </c>
      <c r="AK310" s="32">
        <f t="shared" si="140"/>
        <v>0</v>
      </c>
      <c r="AL310" s="32">
        <f t="shared" ref="AL310:AL347" si="144">SUM(AX513)*$F310</f>
        <v>0</v>
      </c>
      <c r="AN310" s="39">
        <f t="shared" si="128"/>
        <v>0.18</v>
      </c>
      <c r="AO310" s="39">
        <f t="shared" si="129"/>
        <v>0.43</v>
      </c>
      <c r="AP310" s="39">
        <f t="shared" si="130"/>
        <v>0.39</v>
      </c>
      <c r="AR310" s="51">
        <f t="shared" ref="AR310:AT341" si="145">AN310*$T310</f>
        <v>26291.883763853584</v>
      </c>
      <c r="AS310" s="51">
        <f t="shared" si="145"/>
        <v>62808.388991428008</v>
      </c>
      <c r="AT310" s="51">
        <f t="shared" si="145"/>
        <v>56965.748155016103</v>
      </c>
      <c r="AV310" s="7"/>
      <c r="AW310" s="7"/>
      <c r="AX310" s="7"/>
      <c r="AY310" s="7"/>
    </row>
    <row r="311" spans="2:51" s="12" customFormat="1" ht="12.75" hidden="1" customHeight="1" x14ac:dyDescent="0.15">
      <c r="B311" s="16" t="s">
        <v>248</v>
      </c>
      <c r="C311" s="16" t="str">
        <f t="shared" si="110"/>
        <v>Southern Asia</v>
      </c>
      <c r="D311" s="16" t="str">
        <f t="shared" si="143"/>
        <v>Asia (Sans Japan)</v>
      </c>
      <c r="E311" s="16" t="str">
        <f t="shared" si="143"/>
        <v/>
      </c>
      <c r="F311" s="32">
        <v>66596.328305125193</v>
      </c>
      <c r="G311" s="32">
        <f t="shared" si="112"/>
        <v>5436.4260823928316</v>
      </c>
      <c r="H311" s="32">
        <f t="shared" si="113"/>
        <v>0</v>
      </c>
      <c r="I311" s="32">
        <f t="shared" si="114"/>
        <v>0</v>
      </c>
      <c r="J311" s="32">
        <f t="shared" si="115"/>
        <v>0</v>
      </c>
      <c r="K311" s="32">
        <f t="shared" si="116"/>
        <v>0</v>
      </c>
      <c r="L311" s="32">
        <f t="shared" si="117"/>
        <v>0</v>
      </c>
      <c r="M311" s="32">
        <f t="shared" si="132"/>
        <v>5436.4260823928316</v>
      </c>
      <c r="N311" s="32">
        <f t="shared" si="118"/>
        <v>16253.882973934982</v>
      </c>
      <c r="O311" s="32">
        <f t="shared" si="119"/>
        <v>0</v>
      </c>
      <c r="P311" s="32">
        <f t="shared" si="120"/>
        <v>0</v>
      </c>
      <c r="Q311" s="32">
        <f t="shared" si="121"/>
        <v>0</v>
      </c>
      <c r="R311" s="32">
        <f t="shared" si="122"/>
        <v>0</v>
      </c>
      <c r="S311" s="32">
        <f t="shared" si="123"/>
        <v>0</v>
      </c>
      <c r="T311" s="32">
        <f t="shared" si="133"/>
        <v>16253.882973934982</v>
      </c>
      <c r="U311" s="32">
        <f t="shared" ref="U311:Y326" si="146">I514*$F514/100</f>
        <v>20694.491997499779</v>
      </c>
      <c r="V311" s="32">
        <f t="shared" si="146"/>
        <v>16766.33420093367</v>
      </c>
      <c r="W311" s="32">
        <f t="shared" si="146"/>
        <v>3848.6038286338389</v>
      </c>
      <c r="X311" s="32">
        <f t="shared" si="146"/>
        <v>1.1221199798583952</v>
      </c>
      <c r="Y311" s="32">
        <f t="shared" si="146"/>
        <v>1235.8188454099538</v>
      </c>
      <c r="Z311" s="32">
        <f t="shared" si="135"/>
        <v>2359.6482563402751</v>
      </c>
      <c r="AA311" s="8"/>
      <c r="AB311" s="32">
        <f t="shared" si="136"/>
        <v>46985.335862398046</v>
      </c>
      <c r="AC311" s="32">
        <f t="shared" si="137"/>
        <v>16398.7270874977</v>
      </c>
      <c r="AD311" s="32">
        <f t="shared" si="138"/>
        <v>2903.8018722534098</v>
      </c>
      <c r="AE311" s="32">
        <f t="shared" si="139"/>
        <v>308.46348297595961</v>
      </c>
      <c r="AF311" s="8"/>
      <c r="AG311" s="32">
        <f t="shared" si="124"/>
        <v>66596.328305125193</v>
      </c>
      <c r="AH311" s="32">
        <f t="shared" si="125"/>
        <v>0</v>
      </c>
      <c r="AI311" s="32">
        <f t="shared" si="126"/>
        <v>0</v>
      </c>
      <c r="AJ311" s="32">
        <f t="shared" si="127"/>
        <v>0</v>
      </c>
      <c r="AK311" s="32">
        <f t="shared" si="140"/>
        <v>0</v>
      </c>
      <c r="AL311" s="32">
        <f t="shared" si="144"/>
        <v>0</v>
      </c>
      <c r="AN311" s="39">
        <f t="shared" si="128"/>
        <v>0.25</v>
      </c>
      <c r="AO311" s="39">
        <f t="shared" si="129"/>
        <v>0.42</v>
      </c>
      <c r="AP311" s="39">
        <f t="shared" si="130"/>
        <v>0.33</v>
      </c>
      <c r="AR311" s="51">
        <f t="shared" si="145"/>
        <v>4063.4707434837455</v>
      </c>
      <c r="AS311" s="51">
        <f t="shared" si="145"/>
        <v>6826.6308490526926</v>
      </c>
      <c r="AT311" s="51">
        <f t="shared" si="145"/>
        <v>5363.781381398544</v>
      </c>
    </row>
    <row r="312" spans="2:51" s="12" customFormat="1" ht="12.75" hidden="1" customHeight="1" x14ac:dyDescent="0.15">
      <c r="B312" s="16" t="s">
        <v>249</v>
      </c>
      <c r="C312" s="16" t="str">
        <f t="shared" si="110"/>
        <v>South America</v>
      </c>
      <c r="D312" s="16" t="str">
        <f t="shared" si="143"/>
        <v>Latin America</v>
      </c>
      <c r="E312" s="16" t="str">
        <f t="shared" si="143"/>
        <v/>
      </c>
      <c r="F312" s="32">
        <v>146966.834370136</v>
      </c>
      <c r="G312" s="32">
        <f t="shared" si="112"/>
        <v>468.57026709296224</v>
      </c>
      <c r="H312" s="32">
        <f t="shared" si="113"/>
        <v>0</v>
      </c>
      <c r="I312" s="32">
        <f t="shared" si="114"/>
        <v>0</v>
      </c>
      <c r="J312" s="32">
        <f t="shared" si="115"/>
        <v>0</v>
      </c>
      <c r="K312" s="32">
        <f t="shared" si="116"/>
        <v>0</v>
      </c>
      <c r="L312" s="32">
        <f t="shared" si="117"/>
        <v>0</v>
      </c>
      <c r="M312" s="32">
        <f t="shared" si="132"/>
        <v>468.57026709296224</v>
      </c>
      <c r="N312" s="32">
        <f t="shared" si="118"/>
        <v>516.83328341929587</v>
      </c>
      <c r="O312" s="32">
        <f t="shared" si="119"/>
        <v>0</v>
      </c>
      <c r="P312" s="32">
        <f t="shared" si="120"/>
        <v>0</v>
      </c>
      <c r="Q312" s="32">
        <f t="shared" si="121"/>
        <v>0</v>
      </c>
      <c r="R312" s="32">
        <f t="shared" si="122"/>
        <v>0</v>
      </c>
      <c r="S312" s="32">
        <f t="shared" si="123"/>
        <v>0</v>
      </c>
      <c r="T312" s="32">
        <f t="shared" si="133"/>
        <v>516.83328341929587</v>
      </c>
      <c r="U312" s="32">
        <f t="shared" si="146"/>
        <v>139759.2110244114</v>
      </c>
      <c r="V312" s="32">
        <f t="shared" si="146"/>
        <v>2131.6690694611343</v>
      </c>
      <c r="W312" s="32">
        <f t="shared" si="146"/>
        <v>122.47682212200394</v>
      </c>
      <c r="X312" s="32">
        <f t="shared" si="146"/>
        <v>15.736742343912542</v>
      </c>
      <c r="Y312" s="32">
        <f t="shared" si="146"/>
        <v>2178.6660453539866</v>
      </c>
      <c r="Z312" s="32">
        <f t="shared" si="135"/>
        <v>1773.6711159313272</v>
      </c>
      <c r="AA312" s="8"/>
      <c r="AB312" s="32">
        <f t="shared" si="136"/>
        <v>116999.50585460647</v>
      </c>
      <c r="AC312" s="32">
        <f t="shared" si="137"/>
        <v>26601.999129295331</v>
      </c>
      <c r="AD312" s="32">
        <f t="shared" si="138"/>
        <v>85.820617675781193</v>
      </c>
      <c r="AE312" s="32">
        <f t="shared" si="139"/>
        <v>3279.5087685584995</v>
      </c>
      <c r="AF312" s="8"/>
      <c r="AG312" s="32">
        <f t="shared" si="124"/>
        <v>146966.834370136</v>
      </c>
      <c r="AH312" s="32">
        <f t="shared" si="125"/>
        <v>0</v>
      </c>
      <c r="AI312" s="32">
        <f t="shared" si="126"/>
        <v>0</v>
      </c>
      <c r="AJ312" s="32">
        <f t="shared" si="127"/>
        <v>0</v>
      </c>
      <c r="AK312" s="32">
        <f t="shared" si="140"/>
        <v>0</v>
      </c>
      <c r="AL312" s="32">
        <f t="shared" si="144"/>
        <v>0</v>
      </c>
      <c r="AN312" s="39">
        <f t="shared" si="128"/>
        <v>0.32</v>
      </c>
      <c r="AO312" s="39">
        <f t="shared" si="129"/>
        <v>0.6</v>
      </c>
      <c r="AP312" s="39">
        <f t="shared" si="130"/>
        <v>0.08</v>
      </c>
      <c r="AR312" s="51">
        <f t="shared" si="145"/>
        <v>165.38665069417468</v>
      </c>
      <c r="AS312" s="51">
        <f t="shared" si="145"/>
        <v>310.09997005157749</v>
      </c>
      <c r="AT312" s="51">
        <f t="shared" si="145"/>
        <v>41.346662673543669</v>
      </c>
      <c r="AV312" s="7"/>
      <c r="AW312" s="7"/>
      <c r="AX312" s="7"/>
      <c r="AY312" s="7"/>
    </row>
    <row r="313" spans="2:51" s="12" customFormat="1" ht="12.75" hidden="1" customHeight="1" x14ac:dyDescent="0.15">
      <c r="B313" s="16" t="s">
        <v>250</v>
      </c>
      <c r="C313" s="16" t="str">
        <f t="shared" si="110"/>
        <v>Southern Africa</v>
      </c>
      <c r="D313" s="16" t="str">
        <f t="shared" si="143"/>
        <v>Middle East and Africa</v>
      </c>
      <c r="E313" s="16" t="str">
        <f t="shared" si="143"/>
        <v/>
      </c>
      <c r="F313" s="32">
        <v>17331.5930544734</v>
      </c>
      <c r="G313" s="32">
        <f t="shared" si="112"/>
        <v>32.971156584677416</v>
      </c>
      <c r="H313" s="32">
        <f t="shared" si="113"/>
        <v>455.77787928793822</v>
      </c>
      <c r="I313" s="32">
        <f t="shared" si="114"/>
        <v>0</v>
      </c>
      <c r="J313" s="32">
        <f t="shared" si="115"/>
        <v>0</v>
      </c>
      <c r="K313" s="32">
        <f t="shared" si="116"/>
        <v>0</v>
      </c>
      <c r="L313" s="32">
        <f t="shared" si="117"/>
        <v>0</v>
      </c>
      <c r="M313" s="32">
        <f t="shared" si="132"/>
        <v>488.74903587261565</v>
      </c>
      <c r="N313" s="32">
        <f t="shared" si="118"/>
        <v>130.58813540165048</v>
      </c>
      <c r="O313" s="32">
        <f t="shared" si="119"/>
        <v>1805.1894315770094</v>
      </c>
      <c r="P313" s="32">
        <f t="shared" si="120"/>
        <v>0</v>
      </c>
      <c r="Q313" s="32">
        <f t="shared" si="121"/>
        <v>0</v>
      </c>
      <c r="R313" s="32">
        <f t="shared" si="122"/>
        <v>0</v>
      </c>
      <c r="S313" s="32">
        <f t="shared" si="123"/>
        <v>0</v>
      </c>
      <c r="T313" s="32">
        <f t="shared" si="133"/>
        <v>1935.7775669786599</v>
      </c>
      <c r="U313" s="32">
        <f t="shared" si="146"/>
        <v>5167.145621933194</v>
      </c>
      <c r="V313" s="32">
        <f t="shared" si="146"/>
        <v>9334.270589823398</v>
      </c>
      <c r="W313" s="32">
        <f t="shared" si="146"/>
        <v>378.1205606788667</v>
      </c>
      <c r="X313" s="32">
        <f t="shared" si="146"/>
        <v>5.5641597213914675</v>
      </c>
      <c r="Y313" s="32">
        <f t="shared" si="146"/>
        <v>21.965514672024614</v>
      </c>
      <c r="Z313" s="32">
        <f t="shared" si="135"/>
        <v>4.7932480811141431E-6</v>
      </c>
      <c r="AA313" s="8"/>
      <c r="AB313" s="32">
        <f t="shared" si="136"/>
        <v>0</v>
      </c>
      <c r="AC313" s="32">
        <f t="shared" si="137"/>
        <v>8009.996371746055</v>
      </c>
      <c r="AD313" s="32">
        <f t="shared" si="138"/>
        <v>9321.5966827273205</v>
      </c>
      <c r="AE313" s="32">
        <f t="shared" si="139"/>
        <v>0</v>
      </c>
      <c r="AF313" s="8"/>
      <c r="AG313" s="32">
        <f t="shared" si="124"/>
        <v>670.56800107410311</v>
      </c>
      <c r="AH313" s="32">
        <f t="shared" si="125"/>
        <v>16661.025053399298</v>
      </c>
      <c r="AI313" s="32">
        <f t="shared" si="126"/>
        <v>0</v>
      </c>
      <c r="AJ313" s="32">
        <f t="shared" si="127"/>
        <v>0</v>
      </c>
      <c r="AK313" s="32">
        <f t="shared" si="140"/>
        <v>0</v>
      </c>
      <c r="AL313" s="32">
        <f t="shared" si="144"/>
        <v>0</v>
      </c>
      <c r="AN313" s="39">
        <f t="shared" si="128"/>
        <v>0.34</v>
      </c>
      <c r="AO313" s="39">
        <f t="shared" si="129"/>
        <v>0.54</v>
      </c>
      <c r="AP313" s="39">
        <f t="shared" si="130"/>
        <v>0.11</v>
      </c>
      <c r="AR313" s="51">
        <f t="shared" si="145"/>
        <v>658.1643727727444</v>
      </c>
      <c r="AS313" s="51">
        <f t="shared" si="145"/>
        <v>1045.3198861684764</v>
      </c>
      <c r="AT313" s="51">
        <f t="shared" si="145"/>
        <v>212.9355323676526</v>
      </c>
    </row>
    <row r="314" spans="2:51" s="12" customFormat="1" ht="12.75" hidden="1" customHeight="1" x14ac:dyDescent="0.15">
      <c r="B314" s="16" t="s">
        <v>251</v>
      </c>
      <c r="C314" s="16" t="str">
        <f t="shared" si="110"/>
        <v>Northern Europe</v>
      </c>
      <c r="D314" s="16" t="str">
        <f t="shared" si="143"/>
        <v>OECD90</v>
      </c>
      <c r="E314" s="16" t="str">
        <f t="shared" si="143"/>
        <v>EU</v>
      </c>
      <c r="F314" s="32">
        <v>445154.95704850502</v>
      </c>
      <c r="G314" s="32">
        <f t="shared" si="112"/>
        <v>0</v>
      </c>
      <c r="H314" s="32">
        <f t="shared" si="113"/>
        <v>1774.2964859519709</v>
      </c>
      <c r="I314" s="32">
        <f t="shared" si="114"/>
        <v>0</v>
      </c>
      <c r="J314" s="32">
        <f t="shared" si="115"/>
        <v>0</v>
      </c>
      <c r="K314" s="32">
        <f t="shared" si="116"/>
        <v>0</v>
      </c>
      <c r="L314" s="32">
        <f t="shared" si="117"/>
        <v>0</v>
      </c>
      <c r="M314" s="32">
        <f t="shared" si="132"/>
        <v>1774.2964859519709</v>
      </c>
      <c r="N314" s="32">
        <f t="shared" si="118"/>
        <v>0</v>
      </c>
      <c r="O314" s="32">
        <f t="shared" si="119"/>
        <v>24772.114514604444</v>
      </c>
      <c r="P314" s="32">
        <f t="shared" si="120"/>
        <v>0</v>
      </c>
      <c r="Q314" s="32">
        <f t="shared" si="121"/>
        <v>0</v>
      </c>
      <c r="R314" s="32">
        <f t="shared" si="122"/>
        <v>0</v>
      </c>
      <c r="S314" s="32">
        <f t="shared" si="123"/>
        <v>0</v>
      </c>
      <c r="T314" s="32">
        <f t="shared" si="133"/>
        <v>24772.114514604444</v>
      </c>
      <c r="U314" s="32">
        <f t="shared" si="146"/>
        <v>273280.28941494529</v>
      </c>
      <c r="V314" s="32">
        <f t="shared" si="146"/>
        <v>103110.66845135968</v>
      </c>
      <c r="W314" s="32">
        <f t="shared" si="146"/>
        <v>5213.144441181611</v>
      </c>
      <c r="X314" s="32">
        <f t="shared" si="146"/>
        <v>7827.5999920182276</v>
      </c>
      <c r="Y314" s="32">
        <f t="shared" si="146"/>
        <v>23095.507011157621</v>
      </c>
      <c r="Z314" s="32">
        <f t="shared" si="135"/>
        <v>6081.3367372861248</v>
      </c>
      <c r="AA314" s="8"/>
      <c r="AB314" s="32">
        <f t="shared" si="136"/>
        <v>177396.27704599427</v>
      </c>
      <c r="AC314" s="32">
        <f t="shared" si="137"/>
        <v>242002.39380359603</v>
      </c>
      <c r="AD314" s="32">
        <f t="shared" si="138"/>
        <v>5558.0092583298629</v>
      </c>
      <c r="AE314" s="32">
        <f t="shared" si="139"/>
        <v>20198.276940584125</v>
      </c>
      <c r="AF314" s="8"/>
      <c r="AG314" s="32">
        <f t="shared" si="124"/>
        <v>0</v>
      </c>
      <c r="AH314" s="32">
        <f t="shared" si="125"/>
        <v>422885.27904323093</v>
      </c>
      <c r="AI314" s="32">
        <f t="shared" si="126"/>
        <v>0</v>
      </c>
      <c r="AJ314" s="32">
        <f t="shared" si="127"/>
        <v>0</v>
      </c>
      <c r="AK314" s="32">
        <f t="shared" si="140"/>
        <v>0</v>
      </c>
      <c r="AL314" s="32">
        <f t="shared" si="144"/>
        <v>22269.722520769854</v>
      </c>
      <c r="AN314" s="39">
        <f t="shared" si="128"/>
        <v>0.34</v>
      </c>
      <c r="AO314" s="39">
        <f t="shared" si="129"/>
        <v>0.44</v>
      </c>
      <c r="AP314" s="39">
        <f t="shared" si="130"/>
        <v>0.22</v>
      </c>
      <c r="AR314" s="51">
        <f t="shared" si="145"/>
        <v>8422.518934965512</v>
      </c>
      <c r="AS314" s="51">
        <f t="shared" si="145"/>
        <v>10899.730386425956</v>
      </c>
      <c r="AT314" s="51">
        <f t="shared" si="145"/>
        <v>5449.8651932129778</v>
      </c>
      <c r="AV314" s="7"/>
      <c r="AW314" s="7"/>
      <c r="AX314" s="7"/>
      <c r="AY314" s="7"/>
    </row>
    <row r="315" spans="2:51" s="12" customFormat="1" ht="12.75" hidden="1" customHeight="1" x14ac:dyDescent="0.15">
      <c r="B315" s="16" t="s">
        <v>252</v>
      </c>
      <c r="C315" s="16" t="str">
        <f t="shared" si="110"/>
        <v>Western Europe</v>
      </c>
      <c r="D315" s="16" t="str">
        <f t="shared" si="143"/>
        <v>OECD90</v>
      </c>
      <c r="E315" s="16" t="str">
        <f t="shared" si="143"/>
        <v/>
      </c>
      <c r="F315" s="32">
        <v>41084.089651346199</v>
      </c>
      <c r="G315" s="32">
        <f t="shared" si="112"/>
        <v>0</v>
      </c>
      <c r="H315" s="32">
        <f t="shared" si="113"/>
        <v>206.12362252228388</v>
      </c>
      <c r="I315" s="32">
        <f t="shared" si="114"/>
        <v>0</v>
      </c>
      <c r="J315" s="32">
        <f t="shared" si="115"/>
        <v>196.05154756267612</v>
      </c>
      <c r="K315" s="32">
        <f t="shared" si="116"/>
        <v>0</v>
      </c>
      <c r="L315" s="32">
        <f t="shared" si="117"/>
        <v>0</v>
      </c>
      <c r="M315" s="32">
        <f t="shared" si="132"/>
        <v>402.17517008495997</v>
      </c>
      <c r="N315" s="32">
        <f t="shared" si="118"/>
        <v>0</v>
      </c>
      <c r="O315" s="32">
        <f t="shared" si="119"/>
        <v>2017.2196121403185</v>
      </c>
      <c r="P315" s="32">
        <f t="shared" si="120"/>
        <v>0</v>
      </c>
      <c r="Q315" s="32">
        <f t="shared" si="121"/>
        <v>1918.6497010605169</v>
      </c>
      <c r="R315" s="32">
        <f t="shared" si="122"/>
        <v>0</v>
      </c>
      <c r="S315" s="32">
        <f t="shared" si="123"/>
        <v>0</v>
      </c>
      <c r="T315" s="32">
        <f t="shared" si="133"/>
        <v>3935.8693132008357</v>
      </c>
      <c r="U315" s="32">
        <f t="shared" si="146"/>
        <v>12342.150696204135</v>
      </c>
      <c r="V315" s="32">
        <f t="shared" si="146"/>
        <v>20320.134053438138</v>
      </c>
      <c r="W315" s="32">
        <f t="shared" si="146"/>
        <v>1854.3433168203403</v>
      </c>
      <c r="X315" s="32">
        <f t="shared" si="146"/>
        <v>1314.7242529628033</v>
      </c>
      <c r="Y315" s="32">
        <f t="shared" si="146"/>
        <v>914.69288112560662</v>
      </c>
      <c r="Z315" s="32">
        <f t="shared" si="135"/>
        <v>-3.2490621379110962E-5</v>
      </c>
      <c r="AA315" s="8"/>
      <c r="AB315" s="32">
        <f t="shared" si="136"/>
        <v>746.69754707813206</v>
      </c>
      <c r="AC315" s="32">
        <f t="shared" si="137"/>
        <v>14104.133938550938</v>
      </c>
      <c r="AD315" s="32">
        <f t="shared" si="138"/>
        <v>25261.863450407909</v>
      </c>
      <c r="AE315" s="32">
        <f t="shared" si="139"/>
        <v>971.39471530914295</v>
      </c>
      <c r="AF315" s="8"/>
      <c r="AG315" s="32">
        <f t="shared" si="124"/>
        <v>0</v>
      </c>
      <c r="AH315" s="32">
        <f t="shared" si="125"/>
        <v>18165.589069107526</v>
      </c>
      <c r="AI315" s="32">
        <f t="shared" si="126"/>
        <v>0</v>
      </c>
      <c r="AJ315" s="32">
        <f t="shared" si="127"/>
        <v>22918.500582238677</v>
      </c>
      <c r="AK315" s="32">
        <f t="shared" si="140"/>
        <v>0</v>
      </c>
      <c r="AL315" s="32">
        <f t="shared" si="144"/>
        <v>0</v>
      </c>
      <c r="AN315" s="39">
        <f t="shared" si="128"/>
        <v>0.48</v>
      </c>
      <c r="AO315" s="39">
        <f t="shared" si="129"/>
        <v>0.39</v>
      </c>
      <c r="AP315" s="39">
        <f t="shared" si="130"/>
        <v>0.12</v>
      </c>
      <c r="AR315" s="51">
        <f t="shared" si="145"/>
        <v>1889.217270336401</v>
      </c>
      <c r="AS315" s="51">
        <f t="shared" si="145"/>
        <v>1534.989032148326</v>
      </c>
      <c r="AT315" s="51">
        <f t="shared" si="145"/>
        <v>472.30431758410026</v>
      </c>
    </row>
    <row r="316" spans="2:51" s="12" customFormat="1" ht="12.75" hidden="1" customHeight="1" x14ac:dyDescent="0.15">
      <c r="B316" s="16" t="s">
        <v>253</v>
      </c>
      <c r="C316" s="16" t="str">
        <f t="shared" si="110"/>
        <v>Western Asia</v>
      </c>
      <c r="D316" s="16" t="str">
        <f t="shared" si="143"/>
        <v>Middle East and Africa</v>
      </c>
      <c r="E316" s="16" t="str">
        <f t="shared" si="143"/>
        <v/>
      </c>
      <c r="F316" s="32">
        <v>188227.03736400601</v>
      </c>
      <c r="G316" s="32">
        <f t="shared" si="112"/>
        <v>0</v>
      </c>
      <c r="H316" s="32">
        <f t="shared" si="113"/>
        <v>0</v>
      </c>
      <c r="I316" s="32">
        <f t="shared" si="114"/>
        <v>4468.3492087553277</v>
      </c>
      <c r="J316" s="32">
        <f t="shared" si="115"/>
        <v>7591.5456751212851</v>
      </c>
      <c r="K316" s="32">
        <f t="shared" si="116"/>
        <v>578.04019353834394</v>
      </c>
      <c r="L316" s="32">
        <f t="shared" si="117"/>
        <v>0</v>
      </c>
      <c r="M316" s="32">
        <f t="shared" si="132"/>
        <v>12637.935077414955</v>
      </c>
      <c r="N316" s="32">
        <f t="shared" si="118"/>
        <v>0</v>
      </c>
      <c r="O316" s="32">
        <f t="shared" si="119"/>
        <v>0</v>
      </c>
      <c r="P316" s="32">
        <f t="shared" si="120"/>
        <v>8649.9025049799147</v>
      </c>
      <c r="Q316" s="32">
        <f t="shared" si="121"/>
        <v>14695.836624235677</v>
      </c>
      <c r="R316" s="32">
        <f t="shared" si="122"/>
        <v>1118.9795346051658</v>
      </c>
      <c r="S316" s="32">
        <f t="shared" si="123"/>
        <v>0</v>
      </c>
      <c r="T316" s="32">
        <f t="shared" si="133"/>
        <v>24464.718663820757</v>
      </c>
      <c r="U316" s="32">
        <f t="shared" si="146"/>
        <v>3110.7196337712412</v>
      </c>
      <c r="V316" s="32">
        <f t="shared" si="146"/>
        <v>38220.567957717809</v>
      </c>
      <c r="W316" s="32">
        <f t="shared" si="146"/>
        <v>3216.5843151271811</v>
      </c>
      <c r="X316" s="32">
        <f t="shared" si="146"/>
        <v>105812.45655353955</v>
      </c>
      <c r="Y316" s="32">
        <f t="shared" si="146"/>
        <v>560.9044757054985</v>
      </c>
      <c r="Z316" s="32">
        <f t="shared" si="135"/>
        <v>203.15068690900807</v>
      </c>
      <c r="AA316" s="8"/>
      <c r="AB316" s="32">
        <f t="shared" si="136"/>
        <v>91540.187684237913</v>
      </c>
      <c r="AC316" s="32">
        <f t="shared" si="137"/>
        <v>88977.204418063004</v>
      </c>
      <c r="AD316" s="32">
        <f t="shared" si="138"/>
        <v>7596.6041261553601</v>
      </c>
      <c r="AE316" s="32">
        <f t="shared" si="139"/>
        <v>113.04113554954496</v>
      </c>
      <c r="AF316" s="8"/>
      <c r="AG316" s="32">
        <f t="shared" si="124"/>
        <v>0</v>
      </c>
      <c r="AH316" s="32">
        <f t="shared" si="125"/>
        <v>0</v>
      </c>
      <c r="AI316" s="32">
        <f t="shared" si="126"/>
        <v>61770.730369598161</v>
      </c>
      <c r="AJ316" s="32">
        <f t="shared" si="127"/>
        <v>62888.083708798375</v>
      </c>
      <c r="AK316" s="32">
        <f t="shared" si="140"/>
        <v>63568.223285609471</v>
      </c>
      <c r="AL316" s="32">
        <f t="shared" si="144"/>
        <v>0</v>
      </c>
      <c r="AN316" s="39">
        <f t="shared" si="128"/>
        <v>7.0000000000000007E-2</v>
      </c>
      <c r="AO316" s="39">
        <f t="shared" si="129"/>
        <v>0.57999999999999996</v>
      </c>
      <c r="AP316" s="39">
        <f t="shared" si="130"/>
        <v>0.35</v>
      </c>
      <c r="AR316" s="51">
        <f t="shared" si="145"/>
        <v>1712.5303064674531</v>
      </c>
      <c r="AS316" s="51">
        <f t="shared" si="145"/>
        <v>14189.536825016037</v>
      </c>
      <c r="AT316" s="51">
        <f t="shared" si="145"/>
        <v>8562.6515323372641</v>
      </c>
      <c r="AV316" s="7"/>
      <c r="AW316" s="7"/>
      <c r="AX316" s="7"/>
      <c r="AY316" s="7"/>
    </row>
    <row r="317" spans="2:51" s="12" customFormat="1" ht="12.75" hidden="1" customHeight="1" x14ac:dyDescent="0.15">
      <c r="B317" s="16" t="s">
        <v>254</v>
      </c>
      <c r="C317" s="16" t="str">
        <f t="shared" si="110"/>
        <v>Central Asia</v>
      </c>
      <c r="D317" s="16" t="str">
        <f t="shared" si="143"/>
        <v>Eastern Europe</v>
      </c>
      <c r="E317" s="16" t="str">
        <f t="shared" si="143"/>
        <v/>
      </c>
      <c r="F317" s="32">
        <v>141929.57535731699</v>
      </c>
      <c r="G317" s="32">
        <f t="shared" si="112"/>
        <v>0</v>
      </c>
      <c r="H317" s="32">
        <f t="shared" si="113"/>
        <v>0</v>
      </c>
      <c r="I317" s="32">
        <f t="shared" si="114"/>
        <v>3736.8300281065131</v>
      </c>
      <c r="J317" s="32">
        <f t="shared" si="115"/>
        <v>3297.9974876722345</v>
      </c>
      <c r="K317" s="32">
        <f t="shared" si="116"/>
        <v>0</v>
      </c>
      <c r="L317" s="32">
        <f t="shared" si="117"/>
        <v>0</v>
      </c>
      <c r="M317" s="32">
        <f t="shared" si="132"/>
        <v>7034.8275157787475</v>
      </c>
      <c r="N317" s="32">
        <f t="shared" si="118"/>
        <v>0</v>
      </c>
      <c r="O317" s="32">
        <f t="shared" si="119"/>
        <v>0</v>
      </c>
      <c r="P317" s="32">
        <f t="shared" si="120"/>
        <v>1854.3263129078925</v>
      </c>
      <c r="Q317" s="32">
        <f t="shared" si="121"/>
        <v>1636.5645414152168</v>
      </c>
      <c r="R317" s="32">
        <f t="shared" si="122"/>
        <v>0</v>
      </c>
      <c r="S317" s="32">
        <f t="shared" si="123"/>
        <v>0</v>
      </c>
      <c r="T317" s="32">
        <f t="shared" si="133"/>
        <v>3490.8908543231091</v>
      </c>
      <c r="U317" s="32">
        <f t="shared" si="146"/>
        <v>1868.2100089191902</v>
      </c>
      <c r="V317" s="32">
        <f t="shared" si="146"/>
        <v>38631.036477390371</v>
      </c>
      <c r="W317" s="32">
        <f t="shared" si="146"/>
        <v>1631.7465118594621</v>
      </c>
      <c r="X317" s="32">
        <f t="shared" si="146"/>
        <v>88660.387259533803</v>
      </c>
      <c r="Y317" s="32">
        <f t="shared" si="146"/>
        <v>612.47691025441907</v>
      </c>
      <c r="Z317" s="32">
        <f t="shared" si="135"/>
        <v>-1.807421213015914E-4</v>
      </c>
      <c r="AA317" s="8"/>
      <c r="AB317" s="32">
        <f t="shared" si="136"/>
        <v>7467.4827214479337</v>
      </c>
      <c r="AC317" s="32">
        <f t="shared" si="137"/>
        <v>30157.434267938061</v>
      </c>
      <c r="AD317" s="32">
        <f t="shared" si="138"/>
        <v>103838.1162002682</v>
      </c>
      <c r="AE317" s="32">
        <f t="shared" si="139"/>
        <v>466.54216766357399</v>
      </c>
      <c r="AF317" s="8"/>
      <c r="AG317" s="32">
        <f t="shared" si="124"/>
        <v>0</v>
      </c>
      <c r="AH317" s="32">
        <f t="shared" si="125"/>
        <v>0</v>
      </c>
      <c r="AI317" s="32">
        <f t="shared" si="126"/>
        <v>42977.481819586123</v>
      </c>
      <c r="AJ317" s="32">
        <f t="shared" si="127"/>
        <v>98952.093537730863</v>
      </c>
      <c r="AK317" s="32">
        <f t="shared" si="140"/>
        <v>0</v>
      </c>
      <c r="AL317" s="32">
        <f t="shared" si="144"/>
        <v>0</v>
      </c>
      <c r="AN317" s="39">
        <f t="shared" si="128"/>
        <v>0.03</v>
      </c>
      <c r="AO317" s="39">
        <f t="shared" si="129"/>
        <v>0.74</v>
      </c>
      <c r="AP317" s="39">
        <f t="shared" si="130"/>
        <v>0.23</v>
      </c>
      <c r="AR317" s="51">
        <f t="shared" si="145"/>
        <v>104.72672562969326</v>
      </c>
      <c r="AS317" s="51">
        <f t="shared" si="145"/>
        <v>2583.2592321991006</v>
      </c>
      <c r="AT317" s="51">
        <f t="shared" si="145"/>
        <v>802.90489649431515</v>
      </c>
    </row>
    <row r="318" spans="2:51" s="12" customFormat="1" ht="12.75" hidden="1" customHeight="1" x14ac:dyDescent="0.15">
      <c r="B318" s="16" t="s">
        <v>255</v>
      </c>
      <c r="C318" s="16" t="str">
        <f t="shared" si="110"/>
        <v>South-eastern Asia</v>
      </c>
      <c r="D318" s="16" t="str">
        <f t="shared" si="143"/>
        <v>Asia (Sans Japan)</v>
      </c>
      <c r="E318" s="16" t="str">
        <f t="shared" si="143"/>
        <v/>
      </c>
      <c r="F318" s="32">
        <v>516811.62067908002</v>
      </c>
      <c r="G318" s="32">
        <f t="shared" si="112"/>
        <v>49197.941213067927</v>
      </c>
      <c r="H318" s="32">
        <f t="shared" si="113"/>
        <v>0</v>
      </c>
      <c r="I318" s="32">
        <f t="shared" si="114"/>
        <v>0</v>
      </c>
      <c r="J318" s="32">
        <f t="shared" si="115"/>
        <v>240.69196154138936</v>
      </c>
      <c r="K318" s="32">
        <f t="shared" si="116"/>
        <v>0</v>
      </c>
      <c r="L318" s="32">
        <f t="shared" si="117"/>
        <v>0</v>
      </c>
      <c r="M318" s="32">
        <f t="shared" si="132"/>
        <v>49438.633174609313</v>
      </c>
      <c r="N318" s="32">
        <f t="shared" si="118"/>
        <v>141331.35840632394</v>
      </c>
      <c r="O318" s="32">
        <f t="shared" si="119"/>
        <v>0</v>
      </c>
      <c r="P318" s="32">
        <f t="shared" si="120"/>
        <v>0</v>
      </c>
      <c r="Q318" s="32">
        <f t="shared" si="121"/>
        <v>691.43791474533441</v>
      </c>
      <c r="R318" s="32">
        <f t="shared" si="122"/>
        <v>0</v>
      </c>
      <c r="S318" s="32">
        <f t="shared" si="123"/>
        <v>0</v>
      </c>
      <c r="T318" s="32">
        <f t="shared" si="133"/>
        <v>142022.79632106927</v>
      </c>
      <c r="U318" s="32">
        <f t="shared" si="146"/>
        <v>148196.72912626239</v>
      </c>
      <c r="V318" s="32">
        <f t="shared" si="146"/>
        <v>153998.72421799562</v>
      </c>
      <c r="W318" s="32">
        <f t="shared" si="146"/>
        <v>14571.510168916653</v>
      </c>
      <c r="X318" s="32">
        <f t="shared" si="146"/>
        <v>19.299734355618625</v>
      </c>
      <c r="Y318" s="32">
        <f t="shared" si="146"/>
        <v>3903.7891345495964</v>
      </c>
      <c r="Z318" s="32">
        <f t="shared" si="135"/>
        <v>4660.1388013215619</v>
      </c>
      <c r="AA318" s="8"/>
      <c r="AB318" s="32">
        <f t="shared" si="136"/>
        <v>281060.88165223569</v>
      </c>
      <c r="AC318" s="32">
        <f t="shared" si="137"/>
        <v>182607.28341782058</v>
      </c>
      <c r="AD318" s="32">
        <f t="shared" si="138"/>
        <v>52700.762353360646</v>
      </c>
      <c r="AE318" s="32">
        <f t="shared" si="139"/>
        <v>442.69325566291775</v>
      </c>
      <c r="AF318" s="8"/>
      <c r="AG318" s="32">
        <f t="shared" si="124"/>
        <v>500017.56865930295</v>
      </c>
      <c r="AH318" s="32">
        <f t="shared" si="125"/>
        <v>0</v>
      </c>
      <c r="AI318" s="32">
        <f t="shared" si="126"/>
        <v>0</v>
      </c>
      <c r="AJ318" s="32">
        <f t="shared" si="127"/>
        <v>16794.103700939111</v>
      </c>
      <c r="AK318" s="32">
        <f t="shared" si="140"/>
        <v>0</v>
      </c>
      <c r="AL318" s="32">
        <f t="shared" si="144"/>
        <v>0</v>
      </c>
      <c r="AN318" s="39">
        <f t="shared" si="128"/>
        <v>0.28000000000000003</v>
      </c>
      <c r="AO318" s="39">
        <f t="shared" si="129"/>
        <v>0.55000000000000004</v>
      </c>
      <c r="AP318" s="39">
        <f t="shared" si="130"/>
        <v>0.17</v>
      </c>
      <c r="AR318" s="51">
        <f t="shared" si="145"/>
        <v>39766.382969899401</v>
      </c>
      <c r="AS318" s="51">
        <f t="shared" si="145"/>
        <v>78112.537976588108</v>
      </c>
      <c r="AT318" s="51">
        <f t="shared" si="145"/>
        <v>24143.875374581778</v>
      </c>
      <c r="AV318" s="7"/>
      <c r="AW318" s="7"/>
      <c r="AX318" s="7"/>
      <c r="AY318" s="7"/>
    </row>
    <row r="319" spans="2:51" s="12" customFormat="1" ht="12.75" hidden="1" customHeight="1" x14ac:dyDescent="0.15">
      <c r="B319" s="16" t="s">
        <v>256</v>
      </c>
      <c r="C319" s="16" t="str">
        <f t="shared" si="110"/>
        <v>Southern Europe</v>
      </c>
      <c r="D319" s="16" t="str">
        <f t="shared" si="143"/>
        <v>Eastern Europe</v>
      </c>
      <c r="E319" s="16" t="str">
        <f t="shared" si="143"/>
        <v/>
      </c>
      <c r="F319" s="32">
        <v>25370.775222241798</v>
      </c>
      <c r="G319" s="32">
        <f t="shared" si="112"/>
        <v>0</v>
      </c>
      <c r="H319" s="32">
        <f t="shared" si="113"/>
        <v>1133.3619613973317</v>
      </c>
      <c r="I319" s="32">
        <f t="shared" si="114"/>
        <v>0</v>
      </c>
      <c r="J319" s="32">
        <f t="shared" si="115"/>
        <v>140.94941501570622</v>
      </c>
      <c r="K319" s="32">
        <f t="shared" si="116"/>
        <v>0</v>
      </c>
      <c r="L319" s="32">
        <f t="shared" si="117"/>
        <v>0</v>
      </c>
      <c r="M319" s="32">
        <f t="shared" si="132"/>
        <v>1274.311376413038</v>
      </c>
      <c r="N319" s="32">
        <f t="shared" si="118"/>
        <v>0</v>
      </c>
      <c r="O319" s="32">
        <f t="shared" si="119"/>
        <v>4877.915096552184</v>
      </c>
      <c r="P319" s="32">
        <f t="shared" si="120"/>
        <v>0</v>
      </c>
      <c r="Q319" s="32">
        <f t="shared" si="121"/>
        <v>606.63698162909884</v>
      </c>
      <c r="R319" s="32">
        <f t="shared" si="122"/>
        <v>0</v>
      </c>
      <c r="S319" s="32">
        <f t="shared" si="123"/>
        <v>0</v>
      </c>
      <c r="T319" s="32">
        <f t="shared" si="133"/>
        <v>5484.5520781812829</v>
      </c>
      <c r="U319" s="32">
        <f t="shared" si="146"/>
        <v>8916.9168666570258</v>
      </c>
      <c r="V319" s="32">
        <f t="shared" si="146"/>
        <v>8768.0617130970331</v>
      </c>
      <c r="W319" s="32">
        <f t="shared" si="146"/>
        <v>535.65638456701686</v>
      </c>
      <c r="X319" s="32">
        <f t="shared" si="146"/>
        <v>0</v>
      </c>
      <c r="Y319" s="32">
        <f t="shared" si="146"/>
        <v>391.27680548636863</v>
      </c>
      <c r="Z319" s="32">
        <f t="shared" si="135"/>
        <v>-2.1599698811769485E-6</v>
      </c>
      <c r="AA319" s="8"/>
      <c r="AB319" s="32">
        <f t="shared" si="136"/>
        <v>1246.2299094200125</v>
      </c>
      <c r="AC319" s="32">
        <f t="shared" si="137"/>
        <v>12764.559989333089</v>
      </c>
      <c r="AD319" s="32">
        <f t="shared" si="138"/>
        <v>10935.111151277921</v>
      </c>
      <c r="AE319" s="32">
        <f t="shared" si="139"/>
        <v>424.87417221069302</v>
      </c>
      <c r="AF319" s="8"/>
      <c r="AG319" s="32">
        <f t="shared" si="124"/>
        <v>0</v>
      </c>
      <c r="AH319" s="32">
        <f t="shared" si="125"/>
        <v>21563.930993384773</v>
      </c>
      <c r="AI319" s="32">
        <f t="shared" si="126"/>
        <v>0</v>
      </c>
      <c r="AJ319" s="32">
        <f t="shared" si="127"/>
        <v>3806.8442288570263</v>
      </c>
      <c r="AK319" s="32">
        <f t="shared" si="140"/>
        <v>0</v>
      </c>
      <c r="AL319" s="32">
        <f t="shared" si="144"/>
        <v>0</v>
      </c>
      <c r="AN319" s="39">
        <f t="shared" si="128"/>
        <v>0.18</v>
      </c>
      <c r="AO319" s="39">
        <f t="shared" si="129"/>
        <v>0.43</v>
      </c>
      <c r="AP319" s="39">
        <f t="shared" si="130"/>
        <v>0.39</v>
      </c>
      <c r="AR319" s="51">
        <f t="shared" si="145"/>
        <v>987.2193740726309</v>
      </c>
      <c r="AS319" s="51">
        <f t="shared" si="145"/>
        <v>2358.3573936179514</v>
      </c>
      <c r="AT319" s="51">
        <f t="shared" si="145"/>
        <v>2138.9753104907004</v>
      </c>
    </row>
    <row r="320" spans="2:51" s="12" customFormat="1" ht="12.75" hidden="1" customHeight="1" x14ac:dyDescent="0.15">
      <c r="B320" s="16" t="s">
        <v>257</v>
      </c>
      <c r="C320" s="16" t="str">
        <f t="shared" si="110"/>
        <v>South-eastern Asia</v>
      </c>
      <c r="D320" s="16" t="str">
        <f t="shared" si="143"/>
        <v>Asia (Sans Japan)</v>
      </c>
      <c r="E320" s="16" t="str">
        <f t="shared" si="143"/>
        <v/>
      </c>
      <c r="F320" s="32">
        <v>14985.443274080701</v>
      </c>
      <c r="G320" s="32">
        <f t="shared" si="112"/>
        <v>0</v>
      </c>
      <c r="H320" s="32">
        <f t="shared" si="113"/>
        <v>0</v>
      </c>
      <c r="I320" s="32">
        <f t="shared" si="114"/>
        <v>0</v>
      </c>
      <c r="J320" s="32">
        <f t="shared" si="115"/>
        <v>0</v>
      </c>
      <c r="K320" s="32">
        <f t="shared" si="116"/>
        <v>0</v>
      </c>
      <c r="L320" s="32">
        <f t="shared" si="117"/>
        <v>0</v>
      </c>
      <c r="M320" s="32">
        <f t="shared" si="132"/>
        <v>0</v>
      </c>
      <c r="N320" s="32">
        <f t="shared" si="118"/>
        <v>0</v>
      </c>
      <c r="O320" s="32">
        <f t="shared" si="119"/>
        <v>0</v>
      </c>
      <c r="P320" s="32">
        <f t="shared" si="120"/>
        <v>0</v>
      </c>
      <c r="Q320" s="32">
        <f t="shared" si="121"/>
        <v>0</v>
      </c>
      <c r="R320" s="32">
        <f t="shared" si="122"/>
        <v>0</v>
      </c>
      <c r="S320" s="32">
        <f t="shared" si="123"/>
        <v>0</v>
      </c>
      <c r="T320" s="32">
        <f t="shared" si="133"/>
        <v>0</v>
      </c>
      <c r="U320" s="32">
        <f t="shared" si="146"/>
        <v>5822.7924180614391</v>
      </c>
      <c r="V320" s="32">
        <f t="shared" si="146"/>
        <v>4758.8277300942191</v>
      </c>
      <c r="W320" s="32">
        <f t="shared" si="146"/>
        <v>212.86154881496441</v>
      </c>
      <c r="X320" s="32">
        <f t="shared" si="146"/>
        <v>0</v>
      </c>
      <c r="Y320" s="32">
        <f t="shared" si="146"/>
        <v>372.56741833031452</v>
      </c>
      <c r="Z320" s="32">
        <f t="shared" si="135"/>
        <v>3818.3941587797635</v>
      </c>
      <c r="AA320" s="8"/>
      <c r="AB320" s="32">
        <f t="shared" si="136"/>
        <v>600.19426041841416</v>
      </c>
      <c r="AC320" s="32">
        <f t="shared" si="137"/>
        <v>12240.199961423861</v>
      </c>
      <c r="AD320" s="32">
        <f t="shared" si="138"/>
        <v>2142.5000131130191</v>
      </c>
      <c r="AE320" s="32">
        <f t="shared" si="139"/>
        <v>2.5490391254425</v>
      </c>
      <c r="AF320" s="8"/>
      <c r="AG320" s="32">
        <f t="shared" si="124"/>
        <v>0</v>
      </c>
      <c r="AH320" s="32">
        <f t="shared" si="125"/>
        <v>0</v>
      </c>
      <c r="AI320" s="32">
        <f t="shared" si="126"/>
        <v>0</v>
      </c>
      <c r="AJ320" s="32">
        <f t="shared" si="127"/>
        <v>0</v>
      </c>
      <c r="AK320" s="32">
        <f t="shared" si="140"/>
        <v>0</v>
      </c>
      <c r="AL320" s="32">
        <f t="shared" si="144"/>
        <v>0</v>
      </c>
      <c r="AN320" s="39">
        <f t="shared" si="128"/>
        <v>0.28000000000000003</v>
      </c>
      <c r="AO320" s="39">
        <f t="shared" si="129"/>
        <v>0.55000000000000004</v>
      </c>
      <c r="AP320" s="39">
        <f t="shared" si="130"/>
        <v>0.17</v>
      </c>
      <c r="AR320" s="51">
        <f t="shared" si="145"/>
        <v>0</v>
      </c>
      <c r="AS320" s="51">
        <f t="shared" si="145"/>
        <v>0</v>
      </c>
      <c r="AT320" s="51">
        <f t="shared" si="145"/>
        <v>0</v>
      </c>
      <c r="AV320" s="7"/>
      <c r="AW320" s="7"/>
      <c r="AX320" s="7"/>
      <c r="AY320" s="7"/>
    </row>
    <row r="321" spans="2:51" s="12" customFormat="1" ht="12.75" hidden="1" customHeight="1" x14ac:dyDescent="0.15">
      <c r="B321" s="16" t="s">
        <v>258</v>
      </c>
      <c r="C321" s="16" t="str">
        <f t="shared" si="110"/>
        <v>Gulf of Guinea</v>
      </c>
      <c r="D321" s="16" t="str">
        <f t="shared" si="143"/>
        <v>Middle East and Africa</v>
      </c>
      <c r="E321" s="16" t="str">
        <f t="shared" si="143"/>
        <v/>
      </c>
      <c r="F321" s="32">
        <v>57404.572236597502</v>
      </c>
      <c r="G321" s="32">
        <f t="shared" si="112"/>
        <v>46.108840506200551</v>
      </c>
      <c r="H321" s="32">
        <f t="shared" si="113"/>
        <v>0</v>
      </c>
      <c r="I321" s="32">
        <f t="shared" si="114"/>
        <v>27.269320525277184</v>
      </c>
      <c r="J321" s="32">
        <f t="shared" si="115"/>
        <v>0</v>
      </c>
      <c r="K321" s="32">
        <f t="shared" si="116"/>
        <v>0</v>
      </c>
      <c r="L321" s="32">
        <f t="shared" si="117"/>
        <v>0</v>
      </c>
      <c r="M321" s="32">
        <f t="shared" si="132"/>
        <v>73.378161031477731</v>
      </c>
      <c r="N321" s="32">
        <f t="shared" si="118"/>
        <v>11503.285401074771</v>
      </c>
      <c r="O321" s="32">
        <f t="shared" si="119"/>
        <v>0</v>
      </c>
      <c r="P321" s="32">
        <f t="shared" si="120"/>
        <v>6803.1807621244807</v>
      </c>
      <c r="Q321" s="32">
        <f t="shared" si="121"/>
        <v>0</v>
      </c>
      <c r="R321" s="32">
        <f t="shared" si="122"/>
        <v>0</v>
      </c>
      <c r="S321" s="32">
        <f t="shared" si="123"/>
        <v>0</v>
      </c>
      <c r="T321" s="32">
        <f t="shared" si="133"/>
        <v>18306.466163199249</v>
      </c>
      <c r="U321" s="32">
        <f t="shared" si="146"/>
        <v>12353.30066798077</v>
      </c>
      <c r="V321" s="32">
        <f t="shared" si="146"/>
        <v>24945.223057719675</v>
      </c>
      <c r="W321" s="32">
        <f t="shared" si="146"/>
        <v>1437.6931805150462</v>
      </c>
      <c r="X321" s="32">
        <f t="shared" si="146"/>
        <v>8.5551834106444957E-2</v>
      </c>
      <c r="Y321" s="32">
        <f t="shared" si="146"/>
        <v>255.05959842300413</v>
      </c>
      <c r="Z321" s="32">
        <f t="shared" si="135"/>
        <v>33.365855894175183</v>
      </c>
      <c r="AA321" s="8"/>
      <c r="AB321" s="32">
        <f t="shared" si="136"/>
        <v>47717.265161335352</v>
      </c>
      <c r="AC321" s="32">
        <f t="shared" si="137"/>
        <v>9623.1500775813893</v>
      </c>
      <c r="AD321" s="32">
        <f t="shared" si="138"/>
        <v>0</v>
      </c>
      <c r="AE321" s="32">
        <f t="shared" si="139"/>
        <v>64.156997680664006</v>
      </c>
      <c r="AF321" s="8"/>
      <c r="AG321" s="32">
        <f t="shared" si="124"/>
        <v>39336.712743417389</v>
      </c>
      <c r="AH321" s="32">
        <f t="shared" si="125"/>
        <v>0</v>
      </c>
      <c r="AI321" s="32">
        <f t="shared" si="126"/>
        <v>18067.85949318012</v>
      </c>
      <c r="AJ321" s="32">
        <f t="shared" si="127"/>
        <v>0</v>
      </c>
      <c r="AK321" s="32">
        <f t="shared" si="140"/>
        <v>0</v>
      </c>
      <c r="AL321" s="32">
        <f t="shared" si="144"/>
        <v>0</v>
      </c>
      <c r="AN321" s="39">
        <f t="shared" si="128"/>
        <v>0.31</v>
      </c>
      <c r="AO321" s="39">
        <f t="shared" si="129"/>
        <v>0.56999999999999995</v>
      </c>
      <c r="AP321" s="39">
        <f t="shared" si="130"/>
        <v>0.12</v>
      </c>
      <c r="AR321" s="51">
        <f t="shared" si="145"/>
        <v>5675.004510591767</v>
      </c>
      <c r="AS321" s="51">
        <f t="shared" si="145"/>
        <v>10434.685713023571</v>
      </c>
      <c r="AT321" s="51">
        <f t="shared" si="145"/>
        <v>2196.7759395839098</v>
      </c>
    </row>
    <row r="322" spans="2:51" s="12" customFormat="1" ht="12.75" hidden="1" customHeight="1" x14ac:dyDescent="0.15">
      <c r="B322" s="16" t="s">
        <v>259</v>
      </c>
      <c r="C322" s="16" t="str">
        <f t="shared" si="110"/>
        <v>Pacific Islands</v>
      </c>
      <c r="D322" s="16" t="str">
        <f t="shared" si="143"/>
        <v/>
      </c>
      <c r="E322" s="16" t="str">
        <f t="shared" si="143"/>
        <v/>
      </c>
      <c r="F322" s="32">
        <v>20.390908718109099</v>
      </c>
      <c r="G322" s="32">
        <f t="shared" si="112"/>
        <v>0</v>
      </c>
      <c r="H322" s="32">
        <f t="shared" si="113"/>
        <v>0</v>
      </c>
      <c r="I322" s="32">
        <f t="shared" si="114"/>
        <v>0</v>
      </c>
      <c r="J322" s="32">
        <f t="shared" si="115"/>
        <v>0</v>
      </c>
      <c r="K322" s="32">
        <f t="shared" si="116"/>
        <v>0</v>
      </c>
      <c r="L322" s="32">
        <f t="shared" si="117"/>
        <v>0</v>
      </c>
      <c r="M322" s="32">
        <f t="shared" si="132"/>
        <v>0</v>
      </c>
      <c r="N322" s="32">
        <f t="shared" si="118"/>
        <v>0</v>
      </c>
      <c r="O322" s="32">
        <f t="shared" si="119"/>
        <v>0</v>
      </c>
      <c r="P322" s="32">
        <f t="shared" si="120"/>
        <v>0</v>
      </c>
      <c r="Q322" s="32">
        <f t="shared" si="121"/>
        <v>0</v>
      </c>
      <c r="R322" s="32">
        <f t="shared" si="122"/>
        <v>0</v>
      </c>
      <c r="S322" s="32">
        <f t="shared" si="123"/>
        <v>0</v>
      </c>
      <c r="T322" s="32">
        <f t="shared" si="133"/>
        <v>0</v>
      </c>
      <c r="U322" s="32">
        <f t="shared" si="146"/>
        <v>5.4520113014860758</v>
      </c>
      <c r="V322" s="32">
        <f t="shared" si="146"/>
        <v>6.4149081268885917</v>
      </c>
      <c r="W322" s="32">
        <f t="shared" si="146"/>
        <v>0.64652234959439625</v>
      </c>
      <c r="X322" s="32">
        <f t="shared" si="146"/>
        <v>0</v>
      </c>
      <c r="Y322" s="32">
        <f t="shared" si="146"/>
        <v>0.67316019456180154</v>
      </c>
      <c r="Z322" s="32">
        <f t="shared" si="135"/>
        <v>7.2043067455782328</v>
      </c>
      <c r="AA322" s="8"/>
      <c r="AB322" s="32">
        <f t="shared" si="136"/>
        <v>0</v>
      </c>
      <c r="AC322" s="32">
        <f t="shared" si="137"/>
        <v>0</v>
      </c>
      <c r="AD322" s="32">
        <f t="shared" si="138"/>
        <v>0</v>
      </c>
      <c r="AE322" s="32">
        <f t="shared" si="139"/>
        <v>20.390908718109099</v>
      </c>
      <c r="AF322" s="8"/>
      <c r="AG322" s="32">
        <f t="shared" si="124"/>
        <v>0</v>
      </c>
      <c r="AH322" s="32">
        <f t="shared" si="125"/>
        <v>0</v>
      </c>
      <c r="AI322" s="32">
        <f t="shared" si="126"/>
        <v>0</v>
      </c>
      <c r="AJ322" s="32">
        <f t="shared" si="127"/>
        <v>0</v>
      </c>
      <c r="AK322" s="32">
        <f t="shared" si="140"/>
        <v>0</v>
      </c>
      <c r="AL322" s="32">
        <f t="shared" si="144"/>
        <v>0</v>
      </c>
      <c r="AN322" s="39">
        <f t="shared" si="128"/>
        <v>0.31</v>
      </c>
      <c r="AO322" s="39">
        <f t="shared" si="129"/>
        <v>0.55000000000000004</v>
      </c>
      <c r="AP322" s="39">
        <f t="shared" si="130"/>
        <v>0.14000000000000001</v>
      </c>
      <c r="AR322" s="51">
        <f t="shared" si="145"/>
        <v>0</v>
      </c>
      <c r="AS322" s="51">
        <f t="shared" si="145"/>
        <v>0</v>
      </c>
      <c r="AT322" s="51">
        <f t="shared" si="145"/>
        <v>0</v>
      </c>
      <c r="AV322" s="7"/>
      <c r="AW322" s="7"/>
      <c r="AX322" s="7"/>
      <c r="AY322" s="7"/>
    </row>
    <row r="323" spans="2:51" s="12" customFormat="1" ht="12.75" hidden="1" customHeight="1" x14ac:dyDescent="0.15">
      <c r="B323" s="16" t="s">
        <v>260</v>
      </c>
      <c r="C323" s="16" t="str">
        <f t="shared" si="110"/>
        <v>Pacific Islands</v>
      </c>
      <c r="D323" s="16" t="str">
        <f t="shared" si="143"/>
        <v/>
      </c>
      <c r="E323" s="16" t="str">
        <f t="shared" si="143"/>
        <v/>
      </c>
      <c r="F323" s="32">
        <v>667.70917153358403</v>
      </c>
      <c r="G323" s="32">
        <f t="shared" si="112"/>
        <v>0</v>
      </c>
      <c r="H323" s="32">
        <f t="shared" si="113"/>
        <v>0</v>
      </c>
      <c r="I323" s="32">
        <f t="shared" si="114"/>
        <v>0</v>
      </c>
      <c r="J323" s="32">
        <f t="shared" si="115"/>
        <v>0</v>
      </c>
      <c r="K323" s="32">
        <f t="shared" si="116"/>
        <v>0</v>
      </c>
      <c r="L323" s="32">
        <f t="shared" si="117"/>
        <v>0</v>
      </c>
      <c r="M323" s="32">
        <f t="shared" si="132"/>
        <v>0</v>
      </c>
      <c r="N323" s="32">
        <f t="shared" si="118"/>
        <v>0</v>
      </c>
      <c r="O323" s="32">
        <f t="shared" si="119"/>
        <v>0</v>
      </c>
      <c r="P323" s="32">
        <f t="shared" si="120"/>
        <v>0</v>
      </c>
      <c r="Q323" s="32">
        <f t="shared" si="121"/>
        <v>0</v>
      </c>
      <c r="R323" s="32">
        <f t="shared" si="122"/>
        <v>0</v>
      </c>
      <c r="S323" s="32">
        <f t="shared" si="123"/>
        <v>0</v>
      </c>
      <c r="T323" s="32">
        <f t="shared" si="133"/>
        <v>0</v>
      </c>
      <c r="U323" s="32">
        <f t="shared" si="146"/>
        <v>178.52848049258421</v>
      </c>
      <c r="V323" s="32">
        <f t="shared" si="146"/>
        <v>210.05895568866228</v>
      </c>
      <c r="W323" s="32">
        <f t="shared" si="146"/>
        <v>21.170655432449607</v>
      </c>
      <c r="X323" s="32">
        <f t="shared" si="146"/>
        <v>0</v>
      </c>
      <c r="Y323" s="32">
        <f t="shared" si="146"/>
        <v>22.042923247509282</v>
      </c>
      <c r="Z323" s="32">
        <f t="shared" si="135"/>
        <v>235.9081566723786</v>
      </c>
      <c r="AA323" s="8"/>
      <c r="AB323" s="32">
        <f t="shared" si="136"/>
        <v>500.57838362455283</v>
      </c>
      <c r="AC323" s="32">
        <f t="shared" si="137"/>
        <v>100.69861102104184</v>
      </c>
      <c r="AD323" s="32">
        <f t="shared" si="138"/>
        <v>56.739308416843315</v>
      </c>
      <c r="AE323" s="32">
        <f t="shared" si="139"/>
        <v>9.6928684711456299</v>
      </c>
      <c r="AF323" s="8"/>
      <c r="AG323" s="32">
        <f t="shared" si="124"/>
        <v>0</v>
      </c>
      <c r="AH323" s="32">
        <f t="shared" si="125"/>
        <v>0</v>
      </c>
      <c r="AI323" s="32">
        <f t="shared" si="126"/>
        <v>0</v>
      </c>
      <c r="AJ323" s="32">
        <f t="shared" si="127"/>
        <v>0</v>
      </c>
      <c r="AK323" s="32">
        <f t="shared" si="140"/>
        <v>0</v>
      </c>
      <c r="AL323" s="32">
        <f t="shared" si="144"/>
        <v>0</v>
      </c>
      <c r="AN323" s="39">
        <f t="shared" si="128"/>
        <v>0.31</v>
      </c>
      <c r="AO323" s="39">
        <f t="shared" si="129"/>
        <v>0.55000000000000004</v>
      </c>
      <c r="AP323" s="39">
        <f t="shared" si="130"/>
        <v>0.14000000000000001</v>
      </c>
      <c r="AR323" s="51">
        <f t="shared" si="145"/>
        <v>0</v>
      </c>
      <c r="AS323" s="51">
        <f t="shared" si="145"/>
        <v>0</v>
      </c>
      <c r="AT323" s="51">
        <f t="shared" si="145"/>
        <v>0</v>
      </c>
    </row>
    <row r="324" spans="2:51" s="12" customFormat="1" ht="12.75" hidden="1" customHeight="1" x14ac:dyDescent="0.15">
      <c r="B324" s="16" t="s">
        <v>261</v>
      </c>
      <c r="C324" s="16" t="str">
        <f t="shared" si="110"/>
        <v>Caribbean</v>
      </c>
      <c r="D324" s="16" t="str">
        <f t="shared" si="143"/>
        <v>Latin America</v>
      </c>
      <c r="E324" s="16" t="str">
        <f t="shared" si="143"/>
        <v/>
      </c>
      <c r="F324" s="32">
        <v>5211.56298607587</v>
      </c>
      <c r="G324" s="32">
        <f t="shared" si="112"/>
        <v>30.095442175684308</v>
      </c>
      <c r="H324" s="32">
        <f t="shared" si="113"/>
        <v>0</v>
      </c>
      <c r="I324" s="32">
        <f t="shared" si="114"/>
        <v>0</v>
      </c>
      <c r="J324" s="32">
        <f t="shared" si="115"/>
        <v>0</v>
      </c>
      <c r="K324" s="32">
        <f t="shared" si="116"/>
        <v>0</v>
      </c>
      <c r="L324" s="32">
        <f t="shared" si="117"/>
        <v>0</v>
      </c>
      <c r="M324" s="32">
        <f t="shared" si="132"/>
        <v>30.095442175684308</v>
      </c>
      <c r="N324" s="32">
        <f t="shared" si="118"/>
        <v>1103.3475235623544</v>
      </c>
      <c r="O324" s="32">
        <f t="shared" si="119"/>
        <v>0</v>
      </c>
      <c r="P324" s="32">
        <f t="shared" si="120"/>
        <v>0</v>
      </c>
      <c r="Q324" s="32">
        <f t="shared" si="121"/>
        <v>0</v>
      </c>
      <c r="R324" s="32">
        <f t="shared" si="122"/>
        <v>0</v>
      </c>
      <c r="S324" s="32">
        <f t="shared" si="123"/>
        <v>0</v>
      </c>
      <c r="T324" s="32">
        <f t="shared" si="133"/>
        <v>1103.3475235623544</v>
      </c>
      <c r="U324" s="32">
        <f t="shared" si="146"/>
        <v>2118.5925232966811</v>
      </c>
      <c r="V324" s="32">
        <f t="shared" si="146"/>
        <v>843.02241121717668</v>
      </c>
      <c r="W324" s="32">
        <f t="shared" si="146"/>
        <v>211.54945057373476</v>
      </c>
      <c r="X324" s="32">
        <f t="shared" si="146"/>
        <v>0.4065255737304681</v>
      </c>
      <c r="Y324" s="32">
        <f t="shared" si="146"/>
        <v>286.42859127044619</v>
      </c>
      <c r="Z324" s="32">
        <f t="shared" si="135"/>
        <v>618.12051840606182</v>
      </c>
      <c r="AA324" s="8"/>
      <c r="AB324" s="32">
        <f t="shared" si="136"/>
        <v>3515.0777671933147</v>
      </c>
      <c r="AC324" s="32">
        <f t="shared" si="137"/>
        <v>1545.42946010828</v>
      </c>
      <c r="AD324" s="32">
        <f t="shared" si="138"/>
        <v>148.51712691783899</v>
      </c>
      <c r="AE324" s="32">
        <f t="shared" si="139"/>
        <v>2.5386318564414898</v>
      </c>
      <c r="AF324" s="8"/>
      <c r="AG324" s="32">
        <f t="shared" si="124"/>
        <v>5211.56298607587</v>
      </c>
      <c r="AH324" s="32">
        <f t="shared" si="125"/>
        <v>0</v>
      </c>
      <c r="AI324" s="32">
        <f t="shared" si="126"/>
        <v>0</v>
      </c>
      <c r="AJ324" s="32">
        <f t="shared" si="127"/>
        <v>0</v>
      </c>
      <c r="AK324" s="32">
        <f t="shared" si="140"/>
        <v>0</v>
      </c>
      <c r="AL324" s="32">
        <f t="shared" si="144"/>
        <v>0</v>
      </c>
      <c r="AN324" s="39">
        <f t="shared" si="128"/>
        <v>0.4</v>
      </c>
      <c r="AO324" s="39">
        <f t="shared" si="129"/>
        <v>0.56000000000000005</v>
      </c>
      <c r="AP324" s="39">
        <f t="shared" si="130"/>
        <v>0.04</v>
      </c>
      <c r="AR324" s="51">
        <f t="shared" si="145"/>
        <v>441.33900942494176</v>
      </c>
      <c r="AS324" s="51">
        <f t="shared" si="145"/>
        <v>617.87461319491854</v>
      </c>
      <c r="AT324" s="51">
        <f t="shared" si="145"/>
        <v>44.133900942494172</v>
      </c>
      <c r="AV324" s="7"/>
      <c r="AW324" s="7"/>
      <c r="AX324" s="7"/>
      <c r="AY324" s="7"/>
    </row>
    <row r="325" spans="2:51" s="12" customFormat="1" ht="12.75" hidden="1" customHeight="1" x14ac:dyDescent="0.15">
      <c r="B325" s="16" t="s">
        <v>262</v>
      </c>
      <c r="C325" s="16" t="str">
        <f t="shared" si="110"/>
        <v>Northern Africa</v>
      </c>
      <c r="D325" s="16" t="str">
        <f t="shared" si="143"/>
        <v>Middle East and Africa</v>
      </c>
      <c r="E325" s="16" t="str">
        <f t="shared" si="143"/>
        <v/>
      </c>
      <c r="F325" s="32">
        <v>155258.39429014901</v>
      </c>
      <c r="G325" s="32">
        <f t="shared" si="112"/>
        <v>0</v>
      </c>
      <c r="H325" s="32">
        <f t="shared" si="113"/>
        <v>0</v>
      </c>
      <c r="I325" s="32">
        <f t="shared" si="114"/>
        <v>1139.332481905484</v>
      </c>
      <c r="J325" s="32">
        <f t="shared" si="115"/>
        <v>2351.4399654867243</v>
      </c>
      <c r="K325" s="32">
        <f t="shared" si="116"/>
        <v>311.31494698293108</v>
      </c>
      <c r="L325" s="32">
        <f t="shared" si="117"/>
        <v>0</v>
      </c>
      <c r="M325" s="32">
        <f t="shared" si="132"/>
        <v>3802.087394375139</v>
      </c>
      <c r="N325" s="32">
        <f t="shared" si="118"/>
        <v>0</v>
      </c>
      <c r="O325" s="32">
        <f t="shared" si="119"/>
        <v>0</v>
      </c>
      <c r="P325" s="32">
        <f t="shared" si="120"/>
        <v>4488.572072127673</v>
      </c>
      <c r="Q325" s="32">
        <f t="shared" si="121"/>
        <v>9263.8522345263482</v>
      </c>
      <c r="R325" s="32">
        <f t="shared" si="122"/>
        <v>1226.4721658127999</v>
      </c>
      <c r="S325" s="32">
        <f t="shared" si="123"/>
        <v>0</v>
      </c>
      <c r="T325" s="32">
        <f t="shared" si="133"/>
        <v>14978.896472466822</v>
      </c>
      <c r="U325" s="32">
        <f t="shared" si="146"/>
        <v>4926.5210978547602</v>
      </c>
      <c r="V325" s="32">
        <f t="shared" si="146"/>
        <v>40031.076087397101</v>
      </c>
      <c r="W325" s="32">
        <f t="shared" si="146"/>
        <v>3062.873331850049</v>
      </c>
      <c r="X325" s="32">
        <f t="shared" si="146"/>
        <v>85463.56911594767</v>
      </c>
      <c r="Y325" s="32">
        <f t="shared" si="146"/>
        <v>1199.9843348693983</v>
      </c>
      <c r="Z325" s="32">
        <f t="shared" si="135"/>
        <v>1793.3864553880703</v>
      </c>
      <c r="AA325" s="8"/>
      <c r="AB325" s="32">
        <f t="shared" si="136"/>
        <v>83133.552557289571</v>
      </c>
      <c r="AC325" s="32">
        <f t="shared" si="137"/>
        <v>66870.628607571096</v>
      </c>
      <c r="AD325" s="32">
        <f t="shared" si="138"/>
        <v>5113.9305299520456</v>
      </c>
      <c r="AE325" s="32">
        <f t="shared" si="139"/>
        <v>140.28259533643686</v>
      </c>
      <c r="AF325" s="8"/>
      <c r="AG325" s="32">
        <f t="shared" si="124"/>
        <v>0</v>
      </c>
      <c r="AH325" s="32">
        <f t="shared" si="125"/>
        <v>0</v>
      </c>
      <c r="AI325" s="32">
        <f t="shared" si="126"/>
        <v>17345.095189949152</v>
      </c>
      <c r="AJ325" s="32">
        <f t="shared" si="127"/>
        <v>31750.776355839487</v>
      </c>
      <c r="AK325" s="32">
        <f t="shared" si="140"/>
        <v>106162.5382701998</v>
      </c>
      <c r="AL325" s="32">
        <f t="shared" si="144"/>
        <v>0</v>
      </c>
      <c r="AN325" s="39">
        <f t="shared" si="128"/>
        <v>0.16</v>
      </c>
      <c r="AO325" s="39">
        <f t="shared" si="129"/>
        <v>0.49</v>
      </c>
      <c r="AP325" s="39">
        <f t="shared" si="130"/>
        <v>0.35</v>
      </c>
      <c r="AR325" s="51">
        <f t="shared" si="145"/>
        <v>2396.6234355946917</v>
      </c>
      <c r="AS325" s="51">
        <f t="shared" si="145"/>
        <v>7339.6592715087427</v>
      </c>
      <c r="AT325" s="51">
        <f t="shared" si="145"/>
        <v>5242.6137653633878</v>
      </c>
    </row>
    <row r="326" spans="2:51" s="12" customFormat="1" ht="12.75" hidden="1" customHeight="1" x14ac:dyDescent="0.15">
      <c r="B326" s="16" t="s">
        <v>263</v>
      </c>
      <c r="C326" s="16" t="str">
        <f t="shared" si="110"/>
        <v>Western Asia</v>
      </c>
      <c r="D326" s="16" t="str">
        <f t="shared" ref="D326:E341" si="147">IF(D529&lt;&gt;"",D529,"")</f>
        <v>OECD90</v>
      </c>
      <c r="E326" s="16" t="str">
        <f t="shared" si="147"/>
        <v/>
      </c>
      <c r="F326" s="32">
        <v>780142.44131982303</v>
      </c>
      <c r="G326" s="32">
        <f t="shared" si="112"/>
        <v>0</v>
      </c>
      <c r="H326" s="32">
        <f t="shared" si="113"/>
        <v>1587.1472397776236</v>
      </c>
      <c r="I326" s="32">
        <f t="shared" si="114"/>
        <v>7708.528035901486</v>
      </c>
      <c r="J326" s="32">
        <f t="shared" si="115"/>
        <v>32078.084696972939</v>
      </c>
      <c r="K326" s="32">
        <f t="shared" si="116"/>
        <v>0</v>
      </c>
      <c r="L326" s="32">
        <f t="shared" si="117"/>
        <v>0</v>
      </c>
      <c r="M326" s="32">
        <f t="shared" si="132"/>
        <v>41373.759972652049</v>
      </c>
      <c r="N326" s="32">
        <f t="shared" si="118"/>
        <v>0</v>
      </c>
      <c r="O326" s="32">
        <f t="shared" si="119"/>
        <v>8606.1838900951589</v>
      </c>
      <c r="P326" s="32">
        <f t="shared" si="120"/>
        <v>41798.900654117846</v>
      </c>
      <c r="Q326" s="32">
        <f t="shared" si="121"/>
        <v>173940.94815228163</v>
      </c>
      <c r="R326" s="32">
        <f t="shared" si="122"/>
        <v>0</v>
      </c>
      <c r="S326" s="32">
        <f t="shared" si="123"/>
        <v>0</v>
      </c>
      <c r="T326" s="32">
        <f t="shared" si="133"/>
        <v>224346.03269649466</v>
      </c>
      <c r="U326" s="32">
        <f t="shared" si="146"/>
        <v>99661.893386975687</v>
      </c>
      <c r="V326" s="32">
        <f t="shared" si="146"/>
        <v>376238.96907772479</v>
      </c>
      <c r="W326" s="32">
        <f t="shared" si="146"/>
        <v>13850.418669598441</v>
      </c>
      <c r="X326" s="32">
        <f t="shared" si="146"/>
        <v>8460.2528972908476</v>
      </c>
      <c r="Y326" s="32">
        <f t="shared" si="146"/>
        <v>10598.564056421652</v>
      </c>
      <c r="Z326" s="32">
        <f t="shared" si="135"/>
        <v>5612.5505626648664</v>
      </c>
      <c r="AA326" s="8"/>
      <c r="AB326" s="32">
        <f t="shared" si="136"/>
        <v>64792.241776525909</v>
      </c>
      <c r="AC326" s="32">
        <f t="shared" si="137"/>
        <v>433374.111502646</v>
      </c>
      <c r="AD326" s="32">
        <f t="shared" si="138"/>
        <v>273106.33869600238</v>
      </c>
      <c r="AE326" s="32">
        <f t="shared" si="139"/>
        <v>8869.7493446469252</v>
      </c>
      <c r="AF326" s="8"/>
      <c r="AG326" s="32">
        <f t="shared" si="124"/>
        <v>0</v>
      </c>
      <c r="AH326" s="32">
        <f t="shared" si="125"/>
        <v>17427.055896934602</v>
      </c>
      <c r="AI326" s="32">
        <f t="shared" si="126"/>
        <v>131721.20014854224</v>
      </c>
      <c r="AJ326" s="32">
        <f t="shared" si="127"/>
        <v>630994.18527434627</v>
      </c>
      <c r="AK326" s="32">
        <f t="shared" si="140"/>
        <v>0</v>
      </c>
      <c r="AL326" s="32">
        <f t="shared" si="144"/>
        <v>0</v>
      </c>
      <c r="AN326" s="39">
        <f t="shared" si="128"/>
        <v>7.0000000000000007E-2</v>
      </c>
      <c r="AO326" s="39">
        <f t="shared" si="129"/>
        <v>0.57999999999999996</v>
      </c>
      <c r="AP326" s="39">
        <f t="shared" si="130"/>
        <v>0.35</v>
      </c>
      <c r="AR326" s="51">
        <f t="shared" si="145"/>
        <v>15704.222288754627</v>
      </c>
      <c r="AS326" s="51">
        <f t="shared" si="145"/>
        <v>130120.69896396689</v>
      </c>
      <c r="AT326" s="51">
        <f t="shared" si="145"/>
        <v>78521.11144377313</v>
      </c>
      <c r="AV326" s="7"/>
      <c r="AW326" s="7"/>
      <c r="AX326" s="7"/>
      <c r="AY326" s="7"/>
    </row>
    <row r="327" spans="2:51" s="12" customFormat="1" ht="12.75" hidden="1" customHeight="1" x14ac:dyDescent="0.15">
      <c r="B327" s="16" t="s">
        <v>264</v>
      </c>
      <c r="C327" s="16" t="str">
        <f t="shared" si="110"/>
        <v>Central Asia</v>
      </c>
      <c r="D327" s="16" t="str">
        <f t="shared" si="147"/>
        <v>Eastern Europe</v>
      </c>
      <c r="E327" s="16" t="str">
        <f t="shared" si="147"/>
        <v/>
      </c>
      <c r="F327" s="32">
        <v>554371.13780099095</v>
      </c>
      <c r="G327" s="32">
        <f t="shared" si="112"/>
        <v>0</v>
      </c>
      <c r="H327" s="32">
        <f t="shared" si="113"/>
        <v>0</v>
      </c>
      <c r="I327" s="32">
        <f t="shared" si="114"/>
        <v>8438.8023467843523</v>
      </c>
      <c r="J327" s="32">
        <f t="shared" si="115"/>
        <v>136.31382945319558</v>
      </c>
      <c r="K327" s="32">
        <f t="shared" si="116"/>
        <v>8815.4009513899764</v>
      </c>
      <c r="L327" s="32">
        <f t="shared" si="117"/>
        <v>0</v>
      </c>
      <c r="M327" s="32">
        <f t="shared" si="132"/>
        <v>17390.517127627525</v>
      </c>
      <c r="N327" s="32">
        <f t="shared" si="118"/>
        <v>0</v>
      </c>
      <c r="O327" s="32">
        <f t="shared" si="119"/>
        <v>0</v>
      </c>
      <c r="P327" s="32">
        <f t="shared" si="120"/>
        <v>1326.56684038764</v>
      </c>
      <c r="Q327" s="32">
        <f t="shared" si="121"/>
        <v>21.428325798834624</v>
      </c>
      <c r="R327" s="32">
        <f t="shared" si="122"/>
        <v>1385.7675658550932</v>
      </c>
      <c r="S327" s="32">
        <f t="shared" si="123"/>
        <v>0</v>
      </c>
      <c r="T327" s="32">
        <f t="shared" si="133"/>
        <v>2733.7627320415677</v>
      </c>
      <c r="U327" s="32">
        <f t="shared" ref="U327:Y342" si="148">I530*$F530/100</f>
        <v>682.30209774770412</v>
      </c>
      <c r="V327" s="32">
        <f t="shared" si="148"/>
        <v>52620.834402655761</v>
      </c>
      <c r="W327" s="32">
        <f t="shared" si="148"/>
        <v>1644.90570388485</v>
      </c>
      <c r="X327" s="32">
        <f t="shared" si="148"/>
        <v>393764.35305556597</v>
      </c>
      <c r="Y327" s="32">
        <f t="shared" si="148"/>
        <v>1385.2086289430797</v>
      </c>
      <c r="Z327" s="32">
        <f t="shared" si="135"/>
        <v>84149.254052524513</v>
      </c>
      <c r="AA327" s="8"/>
      <c r="AB327" s="32">
        <f t="shared" si="136"/>
        <v>401636.53326743841</v>
      </c>
      <c r="AC327" s="32">
        <f t="shared" si="137"/>
        <v>64749.456033587303</v>
      </c>
      <c r="AD327" s="32">
        <f t="shared" si="138"/>
        <v>3835.892705738539</v>
      </c>
      <c r="AE327" s="32">
        <f t="shared" si="139"/>
        <v>84149.255794227094</v>
      </c>
      <c r="AF327" s="8"/>
      <c r="AG327" s="32">
        <f t="shared" si="124"/>
        <v>0</v>
      </c>
      <c r="AH327" s="32">
        <f t="shared" si="125"/>
        <v>0</v>
      </c>
      <c r="AI327" s="32">
        <f t="shared" si="126"/>
        <v>104447.56927101265</v>
      </c>
      <c r="AJ327" s="32">
        <f t="shared" si="127"/>
        <v>6145.7029965480051</v>
      </c>
      <c r="AK327" s="32">
        <f t="shared" si="140"/>
        <v>443777.8655334303</v>
      </c>
      <c r="AL327" s="32">
        <f t="shared" si="144"/>
        <v>0</v>
      </c>
      <c r="AN327" s="39">
        <f t="shared" si="128"/>
        <v>0.03</v>
      </c>
      <c r="AO327" s="39">
        <f t="shared" si="129"/>
        <v>0.74</v>
      </c>
      <c r="AP327" s="39">
        <f t="shared" si="130"/>
        <v>0.23</v>
      </c>
      <c r="AR327" s="51">
        <f t="shared" si="145"/>
        <v>82.012881961247032</v>
      </c>
      <c r="AS327" s="51">
        <f t="shared" si="145"/>
        <v>2022.98442171076</v>
      </c>
      <c r="AT327" s="51">
        <f t="shared" si="145"/>
        <v>628.7654283695606</v>
      </c>
    </row>
    <row r="328" spans="2:51" s="12" customFormat="1" ht="12.75" hidden="1" customHeight="1" x14ac:dyDescent="0.15">
      <c r="B328" s="16" t="s">
        <v>265</v>
      </c>
      <c r="C328" s="16" t="str">
        <f t="shared" si="110"/>
        <v>Pacific Islands</v>
      </c>
      <c r="D328" s="16" t="str">
        <f t="shared" si="147"/>
        <v/>
      </c>
      <c r="E328" s="16" t="str">
        <f t="shared" si="147"/>
        <v/>
      </c>
      <c r="F328" s="32">
        <v>28.9972863793373</v>
      </c>
      <c r="G328" s="32">
        <f t="shared" si="112"/>
        <v>0</v>
      </c>
      <c r="H328" s="32">
        <f t="shared" si="113"/>
        <v>0</v>
      </c>
      <c r="I328" s="32">
        <f t="shared" si="114"/>
        <v>0</v>
      </c>
      <c r="J328" s="32">
        <f t="shared" si="115"/>
        <v>0</v>
      </c>
      <c r="K328" s="32">
        <f t="shared" si="116"/>
        <v>0</v>
      </c>
      <c r="L328" s="32">
        <f t="shared" si="117"/>
        <v>0</v>
      </c>
      <c r="M328" s="32">
        <f t="shared" si="132"/>
        <v>0</v>
      </c>
      <c r="N328" s="32">
        <f t="shared" si="118"/>
        <v>0</v>
      </c>
      <c r="O328" s="32">
        <f t="shared" si="119"/>
        <v>0</v>
      </c>
      <c r="P328" s="32">
        <f t="shared" si="120"/>
        <v>0</v>
      </c>
      <c r="Q328" s="32">
        <f t="shared" si="121"/>
        <v>0</v>
      </c>
      <c r="R328" s="32">
        <f t="shared" si="122"/>
        <v>0</v>
      </c>
      <c r="S328" s="32">
        <f t="shared" si="123"/>
        <v>0</v>
      </c>
      <c r="T328" s="32">
        <f t="shared" si="133"/>
        <v>0</v>
      </c>
      <c r="U328" s="32">
        <f t="shared" si="148"/>
        <v>7.7531381871261518</v>
      </c>
      <c r="V328" s="32">
        <f t="shared" si="148"/>
        <v>9.1224442531748213</v>
      </c>
      <c r="W328" s="32">
        <f t="shared" si="148"/>
        <v>0.91939961975217099</v>
      </c>
      <c r="X328" s="32">
        <f t="shared" si="148"/>
        <v>0</v>
      </c>
      <c r="Y328" s="32">
        <f t="shared" si="148"/>
        <v>0.95728048272529842</v>
      </c>
      <c r="Z328" s="32">
        <f t="shared" si="135"/>
        <v>10.245023836558858</v>
      </c>
      <c r="AA328" s="8"/>
      <c r="AB328" s="32">
        <f t="shared" si="136"/>
        <v>25.594814300537088</v>
      </c>
      <c r="AC328" s="32">
        <f t="shared" si="137"/>
        <v>0</v>
      </c>
      <c r="AD328" s="32">
        <f t="shared" si="138"/>
        <v>0</v>
      </c>
      <c r="AE328" s="32">
        <f t="shared" si="139"/>
        <v>3.4024720788002001</v>
      </c>
      <c r="AF328" s="8"/>
      <c r="AG328" s="32">
        <f t="shared" si="124"/>
        <v>0</v>
      </c>
      <c r="AH328" s="32">
        <f t="shared" si="125"/>
        <v>0</v>
      </c>
      <c r="AI328" s="32">
        <f t="shared" si="126"/>
        <v>0</v>
      </c>
      <c r="AJ328" s="32">
        <f t="shared" si="127"/>
        <v>0</v>
      </c>
      <c r="AK328" s="32">
        <f t="shared" si="140"/>
        <v>0</v>
      </c>
      <c r="AL328" s="32">
        <f t="shared" si="144"/>
        <v>0</v>
      </c>
      <c r="AN328" s="39">
        <f t="shared" si="128"/>
        <v>0.31</v>
      </c>
      <c r="AO328" s="39">
        <f t="shared" si="129"/>
        <v>0.55000000000000004</v>
      </c>
      <c r="AP328" s="39">
        <f t="shared" si="130"/>
        <v>0.14000000000000001</v>
      </c>
      <c r="AR328" s="51">
        <f t="shared" si="145"/>
        <v>0</v>
      </c>
      <c r="AS328" s="51">
        <f t="shared" si="145"/>
        <v>0</v>
      </c>
      <c r="AT328" s="51">
        <f t="shared" si="145"/>
        <v>0</v>
      </c>
      <c r="AV328" s="7"/>
      <c r="AW328" s="7"/>
      <c r="AX328" s="7"/>
      <c r="AY328" s="7"/>
    </row>
    <row r="329" spans="2:51" s="12" customFormat="1" ht="12.75" hidden="1" customHeight="1" x14ac:dyDescent="0.15">
      <c r="B329" s="16" t="s">
        <v>266</v>
      </c>
      <c r="C329" s="16" t="str">
        <f t="shared" si="110"/>
        <v>Eastern Africa</v>
      </c>
      <c r="D329" s="16" t="str">
        <f t="shared" si="147"/>
        <v>Middle East and Africa</v>
      </c>
      <c r="E329" s="16" t="str">
        <f t="shared" si="147"/>
        <v/>
      </c>
      <c r="F329" s="32">
        <v>242847.72057056401</v>
      </c>
      <c r="G329" s="32">
        <f t="shared" si="112"/>
        <v>88.281975961006879</v>
      </c>
      <c r="H329" s="32">
        <f t="shared" si="113"/>
        <v>0</v>
      </c>
      <c r="I329" s="32">
        <f t="shared" si="114"/>
        <v>0</v>
      </c>
      <c r="J329" s="32">
        <f t="shared" si="115"/>
        <v>2.8390204363540148</v>
      </c>
      <c r="K329" s="32">
        <f t="shared" si="116"/>
        <v>0</v>
      </c>
      <c r="L329" s="32">
        <f t="shared" si="117"/>
        <v>0</v>
      </c>
      <c r="M329" s="32">
        <f t="shared" si="132"/>
        <v>91.120996397360898</v>
      </c>
      <c r="N329" s="32">
        <f t="shared" si="118"/>
        <v>69506.664445731658</v>
      </c>
      <c r="O329" s="32">
        <f t="shared" si="119"/>
        <v>0</v>
      </c>
      <c r="P329" s="32">
        <f t="shared" si="120"/>
        <v>0</v>
      </c>
      <c r="Q329" s="32">
        <f t="shared" si="121"/>
        <v>2235.2336213157701</v>
      </c>
      <c r="R329" s="32">
        <f t="shared" si="122"/>
        <v>0</v>
      </c>
      <c r="S329" s="32">
        <f t="shared" si="123"/>
        <v>0</v>
      </c>
      <c r="T329" s="32">
        <f t="shared" si="133"/>
        <v>71741.898067047427</v>
      </c>
      <c r="U329" s="32">
        <f t="shared" si="148"/>
        <v>40785.846301329097</v>
      </c>
      <c r="V329" s="32">
        <f t="shared" si="148"/>
        <v>86500.685333793299</v>
      </c>
      <c r="W329" s="32">
        <f t="shared" si="148"/>
        <v>6421.0713097643638</v>
      </c>
      <c r="X329" s="32">
        <f t="shared" si="148"/>
        <v>0</v>
      </c>
      <c r="Y329" s="32">
        <f t="shared" si="148"/>
        <v>37307.098603045692</v>
      </c>
      <c r="Z329" s="32">
        <f t="shared" si="135"/>
        <v>-4.0813261875882745E-5</v>
      </c>
      <c r="AA329" s="8"/>
      <c r="AB329" s="32">
        <f t="shared" si="136"/>
        <v>76790.373129308166</v>
      </c>
      <c r="AC329" s="32">
        <f t="shared" si="137"/>
        <v>115982.6988434791</v>
      </c>
      <c r="AD329" s="32">
        <f t="shared" si="138"/>
        <v>12297.0717870593</v>
      </c>
      <c r="AE329" s="32">
        <f t="shared" si="139"/>
        <v>37777.576810717503</v>
      </c>
      <c r="AF329" s="8"/>
      <c r="AG329" s="32">
        <f t="shared" si="124"/>
        <v>236398.65650309209</v>
      </c>
      <c r="AH329" s="32">
        <f t="shared" si="125"/>
        <v>0</v>
      </c>
      <c r="AI329" s="32">
        <f t="shared" si="126"/>
        <v>0</v>
      </c>
      <c r="AJ329" s="32">
        <f t="shared" si="127"/>
        <v>6449.0640674718979</v>
      </c>
      <c r="AK329" s="32">
        <f t="shared" si="140"/>
        <v>0</v>
      </c>
      <c r="AL329" s="32">
        <f t="shared" si="144"/>
        <v>0</v>
      </c>
      <c r="AN329" s="39">
        <f t="shared" si="128"/>
        <v>0.36</v>
      </c>
      <c r="AO329" s="39">
        <f t="shared" si="129"/>
        <v>0.49</v>
      </c>
      <c r="AP329" s="39">
        <f t="shared" si="130"/>
        <v>0.14000000000000001</v>
      </c>
      <c r="AR329" s="51">
        <f t="shared" si="145"/>
        <v>25827.083304137072</v>
      </c>
      <c r="AS329" s="51">
        <f t="shared" si="145"/>
        <v>35153.530052853239</v>
      </c>
      <c r="AT329" s="51">
        <f t="shared" si="145"/>
        <v>10043.86572938664</v>
      </c>
    </row>
    <row r="330" spans="2:51" s="12" customFormat="1" ht="12.75" hidden="1" customHeight="1" x14ac:dyDescent="0.15">
      <c r="B330" s="16" t="s">
        <v>267</v>
      </c>
      <c r="C330" s="16" t="str">
        <f t="shared" si="110"/>
        <v>Eastern Europe</v>
      </c>
      <c r="D330" s="16" t="str">
        <f t="shared" si="147"/>
        <v>Eastern Europe</v>
      </c>
      <c r="E330" s="16" t="str">
        <f t="shared" si="147"/>
        <v/>
      </c>
      <c r="F330" s="32">
        <v>597677.41921991098</v>
      </c>
      <c r="G330" s="32">
        <f t="shared" si="112"/>
        <v>0</v>
      </c>
      <c r="H330" s="32">
        <f t="shared" si="113"/>
        <v>11006.649948272905</v>
      </c>
      <c r="I330" s="32">
        <f t="shared" si="114"/>
        <v>12754.768530478632</v>
      </c>
      <c r="J330" s="32">
        <f t="shared" si="115"/>
        <v>81.224724477969517</v>
      </c>
      <c r="K330" s="32">
        <f t="shared" si="116"/>
        <v>0</v>
      </c>
      <c r="L330" s="32">
        <f t="shared" si="117"/>
        <v>0</v>
      </c>
      <c r="M330" s="32">
        <f t="shared" si="132"/>
        <v>23842.643203229505</v>
      </c>
      <c r="N330" s="32">
        <f t="shared" si="118"/>
        <v>0</v>
      </c>
      <c r="O330" s="32">
        <f t="shared" si="119"/>
        <v>143329.43647041675</v>
      </c>
      <c r="P330" s="32">
        <f t="shared" si="120"/>
        <v>166093.5701939869</v>
      </c>
      <c r="Q330" s="32">
        <f t="shared" si="121"/>
        <v>1057.7145672484123</v>
      </c>
      <c r="R330" s="32">
        <f t="shared" si="122"/>
        <v>0</v>
      </c>
      <c r="S330" s="32">
        <f t="shared" si="123"/>
        <v>0</v>
      </c>
      <c r="T330" s="32">
        <f t="shared" si="133"/>
        <v>310480.72123165207</v>
      </c>
      <c r="U330" s="32">
        <f t="shared" si="148"/>
        <v>95033.343308235038</v>
      </c>
      <c r="V330" s="32">
        <f t="shared" si="148"/>
        <v>136020.63900064054</v>
      </c>
      <c r="W330" s="32">
        <f t="shared" si="148"/>
        <v>17128.913175008969</v>
      </c>
      <c r="X330" s="32">
        <f t="shared" si="148"/>
        <v>540.69562055069719</v>
      </c>
      <c r="Y330" s="32">
        <f t="shared" si="148"/>
        <v>9483.7189501030571</v>
      </c>
      <c r="Z330" s="32">
        <f t="shared" si="135"/>
        <v>5146.7447304910747</v>
      </c>
      <c r="AA330" s="8"/>
      <c r="AB330" s="32">
        <f t="shared" si="136"/>
        <v>412827.54078984208</v>
      </c>
      <c r="AC330" s="32">
        <f t="shared" si="137"/>
        <v>169420.72225356029</v>
      </c>
      <c r="AD330" s="32">
        <f t="shared" si="138"/>
        <v>9617.1766894459688</v>
      </c>
      <c r="AE330" s="32">
        <f t="shared" si="139"/>
        <v>5811.9794870614933</v>
      </c>
      <c r="AF330" s="8"/>
      <c r="AG330" s="32">
        <f t="shared" si="124"/>
        <v>0</v>
      </c>
      <c r="AH330" s="32">
        <f t="shared" si="125"/>
        <v>338533.4554074459</v>
      </c>
      <c r="AI330" s="32">
        <f t="shared" si="126"/>
        <v>245066.21011241738</v>
      </c>
      <c r="AJ330" s="32">
        <f t="shared" si="127"/>
        <v>14077.753700047706</v>
      </c>
      <c r="AK330" s="32">
        <f t="shared" si="140"/>
        <v>0</v>
      </c>
      <c r="AL330" s="32">
        <f t="shared" si="144"/>
        <v>0</v>
      </c>
      <c r="AN330" s="39">
        <f t="shared" si="128"/>
        <v>0.37</v>
      </c>
      <c r="AO330" s="39">
        <f t="shared" si="129"/>
        <v>0.56000000000000005</v>
      </c>
      <c r="AP330" s="39">
        <f t="shared" si="130"/>
        <v>0.06</v>
      </c>
      <c r="AR330" s="51">
        <f t="shared" si="145"/>
        <v>114877.86685571127</v>
      </c>
      <c r="AS330" s="51">
        <f t="shared" si="145"/>
        <v>173869.20388972518</v>
      </c>
      <c r="AT330" s="51">
        <f t="shared" si="145"/>
        <v>18628.843273899125</v>
      </c>
      <c r="AV330" s="7"/>
      <c r="AW330" s="7"/>
      <c r="AX330" s="7"/>
      <c r="AY330" s="7"/>
    </row>
    <row r="331" spans="2:51" s="12" customFormat="1" ht="12.75" hidden="1" customHeight="1" x14ac:dyDescent="0.15">
      <c r="B331" s="16" t="s">
        <v>268</v>
      </c>
      <c r="C331" s="16" t="str">
        <f t="shared" si="110"/>
        <v>Western Asia</v>
      </c>
      <c r="D331" s="16" t="str">
        <f t="shared" si="147"/>
        <v>Middle East and Africa</v>
      </c>
      <c r="E331" s="16" t="str">
        <f t="shared" si="147"/>
        <v/>
      </c>
      <c r="F331" s="32">
        <v>71531.178938269601</v>
      </c>
      <c r="G331" s="32">
        <f t="shared" si="112"/>
        <v>0</v>
      </c>
      <c r="H331" s="32">
        <f t="shared" si="113"/>
        <v>0</v>
      </c>
      <c r="I331" s="32">
        <f t="shared" si="114"/>
        <v>0</v>
      </c>
      <c r="J331" s="32">
        <f t="shared" si="115"/>
        <v>0</v>
      </c>
      <c r="K331" s="32">
        <f t="shared" si="116"/>
        <v>0</v>
      </c>
      <c r="L331" s="32">
        <f t="shared" si="117"/>
        <v>0</v>
      </c>
      <c r="M331" s="32">
        <f t="shared" si="132"/>
        <v>0</v>
      </c>
      <c r="N331" s="32">
        <f t="shared" si="118"/>
        <v>0</v>
      </c>
      <c r="O331" s="32">
        <f t="shared" si="119"/>
        <v>0</v>
      </c>
      <c r="P331" s="32">
        <f t="shared" si="120"/>
        <v>0</v>
      </c>
      <c r="Q331" s="32">
        <f t="shared" si="121"/>
        <v>0</v>
      </c>
      <c r="R331" s="32">
        <f t="shared" si="122"/>
        <v>0</v>
      </c>
      <c r="S331" s="32">
        <f t="shared" si="123"/>
        <v>0</v>
      </c>
      <c r="T331" s="32">
        <f t="shared" si="133"/>
        <v>0</v>
      </c>
      <c r="U331" s="32">
        <f t="shared" si="148"/>
        <v>2.3297433778692036</v>
      </c>
      <c r="V331" s="32">
        <f t="shared" si="148"/>
        <v>451.48439935823785</v>
      </c>
      <c r="W331" s="32">
        <f t="shared" si="148"/>
        <v>710.6159213057955</v>
      </c>
      <c r="X331" s="32">
        <f t="shared" si="148"/>
        <v>65452.641052503182</v>
      </c>
      <c r="Y331" s="32">
        <f t="shared" si="148"/>
        <v>549.96381892951285</v>
      </c>
      <c r="Z331" s="32">
        <f t="shared" si="135"/>
        <v>4364.1440027950011</v>
      </c>
      <c r="AA331" s="8"/>
      <c r="AB331" s="32">
        <f t="shared" si="136"/>
        <v>36722.761349976041</v>
      </c>
      <c r="AC331" s="32">
        <f t="shared" si="137"/>
        <v>30971.29704499236</v>
      </c>
      <c r="AD331" s="32">
        <f t="shared" si="138"/>
        <v>3827.7335433959902</v>
      </c>
      <c r="AE331" s="32">
        <f t="shared" si="139"/>
        <v>9.3869999051094002</v>
      </c>
      <c r="AF331" s="8"/>
      <c r="AG331" s="32">
        <f t="shared" si="124"/>
        <v>0</v>
      </c>
      <c r="AH331" s="32">
        <f t="shared" si="125"/>
        <v>0</v>
      </c>
      <c r="AI331" s="32">
        <f t="shared" si="126"/>
        <v>0</v>
      </c>
      <c r="AJ331" s="32">
        <f t="shared" si="127"/>
        <v>0</v>
      </c>
      <c r="AK331" s="32">
        <f t="shared" si="140"/>
        <v>71531.178938269601</v>
      </c>
      <c r="AL331" s="32">
        <f t="shared" si="144"/>
        <v>0</v>
      </c>
      <c r="AN331" s="39">
        <f t="shared" si="128"/>
        <v>7.0000000000000007E-2</v>
      </c>
      <c r="AO331" s="39">
        <f t="shared" si="129"/>
        <v>0.57999999999999996</v>
      </c>
      <c r="AP331" s="39">
        <f t="shared" si="130"/>
        <v>0.35</v>
      </c>
      <c r="AR331" s="51">
        <f t="shared" si="145"/>
        <v>0</v>
      </c>
      <c r="AS331" s="51">
        <f t="shared" si="145"/>
        <v>0</v>
      </c>
      <c r="AT331" s="51">
        <f t="shared" si="145"/>
        <v>0</v>
      </c>
    </row>
    <row r="332" spans="2:51" s="12" customFormat="1" ht="12.75" hidden="1" customHeight="1" x14ac:dyDescent="0.15">
      <c r="B332" s="16" t="s">
        <v>269</v>
      </c>
      <c r="C332" s="16" t="str">
        <f t="shared" si="110"/>
        <v>Northern Europe</v>
      </c>
      <c r="D332" s="16" t="str">
        <f t="shared" si="147"/>
        <v>OECD90</v>
      </c>
      <c r="E332" s="16" t="str">
        <f t="shared" si="147"/>
        <v>EU</v>
      </c>
      <c r="F332" s="32">
        <v>242715.23510503699</v>
      </c>
      <c r="G332" s="32">
        <f t="shared" si="112"/>
        <v>0</v>
      </c>
      <c r="H332" s="32">
        <f t="shared" si="113"/>
        <v>2123.0860183092859</v>
      </c>
      <c r="I332" s="32">
        <f t="shared" si="114"/>
        <v>0</v>
      </c>
      <c r="J332" s="32">
        <f t="shared" si="115"/>
        <v>0</v>
      </c>
      <c r="K332" s="32">
        <f t="shared" si="116"/>
        <v>0</v>
      </c>
      <c r="L332" s="32">
        <f t="shared" si="117"/>
        <v>0</v>
      </c>
      <c r="M332" s="32">
        <f t="shared" si="132"/>
        <v>2123.0860183092859</v>
      </c>
      <c r="N332" s="32">
        <f t="shared" si="118"/>
        <v>0</v>
      </c>
      <c r="O332" s="32">
        <f t="shared" si="119"/>
        <v>55956.990158752109</v>
      </c>
      <c r="P332" s="32">
        <f t="shared" si="120"/>
        <v>0</v>
      </c>
      <c r="Q332" s="32">
        <f t="shared" si="121"/>
        <v>0</v>
      </c>
      <c r="R332" s="32">
        <f t="shared" si="122"/>
        <v>0</v>
      </c>
      <c r="S332" s="32">
        <f t="shared" si="123"/>
        <v>0</v>
      </c>
      <c r="T332" s="32">
        <f t="shared" si="133"/>
        <v>55956.990158752109</v>
      </c>
      <c r="U332" s="32">
        <f t="shared" si="148"/>
        <v>26956.77966182524</v>
      </c>
      <c r="V332" s="32">
        <f t="shared" si="148"/>
        <v>123135.01540784021</v>
      </c>
      <c r="W332" s="32">
        <f t="shared" si="148"/>
        <v>16650.177856628576</v>
      </c>
      <c r="X332" s="32">
        <f t="shared" si="148"/>
        <v>0.17265966415405207</v>
      </c>
      <c r="Y332" s="32">
        <f t="shared" si="148"/>
        <v>6380.4785656776967</v>
      </c>
      <c r="Z332" s="32">
        <f t="shared" si="135"/>
        <v>11512.534776339715</v>
      </c>
      <c r="AA332" s="8"/>
      <c r="AB332" s="32">
        <f t="shared" si="136"/>
        <v>143925.19067686779</v>
      </c>
      <c r="AC332" s="32">
        <f t="shared" si="137"/>
        <v>95740.075532436298</v>
      </c>
      <c r="AD332" s="32">
        <f t="shared" si="138"/>
        <v>2137.5300195217101</v>
      </c>
      <c r="AE332" s="32">
        <f t="shared" si="139"/>
        <v>912.43887621164254</v>
      </c>
      <c r="AF332" s="8"/>
      <c r="AG332" s="32">
        <f t="shared" si="124"/>
        <v>0</v>
      </c>
      <c r="AH332" s="32">
        <f t="shared" si="125"/>
        <v>242715.23510503699</v>
      </c>
      <c r="AI332" s="32">
        <f t="shared" si="126"/>
        <v>0</v>
      </c>
      <c r="AJ332" s="32">
        <f t="shared" si="127"/>
        <v>0</v>
      </c>
      <c r="AK332" s="32">
        <f t="shared" si="140"/>
        <v>0</v>
      </c>
      <c r="AL332" s="32">
        <f t="shared" si="144"/>
        <v>0</v>
      </c>
      <c r="AN332" s="39">
        <f t="shared" si="128"/>
        <v>0.34</v>
      </c>
      <c r="AO332" s="39">
        <f t="shared" si="129"/>
        <v>0.44</v>
      </c>
      <c r="AP332" s="39">
        <f t="shared" si="130"/>
        <v>0.22</v>
      </c>
      <c r="AR332" s="51">
        <f t="shared" si="145"/>
        <v>19025.37665397572</v>
      </c>
      <c r="AS332" s="51">
        <f t="shared" si="145"/>
        <v>24621.075669850929</v>
      </c>
      <c r="AT332" s="51">
        <f t="shared" si="145"/>
        <v>12310.537834925464</v>
      </c>
      <c r="AV332" s="7"/>
      <c r="AW332" s="7"/>
      <c r="AX332" s="7"/>
      <c r="AY332" s="7"/>
    </row>
    <row r="333" spans="2:51" s="12" customFormat="1" ht="12.75" hidden="1" customHeight="1" x14ac:dyDescent="0.15">
      <c r="B333" s="16" t="s">
        <v>270</v>
      </c>
      <c r="C333" s="16" t="str">
        <f t="shared" si="110"/>
        <v>Eastern Africa</v>
      </c>
      <c r="D333" s="16" t="str">
        <f t="shared" si="147"/>
        <v>Middle East and Africa</v>
      </c>
      <c r="E333" s="16" t="str">
        <f t="shared" si="147"/>
        <v/>
      </c>
      <c r="F333" s="32">
        <v>947126.70970237197</v>
      </c>
      <c r="G333" s="32">
        <f t="shared" si="112"/>
        <v>1541.7928437777625</v>
      </c>
      <c r="H333" s="32">
        <f t="shared" si="113"/>
        <v>251.39608955700169</v>
      </c>
      <c r="I333" s="32">
        <f t="shared" si="114"/>
        <v>52.026969510257089</v>
      </c>
      <c r="J333" s="32">
        <f t="shared" si="115"/>
        <v>0</v>
      </c>
      <c r="K333" s="32">
        <f t="shared" si="116"/>
        <v>0</v>
      </c>
      <c r="L333" s="32">
        <f t="shared" si="117"/>
        <v>0</v>
      </c>
      <c r="M333" s="32">
        <f t="shared" si="132"/>
        <v>1845.2159028450212</v>
      </c>
      <c r="N333" s="32">
        <f t="shared" si="118"/>
        <v>99963.00614173217</v>
      </c>
      <c r="O333" s="32">
        <f t="shared" si="119"/>
        <v>16299.406853399787</v>
      </c>
      <c r="P333" s="32">
        <f t="shared" si="120"/>
        <v>3373.1978285399232</v>
      </c>
      <c r="Q333" s="32">
        <f t="shared" si="121"/>
        <v>0</v>
      </c>
      <c r="R333" s="32">
        <f t="shared" si="122"/>
        <v>0</v>
      </c>
      <c r="S333" s="32">
        <f t="shared" si="123"/>
        <v>0</v>
      </c>
      <c r="T333" s="32">
        <f t="shared" si="133"/>
        <v>119635.61082367189</v>
      </c>
      <c r="U333" s="32">
        <f t="shared" si="148"/>
        <v>247698.72249335505</v>
      </c>
      <c r="V333" s="32">
        <f t="shared" si="148"/>
        <v>496953.01048174419</v>
      </c>
      <c r="W333" s="32">
        <f t="shared" si="148"/>
        <v>13068.397956478757</v>
      </c>
      <c r="X333" s="32">
        <f t="shared" si="148"/>
        <v>320.97285786222892</v>
      </c>
      <c r="Y333" s="32">
        <f t="shared" si="148"/>
        <v>63603.19479220856</v>
      </c>
      <c r="Z333" s="32">
        <f t="shared" si="135"/>
        <v>4001.5843942061765</v>
      </c>
      <c r="AA333" s="8"/>
      <c r="AB333" s="32">
        <f t="shared" si="136"/>
        <v>469467.60614454653</v>
      </c>
      <c r="AC333" s="32">
        <f t="shared" si="137"/>
        <v>396867.19811880501</v>
      </c>
      <c r="AD333" s="32">
        <f t="shared" si="138"/>
        <v>23903.191967606537</v>
      </c>
      <c r="AE333" s="32">
        <f t="shared" si="139"/>
        <v>56888.713471412571</v>
      </c>
      <c r="AF333" s="8"/>
      <c r="AG333" s="32">
        <f t="shared" si="124"/>
        <v>796535.4571131143</v>
      </c>
      <c r="AH333" s="32">
        <f t="shared" si="125"/>
        <v>84788.772018646705</v>
      </c>
      <c r="AI333" s="32">
        <f t="shared" si="126"/>
        <v>65802.385857940055</v>
      </c>
      <c r="AJ333" s="32">
        <f t="shared" si="127"/>
        <v>0</v>
      </c>
      <c r="AK333" s="32">
        <f t="shared" si="140"/>
        <v>0</v>
      </c>
      <c r="AL333" s="32">
        <f t="shared" si="144"/>
        <v>0</v>
      </c>
      <c r="AN333" s="39">
        <f t="shared" si="128"/>
        <v>0.36</v>
      </c>
      <c r="AO333" s="39">
        <f t="shared" si="129"/>
        <v>0.49</v>
      </c>
      <c r="AP333" s="39">
        <f t="shared" si="130"/>
        <v>0.14000000000000001</v>
      </c>
      <c r="AR333" s="51">
        <f t="shared" si="145"/>
        <v>43068.819896521876</v>
      </c>
      <c r="AS333" s="51">
        <f t="shared" si="145"/>
        <v>58621.44930359922</v>
      </c>
      <c r="AT333" s="51">
        <f t="shared" si="145"/>
        <v>16748.985515314067</v>
      </c>
    </row>
    <row r="334" spans="2:51" s="12" customFormat="1" ht="12.75" hidden="1" customHeight="1" x14ac:dyDescent="0.15">
      <c r="B334" s="16" t="s">
        <v>271</v>
      </c>
      <c r="C334" s="16" t="str">
        <f t="shared" si="110"/>
        <v>Northern America</v>
      </c>
      <c r="D334" s="16" t="str">
        <f t="shared" si="147"/>
        <v>OECD90</v>
      </c>
      <c r="E334" s="16" t="str">
        <f t="shared" si="147"/>
        <v>USA</v>
      </c>
      <c r="F334" s="32">
        <v>9300491.7562821507</v>
      </c>
      <c r="G334" s="32">
        <f t="shared" si="112"/>
        <v>48.714728674052161</v>
      </c>
      <c r="H334" s="32">
        <f t="shared" si="113"/>
        <v>226277.01964423966</v>
      </c>
      <c r="I334" s="32">
        <f t="shared" si="114"/>
        <v>36778.339647469948</v>
      </c>
      <c r="J334" s="32">
        <f t="shared" si="115"/>
        <v>15223.631080519439</v>
      </c>
      <c r="K334" s="32">
        <f t="shared" si="116"/>
        <v>42.200873525636041</v>
      </c>
      <c r="L334" s="32">
        <f t="shared" si="117"/>
        <v>0</v>
      </c>
      <c r="M334" s="32">
        <f t="shared" si="132"/>
        <v>278369.90597442875</v>
      </c>
      <c r="N334" s="32">
        <f t="shared" si="118"/>
        <v>263.96777590124583</v>
      </c>
      <c r="O334" s="32">
        <f t="shared" si="119"/>
        <v>1226114.6318334618</v>
      </c>
      <c r="P334" s="32">
        <f t="shared" si="120"/>
        <v>199288.7322239026</v>
      </c>
      <c r="Q334" s="32">
        <f t="shared" si="121"/>
        <v>82491.438356430182</v>
      </c>
      <c r="R334" s="32">
        <f t="shared" si="122"/>
        <v>228.67151329502209</v>
      </c>
      <c r="S334" s="32">
        <f t="shared" si="123"/>
        <v>0</v>
      </c>
      <c r="T334" s="32">
        <f t="shared" si="133"/>
        <v>1508387.441702991</v>
      </c>
      <c r="U334" s="32">
        <f t="shared" si="148"/>
        <v>3007230.248815062</v>
      </c>
      <c r="V334" s="32">
        <f t="shared" si="148"/>
        <v>3215517.7144619422</v>
      </c>
      <c r="W334" s="32">
        <f t="shared" si="148"/>
        <v>133109.767467789</v>
      </c>
      <c r="X334" s="32">
        <f t="shared" si="148"/>
        <v>902608.43055818498</v>
      </c>
      <c r="Y334" s="32">
        <f t="shared" si="148"/>
        <v>189454.74379113107</v>
      </c>
      <c r="Z334" s="32">
        <f t="shared" si="135"/>
        <v>65813.503510620445</v>
      </c>
      <c r="AA334" s="8"/>
      <c r="AB334" s="32">
        <f t="shared" si="136"/>
        <v>4679151.6631826703</v>
      </c>
      <c r="AC334" s="32">
        <f t="shared" si="137"/>
        <v>3525854.3530338304</v>
      </c>
      <c r="AD334" s="32">
        <f t="shared" si="138"/>
        <v>1024265.5104610909</v>
      </c>
      <c r="AE334" s="32">
        <f t="shared" si="139"/>
        <v>71220.229604542241</v>
      </c>
      <c r="AF334" s="8"/>
      <c r="AG334" s="32">
        <f t="shared" si="124"/>
        <v>11798.603842019536</v>
      </c>
      <c r="AH334" s="32">
        <f t="shared" si="125"/>
        <v>5389596.8407493047</v>
      </c>
      <c r="AI334" s="32">
        <f t="shared" si="126"/>
        <v>1655196.4272262512</v>
      </c>
      <c r="AJ334" s="32">
        <f t="shared" si="127"/>
        <v>1606552.9952425444</v>
      </c>
      <c r="AK334" s="32">
        <f t="shared" si="140"/>
        <v>388993.99775567657</v>
      </c>
      <c r="AL334" s="32">
        <f t="shared" si="144"/>
        <v>248352.89146635353</v>
      </c>
      <c r="AN334" s="39">
        <f t="shared" si="128"/>
        <v>0.39</v>
      </c>
      <c r="AO334" s="39">
        <f t="shared" si="129"/>
        <v>0.52</v>
      </c>
      <c r="AP334" s="39">
        <f t="shared" si="130"/>
        <v>0.09</v>
      </c>
      <c r="AR334" s="51">
        <f t="shared" si="145"/>
        <v>588271.10226416658</v>
      </c>
      <c r="AS334" s="51">
        <f t="shared" si="145"/>
        <v>784361.46968555532</v>
      </c>
      <c r="AT334" s="51">
        <f t="shared" si="145"/>
        <v>135754.86975326919</v>
      </c>
      <c r="AV334" s="7"/>
      <c r="AW334" s="7"/>
      <c r="AX334" s="7"/>
      <c r="AY334" s="7"/>
    </row>
    <row r="335" spans="2:51" s="12" customFormat="1" ht="12.75" hidden="1" customHeight="1" x14ac:dyDescent="0.15">
      <c r="B335" s="16" t="s">
        <v>272</v>
      </c>
      <c r="C335" s="16" t="str">
        <f t="shared" si="110"/>
        <v>South America</v>
      </c>
      <c r="D335" s="16" t="str">
        <f t="shared" si="147"/>
        <v>Latin America</v>
      </c>
      <c r="E335" s="16" t="str">
        <f t="shared" si="147"/>
        <v/>
      </c>
      <c r="F335" s="32">
        <v>178308.776237607</v>
      </c>
      <c r="G335" s="32">
        <f t="shared" si="112"/>
        <v>0</v>
      </c>
      <c r="H335" s="32">
        <f t="shared" si="113"/>
        <v>2284.8700454730892</v>
      </c>
      <c r="I335" s="32">
        <f t="shared" si="114"/>
        <v>0</v>
      </c>
      <c r="J335" s="32">
        <f t="shared" si="115"/>
        <v>0</v>
      </c>
      <c r="K335" s="32">
        <f t="shared" si="116"/>
        <v>0</v>
      </c>
      <c r="L335" s="32">
        <f t="shared" si="117"/>
        <v>0</v>
      </c>
      <c r="M335" s="32">
        <f t="shared" si="132"/>
        <v>2284.8700454730892</v>
      </c>
      <c r="N335" s="32">
        <f t="shared" si="118"/>
        <v>0</v>
      </c>
      <c r="O335" s="32">
        <f t="shared" si="119"/>
        <v>18923.011952582103</v>
      </c>
      <c r="P335" s="32">
        <f t="shared" si="120"/>
        <v>0</v>
      </c>
      <c r="Q335" s="32">
        <f t="shared" si="121"/>
        <v>0</v>
      </c>
      <c r="R335" s="32">
        <f t="shared" si="122"/>
        <v>0</v>
      </c>
      <c r="S335" s="32">
        <f t="shared" si="123"/>
        <v>0</v>
      </c>
      <c r="T335" s="32">
        <f t="shared" si="133"/>
        <v>18923.011952582103</v>
      </c>
      <c r="U335" s="32">
        <f t="shared" si="148"/>
        <v>14098.18745566295</v>
      </c>
      <c r="V335" s="32">
        <f t="shared" si="148"/>
        <v>136494.4384821991</v>
      </c>
      <c r="W335" s="32">
        <f t="shared" si="148"/>
        <v>964.94648059514486</v>
      </c>
      <c r="X335" s="32">
        <f t="shared" si="148"/>
        <v>128.73952667737674</v>
      </c>
      <c r="Y335" s="32">
        <f t="shared" si="148"/>
        <v>4429.9944532950394</v>
      </c>
      <c r="Z335" s="32">
        <f t="shared" si="135"/>
        <v>984.58784112217836</v>
      </c>
      <c r="AA335" s="8"/>
      <c r="AB335" s="32">
        <f t="shared" si="136"/>
        <v>81310.839904069886</v>
      </c>
      <c r="AC335" s="32">
        <f t="shared" si="137"/>
        <v>93695.951126039014</v>
      </c>
      <c r="AD335" s="32">
        <f t="shared" si="138"/>
        <v>0</v>
      </c>
      <c r="AE335" s="32">
        <f t="shared" si="139"/>
        <v>3301.9852074980713</v>
      </c>
      <c r="AF335" s="8"/>
      <c r="AG335" s="32">
        <f t="shared" si="124"/>
        <v>0</v>
      </c>
      <c r="AH335" s="32">
        <f t="shared" si="125"/>
        <v>178308.776237607</v>
      </c>
      <c r="AI335" s="32">
        <f t="shared" si="126"/>
        <v>0</v>
      </c>
      <c r="AJ335" s="32">
        <f t="shared" si="127"/>
        <v>0</v>
      </c>
      <c r="AK335" s="32">
        <f t="shared" si="140"/>
        <v>0</v>
      </c>
      <c r="AL335" s="32">
        <f t="shared" si="144"/>
        <v>0</v>
      </c>
      <c r="AN335" s="39">
        <f t="shared" si="128"/>
        <v>0.32</v>
      </c>
      <c r="AO335" s="39">
        <f t="shared" si="129"/>
        <v>0.6</v>
      </c>
      <c r="AP335" s="39">
        <f t="shared" si="130"/>
        <v>0.08</v>
      </c>
      <c r="AR335" s="51">
        <f t="shared" si="145"/>
        <v>6055.3638248262732</v>
      </c>
      <c r="AS335" s="51">
        <f t="shared" si="145"/>
        <v>11353.807171549261</v>
      </c>
      <c r="AT335" s="51">
        <f t="shared" si="145"/>
        <v>1513.8409562065683</v>
      </c>
    </row>
    <row r="336" spans="2:51" s="12" customFormat="1" ht="12.75" hidden="1" customHeight="1" x14ac:dyDescent="0.15">
      <c r="B336" s="16" t="s">
        <v>273</v>
      </c>
      <c r="C336" s="16" t="str">
        <f t="shared" si="110"/>
        <v>Central Asia</v>
      </c>
      <c r="D336" s="16" t="str">
        <f t="shared" si="147"/>
        <v>Eastern Europe</v>
      </c>
      <c r="E336" s="16" t="str">
        <f t="shared" si="147"/>
        <v/>
      </c>
      <c r="F336" s="32">
        <v>448571.75567185797</v>
      </c>
      <c r="G336" s="32">
        <f t="shared" si="112"/>
        <v>0</v>
      </c>
      <c r="H336" s="32">
        <f t="shared" si="113"/>
        <v>0</v>
      </c>
      <c r="I336" s="32">
        <f t="shared" si="114"/>
        <v>24725.496188175595</v>
      </c>
      <c r="J336" s="32">
        <f t="shared" si="115"/>
        <v>7429.4540679015954</v>
      </c>
      <c r="K336" s="32">
        <f t="shared" si="116"/>
        <v>9116.240657491895</v>
      </c>
      <c r="L336" s="32">
        <f t="shared" si="117"/>
        <v>0</v>
      </c>
      <c r="M336" s="32">
        <f t="shared" si="132"/>
        <v>41271.190913569088</v>
      </c>
      <c r="N336" s="32">
        <f t="shared" si="118"/>
        <v>0</v>
      </c>
      <c r="O336" s="32">
        <f t="shared" si="119"/>
        <v>0</v>
      </c>
      <c r="P336" s="32">
        <f t="shared" si="120"/>
        <v>4232.5849185307889</v>
      </c>
      <c r="Q336" s="32">
        <f t="shared" si="121"/>
        <v>1271.7963272161044</v>
      </c>
      <c r="R336" s="32">
        <f t="shared" si="122"/>
        <v>1560.5455367585271</v>
      </c>
      <c r="S336" s="32">
        <f t="shared" si="123"/>
        <v>0</v>
      </c>
      <c r="T336" s="32">
        <f t="shared" si="133"/>
        <v>7064.9267825054203</v>
      </c>
      <c r="U336" s="32">
        <f t="shared" si="148"/>
        <v>1889.1706852469651</v>
      </c>
      <c r="V336" s="32">
        <f t="shared" si="148"/>
        <v>57467.849106025657</v>
      </c>
      <c r="W336" s="32">
        <f t="shared" si="148"/>
        <v>5810.3017722013792</v>
      </c>
      <c r="X336" s="32">
        <f t="shared" si="148"/>
        <v>319262.56656332663</v>
      </c>
      <c r="Y336" s="32">
        <f t="shared" si="148"/>
        <v>15805.750573541056</v>
      </c>
      <c r="Z336" s="32">
        <f t="shared" si="135"/>
        <v>-7.2455819463357329E-4</v>
      </c>
      <c r="AA336" s="8"/>
      <c r="AB336" s="32">
        <f t="shared" si="136"/>
        <v>337029.53429180279</v>
      </c>
      <c r="AC336" s="32">
        <f t="shared" si="137"/>
        <v>57324.717247426401</v>
      </c>
      <c r="AD336" s="32">
        <f t="shared" si="138"/>
        <v>22307.185095369779</v>
      </c>
      <c r="AE336" s="32">
        <f t="shared" si="139"/>
        <v>31910.3190372586</v>
      </c>
      <c r="AF336" s="8"/>
      <c r="AG336" s="32">
        <f t="shared" si="124"/>
        <v>0</v>
      </c>
      <c r="AH336" s="32">
        <f t="shared" si="125"/>
        <v>0</v>
      </c>
      <c r="AI336" s="32">
        <f t="shared" si="126"/>
        <v>91384.249209211222</v>
      </c>
      <c r="AJ336" s="32">
        <f t="shared" si="127"/>
        <v>55139.606493749532</v>
      </c>
      <c r="AK336" s="32">
        <f t="shared" si="140"/>
        <v>302047.89996889723</v>
      </c>
      <c r="AL336" s="32">
        <f t="shared" si="144"/>
        <v>0</v>
      </c>
      <c r="AN336" s="39">
        <f t="shared" si="128"/>
        <v>0.03</v>
      </c>
      <c r="AO336" s="39">
        <f t="shared" si="129"/>
        <v>0.74</v>
      </c>
      <c r="AP336" s="39">
        <f t="shared" si="130"/>
        <v>0.23</v>
      </c>
      <c r="AR336" s="51">
        <f t="shared" si="145"/>
        <v>211.9478034751626</v>
      </c>
      <c r="AS336" s="51">
        <f t="shared" si="145"/>
        <v>5228.0458190540112</v>
      </c>
      <c r="AT336" s="51">
        <f t="shared" si="145"/>
        <v>1624.9331599762468</v>
      </c>
      <c r="AV336" s="7"/>
      <c r="AW336" s="7"/>
      <c r="AX336" s="7"/>
      <c r="AY336" s="7"/>
    </row>
    <row r="337" spans="2:55" s="12" customFormat="1" ht="12.75" hidden="1" customHeight="1" x14ac:dyDescent="0.15">
      <c r="B337" s="16" t="s">
        <v>274</v>
      </c>
      <c r="C337" s="16" t="str">
        <f t="shared" si="110"/>
        <v>Pacific Islands</v>
      </c>
      <c r="D337" s="16" t="str">
        <f t="shared" si="147"/>
        <v>OECD90</v>
      </c>
      <c r="E337" s="16" t="str">
        <f t="shared" si="147"/>
        <v/>
      </c>
      <c r="F337" s="32">
        <v>12289.673711597899</v>
      </c>
      <c r="G337" s="32">
        <f t="shared" si="112"/>
        <v>0</v>
      </c>
      <c r="H337" s="32">
        <f t="shared" si="113"/>
        <v>0</v>
      </c>
      <c r="I337" s="32">
        <f t="shared" si="114"/>
        <v>0</v>
      </c>
      <c r="J337" s="32">
        <f t="shared" si="115"/>
        <v>0</v>
      </c>
      <c r="K337" s="32">
        <f t="shared" si="116"/>
        <v>0</v>
      </c>
      <c r="L337" s="32">
        <f t="shared" si="117"/>
        <v>0</v>
      </c>
      <c r="M337" s="32">
        <f t="shared" si="132"/>
        <v>0</v>
      </c>
      <c r="N337" s="32">
        <f t="shared" si="118"/>
        <v>0</v>
      </c>
      <c r="O337" s="32">
        <f t="shared" si="119"/>
        <v>0</v>
      </c>
      <c r="P337" s="32">
        <f t="shared" si="120"/>
        <v>0</v>
      </c>
      <c r="Q337" s="32">
        <f t="shared" si="121"/>
        <v>0</v>
      </c>
      <c r="R337" s="32">
        <f t="shared" si="122"/>
        <v>0</v>
      </c>
      <c r="S337" s="32">
        <f t="shared" si="123"/>
        <v>0</v>
      </c>
      <c r="T337" s="32">
        <f t="shared" si="133"/>
        <v>0</v>
      </c>
      <c r="U337" s="32">
        <f t="shared" si="148"/>
        <v>3818.6289492671121</v>
      </c>
      <c r="V337" s="32">
        <f t="shared" si="148"/>
        <v>3206.0275430135957</v>
      </c>
      <c r="W337" s="32">
        <f t="shared" si="148"/>
        <v>43.040266866097298</v>
      </c>
      <c r="X337" s="32">
        <f t="shared" si="148"/>
        <v>78.675054186909961</v>
      </c>
      <c r="Y337" s="32">
        <f t="shared" si="148"/>
        <v>1056.9434686616723</v>
      </c>
      <c r="Z337" s="32">
        <f t="shared" si="135"/>
        <v>4086.3584296025128</v>
      </c>
      <c r="AA337" s="8"/>
      <c r="AB337" s="32">
        <f t="shared" si="136"/>
        <v>1430.853381335733</v>
      </c>
      <c r="AC337" s="32">
        <f t="shared" si="137"/>
        <v>8628.8167863488106</v>
      </c>
      <c r="AD337" s="32">
        <f t="shared" si="138"/>
        <v>2225.0392817258762</v>
      </c>
      <c r="AE337" s="32">
        <f t="shared" si="139"/>
        <v>4.9642621874809203</v>
      </c>
      <c r="AF337" s="8"/>
      <c r="AG337" s="32">
        <f t="shared" si="124"/>
        <v>0</v>
      </c>
      <c r="AH337" s="32">
        <f t="shared" si="125"/>
        <v>0</v>
      </c>
      <c r="AI337" s="32">
        <f t="shared" si="126"/>
        <v>0</v>
      </c>
      <c r="AJ337" s="32">
        <f t="shared" si="127"/>
        <v>0</v>
      </c>
      <c r="AK337" s="32">
        <f t="shared" si="140"/>
        <v>0</v>
      </c>
      <c r="AL337" s="32">
        <f t="shared" si="144"/>
        <v>0</v>
      </c>
      <c r="AN337" s="39">
        <f t="shared" si="128"/>
        <v>0.31</v>
      </c>
      <c r="AO337" s="39">
        <f t="shared" si="129"/>
        <v>0.55000000000000004</v>
      </c>
      <c r="AP337" s="39">
        <f t="shared" si="130"/>
        <v>0.14000000000000001</v>
      </c>
      <c r="AR337" s="51">
        <f t="shared" si="145"/>
        <v>0</v>
      </c>
      <c r="AS337" s="51">
        <f t="shared" si="145"/>
        <v>0</v>
      </c>
      <c r="AT337" s="51">
        <f t="shared" si="145"/>
        <v>0</v>
      </c>
    </row>
    <row r="338" spans="2:55" s="12" customFormat="1" ht="12.75" hidden="1" customHeight="1" x14ac:dyDescent="0.15">
      <c r="B338" s="16" t="s">
        <v>275</v>
      </c>
      <c r="C338" s="16" t="str">
        <f t="shared" si="110"/>
        <v>South America</v>
      </c>
      <c r="D338" s="16" t="str">
        <f t="shared" si="147"/>
        <v>Latin America</v>
      </c>
      <c r="E338" s="16" t="str">
        <f t="shared" si="147"/>
        <v/>
      </c>
      <c r="F338" s="32">
        <v>917979.44262099196</v>
      </c>
      <c r="G338" s="32">
        <f t="shared" si="112"/>
        <v>4790.1479261281584</v>
      </c>
      <c r="H338" s="32">
        <f t="shared" si="113"/>
        <v>0</v>
      </c>
      <c r="I338" s="32">
        <f t="shared" si="114"/>
        <v>561.60570730039763</v>
      </c>
      <c r="J338" s="32">
        <f t="shared" si="115"/>
        <v>220.40833749282135</v>
      </c>
      <c r="K338" s="32">
        <f t="shared" si="116"/>
        <v>43.895102082599081</v>
      </c>
      <c r="L338" s="32">
        <f t="shared" si="117"/>
        <v>0</v>
      </c>
      <c r="M338" s="32">
        <f t="shared" si="132"/>
        <v>5616.0570730039763</v>
      </c>
      <c r="N338" s="32">
        <f t="shared" si="118"/>
        <v>31522.535282648765</v>
      </c>
      <c r="O338" s="32">
        <f t="shared" si="119"/>
        <v>0</v>
      </c>
      <c r="P338" s="32">
        <f t="shared" si="120"/>
        <v>3695.7597127116483</v>
      </c>
      <c r="Q338" s="32">
        <f t="shared" si="121"/>
        <v>1450.4415526105261</v>
      </c>
      <c r="R338" s="32">
        <f t="shared" si="122"/>
        <v>288.86057914554243</v>
      </c>
      <c r="S338" s="32">
        <f t="shared" si="123"/>
        <v>0</v>
      </c>
      <c r="T338" s="32">
        <f t="shared" si="133"/>
        <v>36957.597127116482</v>
      </c>
      <c r="U338" s="32">
        <f t="shared" si="148"/>
        <v>490394.21961686038</v>
      </c>
      <c r="V338" s="32">
        <f t="shared" si="148"/>
        <v>359072.62631331332</v>
      </c>
      <c r="W338" s="32">
        <f t="shared" si="148"/>
        <v>5345.2741742283579</v>
      </c>
      <c r="X338" s="32">
        <f t="shared" si="148"/>
        <v>938.09985963325289</v>
      </c>
      <c r="Y338" s="32">
        <f t="shared" si="148"/>
        <v>12388.93057061993</v>
      </c>
      <c r="Z338" s="32">
        <f t="shared" si="135"/>
        <v>7266.6378862162819</v>
      </c>
      <c r="AA338" s="8"/>
      <c r="AB338" s="32">
        <f t="shared" si="136"/>
        <v>539451.9854264243</v>
      </c>
      <c r="AC338" s="32">
        <f t="shared" si="137"/>
        <v>333909.01109051704</v>
      </c>
      <c r="AD338" s="32">
        <f t="shared" si="138"/>
        <v>38093.828546285564</v>
      </c>
      <c r="AE338" s="32">
        <f t="shared" si="139"/>
        <v>6524.6175577640506</v>
      </c>
      <c r="AF338" s="8"/>
      <c r="AG338" s="32">
        <f t="shared" si="124"/>
        <v>736433.49399011058</v>
      </c>
      <c r="AH338" s="32">
        <f t="shared" si="125"/>
        <v>0</v>
      </c>
      <c r="AI338" s="32">
        <f t="shared" si="126"/>
        <v>109871.76611403111</v>
      </c>
      <c r="AJ338" s="32">
        <f t="shared" si="127"/>
        <v>40242.566401507567</v>
      </c>
      <c r="AK338" s="32">
        <f t="shared" si="140"/>
        <v>31431.616115342764</v>
      </c>
      <c r="AL338" s="32">
        <f t="shared" si="144"/>
        <v>0</v>
      </c>
      <c r="AN338" s="39">
        <f t="shared" si="128"/>
        <v>0.32</v>
      </c>
      <c r="AO338" s="39">
        <f t="shared" si="129"/>
        <v>0.6</v>
      </c>
      <c r="AP338" s="39">
        <f t="shared" si="130"/>
        <v>0.08</v>
      </c>
      <c r="AR338" s="51">
        <f t="shared" si="145"/>
        <v>11826.431080677274</v>
      </c>
      <c r="AS338" s="51">
        <f t="shared" si="145"/>
        <v>22174.558276269887</v>
      </c>
      <c r="AT338" s="51">
        <f t="shared" si="145"/>
        <v>2956.6077701693184</v>
      </c>
      <c r="AV338" s="7"/>
      <c r="AW338" s="7"/>
      <c r="AX338" s="7"/>
      <c r="AY338" s="7"/>
    </row>
    <row r="339" spans="2:55" s="12" customFormat="1" ht="12.75" hidden="1" customHeight="1" x14ac:dyDescent="0.15">
      <c r="B339" s="16" t="s">
        <v>276</v>
      </c>
      <c r="C339" s="16" t="str">
        <f t="shared" si="110"/>
        <v>South-eastern Asia</v>
      </c>
      <c r="D339" s="16" t="str">
        <f t="shared" si="147"/>
        <v>Asia (Sans Japan)</v>
      </c>
      <c r="E339" s="16" t="str">
        <f t="shared" si="147"/>
        <v/>
      </c>
      <c r="F339" s="32">
        <v>329158.94106626499</v>
      </c>
      <c r="G339" s="32">
        <f t="shared" si="112"/>
        <v>15715.383387732527</v>
      </c>
      <c r="H339" s="32">
        <f t="shared" si="113"/>
        <v>13126.916503956281</v>
      </c>
      <c r="I339" s="32">
        <f t="shared" si="114"/>
        <v>0</v>
      </c>
      <c r="J339" s="32">
        <f t="shared" si="115"/>
        <v>0</v>
      </c>
      <c r="K339" s="32">
        <f t="shared" si="116"/>
        <v>0</v>
      </c>
      <c r="L339" s="32">
        <f t="shared" si="117"/>
        <v>0</v>
      </c>
      <c r="M339" s="32">
        <f t="shared" si="132"/>
        <v>28842.29989168881</v>
      </c>
      <c r="N339" s="32">
        <f t="shared" si="118"/>
        <v>31453.739707917081</v>
      </c>
      <c r="O339" s="32">
        <f t="shared" si="119"/>
        <v>26273.022089000089</v>
      </c>
      <c r="P339" s="32">
        <f t="shared" si="120"/>
        <v>0</v>
      </c>
      <c r="Q339" s="32">
        <f t="shared" si="121"/>
        <v>0</v>
      </c>
      <c r="R339" s="32">
        <f t="shared" si="122"/>
        <v>0</v>
      </c>
      <c r="S339" s="32">
        <f t="shared" si="123"/>
        <v>0</v>
      </c>
      <c r="T339" s="32">
        <f t="shared" si="133"/>
        <v>57726.76179691717</v>
      </c>
      <c r="U339" s="32">
        <f t="shared" si="148"/>
        <v>116583.27909225856</v>
      </c>
      <c r="V339" s="32">
        <f t="shared" si="148"/>
        <v>101621.94015975171</v>
      </c>
      <c r="W339" s="32">
        <f t="shared" si="148"/>
        <v>16124.355774665393</v>
      </c>
      <c r="X339" s="32">
        <f t="shared" si="148"/>
        <v>99.844270131374927</v>
      </c>
      <c r="Y339" s="32">
        <f t="shared" si="148"/>
        <v>3077.1998000320596</v>
      </c>
      <c r="Z339" s="32">
        <f t="shared" si="135"/>
        <v>5083.260280819959</v>
      </c>
      <c r="AA339" s="8"/>
      <c r="AB339" s="32">
        <f t="shared" si="136"/>
        <v>103619.5694281457</v>
      </c>
      <c r="AC339" s="32">
        <f t="shared" si="137"/>
        <v>115619.21115267259</v>
      </c>
      <c r="AD339" s="32">
        <f t="shared" si="138"/>
        <v>109853.4886199832</v>
      </c>
      <c r="AE339" s="32">
        <f t="shared" si="139"/>
        <v>66.671865463256793</v>
      </c>
      <c r="AF339" s="8"/>
      <c r="AG339" s="32">
        <f t="shared" si="124"/>
        <v>169354.34887992204</v>
      </c>
      <c r="AH339" s="32">
        <f t="shared" si="125"/>
        <v>159804.59218634292</v>
      </c>
      <c r="AI339" s="32">
        <f t="shared" si="126"/>
        <v>0</v>
      </c>
      <c r="AJ339" s="32">
        <f t="shared" si="127"/>
        <v>0</v>
      </c>
      <c r="AK339" s="32">
        <f t="shared" si="140"/>
        <v>0</v>
      </c>
      <c r="AL339" s="32">
        <f t="shared" si="144"/>
        <v>0</v>
      </c>
      <c r="AN339" s="39">
        <f t="shared" si="128"/>
        <v>0.28000000000000003</v>
      </c>
      <c r="AO339" s="39">
        <f t="shared" si="129"/>
        <v>0.55000000000000004</v>
      </c>
      <c r="AP339" s="39">
        <f t="shared" si="130"/>
        <v>0.17</v>
      </c>
      <c r="AR339" s="51">
        <f t="shared" si="145"/>
        <v>16163.493303136809</v>
      </c>
      <c r="AS339" s="51">
        <f t="shared" si="145"/>
        <v>31749.718988304445</v>
      </c>
      <c r="AT339" s="51">
        <f t="shared" si="145"/>
        <v>9813.5495054759194</v>
      </c>
    </row>
    <row r="340" spans="2:55" s="12" customFormat="1" ht="12.75" hidden="1" customHeight="1" x14ac:dyDescent="0.15">
      <c r="B340" s="16" t="s">
        <v>277</v>
      </c>
      <c r="C340" s="16" t="str">
        <f t="shared" si="110"/>
        <v>Western Asia</v>
      </c>
      <c r="D340" s="16" t="str">
        <f t="shared" si="147"/>
        <v>Middle East and Africa</v>
      </c>
      <c r="E340" s="16" t="str">
        <f t="shared" si="147"/>
        <v/>
      </c>
      <c r="F340" s="32">
        <v>455889.26611208898</v>
      </c>
      <c r="G340" s="32">
        <f t="shared" si="112"/>
        <v>0</v>
      </c>
      <c r="H340" s="32">
        <f t="shared" si="113"/>
        <v>0</v>
      </c>
      <c r="I340" s="32">
        <f t="shared" si="114"/>
        <v>0</v>
      </c>
      <c r="J340" s="32">
        <f t="shared" si="115"/>
        <v>3691.2090684588079</v>
      </c>
      <c r="K340" s="32">
        <f t="shared" si="116"/>
        <v>204.17746418587774</v>
      </c>
      <c r="L340" s="32">
        <f t="shared" si="117"/>
        <v>0</v>
      </c>
      <c r="M340" s="32">
        <f t="shared" si="132"/>
        <v>3895.3865326446858</v>
      </c>
      <c r="N340" s="32">
        <f t="shared" si="118"/>
        <v>0</v>
      </c>
      <c r="O340" s="32">
        <f t="shared" si="119"/>
        <v>0</v>
      </c>
      <c r="P340" s="32">
        <f t="shared" si="120"/>
        <v>0</v>
      </c>
      <c r="Q340" s="32">
        <f t="shared" si="121"/>
        <v>2.0317107939643593E-6</v>
      </c>
      <c r="R340" s="32">
        <f t="shared" si="122"/>
        <v>1.1238311083905175E-7</v>
      </c>
      <c r="S340" s="32">
        <f t="shared" si="123"/>
        <v>0</v>
      </c>
      <c r="T340" s="32">
        <f t="shared" si="133"/>
        <v>2.144093904803411E-6</v>
      </c>
      <c r="U340" s="32">
        <f t="shared" si="148"/>
        <v>1568.7959581629495</v>
      </c>
      <c r="V340" s="32">
        <f t="shared" si="148"/>
        <v>6233.8813134768352</v>
      </c>
      <c r="W340" s="32">
        <f t="shared" si="148"/>
        <v>4716.6309279505022</v>
      </c>
      <c r="X340" s="32">
        <f t="shared" si="148"/>
        <v>434397.86497709266</v>
      </c>
      <c r="Y340" s="32">
        <f t="shared" si="148"/>
        <v>1369.6792716138041</v>
      </c>
      <c r="Z340" s="32">
        <f t="shared" si="135"/>
        <v>3707.0271290034289</v>
      </c>
      <c r="AA340" s="8"/>
      <c r="AB340" s="32">
        <f t="shared" si="136"/>
        <v>78834.661916971119</v>
      </c>
      <c r="AC340" s="32">
        <f t="shared" si="137"/>
        <v>240925.71751046</v>
      </c>
      <c r="AD340" s="32">
        <f t="shared" si="138"/>
        <v>136118.117982745</v>
      </c>
      <c r="AE340" s="32">
        <f t="shared" si="139"/>
        <v>10.768701910972499</v>
      </c>
      <c r="AF340" s="8"/>
      <c r="AG340" s="32">
        <f t="shared" si="124"/>
        <v>0</v>
      </c>
      <c r="AH340" s="32">
        <f t="shared" si="125"/>
        <v>0</v>
      </c>
      <c r="AI340" s="32">
        <f t="shared" si="126"/>
        <v>0</v>
      </c>
      <c r="AJ340" s="32">
        <f t="shared" si="127"/>
        <v>62261.252962194107</v>
      </c>
      <c r="AK340" s="32">
        <f t="shared" si="140"/>
        <v>393628.01314989489</v>
      </c>
      <c r="AL340" s="32">
        <f t="shared" si="144"/>
        <v>0</v>
      </c>
      <c r="AN340" s="39">
        <f t="shared" si="128"/>
        <v>7.0000000000000007E-2</v>
      </c>
      <c r="AO340" s="39">
        <f t="shared" si="129"/>
        <v>0.57999999999999996</v>
      </c>
      <c r="AP340" s="39">
        <f t="shared" si="130"/>
        <v>0.35</v>
      </c>
      <c r="AR340" s="51">
        <f t="shared" si="145"/>
        <v>1.5008657333623878E-7</v>
      </c>
      <c r="AS340" s="51">
        <f t="shared" si="145"/>
        <v>1.2435744647859783E-6</v>
      </c>
      <c r="AT340" s="51">
        <f t="shared" si="145"/>
        <v>7.5043286668119379E-7</v>
      </c>
      <c r="AV340" s="7"/>
      <c r="AW340" s="7"/>
      <c r="AX340" s="7"/>
      <c r="AY340" s="7"/>
    </row>
    <row r="341" spans="2:55" s="12" customFormat="1" ht="12.75" hidden="1" customHeight="1" x14ac:dyDescent="0.15">
      <c r="B341" s="16" t="s">
        <v>278</v>
      </c>
      <c r="C341" s="16" t="str">
        <f t="shared" si="110"/>
        <v>Southern Africa</v>
      </c>
      <c r="D341" s="16" t="str">
        <f t="shared" si="147"/>
        <v>Middle East and Africa</v>
      </c>
      <c r="E341" s="16" t="str">
        <f t="shared" si="147"/>
        <v/>
      </c>
      <c r="F341" s="32">
        <v>755087.60492837406</v>
      </c>
      <c r="G341" s="32">
        <f t="shared" si="112"/>
        <v>24.344284962116962</v>
      </c>
      <c r="H341" s="32">
        <f t="shared" si="113"/>
        <v>1186.9655113412218</v>
      </c>
      <c r="I341" s="32">
        <f t="shared" si="114"/>
        <v>337.68312359386704</v>
      </c>
      <c r="J341" s="32">
        <f t="shared" si="115"/>
        <v>0</v>
      </c>
      <c r="K341" s="32">
        <f t="shared" si="116"/>
        <v>0</v>
      </c>
      <c r="L341" s="32">
        <f t="shared" si="117"/>
        <v>0</v>
      </c>
      <c r="M341" s="32">
        <f t="shared" si="132"/>
        <v>1548.9929198972059</v>
      </c>
      <c r="N341" s="32">
        <f t="shared" si="118"/>
        <v>813.46492430592809</v>
      </c>
      <c r="O341" s="32">
        <f t="shared" si="119"/>
        <v>39662.483878227256</v>
      </c>
      <c r="P341" s="32">
        <f t="shared" si="120"/>
        <v>11283.69048428142</v>
      </c>
      <c r="Q341" s="32">
        <f t="shared" si="121"/>
        <v>0</v>
      </c>
      <c r="R341" s="32">
        <f t="shared" si="122"/>
        <v>0</v>
      </c>
      <c r="S341" s="32">
        <f t="shared" si="123"/>
        <v>0</v>
      </c>
      <c r="T341" s="32">
        <f t="shared" si="133"/>
        <v>51759.639286814599</v>
      </c>
      <c r="U341" s="32">
        <f t="shared" si="148"/>
        <v>312223.96774556692</v>
      </c>
      <c r="V341" s="32">
        <f t="shared" si="148"/>
        <v>370205.08999513224</v>
      </c>
      <c r="W341" s="32">
        <f t="shared" si="148"/>
        <v>5394.4223833377218</v>
      </c>
      <c r="X341" s="32">
        <f t="shared" si="148"/>
        <v>28.272288441346117</v>
      </c>
      <c r="Y341" s="32">
        <f t="shared" si="148"/>
        <v>13927.214850631537</v>
      </c>
      <c r="Z341" s="32">
        <f t="shared" si="135"/>
        <v>5.4585525067523122E-3</v>
      </c>
      <c r="AA341" s="8"/>
      <c r="AB341" s="32">
        <f t="shared" si="136"/>
        <v>423775.68089449272</v>
      </c>
      <c r="AC341" s="32">
        <f t="shared" si="137"/>
        <v>311194.64307826711</v>
      </c>
      <c r="AD341" s="32">
        <f t="shared" si="138"/>
        <v>8817.1504678726142</v>
      </c>
      <c r="AE341" s="32">
        <f t="shared" si="139"/>
        <v>11300.13048774</v>
      </c>
      <c r="AF341" s="8"/>
      <c r="AG341" s="32">
        <f t="shared" si="124"/>
        <v>18092.880627970251</v>
      </c>
      <c r="AH341" s="32">
        <f t="shared" si="125"/>
        <v>634021.46438854863</v>
      </c>
      <c r="AI341" s="32">
        <f t="shared" si="126"/>
        <v>102973.25991185519</v>
      </c>
      <c r="AJ341" s="32">
        <f t="shared" si="127"/>
        <v>0</v>
      </c>
      <c r="AK341" s="32">
        <f t="shared" si="140"/>
        <v>0</v>
      </c>
      <c r="AL341" s="32">
        <f t="shared" si="144"/>
        <v>0</v>
      </c>
      <c r="AN341" s="39">
        <f t="shared" si="128"/>
        <v>0.34</v>
      </c>
      <c r="AO341" s="39">
        <f t="shared" si="129"/>
        <v>0.54</v>
      </c>
      <c r="AP341" s="39">
        <f t="shared" si="130"/>
        <v>0.11</v>
      </c>
      <c r="AR341" s="51">
        <f t="shared" si="145"/>
        <v>17598.277357516967</v>
      </c>
      <c r="AS341" s="51">
        <f t="shared" si="145"/>
        <v>27950.205214879887</v>
      </c>
      <c r="AT341" s="51">
        <f t="shared" si="145"/>
        <v>5693.5603215496058</v>
      </c>
    </row>
    <row r="342" spans="2:55" s="12" customFormat="1" ht="12.75" hidden="1" customHeight="1" x14ac:dyDescent="0.15">
      <c r="B342" s="16" t="s">
        <v>279</v>
      </c>
      <c r="C342" s="16" t="str">
        <f t="shared" ref="C342:C347" si="149">C545</f>
        <v>Eastern Africa</v>
      </c>
      <c r="D342" s="16" t="str">
        <f t="shared" ref="D342:E347" si="150">IF(D545&lt;&gt;"",D545,"")</f>
        <v>Middle East and Africa</v>
      </c>
      <c r="E342" s="16" t="str">
        <f t="shared" si="150"/>
        <v/>
      </c>
      <c r="F342" s="32">
        <v>392453.39593285299</v>
      </c>
      <c r="G342" s="32">
        <f t="shared" ref="G342:G347" si="151">$F545*$G545*SUM($Z545,$AA545,$AB545)/100</f>
        <v>0</v>
      </c>
      <c r="H342" s="32">
        <f t="shared" ref="H342:H347" si="152">$F545*$G545*SUM($AE545,$AG545,$AH545)/100</f>
        <v>838.62477431374248</v>
      </c>
      <c r="I342" s="32">
        <f t="shared" ref="I342:I347" si="153">$F545*$G545*SUM($AC545)/100</f>
        <v>899.51277556865273</v>
      </c>
      <c r="J342" s="32">
        <f t="shared" ref="J342:J347" si="154">$F545*$G545*SUM($AF545,$AI545,$AK545)/100</f>
        <v>0</v>
      </c>
      <c r="K342" s="32">
        <f t="shared" ref="K342:K347" si="155">$F545*$G545*SUM($AD545)/100</f>
        <v>0</v>
      </c>
      <c r="L342" s="32">
        <f t="shared" ref="L342:L347" si="156">$F545*$G545*SUM($AJ545)/100</f>
        <v>0</v>
      </c>
      <c r="M342" s="32">
        <f t="shared" si="132"/>
        <v>1738.1375498823952</v>
      </c>
      <c r="N342" s="32">
        <f t="shared" ref="N342:N347" si="157">$F545*$H545*SUM($Z545,$AA545,$AB545)/100</f>
        <v>0</v>
      </c>
      <c r="O342" s="32">
        <f t="shared" ref="O342:O347" si="158">$F545*$H545*SUM($AE545,$AG545,$AH545)/100</f>
        <v>22484.3182664163</v>
      </c>
      <c r="P342" s="32">
        <f t="shared" ref="P342:P347" si="159">$F545*$H545*SUM($AC545)/100</f>
        <v>24116.782797340336</v>
      </c>
      <c r="Q342" s="32">
        <f t="shared" ref="Q342:Q347" si="160">$F545*$H545*SUM($AF545,$AI545,$AK545)/100</f>
        <v>0</v>
      </c>
      <c r="R342" s="32">
        <f t="shared" ref="R342:R347" si="161">$F545*$H545*SUM($AD545)/100</f>
        <v>0</v>
      </c>
      <c r="S342" s="32">
        <f t="shared" ref="S342:S347" si="162">$F545*$H545*SUM($AJ545)/100</f>
        <v>0</v>
      </c>
      <c r="T342" s="32">
        <f t="shared" si="133"/>
        <v>46601.101063756636</v>
      </c>
      <c r="U342" s="32">
        <f t="shared" si="148"/>
        <v>122614.92576549444</v>
      </c>
      <c r="V342" s="32">
        <f t="shared" si="148"/>
        <v>212649.66899771115</v>
      </c>
      <c r="W342" s="32">
        <f t="shared" si="148"/>
        <v>5717.3770976203032</v>
      </c>
      <c r="X342" s="32">
        <f t="shared" si="148"/>
        <v>303.47580521203867</v>
      </c>
      <c r="Y342" s="32">
        <f t="shared" si="148"/>
        <v>2828.7096218612146</v>
      </c>
      <c r="Z342" s="32">
        <f t="shared" si="135"/>
        <v>3.131479024887085E-5</v>
      </c>
      <c r="AA342" s="8"/>
      <c r="AB342" s="32">
        <f t="shared" si="136"/>
        <v>112327.44333857295</v>
      </c>
      <c r="AC342" s="32">
        <f t="shared" si="137"/>
        <v>240269.77440875699</v>
      </c>
      <c r="AD342" s="32">
        <f t="shared" si="138"/>
        <v>36203.823420226487</v>
      </c>
      <c r="AE342" s="32">
        <f t="shared" si="139"/>
        <v>3652.3547652959801</v>
      </c>
      <c r="AF342" s="8"/>
      <c r="AG342" s="32">
        <f t="shared" ref="AG342:AG347" si="163">SUM(AM545,AN545,AO545)*$F342</f>
        <v>0</v>
      </c>
      <c r="AH342" s="32">
        <f t="shared" ref="AH342:AH347" si="164">SUM(AR545,AT545,AV545)*$F342</f>
        <v>172087.20354531344</v>
      </c>
      <c r="AI342" s="32">
        <f t="shared" ref="AI342:AI347" si="165">SUM(AP545)*$F342</f>
        <v>220366.19238753954</v>
      </c>
      <c r="AJ342" s="32">
        <f t="shared" ref="AJ342:AJ347" si="166">SUM(AS545,AU545,AW545)*$F342</f>
        <v>0</v>
      </c>
      <c r="AK342" s="32">
        <f t="shared" si="140"/>
        <v>0</v>
      </c>
      <c r="AL342" s="32">
        <f t="shared" si="144"/>
        <v>0</v>
      </c>
      <c r="AN342" s="39">
        <f t="shared" ref="AN342:AN347" si="167">VLOOKUP($C342,$AZ$353:$BC$373,2,FALSE)</f>
        <v>0.36</v>
      </c>
      <c r="AO342" s="39">
        <f t="shared" ref="AO342:AO347" si="168">VLOOKUP($C342,$AZ$353:$BC$373,3,FALSE)</f>
        <v>0.49</v>
      </c>
      <c r="AP342" s="39">
        <f t="shared" ref="AP342:AP347" si="169">VLOOKUP($C342,$AZ$353:$BC$373,4,FALSE)</f>
        <v>0.14000000000000001</v>
      </c>
      <c r="AR342" s="51">
        <f t="shared" ref="AR342:AT347" si="170">AN342*$T342</f>
        <v>16776.396382952389</v>
      </c>
      <c r="AS342" s="51">
        <f t="shared" si="170"/>
        <v>22834.539521240753</v>
      </c>
      <c r="AT342" s="51">
        <f t="shared" si="170"/>
        <v>6524.1541489259298</v>
      </c>
      <c r="AV342" s="7"/>
      <c r="AW342" s="7"/>
      <c r="AX342" s="7"/>
      <c r="AY342" s="7"/>
    </row>
    <row r="343" spans="2:55" s="12" customFormat="1" ht="12.75" hidden="1" customHeight="1" x14ac:dyDescent="0.15">
      <c r="B343" s="16" t="s">
        <v>280</v>
      </c>
      <c r="C343" s="16" t="str">
        <f t="shared" si="149"/>
        <v>Sudano-Sahelian Africa</v>
      </c>
      <c r="D343" s="16" t="str">
        <f t="shared" si="150"/>
        <v>Middle East and Africa</v>
      </c>
      <c r="E343" s="16" t="str">
        <f t="shared" si="150"/>
        <v/>
      </c>
      <c r="F343" s="32">
        <v>1861975.7303199701</v>
      </c>
      <c r="G343" s="32">
        <f t="shared" si="151"/>
        <v>6121.3875261842577</v>
      </c>
      <c r="H343" s="32">
        <f t="shared" si="152"/>
        <v>0</v>
      </c>
      <c r="I343" s="32">
        <f t="shared" si="153"/>
        <v>6181.4816729576651</v>
      </c>
      <c r="J343" s="32">
        <f t="shared" si="154"/>
        <v>719.95665749999068</v>
      </c>
      <c r="K343" s="32">
        <f t="shared" si="155"/>
        <v>5568.3592607346791</v>
      </c>
      <c r="L343" s="32">
        <f t="shared" si="156"/>
        <v>0</v>
      </c>
      <c r="M343" s="32">
        <f>SUM(G343:L343)</f>
        <v>18591.18511737659</v>
      </c>
      <c r="N343" s="32">
        <f t="shared" si="157"/>
        <v>37522.72072823326</v>
      </c>
      <c r="O343" s="32">
        <f t="shared" si="158"/>
        <v>0</v>
      </c>
      <c r="P343" s="32">
        <f t="shared" si="159"/>
        <v>37891.084253191402</v>
      </c>
      <c r="Q343" s="32">
        <f t="shared" si="160"/>
        <v>4413.1714387054926</v>
      </c>
      <c r="R343" s="32">
        <f t="shared" si="161"/>
        <v>34132.782569519935</v>
      </c>
      <c r="S343" s="32">
        <f t="shared" si="162"/>
        <v>0</v>
      </c>
      <c r="T343" s="32">
        <f>SUM(N343:S343)</f>
        <v>113959.75898965009</v>
      </c>
      <c r="U343" s="32">
        <f t="shared" ref="U343:Y347" si="171">I546*$F546/100</f>
        <v>12230.1723355924</v>
      </c>
      <c r="V343" s="32">
        <f t="shared" si="171"/>
        <v>519620.06328863517</v>
      </c>
      <c r="W343" s="32">
        <f t="shared" si="171"/>
        <v>10478.942325370142</v>
      </c>
      <c r="X343" s="32">
        <f t="shared" si="171"/>
        <v>1181277.6500210564</v>
      </c>
      <c r="Y343" s="32">
        <f t="shared" si="171"/>
        <v>4482.632440428848</v>
      </c>
      <c r="Z343" s="32">
        <f>F343-SUM(T343:Y343,M343)</f>
        <v>1335.3258018605411</v>
      </c>
      <c r="AA343" s="8"/>
      <c r="AB343" s="32">
        <f>SUM(O546,P546,R546,T546)</f>
        <v>1286536.9396114333</v>
      </c>
      <c r="AC343" s="32">
        <f>SUM(U546,Q546)</f>
        <v>540257.24214184203</v>
      </c>
      <c r="AD343" s="32">
        <f>SUM(S546,V546)</f>
        <v>33540.34896093604</v>
      </c>
      <c r="AE343" s="32">
        <f>SUM(W546,X546)</f>
        <v>1641.1996057629531</v>
      </c>
      <c r="AF343" s="8"/>
      <c r="AG343" s="32">
        <f t="shared" si="163"/>
        <v>407624.844067086</v>
      </c>
      <c r="AH343" s="32">
        <f t="shared" si="164"/>
        <v>0</v>
      </c>
      <c r="AI343" s="32">
        <f t="shared" si="165"/>
        <v>384837.05409156508</v>
      </c>
      <c r="AJ343" s="32">
        <f t="shared" si="166"/>
        <v>41211.853629464029</v>
      </c>
      <c r="AK343" s="32">
        <f t="shared" ref="AK343:AK348" si="172">SUM(AQ546)*$F343</f>
        <v>1028301.9785318549</v>
      </c>
      <c r="AL343" s="32">
        <f t="shared" si="144"/>
        <v>0</v>
      </c>
      <c r="AN343" s="39">
        <f t="shared" si="167"/>
        <v>0.16</v>
      </c>
      <c r="AO343" s="39">
        <f t="shared" si="168"/>
        <v>0.49</v>
      </c>
      <c r="AP343" s="39">
        <f t="shared" si="169"/>
        <v>0.35</v>
      </c>
      <c r="AR343" s="51">
        <f t="shared" si="170"/>
        <v>18233.561438344015</v>
      </c>
      <c r="AS343" s="51">
        <f t="shared" si="170"/>
        <v>55840.281904928539</v>
      </c>
      <c r="AT343" s="51">
        <f t="shared" si="170"/>
        <v>39885.915646377529</v>
      </c>
    </row>
    <row r="344" spans="2:55" s="12" customFormat="1" ht="12.75" hidden="1" customHeight="1" x14ac:dyDescent="0.15">
      <c r="B344" s="16" t="s">
        <v>281</v>
      </c>
      <c r="C344" s="16" t="str">
        <f t="shared" si="149"/>
        <v>Sudano-Sahelian Africa</v>
      </c>
      <c r="D344" s="16" t="str">
        <f t="shared" si="150"/>
        <v>Middle East and Africa</v>
      </c>
      <c r="E344" s="16" t="str">
        <f t="shared" si="150"/>
        <v/>
      </c>
      <c r="F344" s="32">
        <v>633895.594809114</v>
      </c>
      <c r="G344" s="32">
        <f t="shared" si="151"/>
        <v>25.546168661489119</v>
      </c>
      <c r="H344" s="32">
        <f t="shared" si="152"/>
        <v>0</v>
      </c>
      <c r="I344" s="32">
        <f t="shared" si="153"/>
        <v>25.79695742506193</v>
      </c>
      <c r="J344" s="32">
        <f t="shared" si="154"/>
        <v>3.0045694906235387</v>
      </c>
      <c r="K344" s="32">
        <f t="shared" si="155"/>
        <v>23.238235487300393</v>
      </c>
      <c r="L344" s="32">
        <f t="shared" si="156"/>
        <v>0</v>
      </c>
      <c r="M344" s="32">
        <f>SUM(G344:L344)</f>
        <v>77.585931064474977</v>
      </c>
      <c r="N344" s="32">
        <f t="shared" si="157"/>
        <v>12006.163388214522</v>
      </c>
      <c r="O344" s="32">
        <f t="shared" si="158"/>
        <v>0</v>
      </c>
      <c r="P344" s="32">
        <f t="shared" si="159"/>
        <v>12124.028846290925</v>
      </c>
      <c r="Q344" s="32">
        <f t="shared" si="160"/>
        <v>1412.0846336558998</v>
      </c>
      <c r="R344" s="32">
        <f t="shared" si="161"/>
        <v>10921.483209923741</v>
      </c>
      <c r="S344" s="32">
        <f t="shared" si="162"/>
        <v>0</v>
      </c>
      <c r="T344" s="32">
        <f>SUM(N344:S344)</f>
        <v>36463.760078085092</v>
      </c>
      <c r="U344" s="32">
        <f t="shared" si="171"/>
        <v>92651.301546694638</v>
      </c>
      <c r="V344" s="32">
        <f t="shared" si="171"/>
        <v>501407.62115994492</v>
      </c>
      <c r="W344" s="32">
        <f t="shared" si="171"/>
        <v>3254.3879065250007</v>
      </c>
      <c r="X344" s="32">
        <f t="shared" si="171"/>
        <v>0</v>
      </c>
      <c r="Y344" s="32">
        <f t="shared" si="171"/>
        <v>40.938160218936588</v>
      </c>
      <c r="Z344" s="32">
        <f>F344-SUM(T344:Y344,M344)</f>
        <v>2.6580994017422199E-5</v>
      </c>
      <c r="AA344" s="8"/>
      <c r="AB344" s="32">
        <f>SUM(O547,P547,R547,T547)</f>
        <v>513627.9784252033</v>
      </c>
      <c r="AC344" s="32">
        <f>SUM(U547,Q547)</f>
        <v>115033.01421105841</v>
      </c>
      <c r="AD344" s="32">
        <f>SUM(S547,V547)</f>
        <v>4385.2526397705005</v>
      </c>
      <c r="AE344" s="32">
        <f>SUM(W547,X547)</f>
        <v>849.34953308105401</v>
      </c>
      <c r="AF344" s="8"/>
      <c r="AG344" s="32">
        <f t="shared" si="163"/>
        <v>138772.80395296813</v>
      </c>
      <c r="AH344" s="32">
        <f t="shared" si="164"/>
        <v>0</v>
      </c>
      <c r="AI344" s="32">
        <f t="shared" si="165"/>
        <v>131014.87271589678</v>
      </c>
      <c r="AJ344" s="32">
        <f t="shared" si="166"/>
        <v>14030.264758148045</v>
      </c>
      <c r="AK344" s="32">
        <f t="shared" si="172"/>
        <v>350077.6533821011</v>
      </c>
      <c r="AL344" s="32">
        <f t="shared" si="144"/>
        <v>0</v>
      </c>
      <c r="AN344" s="39">
        <f t="shared" si="167"/>
        <v>0.16</v>
      </c>
      <c r="AO344" s="39">
        <f t="shared" si="168"/>
        <v>0.49</v>
      </c>
      <c r="AP344" s="39">
        <f t="shared" si="169"/>
        <v>0.35</v>
      </c>
      <c r="AR344" s="51">
        <f t="shared" si="170"/>
        <v>5834.2016124936144</v>
      </c>
      <c r="AS344" s="51">
        <f t="shared" si="170"/>
        <v>17867.242438261695</v>
      </c>
      <c r="AT344" s="51">
        <f t="shared" si="170"/>
        <v>12762.316027329782</v>
      </c>
      <c r="AV344" s="7"/>
      <c r="AW344" s="7"/>
      <c r="AX344" s="7"/>
      <c r="AY344" s="7"/>
    </row>
    <row r="345" spans="2:55" s="12" customFormat="1" ht="12.75" hidden="1" customHeight="1" x14ac:dyDescent="0.15">
      <c r="B345" s="16" t="s">
        <v>282</v>
      </c>
      <c r="C345" s="16" t="str">
        <f t="shared" si="149"/>
        <v>Southern Europe</v>
      </c>
      <c r="D345" s="16" t="str">
        <f t="shared" si="150"/>
        <v>Eastern Europe</v>
      </c>
      <c r="E345" s="16" t="str">
        <f t="shared" si="150"/>
        <v/>
      </c>
      <c r="F345" s="32">
        <v>13739.7760490775</v>
      </c>
      <c r="G345" s="32">
        <f t="shared" si="151"/>
        <v>0</v>
      </c>
      <c r="H345" s="32">
        <f t="shared" si="152"/>
        <v>5.6561991312358098</v>
      </c>
      <c r="I345" s="32">
        <f t="shared" si="153"/>
        <v>0</v>
      </c>
      <c r="J345" s="32">
        <f t="shared" si="154"/>
        <v>35.230046494471679</v>
      </c>
      <c r="K345" s="32">
        <f t="shared" si="155"/>
        <v>0</v>
      </c>
      <c r="L345" s="32">
        <f t="shared" si="156"/>
        <v>0</v>
      </c>
      <c r="M345" s="32">
        <f>SUM(G345:L345)</f>
        <v>40.886245625707488</v>
      </c>
      <c r="N345" s="32">
        <f t="shared" si="157"/>
        <v>0</v>
      </c>
      <c r="O345" s="32">
        <f t="shared" si="158"/>
        <v>524.27301851479649</v>
      </c>
      <c r="P345" s="32">
        <f t="shared" si="159"/>
        <v>0</v>
      </c>
      <c r="Q345" s="32">
        <f t="shared" si="160"/>
        <v>3265.4725177679143</v>
      </c>
      <c r="R345" s="32">
        <f t="shared" si="161"/>
        <v>0</v>
      </c>
      <c r="S345" s="32">
        <f t="shared" si="162"/>
        <v>0</v>
      </c>
      <c r="T345" s="32">
        <f>SUM(N345:S345)</f>
        <v>3789.7455362827109</v>
      </c>
      <c r="U345" s="32">
        <f t="shared" si="171"/>
        <v>4408.1015154115994</v>
      </c>
      <c r="V345" s="32">
        <f t="shared" si="171"/>
        <v>4861.7173583652584</v>
      </c>
      <c r="W345" s="32">
        <f t="shared" si="171"/>
        <v>184.17304168047303</v>
      </c>
      <c r="X345" s="32">
        <f t="shared" si="171"/>
        <v>0</v>
      </c>
      <c r="Y345" s="32">
        <f t="shared" si="171"/>
        <v>290.67304074433895</v>
      </c>
      <c r="Z345" s="32">
        <f>F345-SUM(T345:Y345,M345)</f>
        <v>164.47931096741013</v>
      </c>
      <c r="AA345" s="8"/>
      <c r="AB345" s="32">
        <f>SUM(O548,P548,R548,T548)</f>
        <v>311.1360229253761</v>
      </c>
      <c r="AC345" s="32">
        <f>SUM(U548,Q548)</f>
        <v>5562.3697767853655</v>
      </c>
      <c r="AD345" s="32">
        <f>SUM(S548,V548)</f>
        <v>7603.1462926864615</v>
      </c>
      <c r="AE345" s="32">
        <f>SUM(W548,X548)</f>
        <v>263.123956680297</v>
      </c>
      <c r="AF345" s="8"/>
      <c r="AG345" s="32">
        <f t="shared" si="163"/>
        <v>0</v>
      </c>
      <c r="AH345" s="32">
        <f t="shared" si="164"/>
        <v>1815.6138524756432</v>
      </c>
      <c r="AI345" s="32">
        <f t="shared" si="165"/>
        <v>0</v>
      </c>
      <c r="AJ345" s="32">
        <f t="shared" si="166"/>
        <v>11924.163570579462</v>
      </c>
      <c r="AK345" s="32">
        <f t="shared" si="172"/>
        <v>0</v>
      </c>
      <c r="AL345" s="32">
        <f t="shared" si="144"/>
        <v>0</v>
      </c>
      <c r="AN345" s="39">
        <f t="shared" si="167"/>
        <v>0.18</v>
      </c>
      <c r="AO345" s="39">
        <f t="shared" si="168"/>
        <v>0.43</v>
      </c>
      <c r="AP345" s="39">
        <f t="shared" si="169"/>
        <v>0.39</v>
      </c>
      <c r="AR345" s="51">
        <f t="shared" si="170"/>
        <v>682.15419653088793</v>
      </c>
      <c r="AS345" s="51">
        <f t="shared" si="170"/>
        <v>1629.5905806015658</v>
      </c>
      <c r="AT345" s="51">
        <f t="shared" si="170"/>
        <v>1478.0007591502572</v>
      </c>
    </row>
    <row r="346" spans="2:55" s="12" customFormat="1" ht="12.75" hidden="1" customHeight="1" x14ac:dyDescent="0.15">
      <c r="B346" s="16" t="s">
        <v>283</v>
      </c>
      <c r="C346" s="16" t="str">
        <f t="shared" si="149"/>
        <v>Southern Europe</v>
      </c>
      <c r="D346" s="16" t="str">
        <f t="shared" si="150"/>
        <v>Eastern Europe</v>
      </c>
      <c r="E346" s="16" t="str">
        <f t="shared" si="150"/>
        <v/>
      </c>
      <c r="F346" s="32">
        <v>88206.343266010197</v>
      </c>
      <c r="G346" s="32">
        <f t="shared" si="151"/>
        <v>0</v>
      </c>
      <c r="H346" s="32">
        <f t="shared" si="152"/>
        <v>1607.456062461189</v>
      </c>
      <c r="I346" s="32">
        <f t="shared" si="153"/>
        <v>0</v>
      </c>
      <c r="J346" s="32">
        <f t="shared" si="154"/>
        <v>2.9631713902867154</v>
      </c>
      <c r="K346" s="32">
        <f t="shared" si="155"/>
        <v>0</v>
      </c>
      <c r="L346" s="32">
        <f t="shared" si="156"/>
        <v>0</v>
      </c>
      <c r="M346" s="32">
        <f>SUM(G346:L346)</f>
        <v>1610.4192338514758</v>
      </c>
      <c r="N346" s="32">
        <f t="shared" si="157"/>
        <v>0</v>
      </c>
      <c r="O346" s="32">
        <f t="shared" si="158"/>
        <v>31823.01919390068</v>
      </c>
      <c r="P346" s="32">
        <f t="shared" si="159"/>
        <v>0</v>
      </c>
      <c r="Q346" s="32">
        <f t="shared" si="160"/>
        <v>58.662293937622472</v>
      </c>
      <c r="R346" s="32">
        <f t="shared" si="161"/>
        <v>0</v>
      </c>
      <c r="S346" s="32">
        <f t="shared" si="162"/>
        <v>0</v>
      </c>
      <c r="T346" s="32">
        <f>SUM(N346:S346)</f>
        <v>31881.681487838301</v>
      </c>
      <c r="U346" s="32">
        <f t="shared" si="171"/>
        <v>22765.767525649848</v>
      </c>
      <c r="V346" s="32">
        <f t="shared" si="171"/>
        <v>28865.109744205187</v>
      </c>
      <c r="W346" s="32">
        <f t="shared" si="171"/>
        <v>3066.0110783865653</v>
      </c>
      <c r="X346" s="32">
        <f t="shared" si="171"/>
        <v>0</v>
      </c>
      <c r="Y346" s="32">
        <f t="shared" si="171"/>
        <v>17.354193236782532</v>
      </c>
      <c r="Z346" s="32">
        <f>F346-SUM(T346:Y346,M346)</f>
        <v>2.8420472517609596E-6</v>
      </c>
      <c r="AA346" s="8"/>
      <c r="AB346" s="32">
        <f>SUM(O549,P549,R549,T549)</f>
        <v>26379.60950469962</v>
      </c>
      <c r="AC346" s="32">
        <f>SUM(U549,Q549)</f>
        <v>47585.235267639</v>
      </c>
      <c r="AD346" s="32">
        <f>SUM(S549,V549)</f>
        <v>14241.498493671324</v>
      </c>
      <c r="AE346" s="32">
        <f>SUM(W549,X549)</f>
        <v>0</v>
      </c>
      <c r="AF346" s="8"/>
      <c r="AG346" s="32">
        <f t="shared" si="163"/>
        <v>0</v>
      </c>
      <c r="AH346" s="32">
        <f t="shared" si="164"/>
        <v>86901.074618994098</v>
      </c>
      <c r="AI346" s="32">
        <f t="shared" si="165"/>
        <v>0</v>
      </c>
      <c r="AJ346" s="32">
        <f t="shared" si="166"/>
        <v>1305.2774676504189</v>
      </c>
      <c r="AK346" s="32">
        <f t="shared" si="172"/>
        <v>0</v>
      </c>
      <c r="AL346" s="32">
        <f t="shared" si="144"/>
        <v>0</v>
      </c>
      <c r="AN346" s="39">
        <f t="shared" si="167"/>
        <v>0.18</v>
      </c>
      <c r="AO346" s="39">
        <f t="shared" si="168"/>
        <v>0.43</v>
      </c>
      <c r="AP346" s="39">
        <f t="shared" si="169"/>
        <v>0.39</v>
      </c>
      <c r="AR346" s="51">
        <f t="shared" si="170"/>
        <v>5738.7026678108941</v>
      </c>
      <c r="AS346" s="51">
        <f t="shared" si="170"/>
        <v>13709.123039770469</v>
      </c>
      <c r="AT346" s="51">
        <f t="shared" si="170"/>
        <v>12433.855780256938</v>
      </c>
      <c r="AV346" s="7"/>
      <c r="AW346" s="7"/>
      <c r="AX346" s="7"/>
      <c r="AY346" s="7"/>
    </row>
    <row r="347" spans="2:55" s="12" customFormat="1" ht="12.75" hidden="1" customHeight="1" x14ac:dyDescent="0.15">
      <c r="B347" s="16" t="s">
        <v>284</v>
      </c>
      <c r="C347" s="16" t="str">
        <f t="shared" si="149"/>
        <v>Northern Africa</v>
      </c>
      <c r="D347" s="16" t="str">
        <f t="shared" si="150"/>
        <v>Middle East and Africa</v>
      </c>
      <c r="E347" s="16" t="str">
        <f t="shared" si="150"/>
        <v/>
      </c>
      <c r="F347" s="32">
        <v>983656.98506086995</v>
      </c>
      <c r="G347" s="32">
        <f t="shared" si="151"/>
        <v>0</v>
      </c>
      <c r="H347" s="32">
        <f t="shared" si="152"/>
        <v>0</v>
      </c>
      <c r="I347" s="32">
        <f t="shared" si="153"/>
        <v>0</v>
      </c>
      <c r="J347" s="32">
        <f t="shared" si="154"/>
        <v>0</v>
      </c>
      <c r="K347" s="32">
        <f t="shared" si="155"/>
        <v>33731.392774141299</v>
      </c>
      <c r="L347" s="32">
        <f t="shared" si="156"/>
        <v>0</v>
      </c>
      <c r="M347" s="32">
        <f>SUM(G347:L347)</f>
        <v>33731.392774141299</v>
      </c>
      <c r="N347" s="32">
        <f t="shared" si="157"/>
        <v>0</v>
      </c>
      <c r="O347" s="32">
        <f t="shared" si="158"/>
        <v>0</v>
      </c>
      <c r="P347" s="32">
        <f t="shared" si="159"/>
        <v>0</v>
      </c>
      <c r="Q347" s="32">
        <f t="shared" si="160"/>
        <v>0</v>
      </c>
      <c r="R347" s="32">
        <f t="shared" si="161"/>
        <v>52.252148239035904</v>
      </c>
      <c r="S347" s="32">
        <f t="shared" si="162"/>
        <v>0</v>
      </c>
      <c r="T347" s="32">
        <f>SUM(N347:S347)</f>
        <v>52.252148239035904</v>
      </c>
      <c r="U347" s="32">
        <f t="shared" si="171"/>
        <v>87.993206751309287</v>
      </c>
      <c r="V347" s="32">
        <f t="shared" si="171"/>
        <v>2477.5732269816745</v>
      </c>
      <c r="W347" s="32">
        <f t="shared" si="171"/>
        <v>6036.9478279778268</v>
      </c>
      <c r="X347" s="32">
        <f t="shared" si="171"/>
        <v>927151.93686722277</v>
      </c>
      <c r="Y347" s="32">
        <f t="shared" si="171"/>
        <v>8851.5120634696577</v>
      </c>
      <c r="Z347" s="32">
        <f>F347-SUM(T347:Y347,M347)</f>
        <v>5267.3769460864132</v>
      </c>
      <c r="AA347" s="8"/>
      <c r="AB347" s="32">
        <f>SUM(O550,P550,R550,T550)</f>
        <v>460120.86367744079</v>
      </c>
      <c r="AC347" s="32">
        <f>SUM(U550,Q550)</f>
        <v>484428.13510388002</v>
      </c>
      <c r="AD347" s="32">
        <f>SUM(S550,V550)</f>
        <v>34917.44513177863</v>
      </c>
      <c r="AE347" s="32">
        <f>SUM(W550,X550)</f>
        <v>4190.5411477684938</v>
      </c>
      <c r="AF347" s="8"/>
      <c r="AG347" s="32">
        <f t="shared" si="163"/>
        <v>0</v>
      </c>
      <c r="AH347" s="32">
        <f t="shared" si="164"/>
        <v>0</v>
      </c>
      <c r="AI347" s="32">
        <f t="shared" si="165"/>
        <v>0</v>
      </c>
      <c r="AJ347" s="32">
        <f t="shared" si="166"/>
        <v>0</v>
      </c>
      <c r="AK347" s="32">
        <f t="shared" si="172"/>
        <v>983656.98506086995</v>
      </c>
      <c r="AL347" s="32">
        <f t="shared" si="144"/>
        <v>0</v>
      </c>
      <c r="AN347" s="39">
        <f t="shared" si="167"/>
        <v>0.16</v>
      </c>
      <c r="AO347" s="39">
        <f t="shared" si="168"/>
        <v>0.49</v>
      </c>
      <c r="AP347" s="39">
        <f t="shared" si="169"/>
        <v>0.35</v>
      </c>
      <c r="AR347" s="51">
        <f t="shared" si="170"/>
        <v>8.3603437182457441</v>
      </c>
      <c r="AS347" s="51">
        <f t="shared" si="170"/>
        <v>25.603552637127592</v>
      </c>
      <c r="AT347" s="51">
        <f t="shared" si="170"/>
        <v>18.288251883662564</v>
      </c>
    </row>
    <row r="348" spans="2:55" s="12" customFormat="1" ht="12.75" hidden="1" customHeight="1" x14ac:dyDescent="0.15">
      <c r="C348" s="8"/>
      <c r="D348" s="8"/>
      <c r="E348" s="8"/>
      <c r="F348" s="8"/>
      <c r="G348" s="8" t="s">
        <v>75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B348" s="8" t="s">
        <v>75</v>
      </c>
      <c r="AG348" s="8" t="s">
        <v>75</v>
      </c>
      <c r="AN348" s="8" t="s">
        <v>285</v>
      </c>
      <c r="AV348" s="7"/>
      <c r="AW348" s="7"/>
      <c r="AX348" s="7"/>
      <c r="AY348" s="7"/>
    </row>
    <row r="349" spans="2:55" s="12" customFormat="1" ht="12.75" hidden="1" customHeight="1" x14ac:dyDescent="0.1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2:55" s="12" customFormat="1" ht="12.75" hidden="1" customHeight="1" x14ac:dyDescent="0.1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BA350" s="71" t="s">
        <v>52</v>
      </c>
      <c r="BB350" s="72"/>
      <c r="BC350" s="73"/>
    </row>
    <row r="351" spans="2:55" s="12" customFormat="1" ht="12.75" hidden="1" customHeight="1" x14ac:dyDescent="0.15">
      <c r="B351" s="14" t="s">
        <v>286</v>
      </c>
      <c r="C351" s="16"/>
      <c r="D351" s="16"/>
      <c r="E351" s="16"/>
      <c r="F351" s="32"/>
      <c r="G351" s="81" t="s">
        <v>287</v>
      </c>
      <c r="H351" s="81"/>
      <c r="I351" s="81"/>
      <c r="J351" s="81"/>
      <c r="K351" s="81"/>
      <c r="L351" s="81"/>
      <c r="M351" s="81"/>
      <c r="O351" s="82" t="s">
        <v>288</v>
      </c>
      <c r="P351" s="82"/>
      <c r="Q351" s="82"/>
      <c r="R351" s="82"/>
      <c r="S351" s="82"/>
      <c r="T351" s="82"/>
      <c r="U351" s="82"/>
      <c r="V351" s="82"/>
      <c r="W351" s="82"/>
      <c r="X351" s="82"/>
      <c r="Z351" s="83" t="s">
        <v>289</v>
      </c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5"/>
      <c r="AM351" s="82" t="s">
        <v>290</v>
      </c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BA351" s="35" t="s">
        <v>65</v>
      </c>
      <c r="BB351" s="35" t="s">
        <v>66</v>
      </c>
      <c r="BC351" s="35" t="s">
        <v>67</v>
      </c>
    </row>
    <row r="352" spans="2:55" s="12" customFormat="1" ht="12.75" hidden="1" customHeight="1" x14ac:dyDescent="0.15">
      <c r="B352" s="14" t="s">
        <v>86</v>
      </c>
      <c r="C352" s="14" t="s">
        <v>291</v>
      </c>
      <c r="D352" s="14" t="s">
        <v>292</v>
      </c>
      <c r="E352" s="14" t="s">
        <v>293</v>
      </c>
      <c r="F352" s="17" t="s">
        <v>294</v>
      </c>
      <c r="G352" s="10" t="s">
        <v>295</v>
      </c>
      <c r="H352" s="10" t="s">
        <v>296</v>
      </c>
      <c r="I352" s="10" t="s">
        <v>56</v>
      </c>
      <c r="J352" s="10" t="s">
        <v>297</v>
      </c>
      <c r="K352" s="10" t="s">
        <v>298</v>
      </c>
      <c r="L352" s="10" t="s">
        <v>59</v>
      </c>
      <c r="M352" s="10" t="s">
        <v>82</v>
      </c>
      <c r="O352" s="17" t="s">
        <v>299</v>
      </c>
      <c r="P352" s="17" t="s">
        <v>300</v>
      </c>
      <c r="Q352" s="17" t="s">
        <v>301</v>
      </c>
      <c r="R352" s="17" t="s">
        <v>302</v>
      </c>
      <c r="S352" s="17" t="s">
        <v>303</v>
      </c>
      <c r="T352" s="17" t="s">
        <v>304</v>
      </c>
      <c r="U352" s="17" t="s">
        <v>305</v>
      </c>
      <c r="V352" s="17" t="s">
        <v>306</v>
      </c>
      <c r="W352" s="17" t="s">
        <v>307</v>
      </c>
      <c r="X352" s="17" t="s">
        <v>82</v>
      </c>
      <c r="Z352" s="52" t="s">
        <v>308</v>
      </c>
      <c r="AA352" s="52" t="s">
        <v>309</v>
      </c>
      <c r="AB352" s="52" t="s">
        <v>310</v>
      </c>
      <c r="AC352" s="52" t="s">
        <v>311</v>
      </c>
      <c r="AD352" s="52" t="s">
        <v>312</v>
      </c>
      <c r="AE352" s="52" t="s">
        <v>313</v>
      </c>
      <c r="AF352" s="52" t="s">
        <v>314</v>
      </c>
      <c r="AG352" s="52" t="s">
        <v>315</v>
      </c>
      <c r="AH352" s="52" t="s">
        <v>316</v>
      </c>
      <c r="AI352" s="52" t="s">
        <v>317</v>
      </c>
      <c r="AJ352" s="52" t="s">
        <v>318</v>
      </c>
      <c r="AK352" s="52" t="s">
        <v>319</v>
      </c>
      <c r="AM352" s="52" t="s">
        <v>320</v>
      </c>
      <c r="AN352" s="52" t="s">
        <v>321</v>
      </c>
      <c r="AO352" s="52" t="s">
        <v>322</v>
      </c>
      <c r="AP352" s="52" t="s">
        <v>323</v>
      </c>
      <c r="AQ352" s="52" t="s">
        <v>324</v>
      </c>
      <c r="AR352" s="52" t="s">
        <v>325</v>
      </c>
      <c r="AS352" s="52" t="s">
        <v>326</v>
      </c>
      <c r="AT352" s="52" t="s">
        <v>327</v>
      </c>
      <c r="AU352" s="52" t="s">
        <v>328</v>
      </c>
      <c r="AV352" s="52" t="s">
        <v>329</v>
      </c>
      <c r="AW352" s="52" t="s">
        <v>330</v>
      </c>
      <c r="AX352" s="52" t="s">
        <v>331</v>
      </c>
      <c r="AZ352" s="35" t="s">
        <v>332</v>
      </c>
      <c r="BA352" s="16"/>
      <c r="BB352" s="16"/>
      <c r="BC352" s="16"/>
    </row>
    <row r="353" spans="2:57" s="12" customFormat="1" ht="12.75" hidden="1" customHeight="1" x14ac:dyDescent="0.15">
      <c r="B353" s="16" t="s">
        <v>88</v>
      </c>
      <c r="C353" s="16" t="s">
        <v>333</v>
      </c>
      <c r="D353" s="16" t="s">
        <v>35</v>
      </c>
      <c r="E353" s="16"/>
      <c r="F353" s="53">
        <v>641721.06180626096</v>
      </c>
      <c r="G353" s="54">
        <v>5.00565553771112</v>
      </c>
      <c r="H353" s="54">
        <v>7.5751267209293003</v>
      </c>
      <c r="I353" s="54">
        <v>1.5688841867808001</v>
      </c>
      <c r="J353" s="54">
        <v>34.871712754501999</v>
      </c>
      <c r="K353" s="54">
        <v>1.0169184714602899</v>
      </c>
      <c r="L353" s="54">
        <v>49.925879277615103</v>
      </c>
      <c r="M353" s="54">
        <v>3.5823109553553098E-2</v>
      </c>
      <c r="O353" s="53">
        <v>682.21739959716797</v>
      </c>
      <c r="P353" s="53">
        <v>3826.89299464225</v>
      </c>
      <c r="Q353" s="53">
        <v>135574.75240296099</v>
      </c>
      <c r="R353" s="53">
        <v>70448.110014200196</v>
      </c>
      <c r="S353" s="53">
        <v>144665.71060740901</v>
      </c>
      <c r="T353" s="53">
        <v>82192.551637887897</v>
      </c>
      <c r="U353" s="53">
        <v>111672.133553206</v>
      </c>
      <c r="V353" s="53">
        <v>91514.774844229207</v>
      </c>
      <c r="W353" s="53">
        <v>0</v>
      </c>
      <c r="X353" s="53">
        <v>1143.91835212707</v>
      </c>
      <c r="Z353" s="55">
        <v>0</v>
      </c>
      <c r="AA353" s="55">
        <v>0</v>
      </c>
      <c r="AB353" s="55">
        <v>0</v>
      </c>
      <c r="AC353" s="55">
        <v>0.27412379999999997</v>
      </c>
      <c r="AD353" s="55">
        <v>5.5891099999999999E-2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0.6699851</v>
      </c>
      <c r="AM353" s="55">
        <v>0</v>
      </c>
      <c r="AN353" s="55">
        <v>0</v>
      </c>
      <c r="AO353" s="55">
        <v>0</v>
      </c>
      <c r="AP353" s="55">
        <v>0.17420930000000001</v>
      </c>
      <c r="AQ353" s="55">
        <v>0.29332970000000003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0.53246099999999996</v>
      </c>
      <c r="AX353" s="55">
        <v>0</v>
      </c>
      <c r="AZ353" s="16" t="s">
        <v>334</v>
      </c>
      <c r="BA353" s="56">
        <v>0.39</v>
      </c>
      <c r="BB353" s="56">
        <v>0.52</v>
      </c>
      <c r="BC353" s="56">
        <v>0.09</v>
      </c>
      <c r="BE353" s="57"/>
    </row>
    <row r="354" spans="2:57" s="12" customFormat="1" ht="12.75" hidden="1" customHeight="1" x14ac:dyDescent="0.15">
      <c r="B354" s="16" t="s">
        <v>89</v>
      </c>
      <c r="C354" s="16" t="s">
        <v>335</v>
      </c>
      <c r="D354" s="16" t="s">
        <v>34</v>
      </c>
      <c r="E354" s="16"/>
      <c r="F354" s="53">
        <v>28429.316143095399</v>
      </c>
      <c r="G354" s="54">
        <v>11.242484221061201</v>
      </c>
      <c r="H354" s="54">
        <v>18.9236132217335</v>
      </c>
      <c r="I354" s="54">
        <v>26.786492552756801</v>
      </c>
      <c r="J354" s="54">
        <v>37.6571130861524</v>
      </c>
      <c r="K354" s="54">
        <v>2.4641255729712301</v>
      </c>
      <c r="L354" s="54">
        <v>0</v>
      </c>
      <c r="M354" s="54">
        <v>1.6328568799135501</v>
      </c>
      <c r="O354" s="53">
        <v>4.5153880119323704</v>
      </c>
      <c r="P354" s="53">
        <v>427.51276850700299</v>
      </c>
      <c r="Q354" s="53">
        <v>7380.1984354257502</v>
      </c>
      <c r="R354" s="53">
        <v>1101.52842903137</v>
      </c>
      <c r="S354" s="53">
        <v>14104.557677090101</v>
      </c>
      <c r="T354" s="53">
        <v>666.78010177612305</v>
      </c>
      <c r="U354" s="53">
        <v>1486.1515426635699</v>
      </c>
      <c r="V354" s="53">
        <v>3015.2660991549401</v>
      </c>
      <c r="W354" s="53">
        <v>7.15120428800582</v>
      </c>
      <c r="X354" s="53">
        <v>235.65449714660599</v>
      </c>
      <c r="Z354" s="55">
        <v>0</v>
      </c>
      <c r="AA354" s="55">
        <v>0</v>
      </c>
      <c r="AB354" s="55">
        <v>0</v>
      </c>
      <c r="AC354" s="55">
        <v>0</v>
      </c>
      <c r="AD354" s="55">
        <v>0</v>
      </c>
      <c r="AE354" s="55">
        <v>0</v>
      </c>
      <c r="AF354" s="55">
        <v>1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M354" s="55">
        <v>0</v>
      </c>
      <c r="AN354" s="55">
        <v>0</v>
      </c>
      <c r="AO354" s="55">
        <v>0</v>
      </c>
      <c r="AP354" s="55">
        <v>0</v>
      </c>
      <c r="AQ354" s="55">
        <v>0</v>
      </c>
      <c r="AR354" s="55">
        <v>0</v>
      </c>
      <c r="AS354" s="55">
        <v>1</v>
      </c>
      <c r="AT354" s="55">
        <v>0</v>
      </c>
      <c r="AU354" s="55">
        <v>0</v>
      </c>
      <c r="AV354" s="55">
        <v>0</v>
      </c>
      <c r="AW354" s="55">
        <v>0</v>
      </c>
      <c r="AX354" s="55">
        <v>0</v>
      </c>
      <c r="AZ354" s="16" t="s">
        <v>34</v>
      </c>
      <c r="BA354" s="56">
        <v>0.37</v>
      </c>
      <c r="BB354" s="56">
        <v>0.56000000000000005</v>
      </c>
      <c r="BC354" s="56">
        <v>0.06</v>
      </c>
      <c r="BE354" s="57"/>
    </row>
    <row r="355" spans="2:57" s="12" customFormat="1" ht="12.75" hidden="1" customHeight="1" x14ac:dyDescent="0.15">
      <c r="B355" s="16" t="s">
        <v>90</v>
      </c>
      <c r="C355" s="16" t="s">
        <v>336</v>
      </c>
      <c r="D355" s="16" t="s">
        <v>36</v>
      </c>
      <c r="E355" s="16"/>
      <c r="F355" s="53">
        <v>2321707.3274699398</v>
      </c>
      <c r="G355" s="54">
        <v>0.24382944162267001</v>
      </c>
      <c r="H355" s="54">
        <v>1.4322261689623601</v>
      </c>
      <c r="I355" s="54">
        <v>0.90994856201658603</v>
      </c>
      <c r="J355" s="54">
        <v>6.0397902831902401</v>
      </c>
      <c r="K355" s="54">
        <v>0.36251882143896302</v>
      </c>
      <c r="L355" s="54">
        <v>90.843923689731199</v>
      </c>
      <c r="M355" s="54">
        <v>0.114354657392491</v>
      </c>
      <c r="O355" s="53">
        <v>163486.47210991301</v>
      </c>
      <c r="P355" s="53">
        <v>531999.61183029402</v>
      </c>
      <c r="Q355" s="53">
        <v>206209.53881949099</v>
      </c>
      <c r="R355" s="53">
        <v>588849.06805151701</v>
      </c>
      <c r="S355" s="53">
        <v>64158.415306091301</v>
      </c>
      <c r="T355" s="53">
        <v>332329.93634778197</v>
      </c>
      <c r="U355" s="53">
        <v>420925.10074919398</v>
      </c>
      <c r="V355" s="53">
        <v>13457.1790203452</v>
      </c>
      <c r="W355" s="53">
        <v>2.08652651309967</v>
      </c>
      <c r="X355" s="53">
        <v>289.91870880126902</v>
      </c>
      <c r="Z355" s="55">
        <v>0</v>
      </c>
      <c r="AA355" s="55">
        <v>0</v>
      </c>
      <c r="AB355" s="55">
        <v>0</v>
      </c>
      <c r="AC355" s="55">
        <v>0.2018259</v>
      </c>
      <c r="AD355" s="55">
        <v>3.81581E-2</v>
      </c>
      <c r="AE355" s="55">
        <v>0</v>
      </c>
      <c r="AF355" s="55">
        <v>0.76001600000000002</v>
      </c>
      <c r="AG355" s="55">
        <v>0</v>
      </c>
      <c r="AH355" s="55">
        <v>0</v>
      </c>
      <c r="AI355" s="55">
        <v>0</v>
      </c>
      <c r="AJ355" s="55">
        <v>0</v>
      </c>
      <c r="AK355" s="55">
        <v>0</v>
      </c>
      <c r="AM355" s="55">
        <v>0</v>
      </c>
      <c r="AN355" s="55">
        <v>0</v>
      </c>
      <c r="AO355" s="55">
        <v>0</v>
      </c>
      <c r="AP355" s="55">
        <v>6.3770099999999996E-2</v>
      </c>
      <c r="AQ355" s="55">
        <v>0.87427869999999996</v>
      </c>
      <c r="AR355" s="55">
        <v>0</v>
      </c>
      <c r="AS355" s="55">
        <v>6.1951199999999998E-2</v>
      </c>
      <c r="AT355" s="55">
        <v>0</v>
      </c>
      <c r="AU355" s="55">
        <v>0</v>
      </c>
      <c r="AV355" s="55">
        <v>0</v>
      </c>
      <c r="AW355" s="55">
        <v>0</v>
      </c>
      <c r="AX355" s="55">
        <v>0</v>
      </c>
      <c r="AZ355" s="16" t="s">
        <v>337</v>
      </c>
      <c r="BA355" s="56">
        <v>0.34</v>
      </c>
      <c r="BB355" s="56">
        <v>0.44</v>
      </c>
      <c r="BC355" s="56">
        <v>0.22</v>
      </c>
      <c r="BE355" s="57"/>
    </row>
    <row r="356" spans="2:57" s="12" customFormat="1" ht="12.75" hidden="1" customHeight="1" x14ac:dyDescent="0.15">
      <c r="B356" s="16" t="s">
        <v>91</v>
      </c>
      <c r="C356" s="16" t="s">
        <v>335</v>
      </c>
      <c r="D356" s="16" t="s">
        <v>33</v>
      </c>
      <c r="E356" s="16"/>
      <c r="F356" s="53">
        <v>475.27252995967802</v>
      </c>
      <c r="G356" s="54">
        <v>0.39663713353440799</v>
      </c>
      <c r="H356" s="54">
        <v>1.3273402754814501</v>
      </c>
      <c r="I356" s="54">
        <v>49.020053163439698</v>
      </c>
      <c r="J356" s="54">
        <v>46.413690899159803</v>
      </c>
      <c r="K356" s="54">
        <v>2.84227921193837</v>
      </c>
      <c r="L356" s="54">
        <v>0</v>
      </c>
      <c r="M356" s="54">
        <v>3.3012760925361322</v>
      </c>
      <c r="O356" s="53">
        <v>0</v>
      </c>
      <c r="P356" s="53">
        <v>0</v>
      </c>
      <c r="Q356" s="53">
        <v>0</v>
      </c>
      <c r="R356" s="53">
        <v>0</v>
      </c>
      <c r="S356" s="53">
        <v>168.76555621623899</v>
      </c>
      <c r="T356" s="53">
        <v>0</v>
      </c>
      <c r="U356" s="53">
        <v>0</v>
      </c>
      <c r="V356" s="53">
        <v>306.50697374343798</v>
      </c>
      <c r="W356" s="53">
        <v>0</v>
      </c>
      <c r="X356" s="53">
        <v>0</v>
      </c>
      <c r="Z356" s="55">
        <v>0</v>
      </c>
      <c r="AA356" s="55">
        <v>0</v>
      </c>
      <c r="AB356" s="55">
        <v>0</v>
      </c>
      <c r="AC356" s="55">
        <v>0</v>
      </c>
      <c r="AD356" s="55">
        <v>0</v>
      </c>
      <c r="AE356" s="55">
        <v>0</v>
      </c>
      <c r="AF356" s="55">
        <v>0</v>
      </c>
      <c r="AG356" s="55">
        <v>0</v>
      </c>
      <c r="AH356" s="55">
        <v>0</v>
      </c>
      <c r="AI356" s="55">
        <v>0</v>
      </c>
      <c r="AJ356" s="55">
        <v>0</v>
      </c>
      <c r="AK356" s="55">
        <v>0</v>
      </c>
      <c r="AM356" s="55">
        <v>0</v>
      </c>
      <c r="AN356" s="55">
        <v>0</v>
      </c>
      <c r="AO356" s="55">
        <v>0</v>
      </c>
      <c r="AP356" s="55">
        <v>0</v>
      </c>
      <c r="AQ356" s="55">
        <v>0</v>
      </c>
      <c r="AR356" s="55">
        <v>0</v>
      </c>
      <c r="AS356" s="55">
        <v>0</v>
      </c>
      <c r="AT356" s="55">
        <v>0</v>
      </c>
      <c r="AU356" s="55">
        <v>0</v>
      </c>
      <c r="AV356" s="55">
        <v>0</v>
      </c>
      <c r="AW356" s="55">
        <v>0</v>
      </c>
      <c r="AX356" s="55">
        <v>0</v>
      </c>
      <c r="AZ356" s="16" t="s">
        <v>335</v>
      </c>
      <c r="BA356" s="56">
        <v>0.18</v>
      </c>
      <c r="BB356" s="56">
        <v>0.43</v>
      </c>
      <c r="BC356" s="56">
        <v>0.39</v>
      </c>
      <c r="BE356" s="57"/>
    </row>
    <row r="357" spans="2:57" s="12" customFormat="1" ht="12.75" hidden="1" customHeight="1" x14ac:dyDescent="0.15">
      <c r="B357" s="16" t="s">
        <v>92</v>
      </c>
      <c r="C357" s="16" t="s">
        <v>338</v>
      </c>
      <c r="D357" s="16" t="s">
        <v>36</v>
      </c>
      <c r="E357" s="16"/>
      <c r="F357" s="53">
        <v>1254625.6043950899</v>
      </c>
      <c r="G357" s="54">
        <v>5.2065722745985497E-2</v>
      </c>
      <c r="H357" s="54">
        <v>2.8173424582359599</v>
      </c>
      <c r="I357" s="54">
        <v>46.935547332179098</v>
      </c>
      <c r="J357" s="54">
        <v>46.765493776699202</v>
      </c>
      <c r="K357" s="54">
        <v>0.45862938739505599</v>
      </c>
      <c r="L357" s="54">
        <v>2.4291929179534302</v>
      </c>
      <c r="M357" s="54">
        <v>4.6915426493126001E-2</v>
      </c>
      <c r="O357" s="53">
        <v>2059.3030485510799</v>
      </c>
      <c r="P357" s="53">
        <v>32908.782592773401</v>
      </c>
      <c r="Q357" s="53">
        <v>342032.50512105197</v>
      </c>
      <c r="R357" s="53">
        <v>196139.53767776399</v>
      </c>
      <c r="S357" s="53">
        <v>28312.113135814601</v>
      </c>
      <c r="T357" s="53">
        <v>211002.97955822901</v>
      </c>
      <c r="U357" s="53">
        <v>436929.84080982202</v>
      </c>
      <c r="V357" s="53">
        <v>4819.9062194824201</v>
      </c>
      <c r="W357" s="53">
        <v>13.2912260890007</v>
      </c>
      <c r="X357" s="53">
        <v>407.34500551223698</v>
      </c>
      <c r="Z357" s="55">
        <v>0</v>
      </c>
      <c r="AA357" s="55">
        <v>0</v>
      </c>
      <c r="AB357" s="55">
        <v>0.52893049999999997</v>
      </c>
      <c r="AC357" s="55">
        <v>0.1070033</v>
      </c>
      <c r="AD357" s="55">
        <v>9.0466000000000001E-3</v>
      </c>
      <c r="AE357" s="55">
        <v>0</v>
      </c>
      <c r="AF357" s="55">
        <v>0</v>
      </c>
      <c r="AG357" s="55">
        <v>0.35501949999999999</v>
      </c>
      <c r="AH357" s="55">
        <v>0</v>
      </c>
      <c r="AI357" s="55">
        <v>0</v>
      </c>
      <c r="AJ357" s="55">
        <v>0</v>
      </c>
      <c r="AK357" s="55">
        <v>0</v>
      </c>
      <c r="AM357" s="55">
        <v>0</v>
      </c>
      <c r="AN357" s="55">
        <v>0</v>
      </c>
      <c r="AO357" s="55">
        <v>0.4941295</v>
      </c>
      <c r="AP357" s="55">
        <v>0.1225624</v>
      </c>
      <c r="AQ357" s="55">
        <v>3.5728000000000003E-2</v>
      </c>
      <c r="AR357" s="55">
        <v>0</v>
      </c>
      <c r="AS357" s="55">
        <v>0</v>
      </c>
      <c r="AT357" s="55">
        <v>0.3475801</v>
      </c>
      <c r="AU357" s="55">
        <v>0</v>
      </c>
      <c r="AV357" s="55">
        <v>0</v>
      </c>
      <c r="AW357" s="55">
        <v>0</v>
      </c>
      <c r="AX357" s="55">
        <v>0</v>
      </c>
      <c r="AZ357" s="16" t="s">
        <v>339</v>
      </c>
      <c r="BA357" s="56">
        <v>0.48</v>
      </c>
      <c r="BB357" s="56">
        <v>0.39</v>
      </c>
      <c r="BC357" s="56">
        <v>0.12</v>
      </c>
      <c r="BE357" s="57"/>
    </row>
    <row r="358" spans="2:57" s="12" customFormat="1" ht="12.75" hidden="1" customHeight="1" x14ac:dyDescent="0.15">
      <c r="B358" s="16" t="s">
        <v>93</v>
      </c>
      <c r="C358" s="16" t="s">
        <v>340</v>
      </c>
      <c r="D358" s="16" t="s">
        <v>37</v>
      </c>
      <c r="E358" s="16"/>
      <c r="F358" s="53">
        <v>448.39787012338599</v>
      </c>
      <c r="G358" s="54">
        <v>0.17014425658597701</v>
      </c>
      <c r="H358" s="54">
        <v>3.5088841715219301</v>
      </c>
      <c r="I358" s="54">
        <v>25.394807243311799</v>
      </c>
      <c r="J358" s="54">
        <v>15.8621095663117</v>
      </c>
      <c r="K358" s="54">
        <v>1.9693481316516099</v>
      </c>
      <c r="L358" s="54">
        <v>0</v>
      </c>
      <c r="M358" s="54">
        <v>15.365876953149799</v>
      </c>
      <c r="O358" s="53">
        <v>446.752908349037</v>
      </c>
      <c r="P358" s="53">
        <v>0</v>
      </c>
      <c r="Q358" s="53">
        <v>0</v>
      </c>
      <c r="R358" s="53">
        <v>0</v>
      </c>
      <c r="S358" s="53">
        <v>0</v>
      </c>
      <c r="T358" s="53">
        <v>0</v>
      </c>
      <c r="U358" s="53">
        <v>0</v>
      </c>
      <c r="V358" s="53">
        <v>0</v>
      </c>
      <c r="W358" s="53">
        <v>1.64496177434921</v>
      </c>
      <c r="X358" s="53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Z358" s="16" t="s">
        <v>340</v>
      </c>
      <c r="BA358" s="56">
        <v>0.4</v>
      </c>
      <c r="BB358" s="56">
        <v>0.56000000000000005</v>
      </c>
      <c r="BC358" s="56">
        <v>0.04</v>
      </c>
      <c r="BE358" s="57"/>
    </row>
    <row r="359" spans="2:57" s="12" customFormat="1" ht="12.75" hidden="1" customHeight="1" x14ac:dyDescent="0.15">
      <c r="B359" s="16" t="s">
        <v>94</v>
      </c>
      <c r="C359" s="16" t="s">
        <v>341</v>
      </c>
      <c r="D359" s="16" t="s">
        <v>37</v>
      </c>
      <c r="E359" s="16"/>
      <c r="F359" s="53">
        <v>2780529.89501312</v>
      </c>
      <c r="G359" s="54">
        <v>0.64123363615275297</v>
      </c>
      <c r="H359" s="54">
        <v>9.7165250080426002</v>
      </c>
      <c r="I359" s="54">
        <v>12.4601787094876</v>
      </c>
      <c r="J359" s="54">
        <v>63.325039253737799</v>
      </c>
      <c r="K359" s="54">
        <v>0.39564603782839702</v>
      </c>
      <c r="L359" s="54">
        <v>11.5951924491707</v>
      </c>
      <c r="M359" s="54">
        <v>1.58815051044112</v>
      </c>
      <c r="O359" s="53">
        <v>22169.837537527001</v>
      </c>
      <c r="P359" s="53">
        <v>374604.06472262699</v>
      </c>
      <c r="Q359" s="53">
        <v>285533.145152151</v>
      </c>
      <c r="R359" s="53">
        <v>912191.41201925196</v>
      </c>
      <c r="S359" s="53">
        <v>151738.76152115999</v>
      </c>
      <c r="T359" s="53">
        <v>535604.43869566906</v>
      </c>
      <c r="U359" s="53">
        <v>420413.78422808601</v>
      </c>
      <c r="V359" s="53">
        <v>57534.444812476599</v>
      </c>
      <c r="W359" s="53">
        <v>7.6416290402412397</v>
      </c>
      <c r="X359" s="53">
        <v>20732.364695131699</v>
      </c>
      <c r="Z359" s="55">
        <v>0</v>
      </c>
      <c r="AA359" s="55">
        <v>0</v>
      </c>
      <c r="AB359" s="55">
        <v>4.0299999999999997E-5</v>
      </c>
      <c r="AC359" s="55">
        <v>0.2235375</v>
      </c>
      <c r="AD359" s="55">
        <v>1.4092E-3</v>
      </c>
      <c r="AE359" s="55">
        <v>0.63645370000000001</v>
      </c>
      <c r="AF359" s="55">
        <v>0</v>
      </c>
      <c r="AG359" s="55">
        <v>7.2174600000000005E-2</v>
      </c>
      <c r="AH359" s="55">
        <v>0</v>
      </c>
      <c r="AI359" s="55">
        <v>0</v>
      </c>
      <c r="AJ359" s="55">
        <v>7.25E-5</v>
      </c>
      <c r="AK359" s="55">
        <v>6.6312399999999994E-2</v>
      </c>
      <c r="AM359" s="55">
        <v>0</v>
      </c>
      <c r="AN359" s="55">
        <v>0</v>
      </c>
      <c r="AO359" s="55">
        <v>4.57E-5</v>
      </c>
      <c r="AP359" s="55">
        <v>0.2802789</v>
      </c>
      <c r="AQ359" s="55">
        <v>0.16397049999999999</v>
      </c>
      <c r="AR359" s="55">
        <v>0.2645865</v>
      </c>
      <c r="AS359" s="55">
        <v>0</v>
      </c>
      <c r="AT359" s="55">
        <v>0.1225324</v>
      </c>
      <c r="AU359" s="55">
        <v>0</v>
      </c>
      <c r="AV359" s="55">
        <v>0</v>
      </c>
      <c r="AW359" s="55">
        <v>0.1674435</v>
      </c>
      <c r="AX359" s="55">
        <v>1.1424E-3</v>
      </c>
      <c r="AZ359" s="16" t="s">
        <v>342</v>
      </c>
      <c r="BA359" s="56">
        <v>0.24</v>
      </c>
      <c r="BB359" s="56">
        <v>0.51</v>
      </c>
      <c r="BC359" s="56">
        <v>0.24</v>
      </c>
      <c r="BE359" s="57"/>
    </row>
    <row r="360" spans="2:57" s="12" customFormat="1" ht="12.75" hidden="1" customHeight="1" x14ac:dyDescent="0.15">
      <c r="B360" s="16" t="s">
        <v>95</v>
      </c>
      <c r="C360" s="16" t="s">
        <v>343</v>
      </c>
      <c r="D360" s="16" t="s">
        <v>34</v>
      </c>
      <c r="E360" s="16"/>
      <c r="F360" s="53">
        <v>29595.641939163201</v>
      </c>
      <c r="G360" s="54">
        <v>9.6608036945386093</v>
      </c>
      <c r="H360" s="54">
        <v>8.6495877264085106</v>
      </c>
      <c r="I360" s="54">
        <v>8.1490251442390207</v>
      </c>
      <c r="J360" s="54">
        <v>67.514674188830895</v>
      </c>
      <c r="K360" s="54">
        <v>2.0441820202867298</v>
      </c>
      <c r="L360" s="54">
        <v>0.22669216718989901</v>
      </c>
      <c r="M360" s="54">
        <v>3.7550350355853102</v>
      </c>
      <c r="O360" s="53">
        <v>65.292648315429602</v>
      </c>
      <c r="P360" s="53">
        <v>164.21389961242599</v>
      </c>
      <c r="Q360" s="53">
        <v>10313.742800116501</v>
      </c>
      <c r="R360" s="53">
        <v>788.399085521698</v>
      </c>
      <c r="S360" s="53">
        <v>11479.514961004201</v>
      </c>
      <c r="T360" s="53">
        <v>823.08012008666901</v>
      </c>
      <c r="U360" s="53">
        <v>3458.6142129897999</v>
      </c>
      <c r="V360" s="53">
        <v>1390.7733091115899</v>
      </c>
      <c r="W360" s="53">
        <v>0</v>
      </c>
      <c r="X360" s="53">
        <v>1112.0109024047799</v>
      </c>
      <c r="Z360" s="55">
        <v>0</v>
      </c>
      <c r="AA360" s="55">
        <v>0</v>
      </c>
      <c r="AB360" s="55">
        <v>0</v>
      </c>
      <c r="AC360" s="55">
        <v>5.2881999999999998E-3</v>
      </c>
      <c r="AD360" s="55">
        <v>0</v>
      </c>
      <c r="AE360" s="55">
        <v>0</v>
      </c>
      <c r="AF360" s="55">
        <v>0</v>
      </c>
      <c r="AG360" s="55">
        <v>0</v>
      </c>
      <c r="AH360" s="55">
        <v>0</v>
      </c>
      <c r="AI360" s="55">
        <v>0</v>
      </c>
      <c r="AJ360" s="55">
        <v>0</v>
      </c>
      <c r="AK360" s="55">
        <v>0.99471180000000003</v>
      </c>
      <c r="AM360" s="55">
        <v>0</v>
      </c>
      <c r="AN360" s="55">
        <v>0</v>
      </c>
      <c r="AO360" s="55">
        <v>0</v>
      </c>
      <c r="AP360" s="55">
        <v>1.54597E-2</v>
      </c>
      <c r="AQ360" s="55">
        <v>0</v>
      </c>
      <c r="AR360" s="55">
        <v>0</v>
      </c>
      <c r="AS360" s="55">
        <v>0</v>
      </c>
      <c r="AT360" s="55">
        <v>0</v>
      </c>
      <c r="AU360" s="55">
        <v>0</v>
      </c>
      <c r="AV360" s="55">
        <v>0</v>
      </c>
      <c r="AW360" s="55">
        <v>0.98454030000000003</v>
      </c>
      <c r="AX360" s="55">
        <v>0</v>
      </c>
      <c r="AZ360" s="16" t="s">
        <v>341</v>
      </c>
      <c r="BA360" s="56">
        <v>0.32</v>
      </c>
      <c r="BB360" s="56">
        <v>0.6</v>
      </c>
      <c r="BC360" s="56">
        <v>0.08</v>
      </c>
      <c r="BE360" s="57"/>
    </row>
    <row r="361" spans="2:57" s="12" customFormat="1" ht="12.75" hidden="1" customHeight="1" x14ac:dyDescent="0.15">
      <c r="B361" s="16" t="s">
        <v>96</v>
      </c>
      <c r="C361" s="16" t="s">
        <v>344</v>
      </c>
      <c r="D361" s="16" t="s">
        <v>33</v>
      </c>
      <c r="E361" s="16"/>
      <c r="F361" s="53">
        <v>7709156.21219372</v>
      </c>
      <c r="G361" s="54">
        <v>0.26440281806757499</v>
      </c>
      <c r="H361" s="54">
        <v>5.9197544091451597</v>
      </c>
      <c r="I361" s="54">
        <v>11.5913318576166</v>
      </c>
      <c r="J361" s="54">
        <v>64.675529357529598</v>
      </c>
      <c r="K361" s="54">
        <v>0.14707854592654801</v>
      </c>
      <c r="L361" s="54">
        <v>16.4586162768686</v>
      </c>
      <c r="M361" s="54">
        <v>0.28220247875239601</v>
      </c>
      <c r="O361" s="53">
        <v>829866.65431493497</v>
      </c>
      <c r="P361" s="53">
        <v>3425705.9618732901</v>
      </c>
      <c r="Q361" s="53">
        <v>119115.28660875501</v>
      </c>
      <c r="R361" s="53">
        <v>2300595.3993495698</v>
      </c>
      <c r="S361" s="53">
        <v>14437.0071553587</v>
      </c>
      <c r="T361" s="53">
        <v>607823.19462835696</v>
      </c>
      <c r="U361" s="53">
        <v>317665.616441369</v>
      </c>
      <c r="V361" s="53">
        <v>841.12003946304299</v>
      </c>
      <c r="W361" s="53">
        <v>167.261372327804</v>
      </c>
      <c r="X361" s="53">
        <v>92938.710410296902</v>
      </c>
      <c r="Z361" s="55">
        <v>1.3483E-3</v>
      </c>
      <c r="AA361" s="55">
        <v>0</v>
      </c>
      <c r="AB361" s="55">
        <v>4.4449000000000002E-2</v>
      </c>
      <c r="AC361" s="55">
        <v>0.43189559999999999</v>
      </c>
      <c r="AD361" s="55">
        <v>3.6074000000000002E-3</v>
      </c>
      <c r="AE361" s="55">
        <v>0.35372589999999998</v>
      </c>
      <c r="AF361" s="55">
        <v>0.16000929999999999</v>
      </c>
      <c r="AG361" s="55">
        <v>4.9645999999999996E-3</v>
      </c>
      <c r="AH361" s="55">
        <v>0</v>
      </c>
      <c r="AI361" s="55">
        <v>0</v>
      </c>
      <c r="AJ361" s="55">
        <v>0</v>
      </c>
      <c r="AK361" s="55">
        <v>0</v>
      </c>
      <c r="AM361" s="55">
        <v>3.0718E-3</v>
      </c>
      <c r="AN361" s="55">
        <v>0</v>
      </c>
      <c r="AO361" s="55">
        <v>7.6251399999999997E-2</v>
      </c>
      <c r="AP361" s="55">
        <v>0.33346039999999999</v>
      </c>
      <c r="AQ361" s="55">
        <v>0.43135679999999998</v>
      </c>
      <c r="AR361" s="55">
        <v>0.1089642</v>
      </c>
      <c r="AS361" s="55">
        <v>3.8356000000000001E-2</v>
      </c>
      <c r="AT361" s="55">
        <v>8.5394000000000008E-3</v>
      </c>
      <c r="AU361" s="55">
        <v>0</v>
      </c>
      <c r="AV361" s="55">
        <v>0</v>
      </c>
      <c r="AW361" s="55">
        <v>0</v>
      </c>
      <c r="AX361" s="55">
        <v>0</v>
      </c>
      <c r="AZ361" s="16" t="s">
        <v>344</v>
      </c>
      <c r="BA361" s="56">
        <v>0.08</v>
      </c>
      <c r="BB361" s="56">
        <v>0.51</v>
      </c>
      <c r="BC361" s="56">
        <v>0.41</v>
      </c>
      <c r="BE361" s="57"/>
    </row>
    <row r="362" spans="2:57" s="12" customFormat="1" ht="12.75" hidden="1" customHeight="1" x14ac:dyDescent="0.15">
      <c r="B362" s="16" t="s">
        <v>98</v>
      </c>
      <c r="C362" s="16" t="s">
        <v>339</v>
      </c>
      <c r="D362" s="16" t="s">
        <v>33</v>
      </c>
      <c r="E362" s="16" t="s">
        <v>42</v>
      </c>
      <c r="F362" s="53">
        <v>83617.778302252205</v>
      </c>
      <c r="G362" s="54">
        <v>1.17677248426972</v>
      </c>
      <c r="H362" s="54">
        <v>16.1969858841118</v>
      </c>
      <c r="I362" s="54">
        <v>46.627544093298603</v>
      </c>
      <c r="J362" s="54">
        <v>32.277973463473401</v>
      </c>
      <c r="K362" s="54">
        <v>2.7521984808298399</v>
      </c>
      <c r="L362" s="54">
        <v>0.66758935905920402</v>
      </c>
      <c r="M362" s="54">
        <v>0.30093623456309199</v>
      </c>
      <c r="O362" s="53">
        <v>0</v>
      </c>
      <c r="P362" s="53">
        <v>321.66211968660298</v>
      </c>
      <c r="Q362" s="53">
        <v>12867.207374453499</v>
      </c>
      <c r="R362" s="53">
        <v>3314.01928055286</v>
      </c>
      <c r="S362" s="53">
        <v>21523.523351192402</v>
      </c>
      <c r="T362" s="53">
        <v>4347.6744389533997</v>
      </c>
      <c r="U362" s="53">
        <v>17254.086541175799</v>
      </c>
      <c r="V362" s="53">
        <v>23773.6207532882</v>
      </c>
      <c r="W362" s="53">
        <v>0</v>
      </c>
      <c r="X362" s="53">
        <v>215.98444294929499</v>
      </c>
      <c r="Z362" s="55">
        <v>0</v>
      </c>
      <c r="AA362" s="55">
        <v>0</v>
      </c>
      <c r="AB362" s="55">
        <v>0</v>
      </c>
      <c r="AC362" s="55">
        <v>0</v>
      </c>
      <c r="AD362" s="55">
        <v>0</v>
      </c>
      <c r="AE362" s="55">
        <v>0.88795849999999998</v>
      </c>
      <c r="AF362" s="55">
        <v>0</v>
      </c>
      <c r="AG362" s="55">
        <v>0</v>
      </c>
      <c r="AH362" s="55">
        <v>0</v>
      </c>
      <c r="AI362" s="55">
        <v>0</v>
      </c>
      <c r="AJ362" s="55">
        <v>0</v>
      </c>
      <c r="AK362" s="55">
        <v>0.11204160000000001</v>
      </c>
      <c r="AM362" s="55">
        <v>0</v>
      </c>
      <c r="AN362" s="55">
        <v>0</v>
      </c>
      <c r="AO362" s="55">
        <v>0</v>
      </c>
      <c r="AP362" s="55">
        <v>0</v>
      </c>
      <c r="AQ362" s="55">
        <v>0</v>
      </c>
      <c r="AR362" s="55">
        <v>0.88172989999999996</v>
      </c>
      <c r="AS362" s="55">
        <v>0</v>
      </c>
      <c r="AT362" s="55">
        <v>0</v>
      </c>
      <c r="AU362" s="55">
        <v>0</v>
      </c>
      <c r="AV362" s="55">
        <v>0</v>
      </c>
      <c r="AW362" s="55">
        <v>0.1182701</v>
      </c>
      <c r="AX362" s="55">
        <v>0</v>
      </c>
      <c r="AZ362" s="16" t="s">
        <v>345</v>
      </c>
      <c r="BA362" s="56">
        <v>0.31</v>
      </c>
      <c r="BB362" s="56">
        <v>0.55000000000000004</v>
      </c>
      <c r="BC362" s="56">
        <v>0.14000000000000001</v>
      </c>
      <c r="BE362" s="57"/>
    </row>
    <row r="363" spans="2:57" s="12" customFormat="1" ht="12.75" hidden="1" customHeight="1" x14ac:dyDescent="0.15">
      <c r="B363" s="16" t="s">
        <v>99</v>
      </c>
      <c r="C363" s="16" t="s">
        <v>343</v>
      </c>
      <c r="D363" s="16" t="s">
        <v>34</v>
      </c>
      <c r="E363" s="16"/>
      <c r="F363" s="53">
        <v>164691.946692764</v>
      </c>
      <c r="G363" s="54">
        <v>8.7597986558235004</v>
      </c>
      <c r="H363" s="54">
        <v>4.3628796338896398</v>
      </c>
      <c r="I363" s="54">
        <v>6.0565240596233396</v>
      </c>
      <c r="J363" s="54">
        <v>29.827723421890301</v>
      </c>
      <c r="K363" s="54">
        <v>1.27818875741347</v>
      </c>
      <c r="L363" s="54">
        <v>1.43643886506102</v>
      </c>
      <c r="M363" s="54">
        <v>0.53359737224187798</v>
      </c>
      <c r="O363" s="53">
        <v>1830.09823989868</v>
      </c>
      <c r="P363" s="53">
        <v>7136.84177398681</v>
      </c>
      <c r="Q363" s="53">
        <v>16121.9798290133</v>
      </c>
      <c r="R363" s="53">
        <v>15618.844494044701</v>
      </c>
      <c r="S363" s="53">
        <v>16372.4549810886</v>
      </c>
      <c r="T363" s="53">
        <v>8668.1682635545694</v>
      </c>
      <c r="U363" s="53">
        <v>15495.4773020148</v>
      </c>
      <c r="V363" s="53">
        <v>4816.1601521968796</v>
      </c>
      <c r="W363" s="53">
        <v>0</v>
      </c>
      <c r="X363" s="53">
        <v>78631.921656966195</v>
      </c>
      <c r="Z363" s="55">
        <v>0</v>
      </c>
      <c r="AA363" s="55">
        <v>0</v>
      </c>
      <c r="AB363" s="55">
        <v>0</v>
      </c>
      <c r="AC363" s="55">
        <v>0.3910324</v>
      </c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0.60896760000000005</v>
      </c>
      <c r="AM363" s="55">
        <v>0</v>
      </c>
      <c r="AN363" s="55">
        <v>0</v>
      </c>
      <c r="AO363" s="55">
        <v>0</v>
      </c>
      <c r="AP363" s="55">
        <v>0.39733249999999998</v>
      </c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0.60266750000000002</v>
      </c>
      <c r="AX363" s="55">
        <v>0</v>
      </c>
      <c r="AZ363" s="16" t="s">
        <v>346</v>
      </c>
      <c r="BA363" s="56">
        <v>0.36</v>
      </c>
      <c r="BB363" s="56">
        <v>0.49</v>
      </c>
      <c r="BC363" s="56">
        <v>0.14000000000000001</v>
      </c>
      <c r="BE363" s="57"/>
    </row>
    <row r="364" spans="2:57" s="12" customFormat="1" ht="12.75" hidden="1" customHeight="1" x14ac:dyDescent="0.15">
      <c r="B364" s="16" t="s">
        <v>100</v>
      </c>
      <c r="C364" s="16" t="s">
        <v>340</v>
      </c>
      <c r="D364" s="16" t="s">
        <v>37</v>
      </c>
      <c r="E364" s="16"/>
      <c r="F364" s="53">
        <v>13375.653488755201</v>
      </c>
      <c r="G364" s="54">
        <v>2.7244357033597466</v>
      </c>
      <c r="H364" s="54">
        <v>1.51004204003929</v>
      </c>
      <c r="I364" s="54">
        <v>19.847650552629499</v>
      </c>
      <c r="J364" s="54">
        <v>24.155843867942298</v>
      </c>
      <c r="K364" s="54">
        <v>0.66313279619392795</v>
      </c>
      <c r="L364" s="54">
        <v>7.0629820526353804</v>
      </c>
      <c r="M364" s="54">
        <v>15.1581400426152</v>
      </c>
      <c r="O364" s="53">
        <v>1882.54526340961</v>
      </c>
      <c r="P364" s="53">
        <v>7203.0019668936702</v>
      </c>
      <c r="Q364" s="53">
        <v>0</v>
      </c>
      <c r="R364" s="53">
        <v>3547.4019796848202</v>
      </c>
      <c r="S364" s="53">
        <v>0</v>
      </c>
      <c r="T364" s="53">
        <v>206.75751525163599</v>
      </c>
      <c r="U364" s="53">
        <v>0</v>
      </c>
      <c r="V364" s="53">
        <v>0</v>
      </c>
      <c r="W364" s="53">
        <v>63.963525295257497</v>
      </c>
      <c r="X364" s="53">
        <v>471.98323822021399</v>
      </c>
      <c r="Z364" s="55">
        <v>0</v>
      </c>
      <c r="AA364" s="55">
        <v>0</v>
      </c>
      <c r="AB364" s="55">
        <v>0</v>
      </c>
      <c r="AC364" s="55">
        <v>0</v>
      </c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M364" s="55">
        <v>0</v>
      </c>
      <c r="AN364" s="55">
        <v>0</v>
      </c>
      <c r="AO364" s="55">
        <v>0</v>
      </c>
      <c r="AP364" s="55">
        <v>0</v>
      </c>
      <c r="AQ364" s="55">
        <v>0</v>
      </c>
      <c r="AR364" s="55">
        <v>0</v>
      </c>
      <c r="AS364" s="55">
        <v>0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Z364" s="16" t="s">
        <v>338</v>
      </c>
      <c r="BA364" s="56">
        <v>0.2</v>
      </c>
      <c r="BB364" s="56">
        <v>0.75</v>
      </c>
      <c r="BC364" s="56">
        <v>0.05</v>
      </c>
      <c r="BE364" s="57"/>
    </row>
    <row r="365" spans="2:57" s="12" customFormat="1" ht="12.75" hidden="1" customHeight="1" x14ac:dyDescent="0.15">
      <c r="B365" s="16" t="s">
        <v>101</v>
      </c>
      <c r="C365" s="16" t="s">
        <v>347</v>
      </c>
      <c r="D365" s="16" t="s">
        <v>36</v>
      </c>
      <c r="E365" s="16"/>
      <c r="F365" s="53">
        <v>675.75443851947705</v>
      </c>
      <c r="G365" s="54">
        <v>1.87124263711431</v>
      </c>
      <c r="H365" s="54">
        <v>14.795456781535872</v>
      </c>
      <c r="I365" s="54">
        <v>2.3270394862686E-3</v>
      </c>
      <c r="J365" s="54">
        <v>0.62793057527170004</v>
      </c>
      <c r="K365" s="54">
        <v>20.231601941855999</v>
      </c>
      <c r="L365" s="54">
        <v>30.026507512756002</v>
      </c>
      <c r="M365" s="54">
        <v>13.2858635142506</v>
      </c>
      <c r="O365" s="53">
        <v>0</v>
      </c>
      <c r="P365" s="53">
        <v>99.693553924560504</v>
      </c>
      <c r="Q365" s="53">
        <v>0</v>
      </c>
      <c r="R365" s="53">
        <v>217.66330671310399</v>
      </c>
      <c r="S365" s="53">
        <v>0</v>
      </c>
      <c r="T365" s="53">
        <v>280.34879696369097</v>
      </c>
      <c r="U365" s="53">
        <v>77.274032592773395</v>
      </c>
      <c r="V365" s="53">
        <v>0</v>
      </c>
      <c r="W365" s="53">
        <v>0.77474832534789995</v>
      </c>
      <c r="X365" s="53">
        <v>0</v>
      </c>
      <c r="Z365" s="55">
        <v>0</v>
      </c>
      <c r="AA365" s="55">
        <v>0</v>
      </c>
      <c r="AB365" s="55">
        <v>0</v>
      </c>
      <c r="AC365" s="55">
        <v>0</v>
      </c>
      <c r="AD365" s="55">
        <v>0</v>
      </c>
      <c r="AE365" s="55">
        <v>0</v>
      </c>
      <c r="AF365" s="55">
        <v>0</v>
      </c>
      <c r="AG365" s="55">
        <v>0</v>
      </c>
      <c r="AH365" s="55">
        <v>0</v>
      </c>
      <c r="AI365" s="55">
        <v>0</v>
      </c>
      <c r="AJ365" s="55">
        <v>0</v>
      </c>
      <c r="AK365" s="55">
        <v>0</v>
      </c>
      <c r="AM365" s="55">
        <v>0</v>
      </c>
      <c r="AN365" s="55">
        <v>0</v>
      </c>
      <c r="AO365" s="55">
        <v>0</v>
      </c>
      <c r="AP365" s="55">
        <v>0</v>
      </c>
      <c r="AQ365" s="55">
        <v>0</v>
      </c>
      <c r="AR365" s="55">
        <v>0</v>
      </c>
      <c r="AS365" s="55">
        <v>0</v>
      </c>
      <c r="AT365" s="55">
        <v>0</v>
      </c>
      <c r="AU365" s="55">
        <v>0</v>
      </c>
      <c r="AV365" s="55">
        <v>0</v>
      </c>
      <c r="AW365" s="55">
        <v>0</v>
      </c>
      <c r="AX365" s="55">
        <v>0</v>
      </c>
      <c r="AZ365" s="16" t="s">
        <v>348</v>
      </c>
      <c r="BA365" s="56">
        <v>0.34</v>
      </c>
      <c r="BB365" s="56">
        <v>0.54</v>
      </c>
      <c r="BC365" s="56">
        <v>0.11</v>
      </c>
      <c r="BE365" s="57"/>
    </row>
    <row r="366" spans="2:57" s="12" customFormat="1" ht="12.75" hidden="1" customHeight="1" x14ac:dyDescent="0.15">
      <c r="B366" s="16" t="s">
        <v>102</v>
      </c>
      <c r="C366" s="16" t="s">
        <v>333</v>
      </c>
      <c r="D366" s="16" t="s">
        <v>35</v>
      </c>
      <c r="E366" s="16"/>
      <c r="F366" s="53">
        <v>139322.24794864599</v>
      </c>
      <c r="G366" s="54">
        <v>26.511784448724399</v>
      </c>
      <c r="H366" s="54">
        <v>33.871370302054999</v>
      </c>
      <c r="I366" s="54">
        <v>6.86646120804589</v>
      </c>
      <c r="J366" s="54">
        <v>6.3689072307877597</v>
      </c>
      <c r="K366" s="54">
        <v>16.485201037789398</v>
      </c>
      <c r="L366" s="54">
        <v>1.5307645629331299</v>
      </c>
      <c r="M366" s="54">
        <v>5.2986388457305003</v>
      </c>
      <c r="O366" s="53">
        <v>20475.458867907499</v>
      </c>
      <c r="P366" s="53">
        <v>68612.2095847725</v>
      </c>
      <c r="Q366" s="53">
        <v>4297.3634449839501</v>
      </c>
      <c r="R366" s="53">
        <v>29945.951367735801</v>
      </c>
      <c r="S366" s="53">
        <v>1111.39764058589</v>
      </c>
      <c r="T366" s="53">
        <v>6447.9975270628902</v>
      </c>
      <c r="U366" s="53">
        <v>4970.3847621679297</v>
      </c>
      <c r="V366" s="53">
        <v>0</v>
      </c>
      <c r="W366" s="53">
        <v>117.965823709964</v>
      </c>
      <c r="X366" s="53">
        <v>3343.5189297199199</v>
      </c>
      <c r="Z366" s="55">
        <v>0</v>
      </c>
      <c r="AA366" s="55">
        <v>7.74508E-2</v>
      </c>
      <c r="AB366" s="55">
        <v>0.83306500000000006</v>
      </c>
      <c r="AC366" s="55">
        <v>0</v>
      </c>
      <c r="AD366" s="55">
        <v>0</v>
      </c>
      <c r="AE366" s="55">
        <v>0</v>
      </c>
      <c r="AF366" s="55">
        <v>0</v>
      </c>
      <c r="AG366" s="55">
        <v>8.9484099999999997E-2</v>
      </c>
      <c r="AH366" s="55">
        <v>0</v>
      </c>
      <c r="AI366" s="55">
        <v>0</v>
      </c>
      <c r="AJ366" s="55">
        <v>0</v>
      </c>
      <c r="AK366" s="55">
        <v>0</v>
      </c>
      <c r="AM366" s="55">
        <v>0</v>
      </c>
      <c r="AN366" s="55">
        <v>0.141067</v>
      </c>
      <c r="AO366" s="55">
        <v>0.72640970000000005</v>
      </c>
      <c r="AP366" s="55">
        <v>0</v>
      </c>
      <c r="AQ366" s="55">
        <v>0</v>
      </c>
      <c r="AR366" s="55">
        <v>0</v>
      </c>
      <c r="AS366" s="55">
        <v>0</v>
      </c>
      <c r="AT366" s="55">
        <v>0.13252330000000001</v>
      </c>
      <c r="AU366" s="55">
        <v>0</v>
      </c>
      <c r="AV366" s="55">
        <v>0</v>
      </c>
      <c r="AW366" s="55">
        <v>0</v>
      </c>
      <c r="AX366" s="55">
        <v>0</v>
      </c>
      <c r="AZ366" s="16" t="s">
        <v>349</v>
      </c>
      <c r="BA366" s="56">
        <v>0.16</v>
      </c>
      <c r="BB366" s="56">
        <v>0.49</v>
      </c>
      <c r="BC366" s="56">
        <v>0.35</v>
      </c>
      <c r="BE366" s="57"/>
    </row>
    <row r="367" spans="2:57" s="12" customFormat="1" ht="12.75" hidden="1" customHeight="1" x14ac:dyDescent="0.15">
      <c r="B367" s="16" t="s">
        <v>103</v>
      </c>
      <c r="C367" s="16" t="s">
        <v>340</v>
      </c>
      <c r="D367" s="16" t="s">
        <v>37</v>
      </c>
      <c r="E367" s="16"/>
      <c r="F367" s="53">
        <v>443.94958639144897</v>
      </c>
      <c r="G367" s="54">
        <v>1.05785860763955</v>
      </c>
      <c r="H367" s="54">
        <v>14.795456781535872</v>
      </c>
      <c r="I367" s="54">
        <v>1.08358138554482</v>
      </c>
      <c r="J367" s="54">
        <v>17.1840958718923</v>
      </c>
      <c r="K367" s="54">
        <v>10.4109725919383</v>
      </c>
      <c r="L367" s="54">
        <v>0</v>
      </c>
      <c r="M367" s="54">
        <v>23.473720663100501</v>
      </c>
      <c r="O367" s="53">
        <v>0</v>
      </c>
      <c r="P367" s="53">
        <v>0</v>
      </c>
      <c r="Q367" s="53">
        <v>143.212734222412</v>
      </c>
      <c r="R367" s="53">
        <v>0</v>
      </c>
      <c r="S367" s="53">
        <v>0</v>
      </c>
      <c r="T367" s="53">
        <v>4.1897778511047301</v>
      </c>
      <c r="U367" s="53">
        <v>296.54707431793202</v>
      </c>
      <c r="V367" s="53">
        <v>0</v>
      </c>
      <c r="W367" s="53">
        <v>0</v>
      </c>
      <c r="X367" s="53">
        <v>0</v>
      </c>
      <c r="Z367" s="55">
        <v>0</v>
      </c>
      <c r="AA367" s="55">
        <v>0</v>
      </c>
      <c r="AB367" s="55">
        <v>0</v>
      </c>
      <c r="AC367" s="55">
        <v>0</v>
      </c>
      <c r="AD367" s="55">
        <v>0</v>
      </c>
      <c r="AE367" s="55">
        <v>0</v>
      </c>
      <c r="AF367" s="55">
        <v>0</v>
      </c>
      <c r="AG367" s="55">
        <v>0</v>
      </c>
      <c r="AH367" s="55">
        <v>0</v>
      </c>
      <c r="AI367" s="55">
        <v>0</v>
      </c>
      <c r="AJ367" s="55">
        <v>0</v>
      </c>
      <c r="AK367" s="55">
        <v>0</v>
      </c>
      <c r="AM367" s="55">
        <v>0</v>
      </c>
      <c r="AN367" s="55">
        <v>0</v>
      </c>
      <c r="AO367" s="55">
        <v>0</v>
      </c>
      <c r="AP367" s="55">
        <v>0</v>
      </c>
      <c r="AQ367" s="55">
        <v>0</v>
      </c>
      <c r="AR367" s="55">
        <v>0</v>
      </c>
      <c r="AS367" s="55">
        <v>0</v>
      </c>
      <c r="AT367" s="55">
        <v>0</v>
      </c>
      <c r="AU367" s="55">
        <v>0</v>
      </c>
      <c r="AV367" s="55">
        <v>0</v>
      </c>
      <c r="AW367" s="55">
        <v>0</v>
      </c>
      <c r="AX367" s="55">
        <v>0</v>
      </c>
      <c r="AZ367" s="16" t="s">
        <v>350</v>
      </c>
      <c r="BA367" s="56">
        <v>0.31</v>
      </c>
      <c r="BB367" s="56">
        <v>0.56999999999999995</v>
      </c>
      <c r="BC367" s="56">
        <v>0.12</v>
      </c>
      <c r="BE367" s="57"/>
    </row>
    <row r="368" spans="2:57" s="12" customFormat="1" ht="12.75" hidden="1" customHeight="1" x14ac:dyDescent="0.15">
      <c r="B368" s="16" t="s">
        <v>104</v>
      </c>
      <c r="C368" s="16" t="s">
        <v>34</v>
      </c>
      <c r="D368" s="16" t="s">
        <v>34</v>
      </c>
      <c r="E368" s="16"/>
      <c r="F368" s="53">
        <v>206292.90026408399</v>
      </c>
      <c r="G368" s="54">
        <v>0.55002601422656605</v>
      </c>
      <c r="H368" s="54">
        <v>29.719124498849599</v>
      </c>
      <c r="I368" s="54">
        <v>38.035855721680498</v>
      </c>
      <c r="J368" s="54">
        <v>29.919177546831001</v>
      </c>
      <c r="K368" s="54">
        <v>1.512133146304</v>
      </c>
      <c r="L368" s="54">
        <v>0</v>
      </c>
      <c r="M368" s="54">
        <v>0.26368307545518199</v>
      </c>
      <c r="O368" s="53">
        <v>98.582000732421804</v>
      </c>
      <c r="P368" s="53">
        <v>1936.2331924438399</v>
      </c>
      <c r="Q368" s="53">
        <v>0</v>
      </c>
      <c r="R368" s="53">
        <v>152059.853934377</v>
      </c>
      <c r="S368" s="53">
        <v>0</v>
      </c>
      <c r="T368" s="53">
        <v>51195.749420374603</v>
      </c>
      <c r="U368" s="53">
        <v>856.46047210693303</v>
      </c>
      <c r="V368" s="53">
        <v>0</v>
      </c>
      <c r="W368" s="53">
        <v>0</v>
      </c>
      <c r="X368" s="53">
        <v>146.02124404907201</v>
      </c>
      <c r="Z368" s="55">
        <v>0</v>
      </c>
      <c r="AA368" s="55">
        <v>0</v>
      </c>
      <c r="AB368" s="55">
        <v>0</v>
      </c>
      <c r="AC368" s="55">
        <v>0</v>
      </c>
      <c r="AD368" s="55">
        <v>0</v>
      </c>
      <c r="AE368" s="55">
        <v>0</v>
      </c>
      <c r="AF368" s="55">
        <v>0</v>
      </c>
      <c r="AG368" s="55">
        <v>0</v>
      </c>
      <c r="AH368" s="55">
        <v>1</v>
      </c>
      <c r="AI368" s="55">
        <v>0</v>
      </c>
      <c r="AJ368" s="55">
        <v>0</v>
      </c>
      <c r="AK368" s="55">
        <v>0</v>
      </c>
      <c r="AM368" s="55">
        <v>0</v>
      </c>
      <c r="AN368" s="55">
        <v>0</v>
      </c>
      <c r="AO368" s="55">
        <v>0</v>
      </c>
      <c r="AP368" s="55">
        <v>0</v>
      </c>
      <c r="AQ368" s="55">
        <v>0</v>
      </c>
      <c r="AR368" s="55">
        <v>0</v>
      </c>
      <c r="AS368" s="55">
        <v>0</v>
      </c>
      <c r="AT368" s="55">
        <v>0</v>
      </c>
      <c r="AU368" s="55">
        <v>0</v>
      </c>
      <c r="AV368" s="55">
        <v>1</v>
      </c>
      <c r="AW368" s="55">
        <v>0</v>
      </c>
      <c r="AX368" s="55">
        <v>0</v>
      </c>
      <c r="AZ368" s="16" t="s">
        <v>336</v>
      </c>
      <c r="BA368" s="56">
        <v>0.16</v>
      </c>
      <c r="BB368" s="56">
        <v>0.49</v>
      </c>
      <c r="BC368" s="56">
        <v>0.35</v>
      </c>
      <c r="BE368" s="57"/>
    </row>
    <row r="369" spans="2:57" s="12" customFormat="1" ht="12.75" hidden="1" customHeight="1" x14ac:dyDescent="0.15">
      <c r="B369" s="16" t="s">
        <v>105</v>
      </c>
      <c r="C369" s="16" t="s">
        <v>339</v>
      </c>
      <c r="D369" s="16" t="s">
        <v>33</v>
      </c>
      <c r="E369" s="16" t="s">
        <v>42</v>
      </c>
      <c r="F369" s="53">
        <v>30510.5765544772</v>
      </c>
      <c r="G369" s="54">
        <v>1.3219632537042001</v>
      </c>
      <c r="H369" s="54">
        <v>25.443686378624701</v>
      </c>
      <c r="I369" s="54">
        <v>22.095343520016598</v>
      </c>
      <c r="J369" s="54">
        <v>37.582903259183503</v>
      </c>
      <c r="K369" s="54">
        <v>12.810940080935699</v>
      </c>
      <c r="L369" s="54">
        <v>2.35187068058661E-2</v>
      </c>
      <c r="M369" s="54">
        <v>1.7846568751448601E-2</v>
      </c>
      <c r="O369" s="53">
        <v>1402.49352455139</v>
      </c>
      <c r="P369" s="53">
        <v>5324.33022600412</v>
      </c>
      <c r="Q369" s="53">
        <v>1491.1459956169101</v>
      </c>
      <c r="R369" s="53">
        <v>4670.2155091762497</v>
      </c>
      <c r="S369" s="53">
        <v>0</v>
      </c>
      <c r="T369" s="53">
        <v>7391.3053288459696</v>
      </c>
      <c r="U369" s="53">
        <v>10231.0859702825</v>
      </c>
      <c r="V369" s="53">
        <v>0</v>
      </c>
      <c r="W369" s="53">
        <v>0</v>
      </c>
      <c r="X369" s="53">
        <v>0</v>
      </c>
      <c r="Z369" s="55">
        <v>0</v>
      </c>
      <c r="AA369" s="55">
        <v>0</v>
      </c>
      <c r="AB369" s="55">
        <v>0</v>
      </c>
      <c r="AC369" s="55">
        <v>0</v>
      </c>
      <c r="AD369" s="55">
        <v>0</v>
      </c>
      <c r="AE369" s="55">
        <v>1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M369" s="55">
        <v>0</v>
      </c>
      <c r="AN369" s="55">
        <v>0</v>
      </c>
      <c r="AO369" s="55">
        <v>0</v>
      </c>
      <c r="AP369" s="55">
        <v>0</v>
      </c>
      <c r="AQ369" s="55">
        <v>0</v>
      </c>
      <c r="AR369" s="55">
        <v>1</v>
      </c>
      <c r="AS369" s="55">
        <v>0</v>
      </c>
      <c r="AT369" s="55">
        <v>0</v>
      </c>
      <c r="AU369" s="55">
        <v>0</v>
      </c>
      <c r="AV369" s="55">
        <v>0</v>
      </c>
      <c r="AW369" s="55">
        <v>0</v>
      </c>
      <c r="AX369" s="55">
        <v>0</v>
      </c>
      <c r="AZ369" s="16" t="s">
        <v>347</v>
      </c>
      <c r="BA369" s="56">
        <v>7.0000000000000007E-2</v>
      </c>
      <c r="BB369" s="56">
        <v>0.57999999999999996</v>
      </c>
      <c r="BC369" s="56">
        <v>0.35</v>
      </c>
      <c r="BE369" s="57"/>
    </row>
    <row r="370" spans="2:57" s="12" customFormat="1" ht="12.75" hidden="1" customHeight="1" x14ac:dyDescent="0.15">
      <c r="B370" s="16" t="s">
        <v>106</v>
      </c>
      <c r="C370" s="16" t="s">
        <v>342</v>
      </c>
      <c r="D370" s="16" t="s">
        <v>37</v>
      </c>
      <c r="E370" s="16"/>
      <c r="F370" s="53">
        <v>22365.708802699999</v>
      </c>
      <c r="G370" s="54">
        <v>0.203030318332305</v>
      </c>
      <c r="H370" s="54">
        <v>4.4319239082536299</v>
      </c>
      <c r="I370" s="54">
        <v>59.367812330599897</v>
      </c>
      <c r="J370" s="54">
        <v>27.991610506543299</v>
      </c>
      <c r="K370" s="54">
        <v>0.32660574746728899</v>
      </c>
      <c r="L370" s="54">
        <v>1.4041471021496299</v>
      </c>
      <c r="M370" s="54">
        <v>2.5901884084056901</v>
      </c>
      <c r="O370" s="53">
        <v>1447.07687866687</v>
      </c>
      <c r="P370" s="53">
        <v>6029.3157923221497</v>
      </c>
      <c r="Q370" s="53">
        <v>3864.1300015449501</v>
      </c>
      <c r="R370" s="53">
        <v>5636.3450045585596</v>
      </c>
      <c r="S370" s="53">
        <v>658.67963409423805</v>
      </c>
      <c r="T370" s="53">
        <v>1422.5321552753401</v>
      </c>
      <c r="U370" s="53">
        <v>3247.89068555831</v>
      </c>
      <c r="V370" s="53">
        <v>0</v>
      </c>
      <c r="W370" s="53">
        <v>17.255851149559</v>
      </c>
      <c r="X370" s="53">
        <v>42.482799530029297</v>
      </c>
      <c r="Z370" s="55">
        <v>0.68041240000000003</v>
      </c>
      <c r="AA370" s="55">
        <v>0</v>
      </c>
      <c r="AB370" s="55">
        <v>0.31958760000000003</v>
      </c>
      <c r="AC370" s="55">
        <v>0</v>
      </c>
      <c r="AD370" s="55">
        <v>0</v>
      </c>
      <c r="AE370" s="55">
        <v>0</v>
      </c>
      <c r="AF370" s="55">
        <v>0</v>
      </c>
      <c r="AG370" s="55">
        <v>0</v>
      </c>
      <c r="AH370" s="55">
        <v>0</v>
      </c>
      <c r="AI370" s="55">
        <v>0</v>
      </c>
      <c r="AJ370" s="55">
        <v>0</v>
      </c>
      <c r="AK370" s="55">
        <v>0</v>
      </c>
      <c r="AM370" s="55">
        <v>0.69486400000000004</v>
      </c>
      <c r="AN370" s="55">
        <v>0</v>
      </c>
      <c r="AO370" s="55">
        <v>0.30513600000000002</v>
      </c>
      <c r="AP370" s="55">
        <v>0</v>
      </c>
      <c r="AQ370" s="55">
        <v>0</v>
      </c>
      <c r="AR370" s="55">
        <v>0</v>
      </c>
      <c r="AS370" s="55">
        <v>0</v>
      </c>
      <c r="AT370" s="55">
        <v>0</v>
      </c>
      <c r="AU370" s="55">
        <v>0</v>
      </c>
      <c r="AV370" s="55">
        <v>0</v>
      </c>
      <c r="AW370" s="55">
        <v>0</v>
      </c>
      <c r="AX370" s="55">
        <v>0</v>
      </c>
      <c r="AZ370" s="16" t="s">
        <v>351</v>
      </c>
      <c r="BA370" s="56">
        <v>0.28000000000000003</v>
      </c>
      <c r="BB370" s="56">
        <v>0.55000000000000004</v>
      </c>
      <c r="BC370" s="56">
        <v>0.17</v>
      </c>
      <c r="BE370" s="57"/>
    </row>
    <row r="371" spans="2:57" s="12" customFormat="1" ht="12.75" hidden="1" customHeight="1" x14ac:dyDescent="0.15">
      <c r="B371" s="16" t="s">
        <v>107</v>
      </c>
      <c r="C371" s="16" t="s">
        <v>350</v>
      </c>
      <c r="D371" s="16" t="s">
        <v>36</v>
      </c>
      <c r="E371" s="16"/>
      <c r="F371" s="53">
        <v>116281.23477959599</v>
      </c>
      <c r="G371" s="54">
        <v>0.10680998649448301</v>
      </c>
      <c r="H371" s="54">
        <v>28.5632270063427</v>
      </c>
      <c r="I371" s="54">
        <v>23.052085412134399</v>
      </c>
      <c r="J371" s="54">
        <v>46.013944927608797</v>
      </c>
      <c r="K371" s="54">
        <v>1.7180561708787701</v>
      </c>
      <c r="L371" s="54">
        <v>0</v>
      </c>
      <c r="M371" s="54">
        <v>0.39070720858985097</v>
      </c>
      <c r="O371" s="53">
        <v>7378.8559863567298</v>
      </c>
      <c r="P371" s="53">
        <v>36379.988074302601</v>
      </c>
      <c r="Q371" s="53">
        <v>0</v>
      </c>
      <c r="R371" s="53">
        <v>49908.490525543602</v>
      </c>
      <c r="S371" s="53">
        <v>0</v>
      </c>
      <c r="T371" s="53">
        <v>18211.306997478001</v>
      </c>
      <c r="U371" s="53">
        <v>4402.5931959152203</v>
      </c>
      <c r="V371" s="53">
        <v>0</v>
      </c>
      <c r="W371" s="53">
        <v>0</v>
      </c>
      <c r="X371" s="53">
        <v>0</v>
      </c>
      <c r="Z371" s="55">
        <v>0</v>
      </c>
      <c r="AA371" s="55">
        <v>0</v>
      </c>
      <c r="AB371" s="55">
        <v>0.40617389999999998</v>
      </c>
      <c r="AC371" s="55">
        <v>0.59382610000000002</v>
      </c>
      <c r="AD371" s="55">
        <v>0</v>
      </c>
      <c r="AE371" s="55">
        <v>0</v>
      </c>
      <c r="AF371" s="55">
        <v>0</v>
      </c>
      <c r="AG371" s="55">
        <v>0</v>
      </c>
      <c r="AH371" s="55">
        <v>0</v>
      </c>
      <c r="AI371" s="55">
        <v>0</v>
      </c>
      <c r="AJ371" s="55">
        <v>0</v>
      </c>
      <c r="AK371" s="55">
        <v>0</v>
      </c>
      <c r="AM371" s="55">
        <v>0</v>
      </c>
      <c r="AN371" s="55">
        <v>0</v>
      </c>
      <c r="AO371" s="55">
        <v>0.44235350000000001</v>
      </c>
      <c r="AP371" s="55">
        <v>0.55764659999999999</v>
      </c>
      <c r="AQ371" s="55">
        <v>0</v>
      </c>
      <c r="AR371" s="55">
        <v>0</v>
      </c>
      <c r="AS371" s="55">
        <v>0</v>
      </c>
      <c r="AT371" s="55">
        <v>0</v>
      </c>
      <c r="AU371" s="55">
        <v>0</v>
      </c>
      <c r="AV371" s="55">
        <v>0</v>
      </c>
      <c r="AW371" s="55">
        <v>0</v>
      </c>
      <c r="AX371" s="55">
        <v>0</v>
      </c>
      <c r="AZ371" s="16" t="s">
        <v>333</v>
      </c>
      <c r="BA371" s="56">
        <v>0.25</v>
      </c>
      <c r="BB371" s="56">
        <v>0.42</v>
      </c>
      <c r="BC371" s="56">
        <v>0.33</v>
      </c>
      <c r="BE371" s="57"/>
    </row>
    <row r="372" spans="2:57" s="12" customFormat="1" ht="12.75" hidden="1" customHeight="1" x14ac:dyDescent="0.15">
      <c r="B372" s="16" t="s">
        <v>108</v>
      </c>
      <c r="C372" s="16" t="s">
        <v>333</v>
      </c>
      <c r="D372" s="16" t="s">
        <v>35</v>
      </c>
      <c r="E372" s="16"/>
      <c r="F372" s="53">
        <v>37760.681503951499</v>
      </c>
      <c r="G372" s="54">
        <v>0.937840563233453</v>
      </c>
      <c r="H372" s="54">
        <v>3.6446797170883101</v>
      </c>
      <c r="I372" s="54">
        <v>77.983131642241105</v>
      </c>
      <c r="J372" s="54">
        <v>11.3094825627983</v>
      </c>
      <c r="K372" s="54">
        <v>1.6719685959661501</v>
      </c>
      <c r="L372" s="54">
        <v>4.2412081713830201</v>
      </c>
      <c r="M372" s="54">
        <v>0.21168879825679601</v>
      </c>
      <c r="O372" s="53">
        <v>0</v>
      </c>
      <c r="P372" s="53">
        <v>0</v>
      </c>
      <c r="Q372" s="53">
        <v>873.92466735839798</v>
      </c>
      <c r="R372" s="53">
        <v>11.503693580627401</v>
      </c>
      <c r="S372" s="53">
        <v>5699.1218676566996</v>
      </c>
      <c r="T372" s="53">
        <v>139.606202125549</v>
      </c>
      <c r="U372" s="53">
        <v>377.98159909248301</v>
      </c>
      <c r="V372" s="53">
        <v>30658.543474137699</v>
      </c>
      <c r="W372" s="53">
        <v>0</v>
      </c>
      <c r="X372" s="53">
        <v>0</v>
      </c>
      <c r="Z372" s="55">
        <v>0</v>
      </c>
      <c r="AA372" s="55">
        <v>0</v>
      </c>
      <c r="AB372" s="55">
        <v>0</v>
      </c>
      <c r="AC372" s="55">
        <v>0</v>
      </c>
      <c r="AD372" s="55">
        <v>0</v>
      </c>
      <c r="AE372" s="55">
        <v>0</v>
      </c>
      <c r="AF372" s="55">
        <v>0</v>
      </c>
      <c r="AG372" s="55">
        <v>0.70927320000000005</v>
      </c>
      <c r="AH372" s="55">
        <v>0</v>
      </c>
      <c r="AI372" s="55">
        <v>0</v>
      </c>
      <c r="AJ372" s="55">
        <v>0</v>
      </c>
      <c r="AK372" s="55">
        <v>0.29072680000000001</v>
      </c>
      <c r="AM372" s="55">
        <v>0</v>
      </c>
      <c r="AN372" s="55">
        <v>0</v>
      </c>
      <c r="AO372" s="55">
        <v>0</v>
      </c>
      <c r="AP372" s="55">
        <v>0</v>
      </c>
      <c r="AQ372" s="55">
        <v>0</v>
      </c>
      <c r="AR372" s="55">
        <v>0</v>
      </c>
      <c r="AS372" s="55">
        <v>0</v>
      </c>
      <c r="AT372" s="55">
        <v>0.68164060000000004</v>
      </c>
      <c r="AU372" s="55">
        <v>0</v>
      </c>
      <c r="AV372" s="55">
        <v>0</v>
      </c>
      <c r="AW372" s="55">
        <v>0.31835940000000001</v>
      </c>
      <c r="AX372" s="55">
        <v>0</v>
      </c>
      <c r="AZ372" s="16" t="s">
        <v>352</v>
      </c>
      <c r="BA372" s="56">
        <v>0.17</v>
      </c>
      <c r="BB372" s="56">
        <v>0.48</v>
      </c>
      <c r="BC372" s="56">
        <v>0.35</v>
      </c>
      <c r="BE372" s="57"/>
    </row>
    <row r="373" spans="2:57" s="12" customFormat="1" ht="12.75" hidden="1" customHeight="1" x14ac:dyDescent="0.15">
      <c r="B373" s="16" t="s">
        <v>109</v>
      </c>
      <c r="C373" s="16" t="s">
        <v>341</v>
      </c>
      <c r="D373" s="16" t="s">
        <v>37</v>
      </c>
      <c r="E373" s="16"/>
      <c r="F373" s="53">
        <v>1089819.75958293</v>
      </c>
      <c r="G373" s="54">
        <v>0.11807888873634501</v>
      </c>
      <c r="H373" s="54">
        <v>3.0781332605999898</v>
      </c>
      <c r="I373" s="54">
        <v>50.450976818457001</v>
      </c>
      <c r="J373" s="54">
        <v>34.421880591846097</v>
      </c>
      <c r="K373" s="54">
        <v>0.29025075231495701</v>
      </c>
      <c r="L373" s="54">
        <v>10.4838484016951</v>
      </c>
      <c r="M373" s="54">
        <v>1.1568312741989499</v>
      </c>
      <c r="O373" s="53">
        <v>102373.518366277</v>
      </c>
      <c r="P373" s="53">
        <v>297116.41771394003</v>
      </c>
      <c r="Q373" s="53">
        <v>139471.45598977801</v>
      </c>
      <c r="R373" s="53">
        <v>251227.69275826201</v>
      </c>
      <c r="S373" s="53">
        <v>100615.901024818</v>
      </c>
      <c r="T373" s="53">
        <v>83791.342082857998</v>
      </c>
      <c r="U373" s="53">
        <v>88697.9235689044</v>
      </c>
      <c r="V373" s="53">
        <v>17763.679616451202</v>
      </c>
      <c r="W373" s="53">
        <v>0</v>
      </c>
      <c r="X373" s="53">
        <v>8761.8284616470301</v>
      </c>
      <c r="Z373" s="55">
        <v>0</v>
      </c>
      <c r="AA373" s="55">
        <v>0</v>
      </c>
      <c r="AB373" s="55">
        <v>0.47508250000000002</v>
      </c>
      <c r="AC373" s="55">
        <v>0</v>
      </c>
      <c r="AD373" s="55">
        <v>0</v>
      </c>
      <c r="AE373" s="55">
        <v>0</v>
      </c>
      <c r="AF373" s="55">
        <v>0</v>
      </c>
      <c r="AG373" s="55">
        <v>0.1680768</v>
      </c>
      <c r="AH373" s="55">
        <v>0</v>
      </c>
      <c r="AI373" s="55">
        <v>0</v>
      </c>
      <c r="AJ373" s="55">
        <v>0</v>
      </c>
      <c r="AK373" s="55">
        <v>0.35684070000000001</v>
      </c>
      <c r="AM373" s="55">
        <v>0</v>
      </c>
      <c r="AN373" s="55">
        <v>0</v>
      </c>
      <c r="AO373" s="55">
        <v>0.47296270000000001</v>
      </c>
      <c r="AP373" s="55">
        <v>0</v>
      </c>
      <c r="AQ373" s="55">
        <v>0</v>
      </c>
      <c r="AR373" s="55">
        <v>0</v>
      </c>
      <c r="AS373" s="55">
        <v>0</v>
      </c>
      <c r="AT373" s="55">
        <v>0.16992550000000001</v>
      </c>
      <c r="AU373" s="55">
        <v>0</v>
      </c>
      <c r="AV373" s="55">
        <v>0</v>
      </c>
      <c r="AW373" s="55">
        <v>0.35711179999999998</v>
      </c>
      <c r="AX373" s="55">
        <v>0</v>
      </c>
      <c r="AZ373" s="16" t="s">
        <v>343</v>
      </c>
      <c r="BA373" s="56">
        <v>0.03</v>
      </c>
      <c r="BB373" s="56">
        <v>0.74</v>
      </c>
      <c r="BC373" s="56">
        <v>0.23</v>
      </c>
      <c r="BE373" s="57"/>
    </row>
    <row r="374" spans="2:57" s="12" customFormat="1" ht="12.75" hidden="1" customHeight="1" x14ac:dyDescent="0.15">
      <c r="B374" s="16" t="s">
        <v>110</v>
      </c>
      <c r="C374" s="16" t="s">
        <v>335</v>
      </c>
      <c r="D374" s="16" t="s">
        <v>34</v>
      </c>
      <c r="E374" s="16"/>
      <c r="F374" s="53">
        <v>50998.040542483301</v>
      </c>
      <c r="G374" s="54">
        <v>0.10113667777400499</v>
      </c>
      <c r="H374" s="54">
        <v>21.535732786933899</v>
      </c>
      <c r="I374" s="54">
        <v>42.620735106362197</v>
      </c>
      <c r="J374" s="54">
        <v>33.593064429945301</v>
      </c>
      <c r="K374" s="54">
        <v>2.0418780157472201</v>
      </c>
      <c r="L374" s="54">
        <v>0</v>
      </c>
      <c r="M374" s="54">
        <v>8.8970810248578197E-2</v>
      </c>
      <c r="O374" s="53">
        <v>0</v>
      </c>
      <c r="P374" s="53">
        <v>333.98452079296101</v>
      </c>
      <c r="Q374" s="53">
        <v>23444.211573064302</v>
      </c>
      <c r="R374" s="53">
        <v>2062.5254714488901</v>
      </c>
      <c r="S374" s="53">
        <v>16053.5191478133</v>
      </c>
      <c r="T374" s="53">
        <v>1342.45386600494</v>
      </c>
      <c r="U374" s="53">
        <v>6907.6316689252799</v>
      </c>
      <c r="V374" s="53">
        <v>853.71429443359295</v>
      </c>
      <c r="W374" s="53">
        <v>0</v>
      </c>
      <c r="X374" s="53">
        <v>0</v>
      </c>
      <c r="Z374" s="55">
        <v>0</v>
      </c>
      <c r="AA374" s="55">
        <v>0</v>
      </c>
      <c r="AB374" s="55">
        <v>0</v>
      </c>
      <c r="AC374" s="55">
        <v>0</v>
      </c>
      <c r="AD374" s="55">
        <v>0</v>
      </c>
      <c r="AE374" s="55">
        <v>0.56788760000000005</v>
      </c>
      <c r="AF374" s="55">
        <v>0.43211240000000001</v>
      </c>
      <c r="AG374" s="55">
        <v>0</v>
      </c>
      <c r="AH374" s="55">
        <v>0</v>
      </c>
      <c r="AI374" s="55">
        <v>0</v>
      </c>
      <c r="AJ374" s="55">
        <v>0</v>
      </c>
      <c r="AK374" s="55">
        <v>0</v>
      </c>
      <c r="AM374" s="55">
        <v>0</v>
      </c>
      <c r="AN374" s="55">
        <v>0</v>
      </c>
      <c r="AO374" s="55">
        <v>0</v>
      </c>
      <c r="AP374" s="55">
        <v>0</v>
      </c>
      <c r="AQ374" s="55">
        <v>0</v>
      </c>
      <c r="AR374" s="55">
        <v>0.3017032</v>
      </c>
      <c r="AS374" s="55">
        <v>0.69829680000000005</v>
      </c>
      <c r="AT374" s="55">
        <v>0</v>
      </c>
      <c r="AU374" s="55">
        <v>0</v>
      </c>
      <c r="AV374" s="55">
        <v>0</v>
      </c>
      <c r="AW374" s="55">
        <v>0</v>
      </c>
      <c r="AX374" s="55">
        <v>0</v>
      </c>
      <c r="AZ374" s="65" t="s">
        <v>353</v>
      </c>
      <c r="BA374" s="65"/>
      <c r="BB374" s="65"/>
      <c r="BC374" s="65"/>
    </row>
    <row r="375" spans="2:57" s="12" customFormat="1" ht="12.75" hidden="1" customHeight="1" x14ac:dyDescent="0.15">
      <c r="B375" s="16" t="s">
        <v>111</v>
      </c>
      <c r="C375" s="16" t="s">
        <v>348</v>
      </c>
      <c r="D375" s="16" t="s">
        <v>36</v>
      </c>
      <c r="E375" s="16"/>
      <c r="F375" s="53">
        <v>580279.86195719196</v>
      </c>
      <c r="G375" s="54">
        <v>7.9604223482453006E-3</v>
      </c>
      <c r="H375" s="54">
        <v>0.76818059671403705</v>
      </c>
      <c r="I375" s="54">
        <v>5.9927624161391204</v>
      </c>
      <c r="J375" s="54">
        <v>86.769853049381993</v>
      </c>
      <c r="K375" s="54">
        <v>0.17873850484256101</v>
      </c>
      <c r="L375" s="54">
        <v>6.2720046740349398</v>
      </c>
      <c r="M375" s="54">
        <v>1.0500300954688801E-2</v>
      </c>
      <c r="O375" s="53">
        <v>30510.792480468699</v>
      </c>
      <c r="P375" s="53">
        <v>145883.00345671101</v>
      </c>
      <c r="Q375" s="53">
        <v>3797.3961176872199</v>
      </c>
      <c r="R375" s="53">
        <v>234567.851162612</v>
      </c>
      <c r="S375" s="53">
        <v>154.02922821044899</v>
      </c>
      <c r="T375" s="53">
        <v>114113.79789757699</v>
      </c>
      <c r="U375" s="53">
        <v>51252.991613924503</v>
      </c>
      <c r="V375" s="53">
        <v>0</v>
      </c>
      <c r="W375" s="53">
        <v>0</v>
      </c>
      <c r="X375" s="53">
        <v>0</v>
      </c>
      <c r="Z375" s="55">
        <v>0</v>
      </c>
      <c r="AA375" s="55">
        <v>0</v>
      </c>
      <c r="AB375" s="55">
        <v>0</v>
      </c>
      <c r="AC375" s="55">
        <v>1</v>
      </c>
      <c r="AD375" s="55">
        <v>0</v>
      </c>
      <c r="AE375" s="55">
        <v>0</v>
      </c>
      <c r="AF375" s="55">
        <v>0</v>
      </c>
      <c r="AG375" s="55">
        <v>0</v>
      </c>
      <c r="AH375" s="55">
        <v>0</v>
      </c>
      <c r="AI375" s="55">
        <v>0</v>
      </c>
      <c r="AJ375" s="55">
        <v>0</v>
      </c>
      <c r="AK375" s="55">
        <v>0</v>
      </c>
      <c r="AM375" s="55">
        <v>0</v>
      </c>
      <c r="AN375" s="55">
        <v>0</v>
      </c>
      <c r="AO375" s="55">
        <v>6.6154999999999999E-3</v>
      </c>
      <c r="AP375" s="55">
        <v>0.9853362</v>
      </c>
      <c r="AQ375" s="55">
        <v>8.0482000000000001E-3</v>
      </c>
      <c r="AR375" s="55">
        <v>0</v>
      </c>
      <c r="AS375" s="55">
        <v>0</v>
      </c>
      <c r="AT375" s="55">
        <v>0</v>
      </c>
      <c r="AU375" s="55">
        <v>0</v>
      </c>
      <c r="AV375" s="55">
        <v>0</v>
      </c>
      <c r="AW375" s="55">
        <v>0</v>
      </c>
      <c r="AX375" s="55">
        <v>0</v>
      </c>
      <c r="AZ375" s="66"/>
      <c r="BA375" s="66"/>
      <c r="BB375" s="66"/>
      <c r="BC375" s="66"/>
    </row>
    <row r="376" spans="2:57" s="12" customFormat="1" ht="12.75" hidden="1" customHeight="1" x14ac:dyDescent="0.15">
      <c r="B376" s="16" t="s">
        <v>112</v>
      </c>
      <c r="C376" s="16" t="s">
        <v>341</v>
      </c>
      <c r="D376" s="16" t="s">
        <v>37</v>
      </c>
      <c r="E376" s="16"/>
      <c r="F376" s="53">
        <v>8532744.47218531</v>
      </c>
      <c r="G376" s="54">
        <v>0.36442590695778199</v>
      </c>
      <c r="H376" s="54">
        <v>7.3687047041248004</v>
      </c>
      <c r="I376" s="54">
        <v>57.705639492105199</v>
      </c>
      <c r="J376" s="54">
        <v>31.8082276900656</v>
      </c>
      <c r="K376" s="54">
        <v>0.58999491085765898</v>
      </c>
      <c r="L376" s="54">
        <v>0.54330633701761399</v>
      </c>
      <c r="M376" s="54">
        <v>1.43951643920629</v>
      </c>
      <c r="O376" s="53">
        <v>1068647.2863133501</v>
      </c>
      <c r="P376" s="53">
        <v>1825600.94131249</v>
      </c>
      <c r="Q376" s="53">
        <v>185513.71686881699</v>
      </c>
      <c r="R376" s="53">
        <v>2593461.7268169499</v>
      </c>
      <c r="S376" s="53">
        <v>8411.9197622537595</v>
      </c>
      <c r="T376" s="53">
        <v>1681719.5305699699</v>
      </c>
      <c r="U376" s="53">
        <v>1090968.25663083</v>
      </c>
      <c r="V376" s="53">
        <v>99.133594155311499</v>
      </c>
      <c r="W376" s="53">
        <v>87.502160549163804</v>
      </c>
      <c r="X376" s="53">
        <v>78234.458155929999</v>
      </c>
      <c r="Z376" s="55">
        <v>0.1904797</v>
      </c>
      <c r="AA376" s="55">
        <v>1.50849E-2</v>
      </c>
      <c r="AB376" s="55">
        <v>0.57436500000000001</v>
      </c>
      <c r="AC376" s="55">
        <v>0</v>
      </c>
      <c r="AD376" s="55">
        <v>0</v>
      </c>
      <c r="AE376" s="55">
        <v>8.9677699999999999E-2</v>
      </c>
      <c r="AF376" s="55">
        <v>0</v>
      </c>
      <c r="AG376" s="55">
        <v>0.1303927</v>
      </c>
      <c r="AH376" s="55">
        <v>0</v>
      </c>
      <c r="AI376" s="55">
        <v>0</v>
      </c>
      <c r="AJ376" s="55">
        <v>0</v>
      </c>
      <c r="AK376" s="55">
        <v>0</v>
      </c>
      <c r="AM376" s="55">
        <v>0.19929939999999999</v>
      </c>
      <c r="AN376" s="55">
        <v>1.82954E-2</v>
      </c>
      <c r="AO376" s="55">
        <v>0.62510399999999999</v>
      </c>
      <c r="AP376" s="55">
        <v>0</v>
      </c>
      <c r="AQ376" s="55">
        <v>0</v>
      </c>
      <c r="AR376" s="55">
        <v>5.40029E-2</v>
      </c>
      <c r="AS376" s="55">
        <v>0</v>
      </c>
      <c r="AT376" s="55">
        <v>0.1032983</v>
      </c>
      <c r="AU376" s="55">
        <v>0</v>
      </c>
      <c r="AV376" s="55">
        <v>0</v>
      </c>
      <c r="AW376" s="55">
        <v>0</v>
      </c>
      <c r="AX376" s="55">
        <v>0</v>
      </c>
      <c r="AZ376" s="66"/>
      <c r="BA376" s="66"/>
      <c r="BB376" s="66"/>
      <c r="BC376" s="66"/>
    </row>
    <row r="377" spans="2:57" s="12" customFormat="1" ht="12.75" hidden="1" customHeight="1" x14ac:dyDescent="0.15">
      <c r="B377" s="16" t="s">
        <v>113</v>
      </c>
      <c r="C377" s="16" t="s">
        <v>351</v>
      </c>
      <c r="D377" s="16" t="s">
        <v>35</v>
      </c>
      <c r="E377" s="16"/>
      <c r="F377" s="53">
        <v>5901.9250448346102</v>
      </c>
      <c r="G377" s="54">
        <v>0.153863409587846</v>
      </c>
      <c r="H377" s="54">
        <v>3.44534357414609</v>
      </c>
      <c r="I377" s="54">
        <v>51.310591275901402</v>
      </c>
      <c r="J377" s="54">
        <v>35.896216050709803</v>
      </c>
      <c r="K377" s="54">
        <v>2.0838170615001301</v>
      </c>
      <c r="L377" s="54">
        <v>0</v>
      </c>
      <c r="M377" s="54">
        <v>0.86264062263312302</v>
      </c>
      <c r="O377" s="53">
        <v>816.32404845952897</v>
      </c>
      <c r="P377" s="53">
        <v>367.089771747589</v>
      </c>
      <c r="Q377" s="53">
        <v>416.12205827236102</v>
      </c>
      <c r="R377" s="53">
        <v>1280.0130138397201</v>
      </c>
      <c r="S377" s="53">
        <v>90.093317985534597</v>
      </c>
      <c r="T377" s="53">
        <v>2083.0200519561699</v>
      </c>
      <c r="U377" s="53">
        <v>849.26278257369995</v>
      </c>
      <c r="V377" s="53">
        <v>0</v>
      </c>
      <c r="W377" s="53">
        <v>0</v>
      </c>
      <c r="X377" s="53">
        <v>0</v>
      </c>
      <c r="Z377" s="55">
        <v>1</v>
      </c>
      <c r="AA377" s="55">
        <v>0</v>
      </c>
      <c r="AB377" s="55">
        <v>0</v>
      </c>
      <c r="AC377" s="55">
        <v>0</v>
      </c>
      <c r="AD377" s="55">
        <v>0</v>
      </c>
      <c r="AE377" s="55">
        <v>0</v>
      </c>
      <c r="AF377" s="55">
        <v>0</v>
      </c>
      <c r="AG377" s="55">
        <v>0</v>
      </c>
      <c r="AH377" s="55">
        <v>0</v>
      </c>
      <c r="AI377" s="55">
        <v>0</v>
      </c>
      <c r="AJ377" s="55">
        <v>0</v>
      </c>
      <c r="AK377" s="55">
        <v>0</v>
      </c>
      <c r="AM377" s="55">
        <v>1</v>
      </c>
      <c r="AN377" s="55">
        <v>0</v>
      </c>
      <c r="AO377" s="55">
        <v>0</v>
      </c>
      <c r="AP377" s="55">
        <v>0</v>
      </c>
      <c r="AQ377" s="55">
        <v>0</v>
      </c>
      <c r="AR377" s="55">
        <v>0</v>
      </c>
      <c r="AS377" s="55">
        <v>0</v>
      </c>
      <c r="AT377" s="55">
        <v>0</v>
      </c>
      <c r="AU377" s="55">
        <v>0</v>
      </c>
      <c r="AV377" s="55">
        <v>0</v>
      </c>
      <c r="AW377" s="55">
        <v>0</v>
      </c>
      <c r="AX377" s="55">
        <v>0</v>
      </c>
      <c r="AZ377" s="58" t="s">
        <v>354</v>
      </c>
      <c r="BA377" s="59"/>
      <c r="BB377" s="59"/>
      <c r="BC377" s="59"/>
    </row>
    <row r="378" spans="2:57" s="12" customFormat="1" ht="12.75" hidden="1" customHeight="1" x14ac:dyDescent="0.15">
      <c r="B378" s="16" t="s">
        <v>114</v>
      </c>
      <c r="C378" s="16" t="s">
        <v>34</v>
      </c>
      <c r="D378" s="16" t="s">
        <v>34</v>
      </c>
      <c r="E378" s="16" t="s">
        <v>42</v>
      </c>
      <c r="F378" s="53">
        <v>111017.961040914</v>
      </c>
      <c r="G378" s="54">
        <v>5.0075329085545803</v>
      </c>
      <c r="H378" s="54">
        <v>29.377474947876699</v>
      </c>
      <c r="I378" s="54">
        <v>30.396604013575999</v>
      </c>
      <c r="J378" s="54">
        <v>32.251564437214398</v>
      </c>
      <c r="K378" s="54">
        <v>2.42760590541068</v>
      </c>
      <c r="L378" s="54">
        <v>4.3332894550514198E-4</v>
      </c>
      <c r="M378" s="54">
        <v>0.270697381377419</v>
      </c>
      <c r="O378" s="53">
        <v>52.326413869857703</v>
      </c>
      <c r="P378" s="53">
        <v>434.79470062255803</v>
      </c>
      <c r="Q378" s="53">
        <v>37486.846621692101</v>
      </c>
      <c r="R378" s="53">
        <v>4869.9311685562097</v>
      </c>
      <c r="S378" s="53">
        <v>14939.190259814201</v>
      </c>
      <c r="T378" s="53">
        <v>11289.411175012499</v>
      </c>
      <c r="U378" s="53">
        <v>40494.744767785</v>
      </c>
      <c r="V378" s="53">
        <v>797.60796689987103</v>
      </c>
      <c r="W378" s="53">
        <v>0</v>
      </c>
      <c r="X378" s="53">
        <v>653.10796666145302</v>
      </c>
      <c r="Z378" s="55">
        <v>0</v>
      </c>
      <c r="AA378" s="55">
        <v>0</v>
      </c>
      <c r="AB378" s="55">
        <v>0</v>
      </c>
      <c r="AC378" s="55">
        <v>0</v>
      </c>
      <c r="AD378" s="55">
        <v>0</v>
      </c>
      <c r="AE378" s="55">
        <v>0.98243809999999998</v>
      </c>
      <c r="AF378" s="55">
        <v>1.7561899999999998E-2</v>
      </c>
      <c r="AG378" s="55">
        <v>0</v>
      </c>
      <c r="AH378" s="55">
        <v>0</v>
      </c>
      <c r="AI378" s="55">
        <v>0</v>
      </c>
      <c r="AJ378" s="55">
        <v>0</v>
      </c>
      <c r="AK378" s="55">
        <v>0</v>
      </c>
      <c r="AM378" s="55">
        <v>0</v>
      </c>
      <c r="AN378" s="55">
        <v>0</v>
      </c>
      <c r="AO378" s="55">
        <v>0</v>
      </c>
      <c r="AP378" s="55">
        <v>0</v>
      </c>
      <c r="AQ378" s="55">
        <v>0</v>
      </c>
      <c r="AR378" s="55">
        <v>0.90992720000000005</v>
      </c>
      <c r="AS378" s="55">
        <v>9.0072700000000006E-2</v>
      </c>
      <c r="AT378" s="55">
        <v>0</v>
      </c>
      <c r="AU378" s="55">
        <v>0</v>
      </c>
      <c r="AV378" s="55">
        <v>0</v>
      </c>
      <c r="AW378" s="55">
        <v>0</v>
      </c>
      <c r="AX378" s="55">
        <v>0</v>
      </c>
      <c r="AZ378" s="8"/>
    </row>
    <row r="379" spans="2:57" s="12" customFormat="1" ht="12.75" hidden="1" customHeight="1" x14ac:dyDescent="0.15">
      <c r="B379" s="16" t="s">
        <v>115</v>
      </c>
      <c r="C379" s="16" t="s">
        <v>349</v>
      </c>
      <c r="D379" s="16" t="s">
        <v>36</v>
      </c>
      <c r="E379" s="16"/>
      <c r="F379" s="53">
        <v>274972.51857227</v>
      </c>
      <c r="G379" s="54">
        <v>9.0778191858329194E-2</v>
      </c>
      <c r="H379" s="54">
        <v>18.228081735336399</v>
      </c>
      <c r="I379" s="54">
        <v>7.9044366071932597</v>
      </c>
      <c r="J379" s="54">
        <v>71.583957612727701</v>
      </c>
      <c r="K379" s="54">
        <v>1.6491748688758301</v>
      </c>
      <c r="L379" s="54">
        <v>0.395376326128345</v>
      </c>
      <c r="M379" s="54">
        <v>0.14819467381659401</v>
      </c>
      <c r="O379" s="53">
        <v>12133.398276984601</v>
      </c>
      <c r="P379" s="53">
        <v>50262.885747730703</v>
      </c>
      <c r="Q379" s="53">
        <v>1090.1086730956999</v>
      </c>
      <c r="R379" s="53">
        <v>69851.290186762795</v>
      </c>
      <c r="S379" s="53">
        <v>0</v>
      </c>
      <c r="T379" s="53">
        <v>99235.850550711097</v>
      </c>
      <c r="U379" s="53">
        <v>42398.985136985699</v>
      </c>
      <c r="V379" s="53">
        <v>0</v>
      </c>
      <c r="W379" s="53">
        <v>0</v>
      </c>
      <c r="X379" s="53">
        <v>0</v>
      </c>
      <c r="Z379" s="55">
        <v>0</v>
      </c>
      <c r="AA379" s="55">
        <v>0</v>
      </c>
      <c r="AB379" s="55">
        <v>0.13167760000000001</v>
      </c>
      <c r="AC379" s="55">
        <v>0.86098920000000001</v>
      </c>
      <c r="AD379" s="55">
        <v>7.3333000000000001E-3</v>
      </c>
      <c r="AE379" s="55">
        <v>0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M379" s="55">
        <v>0</v>
      </c>
      <c r="AN379" s="55">
        <v>0</v>
      </c>
      <c r="AO379" s="55">
        <v>0.1176683</v>
      </c>
      <c r="AP379" s="55">
        <v>0.87573429999999997</v>
      </c>
      <c r="AQ379" s="55">
        <v>6.5973999999999998E-3</v>
      </c>
      <c r="AR379" s="55">
        <v>0</v>
      </c>
      <c r="AS379" s="55">
        <v>0</v>
      </c>
      <c r="AT379" s="55">
        <v>0</v>
      </c>
      <c r="AU379" s="55">
        <v>0</v>
      </c>
      <c r="AV379" s="55">
        <v>0</v>
      </c>
      <c r="AW379" s="55">
        <v>0</v>
      </c>
      <c r="AX379" s="55">
        <v>0</v>
      </c>
      <c r="AZ379" s="8"/>
    </row>
    <row r="380" spans="2:57" s="12" customFormat="1" ht="12.75" hidden="1" customHeight="1" x14ac:dyDescent="0.15">
      <c r="B380" s="16" t="s">
        <v>116</v>
      </c>
      <c r="C380" s="16" t="s">
        <v>346</v>
      </c>
      <c r="D380" s="16" t="s">
        <v>36</v>
      </c>
      <c r="E380" s="16"/>
      <c r="F380" s="53">
        <v>27127.8712358474</v>
      </c>
      <c r="G380" s="54">
        <v>0.77166483118713103</v>
      </c>
      <c r="H380" s="54">
        <v>45.046274717575699</v>
      </c>
      <c r="I380" s="54">
        <v>8.0086894142315597</v>
      </c>
      <c r="J380" s="54">
        <v>32.795399913990302</v>
      </c>
      <c r="K380" s="54">
        <v>5.5290820847325302</v>
      </c>
      <c r="L380" s="54">
        <v>0</v>
      </c>
      <c r="M380" s="54">
        <v>7.8488889942478099</v>
      </c>
      <c r="O380" s="53">
        <v>215.51755523681601</v>
      </c>
      <c r="P380" s="53">
        <v>141.71434593200601</v>
      </c>
      <c r="Q380" s="53">
        <v>8454.9150397777503</v>
      </c>
      <c r="R380" s="53">
        <v>427.64655303954999</v>
      </c>
      <c r="S380" s="53">
        <v>4654.0747079849198</v>
      </c>
      <c r="T380" s="53">
        <v>2513.1657650470702</v>
      </c>
      <c r="U380" s="53">
        <v>8247.5298748016303</v>
      </c>
      <c r="V380" s="53">
        <v>742.622388839721</v>
      </c>
      <c r="W380" s="53">
        <v>0</v>
      </c>
      <c r="X380" s="53">
        <v>1730.6850051879801</v>
      </c>
      <c r="Z380" s="55">
        <v>0</v>
      </c>
      <c r="AA380" s="55">
        <v>0</v>
      </c>
      <c r="AB380" s="55">
        <v>0.96722989999999998</v>
      </c>
      <c r="AC380" s="55">
        <v>0</v>
      </c>
      <c r="AD380" s="55">
        <v>0</v>
      </c>
      <c r="AE380" s="55">
        <v>0</v>
      </c>
      <c r="AF380" s="55">
        <v>0</v>
      </c>
      <c r="AG380" s="55">
        <v>0</v>
      </c>
      <c r="AH380" s="55">
        <v>0</v>
      </c>
      <c r="AI380" s="55">
        <v>0</v>
      </c>
      <c r="AJ380" s="55">
        <v>0</v>
      </c>
      <c r="AK380" s="55">
        <v>3.2770100000000003E-2</v>
      </c>
      <c r="AM380" s="55">
        <v>0</v>
      </c>
      <c r="AN380" s="55">
        <v>0</v>
      </c>
      <c r="AO380" s="55">
        <v>0.96897160000000004</v>
      </c>
      <c r="AP380" s="55">
        <v>0</v>
      </c>
      <c r="AQ380" s="55">
        <v>0</v>
      </c>
      <c r="AR380" s="55">
        <v>0</v>
      </c>
      <c r="AS380" s="55">
        <v>0</v>
      </c>
      <c r="AT380" s="55">
        <v>0</v>
      </c>
      <c r="AU380" s="55">
        <v>0</v>
      </c>
      <c r="AV380" s="55">
        <v>0</v>
      </c>
      <c r="AW380" s="55">
        <v>3.1028400000000001E-2</v>
      </c>
      <c r="AX380" s="55">
        <v>0</v>
      </c>
      <c r="AZ380" s="8"/>
    </row>
    <row r="381" spans="2:57" s="12" customFormat="1" ht="12.75" hidden="1" customHeight="1" x14ac:dyDescent="0.15">
      <c r="B381" s="16" t="s">
        <v>117</v>
      </c>
      <c r="C381" s="16" t="s">
        <v>351</v>
      </c>
      <c r="D381" s="16" t="s">
        <v>35</v>
      </c>
      <c r="E381" s="16"/>
      <c r="F381" s="53">
        <v>182498.15992414899</v>
      </c>
      <c r="G381" s="54">
        <v>1.7214225819459199</v>
      </c>
      <c r="H381" s="54">
        <v>19.1943316739838</v>
      </c>
      <c r="I381" s="54">
        <v>50.9465497101233</v>
      </c>
      <c r="J381" s="54">
        <v>23.909164387191499</v>
      </c>
      <c r="K381" s="54">
        <v>2.0676099580749998</v>
      </c>
      <c r="L381" s="54">
        <v>1.8225009376114101E-3</v>
      </c>
      <c r="M381" s="54">
        <v>1.78502029132467</v>
      </c>
      <c r="O381" s="53">
        <v>8338.3215904235803</v>
      </c>
      <c r="P381" s="53">
        <v>29253.707490324901</v>
      </c>
      <c r="Q381" s="53">
        <v>16445.9154534339</v>
      </c>
      <c r="R381" s="53">
        <v>54453.185308873602</v>
      </c>
      <c r="S381" s="53">
        <v>5313.2349939346304</v>
      </c>
      <c r="T381" s="53">
        <v>44432.256459057302</v>
      </c>
      <c r="U381" s="53">
        <v>21236.592725753701</v>
      </c>
      <c r="V381" s="53">
        <v>84.030311584472599</v>
      </c>
      <c r="W381" s="53">
        <v>5.9188332557678196</v>
      </c>
      <c r="X381" s="53">
        <v>2934.9967575073201</v>
      </c>
      <c r="Z381" s="55">
        <v>0.35457850000000002</v>
      </c>
      <c r="AA381" s="55">
        <v>0</v>
      </c>
      <c r="AB381" s="55">
        <v>0.63728929999999995</v>
      </c>
      <c r="AC381" s="55">
        <v>0</v>
      </c>
      <c r="AD381" s="55">
        <v>0</v>
      </c>
      <c r="AE381" s="55">
        <v>0</v>
      </c>
      <c r="AF381" s="55">
        <v>0</v>
      </c>
      <c r="AG381" s="55">
        <v>8.1321999999999992E-3</v>
      </c>
      <c r="AH381" s="55">
        <v>0</v>
      </c>
      <c r="AI381" s="55">
        <v>0</v>
      </c>
      <c r="AJ381" s="55">
        <v>0</v>
      </c>
      <c r="AK381" s="55">
        <v>0</v>
      </c>
      <c r="AM381" s="55">
        <v>0.26655649999999997</v>
      </c>
      <c r="AN381" s="55">
        <v>0</v>
      </c>
      <c r="AO381" s="55">
        <v>0.69571810000000001</v>
      </c>
      <c r="AP381" s="55">
        <v>0</v>
      </c>
      <c r="AQ381" s="55">
        <v>0</v>
      </c>
      <c r="AR381" s="55">
        <v>0</v>
      </c>
      <c r="AS381" s="55">
        <v>0</v>
      </c>
      <c r="AT381" s="55">
        <v>3.7725500000000002E-2</v>
      </c>
      <c r="AU381" s="55">
        <v>0</v>
      </c>
      <c r="AV381" s="55">
        <v>0</v>
      </c>
      <c r="AW381" s="55">
        <v>0</v>
      </c>
      <c r="AX381" s="55">
        <v>0</v>
      </c>
      <c r="AZ381" s="8"/>
    </row>
    <row r="382" spans="2:57" s="12" customFormat="1" ht="12.75" hidden="1" customHeight="1" x14ac:dyDescent="0.15">
      <c r="B382" s="16" t="s">
        <v>118</v>
      </c>
      <c r="C382" s="16" t="s">
        <v>350</v>
      </c>
      <c r="D382" s="16" t="s">
        <v>36</v>
      </c>
      <c r="E382" s="16"/>
      <c r="F382" s="53">
        <v>469272.53762978298</v>
      </c>
      <c r="G382" s="54">
        <v>5.4414502091766799E-2</v>
      </c>
      <c r="H382" s="54">
        <v>15.153531658056799</v>
      </c>
      <c r="I382" s="54">
        <v>51.057234523377097</v>
      </c>
      <c r="J382" s="54">
        <v>31.6756723208605</v>
      </c>
      <c r="K382" s="54">
        <v>1.0975530304253001</v>
      </c>
      <c r="L382" s="54">
        <v>1.9854302651810499E-2</v>
      </c>
      <c r="M382" s="54">
        <v>0.61121767337670296</v>
      </c>
      <c r="O382" s="53">
        <v>10765.918187379801</v>
      </c>
      <c r="P382" s="53">
        <v>50533.317615032101</v>
      </c>
      <c r="Q382" s="53">
        <v>40478.498263537796</v>
      </c>
      <c r="R382" s="53">
        <v>143155.350521624</v>
      </c>
      <c r="S382" s="53">
        <v>6774.7472753524698</v>
      </c>
      <c r="T382" s="53">
        <v>108862.11406862699</v>
      </c>
      <c r="U382" s="53">
        <v>105446.268523573</v>
      </c>
      <c r="V382" s="53">
        <v>512.144775390625</v>
      </c>
      <c r="W382" s="53">
        <v>0</v>
      </c>
      <c r="X382" s="53">
        <v>2744.1783992648102</v>
      </c>
      <c r="Z382" s="55">
        <v>0.16203090000000001</v>
      </c>
      <c r="AA382" s="55">
        <v>0</v>
      </c>
      <c r="AB382" s="55">
        <v>0.68966099999999997</v>
      </c>
      <c r="AC382" s="55">
        <v>0.13614799999999999</v>
      </c>
      <c r="AD382" s="55">
        <v>1.21601E-2</v>
      </c>
      <c r="AE382" s="55">
        <v>0</v>
      </c>
      <c r="AF382" s="55">
        <v>0</v>
      </c>
      <c r="AG382" s="55">
        <v>0</v>
      </c>
      <c r="AH382" s="55">
        <v>0</v>
      </c>
      <c r="AI382" s="55">
        <v>0</v>
      </c>
      <c r="AJ382" s="55">
        <v>0</v>
      </c>
      <c r="AK382" s="55">
        <v>0</v>
      </c>
      <c r="AM382" s="55">
        <v>0.23734479999999999</v>
      </c>
      <c r="AN382" s="55">
        <v>0</v>
      </c>
      <c r="AO382" s="55">
        <v>0.67549919999999997</v>
      </c>
      <c r="AP382" s="55">
        <v>7.3880199999999993E-2</v>
      </c>
      <c r="AQ382" s="55">
        <v>1.3275800000000001E-2</v>
      </c>
      <c r="AR382" s="55">
        <v>0</v>
      </c>
      <c r="AS382" s="55">
        <v>0</v>
      </c>
      <c r="AT382" s="55">
        <v>0</v>
      </c>
      <c r="AU382" s="55">
        <v>0</v>
      </c>
      <c r="AV382" s="55">
        <v>0</v>
      </c>
      <c r="AW382" s="55">
        <v>0</v>
      </c>
      <c r="AX382" s="55">
        <v>0</v>
      </c>
      <c r="AZ382" s="8"/>
    </row>
    <row r="383" spans="2:57" s="12" customFormat="1" ht="12.75" hidden="1" customHeight="1" x14ac:dyDescent="0.15">
      <c r="B383" s="16" t="s">
        <v>119</v>
      </c>
      <c r="C383" s="16" t="s">
        <v>334</v>
      </c>
      <c r="D383" s="16" t="s">
        <v>33</v>
      </c>
      <c r="E383" s="16"/>
      <c r="F383" s="53">
        <v>9806200.1562753096</v>
      </c>
      <c r="G383" s="54">
        <v>7.9482285873765601E-2</v>
      </c>
      <c r="H383" s="54">
        <v>5.2044783042874299</v>
      </c>
      <c r="I383" s="54">
        <v>31.472212001301902</v>
      </c>
      <c r="J383" s="54">
        <v>34.215814210005597</v>
      </c>
      <c r="K383" s="54">
        <v>0.13439077695120399</v>
      </c>
      <c r="L383" s="54">
        <v>17.222860573545699</v>
      </c>
      <c r="M383" s="54">
        <v>9.2176311355743294</v>
      </c>
      <c r="O383" s="53">
        <v>399683.87572728802</v>
      </c>
      <c r="P383" s="53">
        <v>1921057.0759729999</v>
      </c>
      <c r="Q383" s="53">
        <v>976517.70464478398</v>
      </c>
      <c r="R383" s="53">
        <v>2352372.8017962398</v>
      </c>
      <c r="S383" s="53">
        <v>436824.84615844401</v>
      </c>
      <c r="T383" s="53">
        <v>1602908.8139049101</v>
      </c>
      <c r="U383" s="53">
        <v>1547356.2338707701</v>
      </c>
      <c r="V383" s="53">
        <v>197094.28481462499</v>
      </c>
      <c r="W383" s="53">
        <v>785.23261688649598</v>
      </c>
      <c r="X383" s="53">
        <v>371599.28676834702</v>
      </c>
      <c r="Z383" s="55">
        <v>0</v>
      </c>
      <c r="AA383" s="55">
        <v>0</v>
      </c>
      <c r="AB383" s="55">
        <v>0</v>
      </c>
      <c r="AC383" s="55">
        <v>0.28278999999999999</v>
      </c>
      <c r="AD383" s="55">
        <v>0</v>
      </c>
      <c r="AE383" s="55">
        <v>4.3813999999999997E-3</v>
      </c>
      <c r="AF383" s="55">
        <v>2.9223999999999999E-3</v>
      </c>
      <c r="AG383" s="55">
        <v>0</v>
      </c>
      <c r="AH383" s="55">
        <v>0.67126810000000003</v>
      </c>
      <c r="AI383" s="55">
        <v>0</v>
      </c>
      <c r="AJ383" s="55">
        <v>0</v>
      </c>
      <c r="AK383" s="55">
        <v>3.8638100000000002E-2</v>
      </c>
      <c r="AM383" s="55">
        <v>0</v>
      </c>
      <c r="AN383" s="55">
        <v>0</v>
      </c>
      <c r="AO383" s="55">
        <v>0</v>
      </c>
      <c r="AP383" s="55">
        <v>2.1501099999999999E-2</v>
      </c>
      <c r="AQ383" s="55">
        <v>0</v>
      </c>
      <c r="AR383" s="55">
        <v>7.3214999999999999E-3</v>
      </c>
      <c r="AS383" s="55">
        <v>4.5999999999999999E-3</v>
      </c>
      <c r="AT383" s="55">
        <v>0</v>
      </c>
      <c r="AU383" s="55">
        <v>0</v>
      </c>
      <c r="AV383" s="55">
        <v>0.70546629999999999</v>
      </c>
      <c r="AW383" s="55">
        <v>3.4211400000000003E-2</v>
      </c>
      <c r="AX383" s="55">
        <v>0.22689960000000001</v>
      </c>
      <c r="AZ383" s="8"/>
    </row>
    <row r="384" spans="2:57" s="12" customFormat="1" ht="12.75" hidden="1" customHeight="1" x14ac:dyDescent="0.15">
      <c r="B384" s="16" t="s">
        <v>120</v>
      </c>
      <c r="C384" s="16" t="s">
        <v>349</v>
      </c>
      <c r="D384" s="16" t="s">
        <v>36</v>
      </c>
      <c r="E384" s="16"/>
      <c r="F384" s="53">
        <v>4076.0676284432402</v>
      </c>
      <c r="G384" s="54">
        <v>2.7244357033597466</v>
      </c>
      <c r="H384" s="54">
        <v>14.795456781535872</v>
      </c>
      <c r="I384" s="54">
        <v>26.737461173783604</v>
      </c>
      <c r="J384" s="54">
        <v>31.459648098917398</v>
      </c>
      <c r="K384" s="54">
        <v>3.1706402031029732</v>
      </c>
      <c r="L384" s="54">
        <v>0</v>
      </c>
      <c r="M384" s="54">
        <v>3.3012760925361322</v>
      </c>
      <c r="O384" s="53">
        <v>77.492508530616703</v>
      </c>
      <c r="P384" s="53">
        <v>51.895195007324197</v>
      </c>
      <c r="Q384" s="53">
        <v>1040.8868670463501</v>
      </c>
      <c r="R384" s="53">
        <v>117.275588989257</v>
      </c>
      <c r="S384" s="53">
        <v>1293.60485947132</v>
      </c>
      <c r="T384" s="53">
        <v>105.851005911827</v>
      </c>
      <c r="U384" s="53">
        <v>1160.70871514081</v>
      </c>
      <c r="V384" s="53">
        <v>227.52136015892</v>
      </c>
      <c r="W384" s="53">
        <v>0.83152818679809504</v>
      </c>
      <c r="X384" s="53">
        <v>0</v>
      </c>
      <c r="Z384" s="55">
        <v>0</v>
      </c>
      <c r="AA384" s="55">
        <v>0</v>
      </c>
      <c r="AB384" s="55">
        <v>0</v>
      </c>
      <c r="AC384" s="55">
        <v>0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M384" s="55">
        <v>0</v>
      </c>
      <c r="AN384" s="55">
        <v>0</v>
      </c>
      <c r="AO384" s="55">
        <v>0</v>
      </c>
      <c r="AP384" s="55">
        <v>0</v>
      </c>
      <c r="AQ384" s="55">
        <v>0</v>
      </c>
      <c r="AR384" s="55">
        <v>0</v>
      </c>
      <c r="AS384" s="55">
        <v>0</v>
      </c>
      <c r="AT384" s="55">
        <v>0</v>
      </c>
      <c r="AU384" s="55">
        <v>0</v>
      </c>
      <c r="AV384" s="55">
        <v>0</v>
      </c>
      <c r="AW384" s="55">
        <v>0</v>
      </c>
      <c r="AX384" s="55">
        <v>0</v>
      </c>
      <c r="AZ384" s="8"/>
    </row>
    <row r="385" spans="2:52" s="12" customFormat="1" ht="12.75" hidden="1" customHeight="1" x14ac:dyDescent="0.15">
      <c r="B385" s="16" t="s">
        <v>121</v>
      </c>
      <c r="C385" s="16" t="s">
        <v>338</v>
      </c>
      <c r="D385" s="16" t="s">
        <v>36</v>
      </c>
      <c r="E385" s="16"/>
      <c r="F385" s="53">
        <v>624200.25025933899</v>
      </c>
      <c r="G385" s="54">
        <v>2.1675054762775199E-4</v>
      </c>
      <c r="H385" s="54">
        <v>3.2583720053139502</v>
      </c>
      <c r="I385" s="54">
        <v>38.480141376736697</v>
      </c>
      <c r="J385" s="54">
        <v>57.899014455026297</v>
      </c>
      <c r="K385" s="54">
        <v>0.327081730840448</v>
      </c>
      <c r="L385" s="54">
        <v>0</v>
      </c>
      <c r="M385" s="54">
        <v>3.5173672447951797E-2</v>
      </c>
      <c r="O385" s="53">
        <v>21554.661469578699</v>
      </c>
      <c r="P385" s="53">
        <v>173103.816114485</v>
      </c>
      <c r="Q385" s="53">
        <v>1253.01319885253</v>
      </c>
      <c r="R385" s="53">
        <v>234940.59957086999</v>
      </c>
      <c r="S385" s="53">
        <v>0</v>
      </c>
      <c r="T385" s="53">
        <v>114394.64038157401</v>
      </c>
      <c r="U385" s="53">
        <v>77422.539096712993</v>
      </c>
      <c r="V385" s="53">
        <v>0</v>
      </c>
      <c r="W385" s="53">
        <v>0</v>
      </c>
      <c r="X385" s="53">
        <v>1530.98042726516</v>
      </c>
      <c r="Z385" s="55">
        <v>1.6293E-3</v>
      </c>
      <c r="AA385" s="55">
        <v>0</v>
      </c>
      <c r="AB385" s="55">
        <v>0.95181899999999997</v>
      </c>
      <c r="AC385" s="55">
        <v>4.6551700000000001E-2</v>
      </c>
      <c r="AD385" s="55">
        <v>0</v>
      </c>
      <c r="AE385" s="55">
        <v>0</v>
      </c>
      <c r="AF385" s="55">
        <v>0</v>
      </c>
      <c r="AG385" s="55">
        <v>0</v>
      </c>
      <c r="AH385" s="55">
        <v>0</v>
      </c>
      <c r="AI385" s="55">
        <v>0</v>
      </c>
      <c r="AJ385" s="55">
        <v>0</v>
      </c>
      <c r="AK385" s="55">
        <v>0</v>
      </c>
      <c r="AM385" s="55">
        <v>6.4907000000000003E-3</v>
      </c>
      <c r="AN385" s="55">
        <v>0</v>
      </c>
      <c r="AO385" s="55">
        <v>0.94977639999999997</v>
      </c>
      <c r="AP385" s="55">
        <v>4.3732899999999998E-2</v>
      </c>
      <c r="AQ385" s="55">
        <v>0</v>
      </c>
      <c r="AR385" s="55">
        <v>0</v>
      </c>
      <c r="AS385" s="55">
        <v>0</v>
      </c>
      <c r="AT385" s="55">
        <v>0</v>
      </c>
      <c r="AU385" s="55">
        <v>0</v>
      </c>
      <c r="AV385" s="55">
        <v>0</v>
      </c>
      <c r="AW385" s="55">
        <v>0</v>
      </c>
      <c r="AX385" s="55">
        <v>0</v>
      </c>
      <c r="AZ385" s="8"/>
    </row>
    <row r="386" spans="2:52" s="12" customFormat="1" ht="12.75" hidden="1" customHeight="1" x14ac:dyDescent="0.15">
      <c r="B386" s="16" t="s">
        <v>122</v>
      </c>
      <c r="C386" s="16" t="s">
        <v>349</v>
      </c>
      <c r="D386" s="16" t="s">
        <v>36</v>
      </c>
      <c r="E386" s="16"/>
      <c r="F386" s="53">
        <v>1276646.4445235101</v>
      </c>
      <c r="G386" s="54">
        <v>2.4030527368214E-2</v>
      </c>
      <c r="H386" s="54">
        <v>6.5460096487703998</v>
      </c>
      <c r="I386" s="54">
        <v>1.9541937130306599</v>
      </c>
      <c r="J386" s="54">
        <v>34.216759263036103</v>
      </c>
      <c r="K386" s="54">
        <v>0.29747273270833002</v>
      </c>
      <c r="L386" s="54">
        <v>56.771580479796803</v>
      </c>
      <c r="M386" s="54">
        <v>0.18995391248128199</v>
      </c>
      <c r="O386" s="53">
        <v>79882.968330621705</v>
      </c>
      <c r="P386" s="53">
        <v>375257.676637172</v>
      </c>
      <c r="Q386" s="53">
        <v>83539.531786560998</v>
      </c>
      <c r="R386" s="53">
        <v>272846.429261624</v>
      </c>
      <c r="S386" s="53">
        <v>23665.411362647999</v>
      </c>
      <c r="T386" s="53">
        <v>227419.18782031501</v>
      </c>
      <c r="U386" s="53">
        <v>193523.88733422701</v>
      </c>
      <c r="V386" s="53">
        <v>6672.7717056274396</v>
      </c>
      <c r="W386" s="53">
        <v>0</v>
      </c>
      <c r="X386" s="53">
        <v>13838.580284714601</v>
      </c>
      <c r="Z386" s="55">
        <v>0</v>
      </c>
      <c r="AA386" s="55">
        <v>0</v>
      </c>
      <c r="AB386" s="55">
        <v>0.21650739999999999</v>
      </c>
      <c r="AC386" s="55">
        <v>0.42033090000000001</v>
      </c>
      <c r="AD386" s="55">
        <v>0.36316179999999998</v>
      </c>
      <c r="AE386" s="55">
        <v>0</v>
      </c>
      <c r="AF386" s="55">
        <v>0</v>
      </c>
      <c r="AG386" s="55">
        <v>0</v>
      </c>
      <c r="AH386" s="55">
        <v>0</v>
      </c>
      <c r="AI386" s="55">
        <v>0</v>
      </c>
      <c r="AJ386" s="55">
        <v>0</v>
      </c>
      <c r="AK386" s="55">
        <v>0</v>
      </c>
      <c r="AM386" s="55">
        <v>0</v>
      </c>
      <c r="AN386" s="55">
        <v>0</v>
      </c>
      <c r="AO386" s="55">
        <v>6.5132099999999998E-2</v>
      </c>
      <c r="AP386" s="55">
        <v>0.1728711</v>
      </c>
      <c r="AQ386" s="55">
        <v>0.76199669999999997</v>
      </c>
      <c r="AR386" s="55">
        <v>0</v>
      </c>
      <c r="AS386" s="55">
        <v>0</v>
      </c>
      <c r="AT386" s="55">
        <v>0</v>
      </c>
      <c r="AU386" s="55">
        <v>0</v>
      </c>
      <c r="AV386" s="55">
        <v>0</v>
      </c>
      <c r="AW386" s="55">
        <v>0</v>
      </c>
      <c r="AX386" s="55">
        <v>0</v>
      </c>
      <c r="AZ386" s="8"/>
    </row>
    <row r="387" spans="2:52" s="12" customFormat="1" ht="12.75" hidden="1" customHeight="1" x14ac:dyDescent="0.15">
      <c r="B387" s="16" t="s">
        <v>123</v>
      </c>
      <c r="C387" s="16" t="s">
        <v>341</v>
      </c>
      <c r="D387" s="16" t="s">
        <v>37</v>
      </c>
      <c r="E387" s="16"/>
      <c r="F387" s="53">
        <v>753686.54139926995</v>
      </c>
      <c r="G387" s="54">
        <v>2.5129638888785801</v>
      </c>
      <c r="H387" s="54">
        <v>0.80312882014035403</v>
      </c>
      <c r="I387" s="54">
        <v>19.986133515114201</v>
      </c>
      <c r="J387" s="54">
        <v>26.847282463805598</v>
      </c>
      <c r="K387" s="54">
        <v>0.52815554075072502</v>
      </c>
      <c r="L387" s="54">
        <v>41.088961586688903</v>
      </c>
      <c r="M387" s="54">
        <v>4.2252662147076698</v>
      </c>
      <c r="O387" s="53">
        <v>7395.1558109223797</v>
      </c>
      <c r="P387" s="53">
        <v>4722.1070931553804</v>
      </c>
      <c r="Q387" s="53">
        <v>258171.14264023301</v>
      </c>
      <c r="R387" s="53">
        <v>37975.7154850363</v>
      </c>
      <c r="S387" s="53">
        <v>154552.645703613</v>
      </c>
      <c r="T387" s="53">
        <v>61511.477414756999</v>
      </c>
      <c r="U387" s="53">
        <v>144032.744636774</v>
      </c>
      <c r="V387" s="53">
        <v>75427.304126977906</v>
      </c>
      <c r="W387" s="53">
        <v>135.94684973359099</v>
      </c>
      <c r="X387" s="53">
        <v>9762.3016380667596</v>
      </c>
      <c r="Z387" s="55">
        <v>0</v>
      </c>
      <c r="AA387" s="55">
        <v>0</v>
      </c>
      <c r="AB387" s="55">
        <v>0</v>
      </c>
      <c r="AC387" s="55">
        <v>3.6654600000000002E-2</v>
      </c>
      <c r="AD387" s="55">
        <v>1.47651E-2</v>
      </c>
      <c r="AE387" s="55">
        <v>0.22612289999999999</v>
      </c>
      <c r="AF387" s="55">
        <v>0.30025809999999997</v>
      </c>
      <c r="AG387" s="55">
        <v>0</v>
      </c>
      <c r="AH387" s="55">
        <v>0</v>
      </c>
      <c r="AI387" s="55">
        <v>0</v>
      </c>
      <c r="AJ387" s="55">
        <v>3.7171000000000001E-3</v>
      </c>
      <c r="AK387" s="55">
        <v>0.41848220000000003</v>
      </c>
      <c r="AM387" s="55">
        <v>0</v>
      </c>
      <c r="AN387" s="55">
        <v>0</v>
      </c>
      <c r="AO387" s="55">
        <v>0</v>
      </c>
      <c r="AP387" s="55">
        <v>3.0043199999999999E-2</v>
      </c>
      <c r="AQ387" s="55">
        <v>0.28347620000000001</v>
      </c>
      <c r="AR387" s="55">
        <v>0.1781731</v>
      </c>
      <c r="AS387" s="55">
        <v>0.1300357</v>
      </c>
      <c r="AT387" s="55">
        <v>0</v>
      </c>
      <c r="AU387" s="55">
        <v>0</v>
      </c>
      <c r="AV387" s="55">
        <v>0</v>
      </c>
      <c r="AW387" s="55">
        <v>0.34936650000000002</v>
      </c>
      <c r="AX387" s="55">
        <v>2.8905199999999999E-2</v>
      </c>
      <c r="AZ387" s="8"/>
    </row>
    <row r="388" spans="2:52" s="12" customFormat="1" ht="12.75" hidden="1" customHeight="1" x14ac:dyDescent="0.15">
      <c r="B388" s="16" t="s">
        <v>40</v>
      </c>
      <c r="C388" s="16" t="s">
        <v>352</v>
      </c>
      <c r="D388" s="16" t="s">
        <v>35</v>
      </c>
      <c r="E388" s="16" t="s">
        <v>40</v>
      </c>
      <c r="F388" s="53">
        <v>9378815.8045602404</v>
      </c>
      <c r="G388" s="54">
        <v>5.7455684747002502</v>
      </c>
      <c r="H388" s="54">
        <v>9.2057237659712996</v>
      </c>
      <c r="I388" s="54">
        <v>18.3331183979444</v>
      </c>
      <c r="J388" s="54">
        <v>35.253631771113298</v>
      </c>
      <c r="K388" s="54">
        <v>2.8118120874176902</v>
      </c>
      <c r="L388" s="54">
        <v>27.736693327519699</v>
      </c>
      <c r="M388" s="54">
        <v>0.65369469982380601</v>
      </c>
      <c r="O388" s="53">
        <v>29110.0035546422</v>
      </c>
      <c r="P388" s="53">
        <v>274749.83145290602</v>
      </c>
      <c r="Q388" s="53">
        <v>2400322.9008529698</v>
      </c>
      <c r="R388" s="53">
        <v>1251526.3099635199</v>
      </c>
      <c r="S388" s="53">
        <v>1641613.81257951</v>
      </c>
      <c r="T388" s="53">
        <v>1219497.51993519</v>
      </c>
      <c r="U388" s="53">
        <v>1814103.3598766299</v>
      </c>
      <c r="V388" s="53">
        <v>680262.11641824199</v>
      </c>
      <c r="W388" s="53">
        <v>72.484072625636998</v>
      </c>
      <c r="X388" s="53">
        <v>67557.465853989095</v>
      </c>
      <c r="Z388" s="55">
        <v>0</v>
      </c>
      <c r="AA388" s="55">
        <v>2.4979999999999998E-3</v>
      </c>
      <c r="AB388" s="55">
        <v>1.7607E-3</v>
      </c>
      <c r="AC388" s="55">
        <v>0.16619329999999999</v>
      </c>
      <c r="AD388" s="55">
        <v>4.7009500000000003E-2</v>
      </c>
      <c r="AE388" s="55">
        <v>0.23809839999999999</v>
      </c>
      <c r="AF388" s="55">
        <v>0</v>
      </c>
      <c r="AG388" s="55">
        <v>0.21133289999999999</v>
      </c>
      <c r="AH388" s="55">
        <v>0</v>
      </c>
      <c r="AI388" s="55">
        <v>0.27234350000000002</v>
      </c>
      <c r="AJ388" s="55">
        <v>0</v>
      </c>
      <c r="AK388" s="55">
        <v>6.0763499999999998E-2</v>
      </c>
      <c r="AM388" s="55">
        <v>0</v>
      </c>
      <c r="AN388" s="55">
        <v>2.2491999999999998E-3</v>
      </c>
      <c r="AO388" s="55">
        <v>8.5349999999999998E-4</v>
      </c>
      <c r="AP388" s="55">
        <v>0.15724170000000001</v>
      </c>
      <c r="AQ388" s="55">
        <v>0.17965880000000001</v>
      </c>
      <c r="AR388" s="55">
        <v>0.1234469</v>
      </c>
      <c r="AS388" s="55">
        <v>0</v>
      </c>
      <c r="AT388" s="55">
        <v>0.11441519999999999</v>
      </c>
      <c r="AU388" s="55">
        <v>0.1714241</v>
      </c>
      <c r="AV388" s="55">
        <v>0</v>
      </c>
      <c r="AW388" s="55">
        <v>0.25071060000000001</v>
      </c>
      <c r="AX388" s="55">
        <v>0</v>
      </c>
      <c r="AZ388" s="8"/>
    </row>
    <row r="389" spans="2:52" s="12" customFormat="1" ht="12.75" hidden="1" customHeight="1" x14ac:dyDescent="0.15">
      <c r="B389" s="16" t="s">
        <v>124</v>
      </c>
      <c r="C389" s="16" t="s">
        <v>341</v>
      </c>
      <c r="D389" s="16" t="s">
        <v>37</v>
      </c>
      <c r="E389" s="16"/>
      <c r="F389" s="53">
        <v>1145383.4839365999</v>
      </c>
      <c r="G389" s="54">
        <v>0.78552026107940598</v>
      </c>
      <c r="H389" s="54">
        <v>6.0522759595416504</v>
      </c>
      <c r="I389" s="54">
        <v>57.2078619044851</v>
      </c>
      <c r="J389" s="54">
        <v>34.002696842954897</v>
      </c>
      <c r="K389" s="54">
        <v>0.68785769938317398</v>
      </c>
      <c r="L389" s="54">
        <v>0.27841763919924101</v>
      </c>
      <c r="M389" s="54">
        <v>0.42786480202197202</v>
      </c>
      <c r="O389" s="53">
        <v>83839.060004949497</v>
      </c>
      <c r="P389" s="53">
        <v>250063.54183548599</v>
      </c>
      <c r="Q389" s="53">
        <v>144587.33275145199</v>
      </c>
      <c r="R389" s="53">
        <v>333932.00252491201</v>
      </c>
      <c r="S389" s="53">
        <v>126061.81963545</v>
      </c>
      <c r="T389" s="53">
        <v>116106.922567784</v>
      </c>
      <c r="U389" s="53">
        <v>77323.232729971394</v>
      </c>
      <c r="V389" s="53">
        <v>11491.740108489899</v>
      </c>
      <c r="W389" s="53">
        <v>52.8448557257652</v>
      </c>
      <c r="X389" s="53">
        <v>1924.9869223833</v>
      </c>
      <c r="Z389" s="55">
        <v>0.44224020000000003</v>
      </c>
      <c r="AA389" s="55">
        <v>0</v>
      </c>
      <c r="AB389" s="55">
        <v>0.32062940000000001</v>
      </c>
      <c r="AC389" s="55">
        <v>6.2179999999999996E-3</v>
      </c>
      <c r="AD389" s="55">
        <v>0</v>
      </c>
      <c r="AE389" s="55">
        <v>0</v>
      </c>
      <c r="AF389" s="55">
        <v>0</v>
      </c>
      <c r="AG389" s="55">
        <v>0</v>
      </c>
      <c r="AH389" s="55">
        <v>0</v>
      </c>
      <c r="AI389" s="55">
        <v>0</v>
      </c>
      <c r="AJ389" s="55">
        <v>0</v>
      </c>
      <c r="AK389" s="55">
        <v>0.23091239999999999</v>
      </c>
      <c r="AM389" s="55">
        <v>0.51776350000000004</v>
      </c>
      <c r="AN389" s="55">
        <v>0</v>
      </c>
      <c r="AO389" s="55">
        <v>0.31341239999999998</v>
      </c>
      <c r="AP389" s="55">
        <v>1.4010699999999999E-2</v>
      </c>
      <c r="AQ389" s="55">
        <v>0</v>
      </c>
      <c r="AR389" s="55">
        <v>0</v>
      </c>
      <c r="AS389" s="55">
        <v>0</v>
      </c>
      <c r="AT389" s="55">
        <v>0</v>
      </c>
      <c r="AU389" s="55">
        <v>0</v>
      </c>
      <c r="AV389" s="55">
        <v>0</v>
      </c>
      <c r="AW389" s="55">
        <v>0.15481339999999999</v>
      </c>
      <c r="AX389" s="55">
        <v>0</v>
      </c>
      <c r="AZ389" s="8"/>
    </row>
    <row r="390" spans="2:52" s="12" customFormat="1" ht="12.75" hidden="1" customHeight="1" x14ac:dyDescent="0.15">
      <c r="B390" s="16" t="s">
        <v>125</v>
      </c>
      <c r="C390" s="16" t="s">
        <v>346</v>
      </c>
      <c r="D390" s="16" t="s">
        <v>36</v>
      </c>
      <c r="E390" s="16"/>
      <c r="F390" s="53">
        <v>1685.37939864397</v>
      </c>
      <c r="G390" s="54">
        <v>2.8019851974559799E-2</v>
      </c>
      <c r="H390" s="54">
        <v>9.7549725092972697</v>
      </c>
      <c r="I390" s="54">
        <v>29.8730890522171</v>
      </c>
      <c r="J390" s="54">
        <v>6.9867743859191904</v>
      </c>
      <c r="K390" s="54">
        <v>2.11324041478044</v>
      </c>
      <c r="L390" s="54">
        <v>0.92564597213464905</v>
      </c>
      <c r="M390" s="54">
        <v>9.7061576507528393</v>
      </c>
      <c r="O390" s="53">
        <v>9.2502479553222603</v>
      </c>
      <c r="P390" s="53">
        <v>0</v>
      </c>
      <c r="Q390" s="53">
        <v>608.87619304656903</v>
      </c>
      <c r="R390" s="53">
        <v>0</v>
      </c>
      <c r="S390" s="53">
        <v>840.71899539232197</v>
      </c>
      <c r="T390" s="53">
        <v>15.126272201538001</v>
      </c>
      <c r="U390" s="53">
        <v>10.9491062164306</v>
      </c>
      <c r="V390" s="53">
        <v>200.458583831787</v>
      </c>
      <c r="W390" s="53">
        <v>0</v>
      </c>
      <c r="X390" s="53">
        <v>0</v>
      </c>
      <c r="Z390" s="55">
        <v>0</v>
      </c>
      <c r="AA390" s="55">
        <v>0</v>
      </c>
      <c r="AB390" s="55">
        <v>0</v>
      </c>
      <c r="AC390" s="55">
        <v>0</v>
      </c>
      <c r="AD390" s="55">
        <v>0</v>
      </c>
      <c r="AE390" s="55">
        <v>0</v>
      </c>
      <c r="AF390" s="55">
        <v>0</v>
      </c>
      <c r="AG390" s="55">
        <v>0</v>
      </c>
      <c r="AH390" s="55">
        <v>0</v>
      </c>
      <c r="AI390" s="55">
        <v>0</v>
      </c>
      <c r="AJ390" s="55">
        <v>0</v>
      </c>
      <c r="AK390" s="55">
        <v>0</v>
      </c>
      <c r="AM390" s="55">
        <v>0</v>
      </c>
      <c r="AN390" s="55">
        <v>0</v>
      </c>
      <c r="AO390" s="55">
        <v>0</v>
      </c>
      <c r="AP390" s="55">
        <v>0</v>
      </c>
      <c r="AQ390" s="55">
        <v>0</v>
      </c>
      <c r="AR390" s="55">
        <v>0</v>
      </c>
      <c r="AS390" s="55">
        <v>0</v>
      </c>
      <c r="AT390" s="55">
        <v>0</v>
      </c>
      <c r="AU390" s="55">
        <v>0</v>
      </c>
      <c r="AV390" s="55">
        <v>0</v>
      </c>
      <c r="AW390" s="55">
        <v>0</v>
      </c>
      <c r="AX390" s="55">
        <v>0</v>
      </c>
      <c r="AZ390" s="8"/>
    </row>
    <row r="391" spans="2:52" s="12" customFormat="1" ht="12.75" hidden="1" customHeight="1" x14ac:dyDescent="0.15">
      <c r="B391" s="16" t="s">
        <v>126</v>
      </c>
      <c r="C391" s="16" t="s">
        <v>338</v>
      </c>
      <c r="D391" s="16" t="s">
        <v>36</v>
      </c>
      <c r="E391" s="16"/>
      <c r="F391" s="53">
        <v>343881.26545721199</v>
      </c>
      <c r="G391" s="54">
        <v>5.7250001884843003E-3</v>
      </c>
      <c r="H391" s="54">
        <v>1.8414340594137499</v>
      </c>
      <c r="I391" s="54">
        <v>68.2990864671781</v>
      </c>
      <c r="J391" s="54">
        <v>28.5651753104388</v>
      </c>
      <c r="K391" s="54">
        <v>0.403741419512745</v>
      </c>
      <c r="L391" s="54">
        <v>0</v>
      </c>
      <c r="M391" s="54">
        <v>0.76159376623295205</v>
      </c>
      <c r="O391" s="53">
        <v>19725.159745454701</v>
      </c>
      <c r="P391" s="53">
        <v>136867.76385945</v>
      </c>
      <c r="Q391" s="53">
        <v>1864.3988576531401</v>
      </c>
      <c r="R391" s="53">
        <v>114293.73038572</v>
      </c>
      <c r="S391" s="53">
        <v>0</v>
      </c>
      <c r="T391" s="53">
        <v>45100.1906946897</v>
      </c>
      <c r="U391" s="53">
        <v>23823.429988861</v>
      </c>
      <c r="V391" s="53">
        <v>0</v>
      </c>
      <c r="W391" s="53">
        <v>0.85723352432250899</v>
      </c>
      <c r="X391" s="53">
        <v>2205.7346918582898</v>
      </c>
      <c r="Z391" s="55">
        <v>0.39204850000000002</v>
      </c>
      <c r="AA391" s="55">
        <v>0</v>
      </c>
      <c r="AB391" s="55">
        <v>0.60795149999999998</v>
      </c>
      <c r="AC391" s="55">
        <v>0</v>
      </c>
      <c r="AD391" s="55">
        <v>0</v>
      </c>
      <c r="AE391" s="55">
        <v>0</v>
      </c>
      <c r="AF391" s="55">
        <v>0</v>
      </c>
      <c r="AG391" s="55">
        <v>0</v>
      </c>
      <c r="AH391" s="55">
        <v>0</v>
      </c>
      <c r="AI391" s="55">
        <v>0</v>
      </c>
      <c r="AJ391" s="55">
        <v>0</v>
      </c>
      <c r="AK391" s="55">
        <v>0</v>
      </c>
      <c r="AM391" s="55">
        <v>0.57931920000000003</v>
      </c>
      <c r="AN391" s="55">
        <v>0</v>
      </c>
      <c r="AO391" s="55">
        <v>0.42068080000000002</v>
      </c>
      <c r="AP391" s="55">
        <v>0</v>
      </c>
      <c r="AQ391" s="55">
        <v>0</v>
      </c>
      <c r="AR391" s="55">
        <v>0</v>
      </c>
      <c r="AS391" s="55">
        <v>0</v>
      </c>
      <c r="AT391" s="55">
        <v>0</v>
      </c>
      <c r="AU391" s="55">
        <v>0</v>
      </c>
      <c r="AV391" s="55">
        <v>0</v>
      </c>
      <c r="AW391" s="55">
        <v>0</v>
      </c>
      <c r="AX391" s="55">
        <v>0</v>
      </c>
      <c r="AZ391" s="8"/>
    </row>
    <row r="392" spans="2:52" s="12" customFormat="1" ht="12.75" hidden="1" customHeight="1" x14ac:dyDescent="0.15">
      <c r="B392" s="16" t="s">
        <v>127</v>
      </c>
      <c r="C392" s="16" t="s">
        <v>345</v>
      </c>
      <c r="D392" s="16"/>
      <c r="E392" s="16"/>
      <c r="F392" s="53">
        <v>248.81535166501999</v>
      </c>
      <c r="G392" s="54">
        <v>2.7244357033597466</v>
      </c>
      <c r="H392" s="54">
        <v>14.795456781535872</v>
      </c>
      <c r="I392" s="54">
        <v>26.737461173783604</v>
      </c>
      <c r="J392" s="54">
        <v>31.459648098917398</v>
      </c>
      <c r="K392" s="54">
        <v>3.1706402031029732</v>
      </c>
      <c r="L392" s="54">
        <v>0</v>
      </c>
      <c r="M392" s="54">
        <v>3.3012760925361322</v>
      </c>
      <c r="O392" s="53">
        <v>57.4149986505508</v>
      </c>
      <c r="P392" s="53">
        <v>4.9611022472381503</v>
      </c>
      <c r="Q392" s="53">
        <v>67.324223995208698</v>
      </c>
      <c r="R392" s="53">
        <v>24.947826862335202</v>
      </c>
      <c r="S392" s="53">
        <v>4.0065708160400302</v>
      </c>
      <c r="T392" s="53">
        <v>24.932582259178101</v>
      </c>
      <c r="U392" s="53">
        <v>60.197994589805603</v>
      </c>
      <c r="V392" s="53">
        <v>0</v>
      </c>
      <c r="W392" s="53">
        <v>5.0300522446632296</v>
      </c>
      <c r="X392" s="53">
        <v>0</v>
      </c>
      <c r="Z392" s="55">
        <v>0</v>
      </c>
      <c r="AA392" s="55">
        <v>0</v>
      </c>
      <c r="AB392" s="55">
        <v>0</v>
      </c>
      <c r="AC392" s="55">
        <v>0</v>
      </c>
      <c r="AD392" s="55">
        <v>0</v>
      </c>
      <c r="AE392" s="55">
        <v>0</v>
      </c>
      <c r="AF392" s="55">
        <v>0</v>
      </c>
      <c r="AG392" s="55">
        <v>0</v>
      </c>
      <c r="AH392" s="55">
        <v>0</v>
      </c>
      <c r="AI392" s="55">
        <v>0</v>
      </c>
      <c r="AJ392" s="55">
        <v>0</v>
      </c>
      <c r="AK392" s="55">
        <v>0</v>
      </c>
      <c r="AM392" s="55">
        <v>0</v>
      </c>
      <c r="AN392" s="55">
        <v>0</v>
      </c>
      <c r="AO392" s="55">
        <v>0</v>
      </c>
      <c r="AP392" s="55">
        <v>0</v>
      </c>
      <c r="AQ392" s="55">
        <v>0</v>
      </c>
      <c r="AR392" s="55">
        <v>0</v>
      </c>
      <c r="AS392" s="55">
        <v>0</v>
      </c>
      <c r="AT392" s="55">
        <v>0</v>
      </c>
      <c r="AU392" s="55">
        <v>0</v>
      </c>
      <c r="AV392" s="55">
        <v>0</v>
      </c>
      <c r="AW392" s="55">
        <v>0</v>
      </c>
      <c r="AX392" s="55">
        <v>0</v>
      </c>
      <c r="AZ392" s="8"/>
    </row>
    <row r="393" spans="2:52" s="12" customFormat="1" ht="12.75" hidden="1" customHeight="1" x14ac:dyDescent="0.15">
      <c r="B393" s="16" t="s">
        <v>128</v>
      </c>
      <c r="C393" s="16" t="s">
        <v>342</v>
      </c>
      <c r="D393" s="16" t="s">
        <v>37</v>
      </c>
      <c r="E393" s="16"/>
      <c r="F393" s="53">
        <v>51539.240432322003</v>
      </c>
      <c r="G393" s="54">
        <v>1.92749006159845</v>
      </c>
      <c r="H393" s="54">
        <v>11.234014187112001</v>
      </c>
      <c r="I393" s="54">
        <v>45.119819165477203</v>
      </c>
      <c r="J393" s="54">
        <v>35.090783519630499</v>
      </c>
      <c r="K393" s="54">
        <v>1.5935721155670901</v>
      </c>
      <c r="L393" s="54">
        <v>9.8130459744647597E-2</v>
      </c>
      <c r="M393" s="54">
        <v>2.7464358397486399</v>
      </c>
      <c r="O393" s="53">
        <v>55.302560091018599</v>
      </c>
      <c r="P393" s="53">
        <v>2266.4033788442598</v>
      </c>
      <c r="Q393" s="53">
        <v>14454.5897271633</v>
      </c>
      <c r="R393" s="53">
        <v>5361.4870209097799</v>
      </c>
      <c r="S393" s="53">
        <v>12887.3441386222</v>
      </c>
      <c r="T393" s="53">
        <v>4961.9118558168402</v>
      </c>
      <c r="U393" s="53">
        <v>8044.8725566267904</v>
      </c>
      <c r="V393" s="53">
        <v>3444.4956436157199</v>
      </c>
      <c r="W393" s="53">
        <v>31.602317035198201</v>
      </c>
      <c r="X393" s="53">
        <v>31.231233596801701</v>
      </c>
      <c r="Z393" s="55">
        <v>0.23603650000000001</v>
      </c>
      <c r="AA393" s="55">
        <v>0</v>
      </c>
      <c r="AB393" s="55">
        <v>0.76396350000000002</v>
      </c>
      <c r="AC393" s="55">
        <v>0</v>
      </c>
      <c r="AD393" s="55">
        <v>0</v>
      </c>
      <c r="AE393" s="55">
        <v>0</v>
      </c>
      <c r="AF393" s="55">
        <v>0</v>
      </c>
      <c r="AG393" s="55">
        <v>0</v>
      </c>
      <c r="AH393" s="55">
        <v>0</v>
      </c>
      <c r="AI393" s="55">
        <v>0</v>
      </c>
      <c r="AJ393" s="55">
        <v>0</v>
      </c>
      <c r="AK393" s="55">
        <v>0</v>
      </c>
      <c r="AM393" s="55">
        <v>0.36399769999999998</v>
      </c>
      <c r="AN393" s="55">
        <v>0</v>
      </c>
      <c r="AO393" s="55">
        <v>0.63600219999999996</v>
      </c>
      <c r="AP393" s="55">
        <v>0</v>
      </c>
      <c r="AQ393" s="55">
        <v>0</v>
      </c>
      <c r="AR393" s="55">
        <v>0</v>
      </c>
      <c r="AS393" s="55">
        <v>0</v>
      </c>
      <c r="AT393" s="55">
        <v>0</v>
      </c>
      <c r="AU393" s="55">
        <v>0</v>
      </c>
      <c r="AV393" s="55">
        <v>0</v>
      </c>
      <c r="AW393" s="55">
        <v>0</v>
      </c>
      <c r="AX393" s="55">
        <v>0</v>
      </c>
      <c r="AZ393" s="8"/>
    </row>
    <row r="394" spans="2:52" s="12" customFormat="1" ht="12.75" hidden="1" customHeight="1" x14ac:dyDescent="0.15">
      <c r="B394" s="16" t="s">
        <v>129</v>
      </c>
      <c r="C394" s="16" t="s">
        <v>335</v>
      </c>
      <c r="D394" s="16" t="s">
        <v>34</v>
      </c>
      <c r="E394" s="16"/>
      <c r="F394" s="53">
        <v>56381.747409522497</v>
      </c>
      <c r="G394" s="54">
        <v>0.108325067246567</v>
      </c>
      <c r="H394" s="54">
        <v>27.5322294135803</v>
      </c>
      <c r="I394" s="54">
        <v>37.078756986280801</v>
      </c>
      <c r="J394" s="54">
        <v>27.031336216410299</v>
      </c>
      <c r="K394" s="54">
        <v>2.09337356168942</v>
      </c>
      <c r="L394" s="54">
        <v>4.1871467677915596E-3</v>
      </c>
      <c r="M394" s="54">
        <v>2.2431197983250599</v>
      </c>
      <c r="O394" s="53">
        <v>31.006699562072701</v>
      </c>
      <c r="P394" s="53">
        <v>1328.5685217380501</v>
      </c>
      <c r="Q394" s="53">
        <v>18869.7641594409</v>
      </c>
      <c r="R394" s="53">
        <v>10816.3883538842</v>
      </c>
      <c r="S394" s="53">
        <v>4990.2989453077298</v>
      </c>
      <c r="T394" s="53">
        <v>6561.9549162387802</v>
      </c>
      <c r="U394" s="53">
        <v>13682.7268115878</v>
      </c>
      <c r="V394" s="53">
        <v>95.449653625488196</v>
      </c>
      <c r="W394" s="53">
        <v>5.58934813737869</v>
      </c>
      <c r="X394" s="53">
        <v>0</v>
      </c>
      <c r="Z394" s="55">
        <v>0</v>
      </c>
      <c r="AA394" s="55">
        <v>0</v>
      </c>
      <c r="AB394" s="55">
        <v>0</v>
      </c>
      <c r="AC394" s="55">
        <v>0</v>
      </c>
      <c r="AD394" s="55">
        <v>0</v>
      </c>
      <c r="AE394" s="55">
        <v>0.76303270000000001</v>
      </c>
      <c r="AF394" s="55">
        <v>0.23696729999999999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M394" s="55">
        <v>0</v>
      </c>
      <c r="AN394" s="55">
        <v>0</v>
      </c>
      <c r="AO394" s="55">
        <v>0</v>
      </c>
      <c r="AP394" s="55">
        <v>0</v>
      </c>
      <c r="AQ394" s="55">
        <v>0</v>
      </c>
      <c r="AR394" s="55">
        <v>0.54061760000000003</v>
      </c>
      <c r="AS394" s="55">
        <v>0.45938240000000002</v>
      </c>
      <c r="AT394" s="55">
        <v>0</v>
      </c>
      <c r="AU394" s="55">
        <v>0</v>
      </c>
      <c r="AV394" s="55">
        <v>0</v>
      </c>
      <c r="AW394" s="55">
        <v>0</v>
      </c>
      <c r="AX394" s="55">
        <v>0</v>
      </c>
      <c r="AZ394" s="8"/>
    </row>
    <row r="395" spans="2:52" s="12" customFormat="1" ht="12.75" hidden="1" customHeight="1" x14ac:dyDescent="0.15">
      <c r="B395" s="16" t="s">
        <v>130</v>
      </c>
      <c r="C395" s="16" t="s">
        <v>340</v>
      </c>
      <c r="D395" s="16" t="s">
        <v>37</v>
      </c>
      <c r="E395" s="16"/>
      <c r="F395" s="53">
        <v>111826.402163386</v>
      </c>
      <c r="G395" s="54">
        <v>7.50302660073082</v>
      </c>
      <c r="H395" s="54">
        <v>25.983897378834001</v>
      </c>
      <c r="I395" s="54">
        <v>20.706075149904301</v>
      </c>
      <c r="J395" s="54">
        <v>32.568534081874503</v>
      </c>
      <c r="K395" s="54">
        <v>2.4572446858049402</v>
      </c>
      <c r="L395" s="54">
        <v>0.73344047591693595</v>
      </c>
      <c r="M395" s="54">
        <v>3.7832516282766702</v>
      </c>
      <c r="O395" s="53">
        <v>7642.6578356027603</v>
      </c>
      <c r="P395" s="53">
        <v>21093.5874924659</v>
      </c>
      <c r="Q395" s="53">
        <v>9949.9781882762909</v>
      </c>
      <c r="R395" s="53">
        <v>34052.951958775498</v>
      </c>
      <c r="S395" s="53">
        <v>4415.25093507766</v>
      </c>
      <c r="T395" s="53">
        <v>18726.744887351899</v>
      </c>
      <c r="U395" s="53">
        <v>15397.255458354901</v>
      </c>
      <c r="V395" s="53">
        <v>328.85432052612299</v>
      </c>
      <c r="W395" s="53">
        <v>55.838639140128997</v>
      </c>
      <c r="X395" s="53">
        <v>163.28244781494101</v>
      </c>
      <c r="Z395" s="55">
        <v>0</v>
      </c>
      <c r="AA395" s="55">
        <v>0</v>
      </c>
      <c r="AB395" s="55">
        <v>1</v>
      </c>
      <c r="AC395" s="55">
        <v>0</v>
      </c>
      <c r="AD395" s="55">
        <v>0</v>
      </c>
      <c r="AE395" s="55">
        <v>0</v>
      </c>
      <c r="AF395" s="55">
        <v>0</v>
      </c>
      <c r="AG395" s="55">
        <v>0</v>
      </c>
      <c r="AH395" s="55">
        <v>0</v>
      </c>
      <c r="AI395" s="55">
        <v>0</v>
      </c>
      <c r="AJ395" s="55">
        <v>0</v>
      </c>
      <c r="AK395" s="55">
        <v>0</v>
      </c>
      <c r="AM395" s="55">
        <v>0</v>
      </c>
      <c r="AN395" s="55">
        <v>0</v>
      </c>
      <c r="AO395" s="55">
        <v>1</v>
      </c>
      <c r="AP395" s="55">
        <v>0</v>
      </c>
      <c r="AQ395" s="55">
        <v>0</v>
      </c>
      <c r="AR395" s="55">
        <v>0</v>
      </c>
      <c r="AS395" s="55">
        <v>0</v>
      </c>
      <c r="AT395" s="55">
        <v>0</v>
      </c>
      <c r="AU395" s="55">
        <v>0</v>
      </c>
      <c r="AV395" s="55">
        <v>0</v>
      </c>
      <c r="AW395" s="55">
        <v>0</v>
      </c>
      <c r="AX395" s="55">
        <v>0</v>
      </c>
      <c r="AZ395" s="8"/>
    </row>
    <row r="396" spans="2:52" s="12" customFormat="1" ht="12.75" hidden="1" customHeight="1" x14ac:dyDescent="0.15">
      <c r="B396" s="16" t="s">
        <v>131</v>
      </c>
      <c r="C396" s="16" t="s">
        <v>347</v>
      </c>
      <c r="D396" s="16" t="s">
        <v>34</v>
      </c>
      <c r="E396" s="16" t="s">
        <v>42</v>
      </c>
      <c r="F396" s="53">
        <v>9010.30378895998</v>
      </c>
      <c r="G396" s="54">
        <v>4.28497295264195</v>
      </c>
      <c r="H396" s="54">
        <v>10.724177784981199</v>
      </c>
      <c r="I396" s="54">
        <v>17.638519879294002</v>
      </c>
      <c r="J396" s="54">
        <v>51.560576270916499</v>
      </c>
      <c r="K396" s="54">
        <v>1.9916883688261999</v>
      </c>
      <c r="L396" s="54">
        <v>3.82470037997241</v>
      </c>
      <c r="M396" s="54">
        <v>3.7079684478172901</v>
      </c>
      <c r="O396" s="53">
        <v>0</v>
      </c>
      <c r="P396" s="53">
        <v>0</v>
      </c>
      <c r="Q396" s="53">
        <v>2466.9168987870198</v>
      </c>
      <c r="R396" s="53">
        <v>12.7023930549621</v>
      </c>
      <c r="S396" s="53">
        <v>2696.5665922164899</v>
      </c>
      <c r="T396" s="53">
        <v>927.57425975799504</v>
      </c>
      <c r="U396" s="53">
        <v>1727.4904342889699</v>
      </c>
      <c r="V396" s="53">
        <v>1179.0532108545301</v>
      </c>
      <c r="W396" s="53">
        <v>0</v>
      </c>
      <c r="X396" s="53">
        <v>0</v>
      </c>
      <c r="Z396" s="55">
        <v>0</v>
      </c>
      <c r="AA396" s="55">
        <v>0</v>
      </c>
      <c r="AB396" s="55">
        <v>0</v>
      </c>
      <c r="AC396" s="55">
        <v>0</v>
      </c>
      <c r="AD396" s="55">
        <v>0</v>
      </c>
      <c r="AE396" s="55">
        <v>0</v>
      </c>
      <c r="AF396" s="55">
        <v>1</v>
      </c>
      <c r="AG396" s="55">
        <v>0</v>
      </c>
      <c r="AH396" s="55">
        <v>0</v>
      </c>
      <c r="AI396" s="55">
        <v>0</v>
      </c>
      <c r="AJ396" s="55">
        <v>0</v>
      </c>
      <c r="AK396" s="55">
        <v>0</v>
      </c>
      <c r="AM396" s="55">
        <v>0</v>
      </c>
      <c r="AN396" s="55">
        <v>0</v>
      </c>
      <c r="AO396" s="55">
        <v>0</v>
      </c>
      <c r="AP396" s="55">
        <v>0</v>
      </c>
      <c r="AQ396" s="55">
        <v>0</v>
      </c>
      <c r="AR396" s="55">
        <v>0</v>
      </c>
      <c r="AS396" s="55">
        <v>1</v>
      </c>
      <c r="AT396" s="55">
        <v>0</v>
      </c>
      <c r="AU396" s="55">
        <v>0</v>
      </c>
      <c r="AV396" s="55">
        <v>0</v>
      </c>
      <c r="AW396" s="55">
        <v>0</v>
      </c>
      <c r="AX396" s="55">
        <v>0</v>
      </c>
      <c r="AZ396" s="8"/>
    </row>
    <row r="397" spans="2:52" s="12" customFormat="1" ht="12.75" hidden="1" customHeight="1" x14ac:dyDescent="0.15">
      <c r="B397" s="16" t="s">
        <v>132</v>
      </c>
      <c r="C397" s="16" t="s">
        <v>34</v>
      </c>
      <c r="D397" s="16" t="s">
        <v>34</v>
      </c>
      <c r="E397" s="16" t="s">
        <v>42</v>
      </c>
      <c r="F397" s="53">
        <v>78460.974840521798</v>
      </c>
      <c r="G397" s="54">
        <v>0.65494957943760901</v>
      </c>
      <c r="H397" s="54">
        <v>41.843647000634199</v>
      </c>
      <c r="I397" s="54">
        <v>33.586329846620202</v>
      </c>
      <c r="J397" s="54">
        <v>19.780669028847498</v>
      </c>
      <c r="K397" s="54">
        <v>4.0989419666242002</v>
      </c>
      <c r="L397" s="54">
        <v>0</v>
      </c>
      <c r="M397" s="54">
        <v>3.5462614942245903E-2</v>
      </c>
      <c r="O397" s="53">
        <v>0</v>
      </c>
      <c r="P397" s="53">
        <v>164.764209747314</v>
      </c>
      <c r="Q397" s="53">
        <v>18085.059633255001</v>
      </c>
      <c r="R397" s="53">
        <v>2478.2928490638701</v>
      </c>
      <c r="S397" s="53">
        <v>941.48850059509198</v>
      </c>
      <c r="T397" s="53">
        <v>11642.573328733401</v>
      </c>
      <c r="U397" s="53">
        <v>45148.796319127003</v>
      </c>
      <c r="V397" s="53">
        <v>0</v>
      </c>
      <c r="W397" s="53">
        <v>0</v>
      </c>
      <c r="X397" s="53">
        <v>0</v>
      </c>
      <c r="Z397" s="55">
        <v>0</v>
      </c>
      <c r="AA397" s="55">
        <v>0</v>
      </c>
      <c r="AB397" s="55">
        <v>0</v>
      </c>
      <c r="AC397" s="55">
        <v>0</v>
      </c>
      <c r="AD397" s="55">
        <v>0</v>
      </c>
      <c r="AE397" s="55">
        <v>0.98962220000000001</v>
      </c>
      <c r="AF397" s="55">
        <v>0</v>
      </c>
      <c r="AG397" s="55">
        <v>0</v>
      </c>
      <c r="AH397" s="55">
        <v>5.0918999999999999E-3</v>
      </c>
      <c r="AI397" s="55">
        <v>0</v>
      </c>
      <c r="AJ397" s="55">
        <v>0</v>
      </c>
      <c r="AK397" s="55">
        <v>5.2858999999999996E-3</v>
      </c>
      <c r="AM397" s="55">
        <v>0</v>
      </c>
      <c r="AN397" s="55">
        <v>0</v>
      </c>
      <c r="AO397" s="55">
        <v>0</v>
      </c>
      <c r="AP397" s="55">
        <v>0</v>
      </c>
      <c r="AQ397" s="55">
        <v>0</v>
      </c>
      <c r="AR397" s="55">
        <v>0.98781629999999998</v>
      </c>
      <c r="AS397" s="55">
        <v>0</v>
      </c>
      <c r="AT397" s="55">
        <v>0</v>
      </c>
      <c r="AU397" s="55">
        <v>0</v>
      </c>
      <c r="AV397" s="55">
        <v>3.124E-3</v>
      </c>
      <c r="AW397" s="55">
        <v>9.0597000000000004E-3</v>
      </c>
      <c r="AX397" s="55">
        <v>0</v>
      </c>
      <c r="AZ397" s="8"/>
    </row>
    <row r="398" spans="2:52" s="12" customFormat="1" ht="12.75" hidden="1" customHeight="1" x14ac:dyDescent="0.15">
      <c r="B398" s="16" t="s">
        <v>133</v>
      </c>
      <c r="C398" s="16" t="s">
        <v>349</v>
      </c>
      <c r="D398" s="16" t="s">
        <v>36</v>
      </c>
      <c r="E398" s="16"/>
      <c r="F398" s="53">
        <v>323939.61974394298</v>
      </c>
      <c r="G398" s="54">
        <v>0.22420408886025001</v>
      </c>
      <c r="H398" s="54">
        <v>27.481747391899699</v>
      </c>
      <c r="I398" s="54">
        <v>31.810958609752699</v>
      </c>
      <c r="J398" s="54">
        <v>37.609375236275</v>
      </c>
      <c r="K398" s="54">
        <v>1.56757410214399</v>
      </c>
      <c r="L398" s="54">
        <v>0</v>
      </c>
      <c r="M398" s="54">
        <v>0.98254460925077702</v>
      </c>
      <c r="O398" s="53">
        <v>11941.526160240101</v>
      </c>
      <c r="P398" s="53">
        <v>73693.651619791897</v>
      </c>
      <c r="Q398" s="53">
        <v>3244.0123009681702</v>
      </c>
      <c r="R398" s="53">
        <v>137744.09672427099</v>
      </c>
      <c r="S398" s="53">
        <v>10.234870910644499</v>
      </c>
      <c r="T398" s="53">
        <v>61717.2790976166</v>
      </c>
      <c r="U398" s="53">
        <v>32935.012316167296</v>
      </c>
      <c r="V398" s="53">
        <v>0</v>
      </c>
      <c r="W398" s="53">
        <v>0</v>
      </c>
      <c r="X398" s="53">
        <v>2653.80665397644</v>
      </c>
      <c r="Z398" s="55">
        <v>3.7683999999999999E-3</v>
      </c>
      <c r="AA398" s="55">
        <v>0</v>
      </c>
      <c r="AB398" s="55">
        <v>0.99623159999999999</v>
      </c>
      <c r="AC398" s="55">
        <v>0</v>
      </c>
      <c r="AD398" s="55">
        <v>0</v>
      </c>
      <c r="AE398" s="55">
        <v>0</v>
      </c>
      <c r="AF398" s="55">
        <v>0</v>
      </c>
      <c r="AG398" s="55">
        <v>0</v>
      </c>
      <c r="AH398" s="55">
        <v>0</v>
      </c>
      <c r="AI398" s="55">
        <v>0</v>
      </c>
      <c r="AJ398" s="55">
        <v>0</v>
      </c>
      <c r="AK398" s="55">
        <v>0</v>
      </c>
      <c r="AM398" s="55">
        <v>5.0558000000000001E-3</v>
      </c>
      <c r="AN398" s="55">
        <v>0</v>
      </c>
      <c r="AO398" s="55">
        <v>0.99494419999999995</v>
      </c>
      <c r="AP398" s="55">
        <v>0</v>
      </c>
      <c r="AQ398" s="55">
        <v>0</v>
      </c>
      <c r="AR398" s="55">
        <v>0</v>
      </c>
      <c r="AS398" s="55">
        <v>0</v>
      </c>
      <c r="AT398" s="55">
        <v>0</v>
      </c>
      <c r="AU398" s="55">
        <v>0</v>
      </c>
      <c r="AV398" s="55">
        <v>0</v>
      </c>
      <c r="AW398" s="55">
        <v>0</v>
      </c>
      <c r="AX398" s="55">
        <v>0</v>
      </c>
      <c r="AZ398" s="8"/>
    </row>
    <row r="399" spans="2:52" s="12" customFormat="1" ht="12.75" hidden="1" customHeight="1" x14ac:dyDescent="0.15">
      <c r="B399" s="16" t="s">
        <v>134</v>
      </c>
      <c r="C399" s="16" t="s">
        <v>352</v>
      </c>
      <c r="D399" s="16" t="s">
        <v>35</v>
      </c>
      <c r="E399" s="16"/>
      <c r="F399" s="53">
        <v>122304.513211846</v>
      </c>
      <c r="G399" s="54">
        <v>10.807673430126099</v>
      </c>
      <c r="H399" s="54">
        <v>9.9546876114429299</v>
      </c>
      <c r="I399" s="54">
        <v>55.894840245276399</v>
      </c>
      <c r="J399" s="54">
        <v>17.872158235087898</v>
      </c>
      <c r="K399" s="54">
        <v>2.5745217375401301</v>
      </c>
      <c r="L399" s="54">
        <v>7.2306301010698001E-3</v>
      </c>
      <c r="M399" s="54">
        <v>0.87334439608251802</v>
      </c>
      <c r="O399" s="53">
        <v>311.29432868957502</v>
      </c>
      <c r="P399" s="53">
        <v>1078.49962067604</v>
      </c>
      <c r="Q399" s="53">
        <v>38153.799417257302</v>
      </c>
      <c r="R399" s="53">
        <v>2412.8773941397599</v>
      </c>
      <c r="S399" s="53">
        <v>60497.0716292262</v>
      </c>
      <c r="T399" s="53">
        <v>4953.6010065078699</v>
      </c>
      <c r="U399" s="53">
        <v>14232.991112887799</v>
      </c>
      <c r="V399" s="53">
        <v>454.30838775634697</v>
      </c>
      <c r="W399" s="53">
        <v>2.6654608845710701</v>
      </c>
      <c r="X399" s="53">
        <v>207.40485382080001</v>
      </c>
      <c r="Z399" s="55">
        <v>0</v>
      </c>
      <c r="AA399" s="55">
        <v>0</v>
      </c>
      <c r="AB399" s="55">
        <v>0</v>
      </c>
      <c r="AC399" s="55">
        <v>0</v>
      </c>
      <c r="AD399" s="55">
        <v>0</v>
      </c>
      <c r="AE399" s="55">
        <v>0</v>
      </c>
      <c r="AF399" s="55">
        <v>0</v>
      </c>
      <c r="AG399" s="55">
        <v>0</v>
      </c>
      <c r="AH399" s="55">
        <v>0</v>
      </c>
      <c r="AI399" s="55">
        <v>1</v>
      </c>
      <c r="AJ399" s="55">
        <v>0</v>
      </c>
      <c r="AK399" s="55">
        <v>0</v>
      </c>
      <c r="AM399" s="55">
        <v>0</v>
      </c>
      <c r="AN399" s="55">
        <v>0</v>
      </c>
      <c r="AO399" s="55">
        <v>0</v>
      </c>
      <c r="AP399" s="55">
        <v>0</v>
      </c>
      <c r="AQ399" s="55">
        <v>0</v>
      </c>
      <c r="AR399" s="55">
        <v>0</v>
      </c>
      <c r="AS399" s="55">
        <v>0</v>
      </c>
      <c r="AT399" s="55">
        <v>0</v>
      </c>
      <c r="AU399" s="55">
        <v>1</v>
      </c>
      <c r="AV399" s="55">
        <v>0</v>
      </c>
      <c r="AW399" s="55">
        <v>0</v>
      </c>
      <c r="AX399" s="55">
        <v>0</v>
      </c>
      <c r="AZ399" s="8"/>
    </row>
    <row r="400" spans="2:52" s="12" customFormat="1" ht="12.75" hidden="1" customHeight="1" x14ac:dyDescent="0.15">
      <c r="B400" s="16" t="s">
        <v>135</v>
      </c>
      <c r="C400" s="16" t="s">
        <v>338</v>
      </c>
      <c r="D400" s="16" t="s">
        <v>36</v>
      </c>
      <c r="E400" s="16"/>
      <c r="F400" s="53">
        <v>2343542.4819870498</v>
      </c>
      <c r="G400" s="54">
        <v>4.7972536211233503E-3</v>
      </c>
      <c r="H400" s="54">
        <v>6.7245314127809497</v>
      </c>
      <c r="I400" s="54">
        <v>64.061746992889994</v>
      </c>
      <c r="J400" s="54">
        <v>26.554516564821199</v>
      </c>
      <c r="K400" s="54">
        <v>0.82574987170173098</v>
      </c>
      <c r="L400" s="54">
        <v>2.5265709110711902E-4</v>
      </c>
      <c r="M400" s="54">
        <v>1.82833221273739</v>
      </c>
      <c r="O400" s="53">
        <v>213198.520647764</v>
      </c>
      <c r="P400" s="53">
        <v>611259.80253559304</v>
      </c>
      <c r="Q400" s="53">
        <v>282820.428816378</v>
      </c>
      <c r="R400" s="53">
        <v>496891.49560475303</v>
      </c>
      <c r="S400" s="53">
        <v>29169.061361551201</v>
      </c>
      <c r="T400" s="53">
        <v>278719.59964895202</v>
      </c>
      <c r="U400" s="53">
        <v>388226.17210251</v>
      </c>
      <c r="V400" s="53">
        <v>970.63390350341797</v>
      </c>
      <c r="W400" s="53">
        <v>0</v>
      </c>
      <c r="X400" s="53">
        <v>42286.767366051601</v>
      </c>
      <c r="Z400" s="55">
        <v>0.21274799999999999</v>
      </c>
      <c r="AA400" s="55">
        <v>0</v>
      </c>
      <c r="AB400" s="55">
        <v>0.65734119999999996</v>
      </c>
      <c r="AC400" s="55">
        <v>0</v>
      </c>
      <c r="AD400" s="55">
        <v>0</v>
      </c>
      <c r="AE400" s="55">
        <v>0</v>
      </c>
      <c r="AF400" s="55">
        <v>0</v>
      </c>
      <c r="AG400" s="55">
        <v>9.6006099999999997E-2</v>
      </c>
      <c r="AH400" s="55">
        <v>0</v>
      </c>
      <c r="AI400" s="55">
        <v>0</v>
      </c>
      <c r="AJ400" s="55">
        <v>0</v>
      </c>
      <c r="AK400" s="55">
        <v>3.3904700000000003E-2</v>
      </c>
      <c r="AM400" s="55">
        <v>0.3896734</v>
      </c>
      <c r="AN400" s="55">
        <v>0</v>
      </c>
      <c r="AO400" s="55">
        <v>0.49266260000000001</v>
      </c>
      <c r="AP400" s="55">
        <v>0</v>
      </c>
      <c r="AQ400" s="55">
        <v>0</v>
      </c>
      <c r="AR400" s="55">
        <v>0</v>
      </c>
      <c r="AS400" s="55">
        <v>0</v>
      </c>
      <c r="AT400" s="55">
        <v>7.3021799999999998E-2</v>
      </c>
      <c r="AU400" s="55">
        <v>0</v>
      </c>
      <c r="AV400" s="55">
        <v>0</v>
      </c>
      <c r="AW400" s="55">
        <v>4.46422E-2</v>
      </c>
      <c r="AX400" s="55">
        <v>0</v>
      </c>
      <c r="AZ400" s="8"/>
    </row>
    <row r="401" spans="2:52" s="12" customFormat="1" ht="12.75" hidden="1" customHeight="1" x14ac:dyDescent="0.15">
      <c r="B401" s="16" t="s">
        <v>136</v>
      </c>
      <c r="C401" s="16" t="s">
        <v>337</v>
      </c>
      <c r="D401" s="16" t="s">
        <v>33</v>
      </c>
      <c r="E401" s="16" t="s">
        <v>42</v>
      </c>
      <c r="F401" s="53">
        <v>44125.358907908201</v>
      </c>
      <c r="G401" s="54">
        <v>10.3102317790261</v>
      </c>
      <c r="H401" s="54">
        <v>39.907417947812903</v>
      </c>
      <c r="I401" s="54">
        <v>10.192462346823101</v>
      </c>
      <c r="J401" s="54">
        <v>22.300983367236299</v>
      </c>
      <c r="K401" s="54">
        <v>5.0160977095292703</v>
      </c>
      <c r="L401" s="54">
        <v>0</v>
      </c>
      <c r="M401" s="54">
        <v>4.6934185032822597</v>
      </c>
      <c r="O401" s="53">
        <v>759.885341018438</v>
      </c>
      <c r="P401" s="53">
        <v>5309.1210891902401</v>
      </c>
      <c r="Q401" s="53">
        <v>1.9651861190795801</v>
      </c>
      <c r="R401" s="53">
        <v>20014.136722862699</v>
      </c>
      <c r="S401" s="53">
        <v>0</v>
      </c>
      <c r="T401" s="53">
        <v>15003.168988496</v>
      </c>
      <c r="U401" s="53">
        <v>1438.0306364297801</v>
      </c>
      <c r="V401" s="53">
        <v>0</v>
      </c>
      <c r="W401" s="53">
        <v>9.2963747382164001</v>
      </c>
      <c r="X401" s="53">
        <v>1589.7545690536499</v>
      </c>
      <c r="Z401" s="55">
        <v>0</v>
      </c>
      <c r="AA401" s="55">
        <v>0</v>
      </c>
      <c r="AB401" s="55">
        <v>0</v>
      </c>
      <c r="AC401" s="55">
        <v>0</v>
      </c>
      <c r="AD401" s="55">
        <v>0</v>
      </c>
      <c r="AE401" s="55">
        <v>1</v>
      </c>
      <c r="AF401" s="55">
        <v>0</v>
      </c>
      <c r="AG401" s="55">
        <v>0</v>
      </c>
      <c r="AH401" s="55">
        <v>0</v>
      </c>
      <c r="AI401" s="55">
        <v>0</v>
      </c>
      <c r="AJ401" s="55">
        <v>0</v>
      </c>
      <c r="AK401" s="55">
        <v>0</v>
      </c>
      <c r="AM401" s="55">
        <v>0</v>
      </c>
      <c r="AN401" s="55">
        <v>0</v>
      </c>
      <c r="AO401" s="55">
        <v>0</v>
      </c>
      <c r="AP401" s="55">
        <v>0</v>
      </c>
      <c r="AQ401" s="55">
        <v>0</v>
      </c>
      <c r="AR401" s="55">
        <v>1</v>
      </c>
      <c r="AS401" s="55">
        <v>0</v>
      </c>
      <c r="AT401" s="55">
        <v>0</v>
      </c>
      <c r="AU401" s="55">
        <v>0</v>
      </c>
      <c r="AV401" s="55">
        <v>0</v>
      </c>
      <c r="AW401" s="55">
        <v>0</v>
      </c>
      <c r="AX401" s="55">
        <v>0</v>
      </c>
      <c r="AZ401" s="8"/>
    </row>
    <row r="402" spans="2:52" s="12" customFormat="1" ht="12.75" hidden="1" customHeight="1" x14ac:dyDescent="0.15">
      <c r="B402" s="16" t="s">
        <v>137</v>
      </c>
      <c r="C402" s="16" t="s">
        <v>346</v>
      </c>
      <c r="D402" s="16" t="s">
        <v>36</v>
      </c>
      <c r="E402" s="16"/>
      <c r="F402" s="53">
        <v>21817.6177799701</v>
      </c>
      <c r="G402" s="54">
        <v>4.0063699712975603E-2</v>
      </c>
      <c r="H402" s="54">
        <v>14.795456781535872</v>
      </c>
      <c r="I402" s="54">
        <v>9.2007081662169005E-2</v>
      </c>
      <c r="J402" s="54">
        <v>13.275769948645699</v>
      </c>
      <c r="K402" s="54">
        <v>0.65927243454742801</v>
      </c>
      <c r="L402" s="54">
        <v>82.063985371200303</v>
      </c>
      <c r="M402" s="54">
        <v>2.2636533487681101</v>
      </c>
      <c r="O402" s="53">
        <v>0</v>
      </c>
      <c r="P402" s="53">
        <v>11.7970821857452</v>
      </c>
      <c r="Q402" s="53">
        <v>8892.3530480861591</v>
      </c>
      <c r="R402" s="53">
        <v>187.757194519042</v>
      </c>
      <c r="S402" s="53">
        <v>5367.0994286537098</v>
      </c>
      <c r="T402" s="53">
        <v>1313.81030082702</v>
      </c>
      <c r="U402" s="53">
        <v>4501.6545884609204</v>
      </c>
      <c r="V402" s="53">
        <v>1284.9760246276801</v>
      </c>
      <c r="W402" s="53">
        <v>0</v>
      </c>
      <c r="X402" s="53">
        <v>258.170112609863</v>
      </c>
      <c r="Z402" s="55">
        <v>0</v>
      </c>
      <c r="AA402" s="55">
        <v>0</v>
      </c>
      <c r="AB402" s="55">
        <v>0</v>
      </c>
      <c r="AC402" s="55">
        <v>0</v>
      </c>
      <c r="AD402" s="55">
        <v>1</v>
      </c>
      <c r="AE402" s="55">
        <v>0</v>
      </c>
      <c r="AF402" s="55">
        <v>0</v>
      </c>
      <c r="AG402" s="55">
        <v>0</v>
      </c>
      <c r="AH402" s="55">
        <v>0</v>
      </c>
      <c r="AI402" s="55">
        <v>0</v>
      </c>
      <c r="AJ402" s="55">
        <v>0</v>
      </c>
      <c r="AK402" s="55">
        <v>0</v>
      </c>
      <c r="AM402" s="55">
        <v>0</v>
      </c>
      <c r="AN402" s="55">
        <v>0</v>
      </c>
      <c r="AO402" s="55">
        <v>0</v>
      </c>
      <c r="AP402" s="55">
        <v>0</v>
      </c>
      <c r="AQ402" s="55">
        <v>1</v>
      </c>
      <c r="AR402" s="55">
        <v>0</v>
      </c>
      <c r="AS402" s="55">
        <v>0</v>
      </c>
      <c r="AT402" s="55">
        <v>0</v>
      </c>
      <c r="AU402" s="55">
        <v>0</v>
      </c>
      <c r="AV402" s="55">
        <v>0</v>
      </c>
      <c r="AW402" s="55">
        <v>0</v>
      </c>
      <c r="AX402" s="55">
        <v>0</v>
      </c>
      <c r="AZ402" s="8"/>
    </row>
    <row r="403" spans="2:52" s="12" customFormat="1" ht="12.75" hidden="1" customHeight="1" x14ac:dyDescent="0.15">
      <c r="B403" s="16" t="s">
        <v>138</v>
      </c>
      <c r="C403" s="16" t="s">
        <v>340</v>
      </c>
      <c r="D403" s="16"/>
      <c r="E403" s="16"/>
      <c r="F403" s="53">
        <v>771.112247169017</v>
      </c>
      <c r="G403" s="54">
        <v>2.7244357033597466</v>
      </c>
      <c r="H403" s="54">
        <v>1.0858811307388301</v>
      </c>
      <c r="I403" s="54">
        <v>25.233016127736299</v>
      </c>
      <c r="J403" s="54">
        <v>12.485590839237</v>
      </c>
      <c r="K403" s="54">
        <v>1.0255302095313801</v>
      </c>
      <c r="L403" s="54">
        <v>14.814907861443499</v>
      </c>
      <c r="M403" s="54">
        <v>13.0968352952711</v>
      </c>
      <c r="O403" s="53">
        <v>770.28266286849896</v>
      </c>
      <c r="P403" s="53">
        <v>0</v>
      </c>
      <c r="Q403" s="53">
        <v>0</v>
      </c>
      <c r="R403" s="53">
        <v>0</v>
      </c>
      <c r="S403" s="53">
        <v>0</v>
      </c>
      <c r="T403" s="53">
        <v>0</v>
      </c>
      <c r="U403" s="53">
        <v>0</v>
      </c>
      <c r="V403" s="53">
        <v>0</v>
      </c>
      <c r="W403" s="53">
        <v>0.829584300518035</v>
      </c>
      <c r="X403" s="53">
        <v>0</v>
      </c>
      <c r="Z403" s="55">
        <v>0</v>
      </c>
      <c r="AA403" s="55">
        <v>0</v>
      </c>
      <c r="AB403" s="55">
        <v>0</v>
      </c>
      <c r="AC403" s="55">
        <v>0</v>
      </c>
      <c r="AD403" s="55">
        <v>0</v>
      </c>
      <c r="AE403" s="55">
        <v>0</v>
      </c>
      <c r="AF403" s="55">
        <v>0</v>
      </c>
      <c r="AG403" s="55">
        <v>0</v>
      </c>
      <c r="AH403" s="55">
        <v>0</v>
      </c>
      <c r="AI403" s="55">
        <v>0</v>
      </c>
      <c r="AJ403" s="55">
        <v>0</v>
      </c>
      <c r="AK403" s="55">
        <v>0</v>
      </c>
      <c r="AM403" s="55">
        <v>0</v>
      </c>
      <c r="AN403" s="55">
        <v>0</v>
      </c>
      <c r="AO403" s="55">
        <v>0</v>
      </c>
      <c r="AP403" s="55">
        <v>0</v>
      </c>
      <c r="AQ403" s="55">
        <v>0</v>
      </c>
      <c r="AR403" s="55">
        <v>0</v>
      </c>
      <c r="AS403" s="55">
        <v>0</v>
      </c>
      <c r="AT403" s="55">
        <v>0</v>
      </c>
      <c r="AU403" s="55">
        <v>0</v>
      </c>
      <c r="AV403" s="55">
        <v>0</v>
      </c>
      <c r="AW403" s="55">
        <v>0</v>
      </c>
      <c r="AX403" s="55">
        <v>0</v>
      </c>
      <c r="AZ403" s="8"/>
    </row>
    <row r="404" spans="2:52" s="12" customFormat="1" ht="12.75" hidden="1" customHeight="1" x14ac:dyDescent="0.15">
      <c r="B404" s="16" t="s">
        <v>139</v>
      </c>
      <c r="C404" s="16" t="s">
        <v>340</v>
      </c>
      <c r="D404" s="16" t="s">
        <v>37</v>
      </c>
      <c r="E404" s="16"/>
      <c r="F404" s="53">
        <v>48401.551382899197</v>
      </c>
      <c r="G404" s="54">
        <v>5.3769351972286703</v>
      </c>
      <c r="H404" s="54">
        <v>26.797440795095099</v>
      </c>
      <c r="I404" s="54">
        <v>27.542043980668002</v>
      </c>
      <c r="J404" s="54">
        <v>30.0831201598989</v>
      </c>
      <c r="K404" s="54">
        <v>2.87910365793745</v>
      </c>
      <c r="L404" s="54">
        <v>0.85447534585270701</v>
      </c>
      <c r="M404" s="54">
        <v>2.7170179916667201</v>
      </c>
      <c r="O404" s="53">
        <v>248.12822270393301</v>
      </c>
      <c r="P404" s="53">
        <v>965.47733092307999</v>
      </c>
      <c r="Q404" s="53">
        <v>13703.184877038</v>
      </c>
      <c r="R404" s="53">
        <v>5607.37668907642</v>
      </c>
      <c r="S404" s="53">
        <v>9270.32508730888</v>
      </c>
      <c r="T404" s="53">
        <v>6555.93268430233</v>
      </c>
      <c r="U404" s="53">
        <v>10664.193856239301</v>
      </c>
      <c r="V404" s="53">
        <v>976.56446838378895</v>
      </c>
      <c r="W404" s="53">
        <v>2.46100902557373</v>
      </c>
      <c r="X404" s="53">
        <v>407.90715789794899</v>
      </c>
      <c r="Z404" s="55">
        <v>0</v>
      </c>
      <c r="AA404" s="55">
        <v>0</v>
      </c>
      <c r="AB404" s="55">
        <v>1</v>
      </c>
      <c r="AC404" s="55">
        <v>0</v>
      </c>
      <c r="AD404" s="55">
        <v>0</v>
      </c>
      <c r="AE404" s="55">
        <v>0</v>
      </c>
      <c r="AF404" s="55">
        <v>0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M404" s="55">
        <v>0</v>
      </c>
      <c r="AN404" s="55">
        <v>0</v>
      </c>
      <c r="AO404" s="55">
        <v>1</v>
      </c>
      <c r="AP404" s="55">
        <v>0</v>
      </c>
      <c r="AQ404" s="55">
        <v>0</v>
      </c>
      <c r="AR404" s="55">
        <v>0</v>
      </c>
      <c r="AS404" s="55">
        <v>0</v>
      </c>
      <c r="AT404" s="55">
        <v>0</v>
      </c>
      <c r="AU404" s="55">
        <v>0</v>
      </c>
      <c r="AV404" s="55">
        <v>0</v>
      </c>
      <c r="AW404" s="55">
        <v>0</v>
      </c>
      <c r="AX404" s="55">
        <v>0</v>
      </c>
      <c r="AZ404" s="8"/>
    </row>
    <row r="405" spans="2:52" s="12" customFormat="1" ht="12.75" hidden="1" customHeight="1" x14ac:dyDescent="0.15">
      <c r="B405" s="16" t="s">
        <v>140</v>
      </c>
      <c r="C405" s="16" t="s">
        <v>341</v>
      </c>
      <c r="D405" s="16" t="s">
        <v>37</v>
      </c>
      <c r="E405" s="16"/>
      <c r="F405" s="53">
        <v>257905.80726063199</v>
      </c>
      <c r="G405" s="54">
        <v>3.2771055385446202</v>
      </c>
      <c r="H405" s="54">
        <v>10.570072200177499</v>
      </c>
      <c r="I405" s="54">
        <v>45.927701601371403</v>
      </c>
      <c r="J405" s="54">
        <v>34.966051630209101</v>
      </c>
      <c r="K405" s="54">
        <v>1.1281628998319</v>
      </c>
      <c r="L405" s="54">
        <v>1.3596405966624201</v>
      </c>
      <c r="M405" s="54">
        <v>0.69892401978936103</v>
      </c>
      <c r="O405" s="53">
        <v>4946.4129179716101</v>
      </c>
      <c r="P405" s="53">
        <v>47500.211130976597</v>
      </c>
      <c r="Q405" s="53">
        <v>55261.625896811398</v>
      </c>
      <c r="R405" s="53">
        <v>41551.4091561436</v>
      </c>
      <c r="S405" s="53">
        <v>40469.891507029497</v>
      </c>
      <c r="T405" s="53">
        <v>28626.16269207</v>
      </c>
      <c r="U405" s="53">
        <v>36661.243188560002</v>
      </c>
      <c r="V405" s="53">
        <v>2884.54835891723</v>
      </c>
      <c r="W405" s="53">
        <v>4.3024121522903398</v>
      </c>
      <c r="X405" s="53">
        <v>0</v>
      </c>
      <c r="Z405" s="55">
        <v>0.22034899999999999</v>
      </c>
      <c r="AA405" s="55">
        <v>0</v>
      </c>
      <c r="AB405" s="55">
        <v>8.9516799999999994E-2</v>
      </c>
      <c r="AC405" s="55">
        <v>0</v>
      </c>
      <c r="AD405" s="55">
        <v>0</v>
      </c>
      <c r="AE405" s="55">
        <v>0</v>
      </c>
      <c r="AF405" s="55">
        <v>0</v>
      </c>
      <c r="AG405" s="55">
        <v>0</v>
      </c>
      <c r="AH405" s="55">
        <v>0</v>
      </c>
      <c r="AI405" s="55">
        <v>0</v>
      </c>
      <c r="AJ405" s="55">
        <v>0</v>
      </c>
      <c r="AK405" s="55">
        <v>0.69013420000000003</v>
      </c>
      <c r="AM405" s="55">
        <v>0.42030450000000003</v>
      </c>
      <c r="AN405" s="55">
        <v>0</v>
      </c>
      <c r="AO405" s="55">
        <v>9.2247200000000001E-2</v>
      </c>
      <c r="AP405" s="55">
        <v>0</v>
      </c>
      <c r="AQ405" s="55">
        <v>0</v>
      </c>
      <c r="AR405" s="55">
        <v>0</v>
      </c>
      <c r="AS405" s="55">
        <v>0</v>
      </c>
      <c r="AT405" s="55">
        <v>0</v>
      </c>
      <c r="AU405" s="55">
        <v>0</v>
      </c>
      <c r="AV405" s="55">
        <v>0</v>
      </c>
      <c r="AW405" s="55">
        <v>0.4874483</v>
      </c>
      <c r="AX405" s="55">
        <v>0</v>
      </c>
      <c r="AZ405" s="8"/>
    </row>
    <row r="406" spans="2:52" s="12" customFormat="1" ht="12.75" hidden="1" customHeight="1" x14ac:dyDescent="0.15">
      <c r="B406" s="16" t="s">
        <v>141</v>
      </c>
      <c r="C406" s="16" t="s">
        <v>342</v>
      </c>
      <c r="D406" s="16" t="s">
        <v>37</v>
      </c>
      <c r="E406" s="16"/>
      <c r="F406" s="53">
        <v>20935.4365799427</v>
      </c>
      <c r="G406" s="54">
        <v>2.1421207389753198</v>
      </c>
      <c r="H406" s="54">
        <v>39.465547866409899</v>
      </c>
      <c r="I406" s="54">
        <v>25.965629789777399</v>
      </c>
      <c r="J406" s="54">
        <v>21.737731621637199</v>
      </c>
      <c r="K406" s="54">
        <v>5.6786280202089001</v>
      </c>
      <c r="L406" s="54">
        <v>2.1554714688780401E-3</v>
      </c>
      <c r="M406" s="54">
        <v>2.8806701645596999</v>
      </c>
      <c r="O406" s="53">
        <v>17.579174041748001</v>
      </c>
      <c r="P406" s="53">
        <v>478.76001167297301</v>
      </c>
      <c r="Q406" s="53">
        <v>10881.239145874901</v>
      </c>
      <c r="R406" s="53">
        <v>1083.0244219303099</v>
      </c>
      <c r="S406" s="53">
        <v>3120.4362530112198</v>
      </c>
      <c r="T406" s="53">
        <v>1200.48628377914</v>
      </c>
      <c r="U406" s="53">
        <v>4071.26558709144</v>
      </c>
      <c r="V406" s="53">
        <v>9.1637983322143501</v>
      </c>
      <c r="W406" s="53">
        <v>21.777630984783102</v>
      </c>
      <c r="X406" s="53">
        <v>51.704273223876903</v>
      </c>
      <c r="Z406" s="55">
        <v>0</v>
      </c>
      <c r="AA406" s="55">
        <v>0</v>
      </c>
      <c r="AB406" s="55">
        <v>0.94027870000000002</v>
      </c>
      <c r="AC406" s="55">
        <v>0</v>
      </c>
      <c r="AD406" s="55">
        <v>0</v>
      </c>
      <c r="AE406" s="55">
        <v>0</v>
      </c>
      <c r="AF406" s="55">
        <v>0</v>
      </c>
      <c r="AG406" s="55">
        <v>0</v>
      </c>
      <c r="AH406" s="55">
        <v>0</v>
      </c>
      <c r="AI406" s="55">
        <v>0</v>
      </c>
      <c r="AJ406" s="55">
        <v>0</v>
      </c>
      <c r="AK406" s="55">
        <v>5.9721299999999998E-2</v>
      </c>
      <c r="AM406" s="55">
        <v>0</v>
      </c>
      <c r="AN406" s="55">
        <v>0</v>
      </c>
      <c r="AO406" s="55">
        <v>0.980464</v>
      </c>
      <c r="AP406" s="55">
        <v>0</v>
      </c>
      <c r="AQ406" s="55">
        <v>0</v>
      </c>
      <c r="AR406" s="55">
        <v>0</v>
      </c>
      <c r="AS406" s="55">
        <v>0</v>
      </c>
      <c r="AT406" s="55">
        <v>0</v>
      </c>
      <c r="AU406" s="55">
        <v>0</v>
      </c>
      <c r="AV406" s="55">
        <v>0</v>
      </c>
      <c r="AW406" s="55">
        <v>1.9536000000000001E-2</v>
      </c>
      <c r="AX406" s="55">
        <v>0</v>
      </c>
      <c r="AZ406" s="8"/>
    </row>
    <row r="407" spans="2:52" s="12" customFormat="1" ht="12.75" hidden="1" customHeight="1" x14ac:dyDescent="0.15">
      <c r="B407" s="16" t="s">
        <v>142</v>
      </c>
      <c r="C407" s="16" t="s">
        <v>350</v>
      </c>
      <c r="D407" s="16" t="s">
        <v>36</v>
      </c>
      <c r="E407" s="16"/>
      <c r="F407" s="53">
        <v>27131.745066761901</v>
      </c>
      <c r="G407" s="54">
        <v>2.7244357033597466</v>
      </c>
      <c r="H407" s="54">
        <v>6.7569484229588097</v>
      </c>
      <c r="I407" s="54">
        <v>66.0694685125776</v>
      </c>
      <c r="J407" s="54">
        <v>22.338312686533001</v>
      </c>
      <c r="K407" s="54">
        <v>0.69006734136057302</v>
      </c>
      <c r="L407" s="54">
        <v>0</v>
      </c>
      <c r="M407" s="54">
        <v>1.5268333580928299</v>
      </c>
      <c r="O407" s="53">
        <v>0</v>
      </c>
      <c r="P407" s="53">
        <v>1665.36530232429</v>
      </c>
      <c r="Q407" s="53">
        <v>1433.0080827474501</v>
      </c>
      <c r="R407" s="53">
        <v>11646.3652825355</v>
      </c>
      <c r="S407" s="53">
        <v>911.40432739257801</v>
      </c>
      <c r="T407" s="53">
        <v>6894.5749154090799</v>
      </c>
      <c r="U407" s="53">
        <v>4393.7715539932196</v>
      </c>
      <c r="V407" s="53">
        <v>171.77044677734301</v>
      </c>
      <c r="W407" s="53">
        <v>15.4851555824279</v>
      </c>
      <c r="X407" s="53">
        <v>0</v>
      </c>
      <c r="Z407" s="55">
        <v>1</v>
      </c>
      <c r="AA407" s="55">
        <v>0</v>
      </c>
      <c r="AB407" s="55">
        <v>0</v>
      </c>
      <c r="AC407" s="55">
        <v>0</v>
      </c>
      <c r="AD407" s="55">
        <v>0</v>
      </c>
      <c r="AE407" s="55">
        <v>0</v>
      </c>
      <c r="AF407" s="55">
        <v>0</v>
      </c>
      <c r="AG407" s="55">
        <v>0</v>
      </c>
      <c r="AH407" s="55">
        <v>0</v>
      </c>
      <c r="AI407" s="55">
        <v>0</v>
      </c>
      <c r="AJ407" s="55">
        <v>0</v>
      </c>
      <c r="AK407" s="55">
        <v>0</v>
      </c>
      <c r="AM407" s="55">
        <v>1</v>
      </c>
      <c r="AN407" s="55">
        <v>0</v>
      </c>
      <c r="AO407" s="55">
        <v>0</v>
      </c>
      <c r="AP407" s="55">
        <v>0</v>
      </c>
      <c r="AQ407" s="55">
        <v>0</v>
      </c>
      <c r="AR407" s="55">
        <v>0</v>
      </c>
      <c r="AS407" s="55">
        <v>0</v>
      </c>
      <c r="AT407" s="55">
        <v>0</v>
      </c>
      <c r="AU407" s="55">
        <v>0</v>
      </c>
      <c r="AV407" s="55">
        <v>0</v>
      </c>
      <c r="AW407" s="55">
        <v>0</v>
      </c>
      <c r="AX407" s="55">
        <v>0</v>
      </c>
      <c r="AZ407" s="8"/>
    </row>
    <row r="408" spans="2:52" s="12" customFormat="1" ht="12.75" hidden="1" customHeight="1" x14ac:dyDescent="0.15">
      <c r="B408" s="16" t="s">
        <v>143</v>
      </c>
      <c r="C408" s="16" t="s">
        <v>346</v>
      </c>
      <c r="D408" s="16" t="s">
        <v>36</v>
      </c>
      <c r="E408" s="16"/>
      <c r="F408" s="53">
        <v>121044.601071834</v>
      </c>
      <c r="G408" s="54">
        <v>0.161482503304756</v>
      </c>
      <c r="H408" s="54">
        <v>5.7339630634151098</v>
      </c>
      <c r="I408" s="54">
        <v>0.186030513008274</v>
      </c>
      <c r="J408" s="54">
        <v>35.208640623255</v>
      </c>
      <c r="K408" s="54">
        <v>1.0079875958118301</v>
      </c>
      <c r="L408" s="54">
        <v>54.875500694316003</v>
      </c>
      <c r="M408" s="54">
        <v>0.504459293186036</v>
      </c>
      <c r="O408" s="53">
        <v>37.302881181239997</v>
      </c>
      <c r="P408" s="53">
        <v>379.44604212045601</v>
      </c>
      <c r="Q408" s="53">
        <v>36517.783074974999</v>
      </c>
      <c r="R408" s="53">
        <v>2764.23998123407</v>
      </c>
      <c r="S408" s="53">
        <v>26445.897951722101</v>
      </c>
      <c r="T408" s="53">
        <v>17183.555377185301</v>
      </c>
      <c r="U408" s="53">
        <v>25403.579768717202</v>
      </c>
      <c r="V408" s="53">
        <v>12290.4268828034</v>
      </c>
      <c r="W408" s="53">
        <v>22.3691118955612</v>
      </c>
      <c r="X408" s="53">
        <v>0</v>
      </c>
      <c r="Z408" s="55">
        <v>0</v>
      </c>
      <c r="AA408" s="55">
        <v>0</v>
      </c>
      <c r="AB408" s="55">
        <v>0</v>
      </c>
      <c r="AC408" s="55">
        <v>0.41374420000000001</v>
      </c>
      <c r="AD408" s="55">
        <v>0.27063409999999999</v>
      </c>
      <c r="AE408" s="55">
        <v>0</v>
      </c>
      <c r="AF408" s="55">
        <v>0</v>
      </c>
      <c r="AG408" s="55">
        <v>0</v>
      </c>
      <c r="AH408" s="55">
        <v>0</v>
      </c>
      <c r="AI408" s="55">
        <v>0</v>
      </c>
      <c r="AJ408" s="55">
        <v>0</v>
      </c>
      <c r="AK408" s="55">
        <v>0.31562170000000001</v>
      </c>
      <c r="AM408" s="55">
        <v>0</v>
      </c>
      <c r="AN408" s="55">
        <v>0</v>
      </c>
      <c r="AO408" s="55">
        <v>0</v>
      </c>
      <c r="AP408" s="55">
        <v>0.24285090000000001</v>
      </c>
      <c r="AQ408" s="55">
        <v>0.61262649999999996</v>
      </c>
      <c r="AR408" s="55">
        <v>0</v>
      </c>
      <c r="AS408" s="55">
        <v>0</v>
      </c>
      <c r="AT408" s="55">
        <v>0</v>
      </c>
      <c r="AU408" s="55">
        <v>0</v>
      </c>
      <c r="AV408" s="55">
        <v>0</v>
      </c>
      <c r="AW408" s="55">
        <v>0.1445227</v>
      </c>
      <c r="AX408" s="55">
        <v>0</v>
      </c>
      <c r="AZ408" s="8"/>
    </row>
    <row r="409" spans="2:52" s="12" customFormat="1" ht="12.75" hidden="1" customHeight="1" x14ac:dyDescent="0.15">
      <c r="B409" s="16" t="s">
        <v>144</v>
      </c>
      <c r="C409" s="16" t="s">
        <v>337</v>
      </c>
      <c r="D409" s="16" t="s">
        <v>34</v>
      </c>
      <c r="E409" s="16" t="s">
        <v>42</v>
      </c>
      <c r="F409" s="53">
        <v>45100.315448462898</v>
      </c>
      <c r="G409" s="54">
        <v>3.0175893783400898E-2</v>
      </c>
      <c r="H409" s="54">
        <v>19.609406010725301</v>
      </c>
      <c r="I409" s="54">
        <v>48.363247914979802</v>
      </c>
      <c r="J409" s="54">
        <v>21.660247480875299</v>
      </c>
      <c r="K409" s="54">
        <v>1.3524135276078599</v>
      </c>
      <c r="L409" s="54">
        <v>2.1602209596956402E-2</v>
      </c>
      <c r="M409" s="54">
        <v>6.0184286285060198</v>
      </c>
      <c r="O409" s="53">
        <v>178.31942933797799</v>
      </c>
      <c r="P409" s="53">
        <v>2422.4955229759198</v>
      </c>
      <c r="Q409" s="53">
        <v>0</v>
      </c>
      <c r="R409" s="53">
        <v>36969.640037387602</v>
      </c>
      <c r="S409" s="53">
        <v>0</v>
      </c>
      <c r="T409" s="53">
        <v>3560.7131818532898</v>
      </c>
      <c r="U409" s="53">
        <v>108.424652069807</v>
      </c>
      <c r="V409" s="53">
        <v>0</v>
      </c>
      <c r="W409" s="53">
        <v>1.74894386529922</v>
      </c>
      <c r="X409" s="53">
        <v>1858.97368097305</v>
      </c>
      <c r="Z409" s="55">
        <v>0</v>
      </c>
      <c r="AA409" s="55">
        <v>0</v>
      </c>
      <c r="AB409" s="55">
        <v>0</v>
      </c>
      <c r="AC409" s="55">
        <v>0</v>
      </c>
      <c r="AD409" s="55">
        <v>0</v>
      </c>
      <c r="AE409" s="55">
        <v>0</v>
      </c>
      <c r="AF409" s="55">
        <v>0</v>
      </c>
      <c r="AG409" s="55">
        <v>0</v>
      </c>
      <c r="AH409" s="55">
        <v>1</v>
      </c>
      <c r="AI409" s="55">
        <v>0</v>
      </c>
      <c r="AJ409" s="55">
        <v>0</v>
      </c>
      <c r="AK409" s="55">
        <v>0</v>
      </c>
      <c r="AM409" s="55">
        <v>0</v>
      </c>
      <c r="AN409" s="55">
        <v>0</v>
      </c>
      <c r="AO409" s="55">
        <v>0</v>
      </c>
      <c r="AP409" s="55">
        <v>0</v>
      </c>
      <c r="AQ409" s="55">
        <v>0</v>
      </c>
      <c r="AR409" s="55">
        <v>0</v>
      </c>
      <c r="AS409" s="55">
        <v>0</v>
      </c>
      <c r="AT409" s="55">
        <v>0</v>
      </c>
      <c r="AU409" s="55">
        <v>0</v>
      </c>
      <c r="AV409" s="55">
        <v>1</v>
      </c>
      <c r="AW409" s="55">
        <v>0</v>
      </c>
      <c r="AX409" s="55">
        <v>0</v>
      </c>
      <c r="AZ409" s="8"/>
    </row>
    <row r="410" spans="2:52" s="12" customFormat="1" ht="12.75" hidden="1" customHeight="1" x14ac:dyDescent="0.15">
      <c r="B410" s="16" t="s">
        <v>145</v>
      </c>
      <c r="C410" s="16" t="s">
        <v>346</v>
      </c>
      <c r="D410" s="16" t="s">
        <v>36</v>
      </c>
      <c r="E410" s="16"/>
      <c r="F410" s="53">
        <v>1136270.15075331</v>
      </c>
      <c r="G410" s="54">
        <v>0.25842215843326499</v>
      </c>
      <c r="H410" s="54">
        <v>12.9636197379634</v>
      </c>
      <c r="I410" s="54">
        <v>7.4862057326794202</v>
      </c>
      <c r="J410" s="54">
        <v>69.178550111697803</v>
      </c>
      <c r="K410" s="54">
        <v>1.8494986364963599</v>
      </c>
      <c r="L410" s="54">
        <v>7.5881330892307703</v>
      </c>
      <c r="M410" s="54">
        <v>0.67557056773628599</v>
      </c>
      <c r="O410" s="53">
        <v>1707.9262018203699</v>
      </c>
      <c r="P410" s="53">
        <v>16539.9961231946</v>
      </c>
      <c r="Q410" s="53">
        <v>267415.66393333598</v>
      </c>
      <c r="R410" s="53">
        <v>112677.03109270299</v>
      </c>
      <c r="S410" s="53">
        <v>106858.35863065701</v>
      </c>
      <c r="T410" s="53">
        <v>224870.57486575801</v>
      </c>
      <c r="U410" s="53">
        <v>329589.53124147601</v>
      </c>
      <c r="V410" s="53">
        <v>69022.762677669496</v>
      </c>
      <c r="W410" s="53">
        <v>0</v>
      </c>
      <c r="X410" s="53">
        <v>7588.3059867024404</v>
      </c>
      <c r="Z410" s="55">
        <v>0</v>
      </c>
      <c r="AA410" s="55">
        <v>0</v>
      </c>
      <c r="AB410" s="55">
        <v>0.23262340000000001</v>
      </c>
      <c r="AC410" s="55">
        <v>0.1355999</v>
      </c>
      <c r="AD410" s="55">
        <v>3.8215399999999997E-2</v>
      </c>
      <c r="AE410" s="55">
        <v>0</v>
      </c>
      <c r="AF410" s="55">
        <v>0</v>
      </c>
      <c r="AG410" s="55">
        <v>0</v>
      </c>
      <c r="AH410" s="55">
        <v>0</v>
      </c>
      <c r="AI410" s="55">
        <v>0</v>
      </c>
      <c r="AJ410" s="55">
        <v>0</v>
      </c>
      <c r="AK410" s="55">
        <v>0.59356129999999996</v>
      </c>
      <c r="AM410" s="55">
        <v>0</v>
      </c>
      <c r="AN410" s="55">
        <v>0</v>
      </c>
      <c r="AO410" s="55">
        <v>0.2146411</v>
      </c>
      <c r="AP410" s="55">
        <v>0.23709820000000001</v>
      </c>
      <c r="AQ410" s="55">
        <v>4.8018499999999999E-2</v>
      </c>
      <c r="AR410" s="55">
        <v>0</v>
      </c>
      <c r="AS410" s="55">
        <v>0</v>
      </c>
      <c r="AT410" s="55">
        <v>0</v>
      </c>
      <c r="AU410" s="55">
        <v>0</v>
      </c>
      <c r="AV410" s="55">
        <v>0</v>
      </c>
      <c r="AW410" s="55">
        <v>0.50024219999999997</v>
      </c>
      <c r="AX410" s="55">
        <v>0</v>
      </c>
      <c r="AZ410" s="8"/>
    </row>
    <row r="411" spans="2:52" s="12" customFormat="1" ht="12.75" hidden="1" customHeight="1" x14ac:dyDescent="0.15">
      <c r="B411" s="16" t="s">
        <v>146</v>
      </c>
      <c r="C411" s="16" t="s">
        <v>337</v>
      </c>
      <c r="D411" s="16" t="s">
        <v>33</v>
      </c>
      <c r="E411" s="16"/>
      <c r="F411" s="53">
        <v>1403.6849905848501</v>
      </c>
      <c r="G411" s="54">
        <v>2.7244357033597466</v>
      </c>
      <c r="H411" s="54">
        <v>14.795456781535872</v>
      </c>
      <c r="I411" s="54">
        <v>26.737461173783604</v>
      </c>
      <c r="J411" s="54">
        <v>31.459648098917398</v>
      </c>
      <c r="K411" s="54">
        <v>3.1706402031029732</v>
      </c>
      <c r="L411" s="54">
        <v>0</v>
      </c>
      <c r="M411" s="54">
        <v>3.3012760925361322</v>
      </c>
      <c r="O411" s="53">
        <v>0.400516867637634</v>
      </c>
      <c r="P411" s="53">
        <v>0.80489212274551303</v>
      </c>
      <c r="Q411" s="53">
        <v>1028.7762416601099</v>
      </c>
      <c r="R411" s="53">
        <v>0</v>
      </c>
      <c r="S411" s="53">
        <v>304.22636127471901</v>
      </c>
      <c r="T411" s="53">
        <v>12.075589179992599</v>
      </c>
      <c r="U411" s="53">
        <v>57.401389479637103</v>
      </c>
      <c r="V411" s="53">
        <v>0</v>
      </c>
      <c r="W411" s="53">
        <v>0</v>
      </c>
      <c r="X411" s="53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55">
        <v>0</v>
      </c>
      <c r="AF411" s="55">
        <v>0</v>
      </c>
      <c r="AG411" s="55">
        <v>0</v>
      </c>
      <c r="AH411" s="55">
        <v>0</v>
      </c>
      <c r="AI411" s="55">
        <v>0</v>
      </c>
      <c r="AJ411" s="55">
        <v>0</v>
      </c>
      <c r="AK411" s="55">
        <v>0</v>
      </c>
      <c r="AM411" s="55">
        <v>0</v>
      </c>
      <c r="AN411" s="55">
        <v>0</v>
      </c>
      <c r="AO411" s="55">
        <v>0</v>
      </c>
      <c r="AP411" s="55">
        <v>0</v>
      </c>
      <c r="AQ411" s="55">
        <v>0</v>
      </c>
      <c r="AR411" s="55">
        <v>0</v>
      </c>
      <c r="AS411" s="55">
        <v>0</v>
      </c>
      <c r="AT411" s="55">
        <v>0</v>
      </c>
      <c r="AU411" s="55">
        <v>0</v>
      </c>
      <c r="AV411" s="55">
        <v>0</v>
      </c>
      <c r="AW411" s="55">
        <v>0</v>
      </c>
      <c r="AX411" s="55">
        <v>0</v>
      </c>
      <c r="AZ411" s="8"/>
    </row>
    <row r="412" spans="2:52" s="12" customFormat="1" ht="12.75" hidden="1" customHeight="1" x14ac:dyDescent="0.15">
      <c r="B412" s="16" t="s">
        <v>147</v>
      </c>
      <c r="C412" s="16" t="s">
        <v>345</v>
      </c>
      <c r="D412" s="16" t="s">
        <v>33</v>
      </c>
      <c r="E412" s="16"/>
      <c r="F412" s="53">
        <v>18378.707404732701</v>
      </c>
      <c r="G412" s="54">
        <v>0.15445995100844701</v>
      </c>
      <c r="H412" s="54">
        <v>14.4045751860065</v>
      </c>
      <c r="I412" s="54">
        <v>43.959634312142299</v>
      </c>
      <c r="J412" s="54">
        <v>17.878862455365301</v>
      </c>
      <c r="K412" s="54">
        <v>1.0025018766089799</v>
      </c>
      <c r="L412" s="54">
        <v>2.2349053516114799</v>
      </c>
      <c r="M412" s="54">
        <v>4.5225633870762101</v>
      </c>
      <c r="O412" s="53">
        <v>755.27964967489197</v>
      </c>
      <c r="P412" s="53">
        <v>174.282805860042</v>
      </c>
      <c r="Q412" s="53">
        <v>7211.7486314773496</v>
      </c>
      <c r="R412" s="53">
        <v>458.19887936115202</v>
      </c>
      <c r="S412" s="53">
        <v>769.96220642328205</v>
      </c>
      <c r="T412" s="53">
        <v>1265.1949282288499</v>
      </c>
      <c r="U412" s="53">
        <v>7537.9705680608704</v>
      </c>
      <c r="V412" s="53">
        <v>172.44149428605999</v>
      </c>
      <c r="W412" s="53">
        <v>33.628241360187502</v>
      </c>
      <c r="X412" s="53">
        <v>0</v>
      </c>
      <c r="Z412" s="55">
        <v>0</v>
      </c>
      <c r="AA412" s="55">
        <v>0</v>
      </c>
      <c r="AB412" s="55">
        <v>0</v>
      </c>
      <c r="AC412" s="55">
        <v>0</v>
      </c>
      <c r="AD412" s="55">
        <v>0</v>
      </c>
      <c r="AE412" s="55">
        <v>0</v>
      </c>
      <c r="AF412" s="55">
        <v>0</v>
      </c>
      <c r="AG412" s="55">
        <v>0</v>
      </c>
      <c r="AH412" s="55">
        <v>0</v>
      </c>
      <c r="AI412" s="55">
        <v>0</v>
      </c>
      <c r="AJ412" s="55">
        <v>0</v>
      </c>
      <c r="AK412" s="55">
        <v>0</v>
      </c>
      <c r="AM412" s="55">
        <v>0</v>
      </c>
      <c r="AN412" s="55">
        <v>0</v>
      </c>
      <c r="AO412" s="55">
        <v>0</v>
      </c>
      <c r="AP412" s="55">
        <v>0</v>
      </c>
      <c r="AQ412" s="55">
        <v>0</v>
      </c>
      <c r="AR412" s="55">
        <v>0</v>
      </c>
      <c r="AS412" s="55">
        <v>0</v>
      </c>
      <c r="AT412" s="55">
        <v>0</v>
      </c>
      <c r="AU412" s="55">
        <v>0</v>
      </c>
      <c r="AV412" s="55">
        <v>0</v>
      </c>
      <c r="AW412" s="55">
        <v>0</v>
      </c>
      <c r="AX412" s="55">
        <v>0</v>
      </c>
      <c r="AZ412" s="8"/>
    </row>
    <row r="413" spans="2:52" s="12" customFormat="1" ht="12.75" hidden="1" customHeight="1" x14ac:dyDescent="0.15">
      <c r="B413" s="16" t="s">
        <v>148</v>
      </c>
      <c r="C413" s="16" t="s">
        <v>337</v>
      </c>
      <c r="D413" s="16" t="s">
        <v>33</v>
      </c>
      <c r="E413" s="16" t="s">
        <v>42</v>
      </c>
      <c r="F413" s="53">
        <v>333683.40406942298</v>
      </c>
      <c r="G413" s="54">
        <v>0.303461851187322</v>
      </c>
      <c r="H413" s="54">
        <v>6.1907533729783504</v>
      </c>
      <c r="I413" s="54">
        <v>67.100051991206001</v>
      </c>
      <c r="J413" s="54">
        <v>17.1713761617365</v>
      </c>
      <c r="K413" s="54">
        <v>0.64955208218323601</v>
      </c>
      <c r="L413" s="54">
        <v>7.9865161772936094E-2</v>
      </c>
      <c r="M413" s="54">
        <v>7.0956996337998497</v>
      </c>
      <c r="O413" s="53">
        <v>1484.1861757337999</v>
      </c>
      <c r="P413" s="53">
        <v>1730.43949839472</v>
      </c>
      <c r="Q413" s="53">
        <v>3104.44652640819</v>
      </c>
      <c r="R413" s="53">
        <v>97337.132316350893</v>
      </c>
      <c r="S413" s="53">
        <v>0</v>
      </c>
      <c r="T413" s="53">
        <v>148258.88802087301</v>
      </c>
      <c r="U413" s="53">
        <v>55430.265907138499</v>
      </c>
      <c r="V413" s="53">
        <v>0</v>
      </c>
      <c r="W413" s="53">
        <v>16.140549391508099</v>
      </c>
      <c r="X413" s="53">
        <v>26321.9050751328</v>
      </c>
      <c r="Z413" s="55">
        <v>0</v>
      </c>
      <c r="AA413" s="55">
        <v>0</v>
      </c>
      <c r="AB413" s="55">
        <v>0</v>
      </c>
      <c r="AC413" s="55">
        <v>0</v>
      </c>
      <c r="AD413" s="55">
        <v>0</v>
      </c>
      <c r="AE413" s="55">
        <v>5.3727999999999996E-3</v>
      </c>
      <c r="AF413" s="55">
        <v>0</v>
      </c>
      <c r="AG413" s="55">
        <v>0</v>
      </c>
      <c r="AH413" s="55">
        <v>0.99462720000000004</v>
      </c>
      <c r="AI413" s="55">
        <v>0</v>
      </c>
      <c r="AJ413" s="55">
        <v>0</v>
      </c>
      <c r="AK413" s="55">
        <v>0</v>
      </c>
      <c r="AM413" s="55">
        <v>0</v>
      </c>
      <c r="AN413" s="55">
        <v>0</v>
      </c>
      <c r="AO413" s="55">
        <v>0</v>
      </c>
      <c r="AP413" s="55">
        <v>0</v>
      </c>
      <c r="AQ413" s="55">
        <v>0</v>
      </c>
      <c r="AR413" s="55">
        <v>6.0070999999999996E-3</v>
      </c>
      <c r="AS413" s="55">
        <v>0</v>
      </c>
      <c r="AT413" s="55">
        <v>0</v>
      </c>
      <c r="AU413" s="55">
        <v>0</v>
      </c>
      <c r="AV413" s="55">
        <v>0.9268497</v>
      </c>
      <c r="AW413" s="55">
        <v>0</v>
      </c>
      <c r="AX413" s="55">
        <v>6.71432E-2</v>
      </c>
      <c r="AZ413" s="8"/>
    </row>
    <row r="414" spans="2:52" s="12" customFormat="1" ht="12.75" hidden="1" customHeight="1" x14ac:dyDescent="0.15">
      <c r="B414" s="16" t="s">
        <v>149</v>
      </c>
      <c r="C414" s="16" t="s">
        <v>339</v>
      </c>
      <c r="D414" s="16" t="s">
        <v>33</v>
      </c>
      <c r="E414" s="16" t="s">
        <v>42</v>
      </c>
      <c r="F414" s="53">
        <v>546661.36819076503</v>
      </c>
      <c r="G414" s="54">
        <v>5.2677528580931101</v>
      </c>
      <c r="H414" s="54">
        <v>30.360380034262899</v>
      </c>
      <c r="I414" s="54">
        <v>27.9591031288737</v>
      </c>
      <c r="J414" s="54">
        <v>31.6118658953622</v>
      </c>
      <c r="K414" s="54">
        <v>3.3117664223584899</v>
      </c>
      <c r="L414" s="54">
        <v>5.1758394161343098E-2</v>
      </c>
      <c r="M414" s="54">
        <v>0.52920003727202702</v>
      </c>
      <c r="O414" s="53">
        <v>2162.0561490058899</v>
      </c>
      <c r="P414" s="53">
        <v>11258.981396675101</v>
      </c>
      <c r="Q414" s="53">
        <v>74584.369019150705</v>
      </c>
      <c r="R414" s="53">
        <v>71510.650319516601</v>
      </c>
      <c r="S414" s="53">
        <v>33415.558360814997</v>
      </c>
      <c r="T414" s="53">
        <v>141955.51754099099</v>
      </c>
      <c r="U414" s="53">
        <v>189409.78397446801</v>
      </c>
      <c r="V414" s="53">
        <v>21835.510544717301</v>
      </c>
      <c r="W414" s="53">
        <v>14.9905756711959</v>
      </c>
      <c r="X414" s="53">
        <v>513.95030975341797</v>
      </c>
      <c r="Z414" s="55">
        <v>0</v>
      </c>
      <c r="AA414" s="55">
        <v>0</v>
      </c>
      <c r="AB414" s="55">
        <v>0</v>
      </c>
      <c r="AC414" s="55">
        <v>0</v>
      </c>
      <c r="AD414" s="55">
        <v>0</v>
      </c>
      <c r="AE414" s="55">
        <v>0.96623930000000002</v>
      </c>
      <c r="AF414" s="55">
        <v>3.1328700000000001E-2</v>
      </c>
      <c r="AG414" s="55">
        <v>0</v>
      </c>
      <c r="AH414" s="55">
        <v>0</v>
      </c>
      <c r="AI414" s="55">
        <v>0</v>
      </c>
      <c r="AJ414" s="55">
        <v>0</v>
      </c>
      <c r="AK414" s="55">
        <v>2.4320000000000001E-3</v>
      </c>
      <c r="AM414" s="55">
        <v>0</v>
      </c>
      <c r="AN414" s="55">
        <v>0</v>
      </c>
      <c r="AO414" s="55">
        <v>0</v>
      </c>
      <c r="AP414" s="55">
        <v>0</v>
      </c>
      <c r="AQ414" s="55">
        <v>0</v>
      </c>
      <c r="AR414" s="55">
        <v>0.91414609999999996</v>
      </c>
      <c r="AS414" s="55">
        <v>7.8707100000000002E-2</v>
      </c>
      <c r="AT414" s="55">
        <v>0</v>
      </c>
      <c r="AU414" s="55">
        <v>0</v>
      </c>
      <c r="AV414" s="55">
        <v>0</v>
      </c>
      <c r="AW414" s="55">
        <v>7.1468E-3</v>
      </c>
      <c r="AX414" s="55">
        <v>0</v>
      </c>
      <c r="AZ414" s="8"/>
    </row>
    <row r="415" spans="2:52" s="12" customFormat="1" ht="12.75" hidden="1" customHeight="1" x14ac:dyDescent="0.15">
      <c r="B415" s="16" t="s">
        <v>150</v>
      </c>
      <c r="C415" s="16" t="s">
        <v>350</v>
      </c>
      <c r="D415" s="16" t="s">
        <v>36</v>
      </c>
      <c r="E415" s="16"/>
      <c r="F415" s="53">
        <v>266518.15739083203</v>
      </c>
      <c r="G415" s="54">
        <v>1.66768086923984E-2</v>
      </c>
      <c r="H415" s="54">
        <v>1.8230279735047501</v>
      </c>
      <c r="I415" s="54">
        <v>81.701014560239798</v>
      </c>
      <c r="J415" s="54">
        <v>14.4466175038368</v>
      </c>
      <c r="K415" s="54">
        <v>0.22289729356683</v>
      </c>
      <c r="L415" s="54">
        <v>3.2256700224615699E-4</v>
      </c>
      <c r="M415" s="54">
        <v>0.69859388089960905</v>
      </c>
      <c r="O415" s="53">
        <v>6433.1260186433701</v>
      </c>
      <c r="P415" s="53">
        <v>39792.930138647498</v>
      </c>
      <c r="Q415" s="53">
        <v>3300.7314052581701</v>
      </c>
      <c r="R415" s="53">
        <v>127809.37053596901</v>
      </c>
      <c r="S415" s="53">
        <v>0</v>
      </c>
      <c r="T415" s="53">
        <v>64035.039858281598</v>
      </c>
      <c r="U415" s="53">
        <v>23057.615066528298</v>
      </c>
      <c r="V415" s="53">
        <v>0</v>
      </c>
      <c r="W415" s="53">
        <v>4.3027424812316797</v>
      </c>
      <c r="X415" s="53">
        <v>2085.04162502288</v>
      </c>
      <c r="Z415" s="55">
        <v>0.49542029999999998</v>
      </c>
      <c r="AA415" s="55">
        <v>0</v>
      </c>
      <c r="AB415" s="55">
        <v>0.50457969999999996</v>
      </c>
      <c r="AC415" s="55">
        <v>0</v>
      </c>
      <c r="AD415" s="55">
        <v>0</v>
      </c>
      <c r="AE415" s="55">
        <v>0</v>
      </c>
      <c r="AF415" s="55">
        <v>0</v>
      </c>
      <c r="AG415" s="55">
        <v>0</v>
      </c>
      <c r="AH415" s="55">
        <v>0</v>
      </c>
      <c r="AI415" s="55">
        <v>0</v>
      </c>
      <c r="AJ415" s="55">
        <v>0</v>
      </c>
      <c r="AK415" s="55">
        <v>0</v>
      </c>
      <c r="AM415" s="55">
        <v>0.4394265</v>
      </c>
      <c r="AN415" s="55">
        <v>0</v>
      </c>
      <c r="AO415" s="55">
        <v>0.56057349999999995</v>
      </c>
      <c r="AP415" s="55">
        <v>0</v>
      </c>
      <c r="AQ415" s="55">
        <v>0</v>
      </c>
      <c r="AR415" s="55">
        <v>0</v>
      </c>
      <c r="AS415" s="55">
        <v>0</v>
      </c>
      <c r="AT415" s="55">
        <v>0</v>
      </c>
      <c r="AU415" s="55">
        <v>0</v>
      </c>
      <c r="AV415" s="55">
        <v>0</v>
      </c>
      <c r="AW415" s="55">
        <v>0</v>
      </c>
      <c r="AX415" s="55">
        <v>0</v>
      </c>
      <c r="AZ415" s="8"/>
    </row>
    <row r="416" spans="2:52" s="12" customFormat="1" ht="12.75" hidden="1" customHeight="1" x14ac:dyDescent="0.15">
      <c r="B416" s="16" t="s">
        <v>151</v>
      </c>
      <c r="C416" s="16" t="s">
        <v>349</v>
      </c>
      <c r="D416" s="16" t="s">
        <v>36</v>
      </c>
      <c r="E416" s="16"/>
      <c r="F416" s="53">
        <v>10868.230472445401</v>
      </c>
      <c r="G416" s="54">
        <v>0.19882617903529401</v>
      </c>
      <c r="H416" s="54">
        <v>30.8735569496897</v>
      </c>
      <c r="I416" s="54">
        <v>19.364945895610401</v>
      </c>
      <c r="J416" s="54">
        <v>37.524519317204501</v>
      </c>
      <c r="K416" s="54">
        <v>2.8177550458927101</v>
      </c>
      <c r="L416" s="54">
        <v>1.1931274109597399E-2</v>
      </c>
      <c r="M416" s="54">
        <v>8.4146189505309206</v>
      </c>
      <c r="O416" s="53">
        <v>0</v>
      </c>
      <c r="P416" s="53">
        <v>0</v>
      </c>
      <c r="Q416" s="53">
        <v>0</v>
      </c>
      <c r="R416" s="53">
        <v>811.99382972717206</v>
      </c>
      <c r="S416" s="53">
        <v>0</v>
      </c>
      <c r="T416" s="53">
        <v>6601.7703621983501</v>
      </c>
      <c r="U416" s="53">
        <v>3114.7925892472199</v>
      </c>
      <c r="V416" s="53">
        <v>0</v>
      </c>
      <c r="W416" s="53">
        <v>0</v>
      </c>
      <c r="X416" s="53">
        <v>339.67369127273503</v>
      </c>
      <c r="Z416" s="55">
        <v>0</v>
      </c>
      <c r="AA416" s="55">
        <v>0</v>
      </c>
      <c r="AB416" s="55">
        <v>0.97468350000000004</v>
      </c>
      <c r="AC416" s="55">
        <v>2.5316499999999999E-2</v>
      </c>
      <c r="AD416" s="55">
        <v>0</v>
      </c>
      <c r="AE416" s="55">
        <v>0</v>
      </c>
      <c r="AF416" s="55">
        <v>0</v>
      </c>
      <c r="AG416" s="55">
        <v>0</v>
      </c>
      <c r="AH416" s="55">
        <v>0</v>
      </c>
      <c r="AI416" s="55">
        <v>0</v>
      </c>
      <c r="AJ416" s="55">
        <v>0</v>
      </c>
      <c r="AK416" s="55">
        <v>0</v>
      </c>
      <c r="AM416" s="55">
        <v>0</v>
      </c>
      <c r="AN416" s="55">
        <v>0</v>
      </c>
      <c r="AO416" s="55">
        <v>0.99262899999999998</v>
      </c>
      <c r="AP416" s="55">
        <v>7.3709999999999999E-3</v>
      </c>
      <c r="AQ416" s="55">
        <v>0</v>
      </c>
      <c r="AR416" s="55">
        <v>0</v>
      </c>
      <c r="AS416" s="55">
        <v>0</v>
      </c>
      <c r="AT416" s="55">
        <v>0</v>
      </c>
      <c r="AU416" s="55">
        <v>0</v>
      </c>
      <c r="AV416" s="55">
        <v>0</v>
      </c>
      <c r="AW416" s="55">
        <v>0</v>
      </c>
      <c r="AX416" s="55">
        <v>0</v>
      </c>
      <c r="AZ416" s="8"/>
    </row>
    <row r="417" spans="2:52" s="12" customFormat="1" ht="12.75" hidden="1" customHeight="1" x14ac:dyDescent="0.15">
      <c r="B417" s="16" t="s">
        <v>152</v>
      </c>
      <c r="C417" s="16" t="s">
        <v>343</v>
      </c>
      <c r="D417" s="16" t="s">
        <v>34</v>
      </c>
      <c r="E417" s="16"/>
      <c r="F417" s="53">
        <v>69622.894662380204</v>
      </c>
      <c r="G417" s="54">
        <v>4.2925156789281003</v>
      </c>
      <c r="H417" s="54">
        <v>10.7695686487509</v>
      </c>
      <c r="I417" s="54">
        <v>39.503402016079903</v>
      </c>
      <c r="J417" s="54">
        <v>40.321627411859403</v>
      </c>
      <c r="K417" s="54">
        <v>1.66689327102664</v>
      </c>
      <c r="L417" s="54">
        <v>2.76633895031528</v>
      </c>
      <c r="M417" s="54">
        <v>0.462480515091448</v>
      </c>
      <c r="O417" s="53">
        <v>6.4689083099365199</v>
      </c>
      <c r="P417" s="53">
        <v>1466.8497346639599</v>
      </c>
      <c r="Q417" s="53">
        <v>14973.907727002999</v>
      </c>
      <c r="R417" s="53">
        <v>2829.7785499095899</v>
      </c>
      <c r="S417" s="53">
        <v>16903.329830706101</v>
      </c>
      <c r="T417" s="53">
        <v>2547.0292992591799</v>
      </c>
      <c r="U417" s="53">
        <v>8955.6845872402191</v>
      </c>
      <c r="V417" s="53">
        <v>21939.846025288101</v>
      </c>
      <c r="W417" s="53">
        <v>0</v>
      </c>
      <c r="X417" s="53">
        <v>0</v>
      </c>
      <c r="Z417" s="55">
        <v>0</v>
      </c>
      <c r="AA417" s="55">
        <v>0</v>
      </c>
      <c r="AB417" s="55">
        <v>0</v>
      </c>
      <c r="AC417" s="55">
        <v>0</v>
      </c>
      <c r="AD417" s="55">
        <v>0</v>
      </c>
      <c r="AE417" s="55">
        <v>0.17520069999999999</v>
      </c>
      <c r="AF417" s="55">
        <v>0</v>
      </c>
      <c r="AG417" s="55">
        <v>0</v>
      </c>
      <c r="AH417" s="55">
        <v>1.39743E-2</v>
      </c>
      <c r="AI417" s="55">
        <v>0</v>
      </c>
      <c r="AJ417" s="55">
        <v>0</v>
      </c>
      <c r="AK417" s="55">
        <v>0.81082489999999996</v>
      </c>
      <c r="AM417" s="55">
        <v>0</v>
      </c>
      <c r="AN417" s="55">
        <v>0</v>
      </c>
      <c r="AO417" s="55">
        <v>0</v>
      </c>
      <c r="AP417" s="55">
        <v>0</v>
      </c>
      <c r="AQ417" s="55">
        <v>0</v>
      </c>
      <c r="AR417" s="55">
        <v>0.23433709999999999</v>
      </c>
      <c r="AS417" s="55">
        <v>0</v>
      </c>
      <c r="AT417" s="55">
        <v>0</v>
      </c>
      <c r="AU417" s="55">
        <v>0</v>
      </c>
      <c r="AV417" s="55">
        <v>1.8691599999999999E-2</v>
      </c>
      <c r="AW417" s="55">
        <v>0.74697119999999995</v>
      </c>
      <c r="AX417" s="55">
        <v>0</v>
      </c>
      <c r="AZ417" s="8"/>
    </row>
    <row r="418" spans="2:52" s="12" customFormat="1" ht="12.75" hidden="1" customHeight="1" x14ac:dyDescent="0.15">
      <c r="B418" s="16" t="s">
        <v>153</v>
      </c>
      <c r="C418" s="16" t="s">
        <v>339</v>
      </c>
      <c r="D418" s="16" t="s">
        <v>33</v>
      </c>
      <c r="E418" s="16" t="s">
        <v>42</v>
      </c>
      <c r="F418" s="53">
        <v>355249.33627474302</v>
      </c>
      <c r="G418" s="54">
        <v>1.42752447578539</v>
      </c>
      <c r="H418" s="54">
        <v>32.330016690813103</v>
      </c>
      <c r="I418" s="54">
        <v>30.992877615863399</v>
      </c>
      <c r="J418" s="54">
        <v>26.486156338066799</v>
      </c>
      <c r="K418" s="54">
        <v>7.5355470259151298</v>
      </c>
      <c r="L418" s="54">
        <v>1.14096312232295E-4</v>
      </c>
      <c r="M418" s="54">
        <v>0.62494206190754598</v>
      </c>
      <c r="O418" s="53">
        <v>4484.5028326213296</v>
      </c>
      <c r="P418" s="53">
        <v>48263.171686768503</v>
      </c>
      <c r="Q418" s="53">
        <v>50390.343392670096</v>
      </c>
      <c r="R418" s="53">
        <v>83512.208852648706</v>
      </c>
      <c r="S418" s="53">
        <v>4550.7316436767496</v>
      </c>
      <c r="T418" s="53">
        <v>53734.4846916198</v>
      </c>
      <c r="U418" s="53">
        <v>108478.687166273</v>
      </c>
      <c r="V418" s="53">
        <v>1222.55459964275</v>
      </c>
      <c r="W418" s="53">
        <v>5.5007474124431601</v>
      </c>
      <c r="X418" s="53">
        <v>607.15066140890099</v>
      </c>
      <c r="Z418" s="55">
        <v>0</v>
      </c>
      <c r="AA418" s="55">
        <v>0</v>
      </c>
      <c r="AB418" s="55">
        <v>0</v>
      </c>
      <c r="AC418" s="55">
        <v>0</v>
      </c>
      <c r="AD418" s="55">
        <v>0</v>
      </c>
      <c r="AE418" s="55">
        <v>0.97916700000000001</v>
      </c>
      <c r="AF418" s="55">
        <v>0</v>
      </c>
      <c r="AG418" s="55">
        <v>0</v>
      </c>
      <c r="AH418" s="55">
        <v>0</v>
      </c>
      <c r="AI418" s="55">
        <v>0</v>
      </c>
      <c r="AJ418" s="55">
        <v>0</v>
      </c>
      <c r="AK418" s="55">
        <v>2.0833000000000001E-2</v>
      </c>
      <c r="AM418" s="55">
        <v>0</v>
      </c>
      <c r="AN418" s="55">
        <v>0</v>
      </c>
      <c r="AO418" s="55">
        <v>0</v>
      </c>
      <c r="AP418" s="55">
        <v>0</v>
      </c>
      <c r="AQ418" s="55">
        <v>0</v>
      </c>
      <c r="AR418" s="55">
        <v>0.94734569999999996</v>
      </c>
      <c r="AS418" s="55">
        <v>0</v>
      </c>
      <c r="AT418" s="55">
        <v>0</v>
      </c>
      <c r="AU418" s="55">
        <v>0</v>
      </c>
      <c r="AV418" s="55">
        <v>0</v>
      </c>
      <c r="AW418" s="55">
        <v>5.2654300000000001E-2</v>
      </c>
      <c r="AX418" s="55">
        <v>0</v>
      </c>
      <c r="AZ418" s="8"/>
    </row>
    <row r="419" spans="2:52" s="12" customFormat="1" ht="12.75" hidden="1" customHeight="1" x14ac:dyDescent="0.15">
      <c r="B419" s="16" t="s">
        <v>154</v>
      </c>
      <c r="C419" s="16" t="s">
        <v>350</v>
      </c>
      <c r="D419" s="16" t="s">
        <v>36</v>
      </c>
      <c r="E419" s="16"/>
      <c r="F419" s="53">
        <v>240272.73907887901</v>
      </c>
      <c r="G419" s="54">
        <v>0.127957914504124</v>
      </c>
      <c r="H419" s="54">
        <v>25.5901186938767</v>
      </c>
      <c r="I419" s="54">
        <v>25.355917620104201</v>
      </c>
      <c r="J419" s="54">
        <v>42.798627636670901</v>
      </c>
      <c r="K419" s="54">
        <v>2.3780571353961899</v>
      </c>
      <c r="L419" s="54">
        <v>1.8262984642191601E-2</v>
      </c>
      <c r="M419" s="54">
        <v>3.3565773839697401</v>
      </c>
      <c r="O419" s="53">
        <v>10698.736598014801</v>
      </c>
      <c r="P419" s="53">
        <v>61899.824949383699</v>
      </c>
      <c r="Q419" s="53">
        <v>2897.4361991882301</v>
      </c>
      <c r="R419" s="53">
        <v>79841.488535880999</v>
      </c>
      <c r="S419" s="53">
        <v>85.366554260253906</v>
      </c>
      <c r="T419" s="53">
        <v>48783.030185699397</v>
      </c>
      <c r="U419" s="53">
        <v>24137.836708307201</v>
      </c>
      <c r="V419" s="53">
        <v>0</v>
      </c>
      <c r="W419" s="53">
        <v>0</v>
      </c>
      <c r="X419" s="53">
        <v>11929.0193481445</v>
      </c>
      <c r="Z419" s="55">
        <v>0</v>
      </c>
      <c r="AA419" s="55">
        <v>0</v>
      </c>
      <c r="AB419" s="55">
        <v>0.78561199999999998</v>
      </c>
      <c r="AC419" s="55">
        <v>0.214388</v>
      </c>
      <c r="AD419" s="55">
        <v>0</v>
      </c>
      <c r="AE419" s="55">
        <v>0</v>
      </c>
      <c r="AF419" s="55">
        <v>0</v>
      </c>
      <c r="AG419" s="55">
        <v>0</v>
      </c>
      <c r="AH419" s="55">
        <v>0</v>
      </c>
      <c r="AI419" s="55">
        <v>0</v>
      </c>
      <c r="AJ419" s="55">
        <v>0</v>
      </c>
      <c r="AK419" s="55">
        <v>0</v>
      </c>
      <c r="AM419" s="55">
        <v>0</v>
      </c>
      <c r="AN419" s="55">
        <v>0</v>
      </c>
      <c r="AO419" s="55">
        <v>0.82888050000000002</v>
      </c>
      <c r="AP419" s="55">
        <v>0.17111950000000001</v>
      </c>
      <c r="AQ419" s="55">
        <v>0</v>
      </c>
      <c r="AR419" s="55">
        <v>0</v>
      </c>
      <c r="AS419" s="55">
        <v>0</v>
      </c>
      <c r="AT419" s="55">
        <v>0</v>
      </c>
      <c r="AU419" s="55">
        <v>0</v>
      </c>
      <c r="AV419" s="55">
        <v>0</v>
      </c>
      <c r="AW419" s="55">
        <v>0</v>
      </c>
      <c r="AX419" s="55">
        <v>0</v>
      </c>
      <c r="AZ419" s="8"/>
    </row>
    <row r="420" spans="2:52" s="12" customFormat="1" ht="12.75" hidden="1" customHeight="1" x14ac:dyDescent="0.15">
      <c r="B420" s="16" t="s">
        <v>155</v>
      </c>
      <c r="C420" s="16" t="s">
        <v>335</v>
      </c>
      <c r="D420" s="16" t="s">
        <v>33</v>
      </c>
      <c r="E420" s="16" t="s">
        <v>42</v>
      </c>
      <c r="F420" s="53">
        <v>132389.22733300901</v>
      </c>
      <c r="G420" s="54">
        <v>10.5674505681214</v>
      </c>
      <c r="H420" s="54">
        <v>17.5569206391684</v>
      </c>
      <c r="I420" s="54">
        <v>26.329380931577301</v>
      </c>
      <c r="J420" s="54">
        <v>32.915518962510397</v>
      </c>
      <c r="K420" s="54">
        <v>1.7061609065605601</v>
      </c>
      <c r="L420" s="54">
        <v>7.6234124531891503E-2</v>
      </c>
      <c r="M420" s="54">
        <v>3.7304540116683498</v>
      </c>
      <c r="O420" s="53">
        <v>56.265423655509899</v>
      </c>
      <c r="P420" s="53">
        <v>2086.2044214606199</v>
      </c>
      <c r="Q420" s="53">
        <v>42879.764359652901</v>
      </c>
      <c r="R420" s="53">
        <v>5267.0759513378098</v>
      </c>
      <c r="S420" s="53">
        <v>46928.296240687298</v>
      </c>
      <c r="T420" s="53">
        <v>4350.5298143029204</v>
      </c>
      <c r="U420" s="53">
        <v>13622.689256429599</v>
      </c>
      <c r="V420" s="53">
        <v>16807.8541733026</v>
      </c>
      <c r="W420" s="53">
        <v>223.633316874504</v>
      </c>
      <c r="X420" s="53">
        <v>166.91437530517501</v>
      </c>
      <c r="Z420" s="55">
        <v>0</v>
      </c>
      <c r="AA420" s="55">
        <v>0</v>
      </c>
      <c r="AB420" s="55">
        <v>0</v>
      </c>
      <c r="AC420" s="55">
        <v>0</v>
      </c>
      <c r="AD420" s="55">
        <v>0</v>
      </c>
      <c r="AE420" s="55">
        <v>0.17506469999999999</v>
      </c>
      <c r="AF420" s="55">
        <v>0.82493530000000004</v>
      </c>
      <c r="AG420" s="55">
        <v>0</v>
      </c>
      <c r="AH420" s="55">
        <v>0</v>
      </c>
      <c r="AI420" s="55">
        <v>0</v>
      </c>
      <c r="AJ420" s="55">
        <v>0</v>
      </c>
      <c r="AK420" s="55">
        <v>0</v>
      </c>
      <c r="AM420" s="55">
        <v>0</v>
      </c>
      <c r="AN420" s="55">
        <v>0</v>
      </c>
      <c r="AO420" s="55">
        <v>0</v>
      </c>
      <c r="AP420" s="55">
        <v>0</v>
      </c>
      <c r="AQ420" s="55">
        <v>0</v>
      </c>
      <c r="AR420" s="55">
        <v>8.8235300000000003E-2</v>
      </c>
      <c r="AS420" s="55">
        <v>0.91176469999999998</v>
      </c>
      <c r="AT420" s="55">
        <v>0</v>
      </c>
      <c r="AU420" s="55">
        <v>0</v>
      </c>
      <c r="AV420" s="55">
        <v>0</v>
      </c>
      <c r="AW420" s="55">
        <v>0</v>
      </c>
      <c r="AX420" s="55">
        <v>0</v>
      </c>
      <c r="AZ420" s="8"/>
    </row>
    <row r="421" spans="2:52" s="12" customFormat="1" ht="12.75" hidden="1" customHeight="1" x14ac:dyDescent="0.15">
      <c r="B421" s="16" t="s">
        <v>156</v>
      </c>
      <c r="C421" s="16" t="s">
        <v>340</v>
      </c>
      <c r="D421" s="16"/>
      <c r="E421" s="16"/>
      <c r="F421" s="53">
        <v>325.52055186033198</v>
      </c>
      <c r="G421" s="54">
        <v>0.20935111109430499</v>
      </c>
      <c r="H421" s="54">
        <v>14.795456781535872</v>
      </c>
      <c r="I421" s="54">
        <v>0.25359736241373998</v>
      </c>
      <c r="J421" s="54">
        <v>0.30995326758289699</v>
      </c>
      <c r="K421" s="54">
        <v>1.4284203365602699</v>
      </c>
      <c r="L421" s="54">
        <v>0</v>
      </c>
      <c r="M421" s="54">
        <v>35.779709196186303</v>
      </c>
      <c r="O421" s="53">
        <v>5.8838148117065403</v>
      </c>
      <c r="P421" s="53">
        <v>0</v>
      </c>
      <c r="Q421" s="53">
        <v>200.199948430061</v>
      </c>
      <c r="R421" s="53">
        <v>0</v>
      </c>
      <c r="S421" s="53">
        <v>105.973649978637</v>
      </c>
      <c r="T421" s="53">
        <v>0</v>
      </c>
      <c r="U421" s="53">
        <v>13.4631386399269</v>
      </c>
      <c r="V421" s="53">
        <v>0</v>
      </c>
      <c r="W421" s="53">
        <v>0</v>
      </c>
      <c r="X421" s="53">
        <v>0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55">
        <v>0</v>
      </c>
      <c r="AF421" s="55">
        <v>0</v>
      </c>
      <c r="AG421" s="55">
        <v>0</v>
      </c>
      <c r="AH421" s="55">
        <v>0</v>
      </c>
      <c r="AI421" s="55">
        <v>0</v>
      </c>
      <c r="AJ421" s="55">
        <v>0</v>
      </c>
      <c r="AK421" s="55">
        <v>0</v>
      </c>
      <c r="AM421" s="55">
        <v>0</v>
      </c>
      <c r="AN421" s="55">
        <v>0</v>
      </c>
      <c r="AO421" s="55">
        <v>0</v>
      </c>
      <c r="AP421" s="55">
        <v>0</v>
      </c>
      <c r="AQ421" s="55">
        <v>0</v>
      </c>
      <c r="AR421" s="55">
        <v>0</v>
      </c>
      <c r="AS421" s="55">
        <v>0</v>
      </c>
      <c r="AT421" s="55">
        <v>0</v>
      </c>
      <c r="AU421" s="55">
        <v>0</v>
      </c>
      <c r="AV421" s="55">
        <v>0</v>
      </c>
      <c r="AW421" s="55">
        <v>0</v>
      </c>
      <c r="AX421" s="55">
        <v>0</v>
      </c>
      <c r="AZ421" s="8"/>
    </row>
    <row r="422" spans="2:52" s="12" customFormat="1" ht="12.75" hidden="1" customHeight="1" x14ac:dyDescent="0.15">
      <c r="B422" s="16" t="s">
        <v>157</v>
      </c>
      <c r="C422" s="16" t="s">
        <v>342</v>
      </c>
      <c r="D422" s="16" t="s">
        <v>37</v>
      </c>
      <c r="E422" s="16"/>
      <c r="F422" s="53">
        <v>109652.613893628</v>
      </c>
      <c r="G422" s="54">
        <v>1.1728972507937701</v>
      </c>
      <c r="H422" s="54">
        <v>16.712709879193699</v>
      </c>
      <c r="I422" s="54">
        <v>38.092588594207697</v>
      </c>
      <c r="J422" s="54">
        <v>39.6066983645172</v>
      </c>
      <c r="K422" s="54">
        <v>2.4242889736431099</v>
      </c>
      <c r="L422" s="54">
        <v>0.105082632477179</v>
      </c>
      <c r="M422" s="54">
        <v>1.3772665856403199</v>
      </c>
      <c r="O422" s="53">
        <v>514.71931314468304</v>
      </c>
      <c r="P422" s="53">
        <v>5568.4204044341996</v>
      </c>
      <c r="Q422" s="53">
        <v>23391.795358181</v>
      </c>
      <c r="R422" s="53">
        <v>21814.5756864547</v>
      </c>
      <c r="S422" s="53">
        <v>24908.337483942501</v>
      </c>
      <c r="T422" s="53">
        <v>13702.826952457401</v>
      </c>
      <c r="U422" s="53">
        <v>14394.9119250774</v>
      </c>
      <c r="V422" s="53">
        <v>5145.5822610855103</v>
      </c>
      <c r="W422" s="53">
        <v>13.3600953221321</v>
      </c>
      <c r="X422" s="53">
        <v>198.08441352844201</v>
      </c>
      <c r="Z422" s="55">
        <v>0.18108379999999999</v>
      </c>
      <c r="AA422" s="55">
        <v>0</v>
      </c>
      <c r="AB422" s="55">
        <v>0.37495790000000001</v>
      </c>
      <c r="AC422" s="55">
        <v>0</v>
      </c>
      <c r="AD422" s="55">
        <v>0</v>
      </c>
      <c r="AE422" s="55">
        <v>0</v>
      </c>
      <c r="AF422" s="55">
        <v>0</v>
      </c>
      <c r="AG422" s="55">
        <v>0</v>
      </c>
      <c r="AH422" s="55">
        <v>0</v>
      </c>
      <c r="AI422" s="55">
        <v>0</v>
      </c>
      <c r="AJ422" s="55">
        <v>0</v>
      </c>
      <c r="AK422" s="55">
        <v>0.44395829999999997</v>
      </c>
      <c r="AM422" s="55">
        <v>0.45743450000000002</v>
      </c>
      <c r="AN422" s="55">
        <v>0</v>
      </c>
      <c r="AO422" s="55">
        <v>0.2175829</v>
      </c>
      <c r="AP422" s="55">
        <v>0</v>
      </c>
      <c r="AQ422" s="55">
        <v>0</v>
      </c>
      <c r="AR422" s="55">
        <v>0</v>
      </c>
      <c r="AS422" s="55">
        <v>0</v>
      </c>
      <c r="AT422" s="55">
        <v>0</v>
      </c>
      <c r="AU422" s="55">
        <v>0</v>
      </c>
      <c r="AV422" s="55">
        <v>0</v>
      </c>
      <c r="AW422" s="55">
        <v>0.32498260000000001</v>
      </c>
      <c r="AX422" s="55">
        <v>0</v>
      </c>
      <c r="AZ422" s="8"/>
    </row>
    <row r="423" spans="2:52" s="12" customFormat="1" ht="12.75" hidden="1" customHeight="1" x14ac:dyDescent="0.15">
      <c r="B423" s="16" t="s">
        <v>158</v>
      </c>
      <c r="C423" s="16" t="s">
        <v>350</v>
      </c>
      <c r="D423" s="16" t="s">
        <v>36</v>
      </c>
      <c r="E423" s="16"/>
      <c r="F423" s="53">
        <v>34140.830970883297</v>
      </c>
      <c r="G423" s="54">
        <v>0.57729281674261401</v>
      </c>
      <c r="H423" s="54">
        <v>15.0280286788922</v>
      </c>
      <c r="I423" s="54">
        <v>42.874787772090599</v>
      </c>
      <c r="J423" s="54">
        <v>30.5731956684733</v>
      </c>
      <c r="K423" s="54">
        <v>1.33463457635281</v>
      </c>
      <c r="L423" s="54">
        <v>2.3912313724366399E-3</v>
      </c>
      <c r="M423" s="54">
        <v>2.29028336951419</v>
      </c>
      <c r="O423" s="53">
        <v>58.074426174163797</v>
      </c>
      <c r="P423" s="53">
        <v>74.171175062656403</v>
      </c>
      <c r="Q423" s="53">
        <v>970.08725702762604</v>
      </c>
      <c r="R423" s="53">
        <v>2238.4050056338301</v>
      </c>
      <c r="S423" s="53">
        <v>0</v>
      </c>
      <c r="T423" s="53">
        <v>7347.3894212841897</v>
      </c>
      <c r="U423" s="53">
        <v>23445.955289721402</v>
      </c>
      <c r="V423" s="53">
        <v>0</v>
      </c>
      <c r="W423" s="53">
        <v>6.7483959794044397</v>
      </c>
      <c r="X423" s="53">
        <v>0</v>
      </c>
      <c r="Z423" s="55">
        <v>0</v>
      </c>
      <c r="AA423" s="55">
        <v>0</v>
      </c>
      <c r="AB423" s="55">
        <v>1</v>
      </c>
      <c r="AC423" s="55">
        <v>0</v>
      </c>
      <c r="AD423" s="55">
        <v>0</v>
      </c>
      <c r="AE423" s="55">
        <v>0</v>
      </c>
      <c r="AF423" s="55">
        <v>0</v>
      </c>
      <c r="AG423" s="55">
        <v>0</v>
      </c>
      <c r="AH423" s="55">
        <v>0</v>
      </c>
      <c r="AI423" s="55">
        <v>0</v>
      </c>
      <c r="AJ423" s="55">
        <v>0</v>
      </c>
      <c r="AK423" s="55">
        <v>0</v>
      </c>
      <c r="AM423" s="55">
        <v>0</v>
      </c>
      <c r="AN423" s="55">
        <v>0</v>
      </c>
      <c r="AO423" s="55">
        <v>1</v>
      </c>
      <c r="AP423" s="55">
        <v>0</v>
      </c>
      <c r="AQ423" s="55">
        <v>0</v>
      </c>
      <c r="AR423" s="55">
        <v>0</v>
      </c>
      <c r="AS423" s="55">
        <v>0</v>
      </c>
      <c r="AT423" s="55">
        <v>0</v>
      </c>
      <c r="AU423" s="55">
        <v>0</v>
      </c>
      <c r="AV423" s="55">
        <v>0</v>
      </c>
      <c r="AW423" s="55">
        <v>0</v>
      </c>
      <c r="AX423" s="55">
        <v>0</v>
      </c>
      <c r="AZ423" s="8"/>
    </row>
    <row r="424" spans="2:52" s="12" customFormat="1" ht="12.75" hidden="1" customHeight="1" x14ac:dyDescent="0.15">
      <c r="B424" s="16" t="s">
        <v>159</v>
      </c>
      <c r="C424" s="16" t="s">
        <v>350</v>
      </c>
      <c r="D424" s="16" t="s">
        <v>36</v>
      </c>
      <c r="E424" s="16"/>
      <c r="F424" s="53">
        <v>246351.03417408399</v>
      </c>
      <c r="G424" s="54">
        <v>0.34087612465581102</v>
      </c>
      <c r="H424" s="54">
        <v>14.614513485935101</v>
      </c>
      <c r="I424" s="54">
        <v>28.0133245056048</v>
      </c>
      <c r="J424" s="54">
        <v>54.9686587401103</v>
      </c>
      <c r="K424" s="54">
        <v>1.2635285922177999</v>
      </c>
      <c r="L424" s="54">
        <v>0</v>
      </c>
      <c r="M424" s="54">
        <v>0.220843571206182</v>
      </c>
      <c r="O424" s="53">
        <v>1245.6165454387601</v>
      </c>
      <c r="P424" s="53">
        <v>17273.159210026199</v>
      </c>
      <c r="Q424" s="53">
        <v>48284.4789237976</v>
      </c>
      <c r="R424" s="53">
        <v>39196.215731382297</v>
      </c>
      <c r="S424" s="53">
        <v>1594.20424652099</v>
      </c>
      <c r="T424" s="53">
        <v>38707.876706779003</v>
      </c>
      <c r="U424" s="53">
        <v>100049.482810139</v>
      </c>
      <c r="V424" s="53">
        <v>0</v>
      </c>
      <c r="W424" s="53">
        <v>0</v>
      </c>
      <c r="X424" s="53">
        <v>0</v>
      </c>
      <c r="Z424" s="55">
        <v>8.5159499999999999E-2</v>
      </c>
      <c r="AA424" s="55">
        <v>0</v>
      </c>
      <c r="AB424" s="55">
        <v>0.90121499999999999</v>
      </c>
      <c r="AC424" s="55">
        <v>1.36255E-2</v>
      </c>
      <c r="AD424" s="55">
        <v>0</v>
      </c>
      <c r="AE424" s="55">
        <v>0</v>
      </c>
      <c r="AF424" s="55">
        <v>0</v>
      </c>
      <c r="AG424" s="55">
        <v>0</v>
      </c>
      <c r="AH424" s="55">
        <v>0</v>
      </c>
      <c r="AI424" s="55">
        <v>0</v>
      </c>
      <c r="AJ424" s="55">
        <v>0</v>
      </c>
      <c r="AK424" s="55">
        <v>0</v>
      </c>
      <c r="AM424" s="55">
        <v>8.4304000000000004E-2</v>
      </c>
      <c r="AN424" s="55">
        <v>0</v>
      </c>
      <c r="AO424" s="55">
        <v>0.90355379999999996</v>
      </c>
      <c r="AP424" s="55">
        <v>1.2142200000000001E-2</v>
      </c>
      <c r="AQ424" s="55">
        <v>0</v>
      </c>
      <c r="AR424" s="55">
        <v>0</v>
      </c>
      <c r="AS424" s="55">
        <v>0</v>
      </c>
      <c r="AT424" s="55">
        <v>0</v>
      </c>
      <c r="AU424" s="55">
        <v>0</v>
      </c>
      <c r="AV424" s="55">
        <v>0</v>
      </c>
      <c r="AW424" s="55">
        <v>0</v>
      </c>
      <c r="AX424" s="55">
        <v>0</v>
      </c>
      <c r="AZ424" s="8"/>
    </row>
    <row r="425" spans="2:52" s="12" customFormat="1" ht="12.75" hidden="1" customHeight="1" x14ac:dyDescent="0.15">
      <c r="B425" s="16" t="s">
        <v>160</v>
      </c>
      <c r="C425" s="16" t="s">
        <v>341</v>
      </c>
      <c r="D425" s="16" t="s">
        <v>37</v>
      </c>
      <c r="E425" s="16"/>
      <c r="F425" s="53">
        <v>211734.49391257699</v>
      </c>
      <c r="G425" s="54">
        <v>0.57882304902647597</v>
      </c>
      <c r="H425" s="54">
        <v>1.7717055294828501</v>
      </c>
      <c r="I425" s="54">
        <v>84.753784457712996</v>
      </c>
      <c r="J425" s="54">
        <v>11.6006038349046</v>
      </c>
      <c r="K425" s="54">
        <v>0.114562549246037</v>
      </c>
      <c r="L425" s="54">
        <v>1.0235995945242099E-2</v>
      </c>
      <c r="M425" s="54">
        <v>0.15521178086371501</v>
      </c>
      <c r="O425" s="53">
        <v>8916.9254837036096</v>
      </c>
      <c r="P425" s="53">
        <v>47885.097606241703</v>
      </c>
      <c r="Q425" s="53">
        <v>4115.5122795104899</v>
      </c>
      <c r="R425" s="53">
        <v>59542.348959028699</v>
      </c>
      <c r="S425" s="53">
        <v>222.75886958837501</v>
      </c>
      <c r="T425" s="53">
        <v>50435.2175672054</v>
      </c>
      <c r="U425" s="53">
        <v>40326.473312020302</v>
      </c>
      <c r="V425" s="53">
        <v>0</v>
      </c>
      <c r="W425" s="53">
        <v>0</v>
      </c>
      <c r="X425" s="53">
        <v>290.15983527898698</v>
      </c>
      <c r="Z425" s="55">
        <v>0.78142080000000003</v>
      </c>
      <c r="AA425" s="55">
        <v>0</v>
      </c>
      <c r="AB425" s="55">
        <v>0.2185792</v>
      </c>
      <c r="AC425" s="55">
        <v>0</v>
      </c>
      <c r="AD425" s="55">
        <v>0</v>
      </c>
      <c r="AE425" s="55">
        <v>0</v>
      </c>
      <c r="AF425" s="55">
        <v>0</v>
      </c>
      <c r="AG425" s="55">
        <v>0</v>
      </c>
      <c r="AH425" s="55">
        <v>0</v>
      </c>
      <c r="AI425" s="55">
        <v>0</v>
      </c>
      <c r="AJ425" s="55">
        <v>0</v>
      </c>
      <c r="AK425" s="55">
        <v>0</v>
      </c>
      <c r="AM425" s="55">
        <v>0.78887649999999998</v>
      </c>
      <c r="AN425" s="55">
        <v>0</v>
      </c>
      <c r="AO425" s="55">
        <v>0.21112339999999999</v>
      </c>
      <c r="AP425" s="55">
        <v>0</v>
      </c>
      <c r="AQ425" s="55">
        <v>0</v>
      </c>
      <c r="AR425" s="55">
        <v>0</v>
      </c>
      <c r="AS425" s="55">
        <v>0</v>
      </c>
      <c r="AT425" s="55">
        <v>0</v>
      </c>
      <c r="AU425" s="55">
        <v>0</v>
      </c>
      <c r="AV425" s="55">
        <v>0</v>
      </c>
      <c r="AW425" s="55">
        <v>0</v>
      </c>
      <c r="AX425" s="55">
        <v>0</v>
      </c>
      <c r="AZ425" s="8"/>
    </row>
    <row r="426" spans="2:52" s="12" customFormat="1" ht="12.75" hidden="1" customHeight="1" x14ac:dyDescent="0.15">
      <c r="B426" s="16" t="s">
        <v>161</v>
      </c>
      <c r="C426" s="16" t="s">
        <v>340</v>
      </c>
      <c r="D426" s="16" t="s">
        <v>37</v>
      </c>
      <c r="E426" s="16"/>
      <c r="F426" s="53">
        <v>27115.004371464202</v>
      </c>
      <c r="G426" s="54">
        <v>3.0490753022299799</v>
      </c>
      <c r="H426" s="54">
        <v>36.5640787558253</v>
      </c>
      <c r="I426" s="54">
        <v>4.0340888802183699</v>
      </c>
      <c r="J426" s="54">
        <v>39.834835354225199</v>
      </c>
      <c r="K426" s="54">
        <v>5.3054497655421402</v>
      </c>
      <c r="L426" s="54">
        <v>0.40016445641311699</v>
      </c>
      <c r="M426" s="54">
        <v>3.0779284022129998</v>
      </c>
      <c r="O426" s="53">
        <v>173.67287492752001</v>
      </c>
      <c r="P426" s="53">
        <v>615.90022039413395</v>
      </c>
      <c r="Q426" s="53">
        <v>11369.8890329599</v>
      </c>
      <c r="R426" s="53">
        <v>713.86063671112004</v>
      </c>
      <c r="S426" s="53">
        <v>8780.4673662185596</v>
      </c>
      <c r="T426" s="53">
        <v>1017.45526057481</v>
      </c>
      <c r="U426" s="53">
        <v>3919.32666534185</v>
      </c>
      <c r="V426" s="53">
        <v>437.23828315734801</v>
      </c>
      <c r="W426" s="53">
        <v>5.7011112570762599</v>
      </c>
      <c r="X426" s="53">
        <v>81.492919921875</v>
      </c>
      <c r="Z426" s="55">
        <v>0</v>
      </c>
      <c r="AA426" s="55">
        <v>0</v>
      </c>
      <c r="AB426" s="55">
        <v>1</v>
      </c>
      <c r="AC426" s="55">
        <v>0</v>
      </c>
      <c r="AD426" s="55">
        <v>0</v>
      </c>
      <c r="AE426" s="55">
        <v>0</v>
      </c>
      <c r="AF426" s="55">
        <v>0</v>
      </c>
      <c r="AG426" s="55">
        <v>0</v>
      </c>
      <c r="AH426" s="55">
        <v>0</v>
      </c>
      <c r="AI426" s="55">
        <v>0</v>
      </c>
      <c r="AJ426" s="55">
        <v>0</v>
      </c>
      <c r="AK426" s="55">
        <v>0</v>
      </c>
      <c r="AM426" s="55">
        <v>0</v>
      </c>
      <c r="AN426" s="55">
        <v>0</v>
      </c>
      <c r="AO426" s="55">
        <v>1</v>
      </c>
      <c r="AP426" s="55">
        <v>0</v>
      </c>
      <c r="AQ426" s="55">
        <v>0</v>
      </c>
      <c r="AR426" s="55">
        <v>0</v>
      </c>
      <c r="AS426" s="55">
        <v>0</v>
      </c>
      <c r="AT426" s="55">
        <v>0</v>
      </c>
      <c r="AU426" s="55">
        <v>0</v>
      </c>
      <c r="AV426" s="55">
        <v>0</v>
      </c>
      <c r="AW426" s="55">
        <v>0</v>
      </c>
      <c r="AX426" s="55">
        <v>0</v>
      </c>
      <c r="AZ426" s="8"/>
    </row>
    <row r="427" spans="2:52" s="12" customFormat="1" ht="12.75" hidden="1" customHeight="1" x14ac:dyDescent="0.15">
      <c r="B427" s="16" t="s">
        <v>162</v>
      </c>
      <c r="C427" s="16" t="s">
        <v>335</v>
      </c>
      <c r="D427" s="16"/>
      <c r="E427" s="16"/>
      <c r="F427" s="53">
        <v>0.63856148719787598</v>
      </c>
      <c r="G427" s="54">
        <v>1.2145849466323799</v>
      </c>
      <c r="H427" s="54">
        <v>14.795456781535872</v>
      </c>
      <c r="I427" s="54">
        <v>26.737461173783604</v>
      </c>
      <c r="J427" s="54">
        <v>31.459648098917398</v>
      </c>
      <c r="K427" s="54">
        <v>98.785415649414006</v>
      </c>
      <c r="L427" s="54">
        <v>0</v>
      </c>
      <c r="M427" s="54">
        <v>3.3012760925361322</v>
      </c>
      <c r="O427" s="53">
        <v>0</v>
      </c>
      <c r="P427" s="53">
        <v>0</v>
      </c>
      <c r="Q427" s="53">
        <v>0</v>
      </c>
      <c r="R427" s="53">
        <v>0</v>
      </c>
      <c r="S427" s="53">
        <v>0</v>
      </c>
      <c r="T427" s="53">
        <v>0.63856148719787598</v>
      </c>
      <c r="U427" s="53">
        <v>0</v>
      </c>
      <c r="V427" s="53">
        <v>0</v>
      </c>
      <c r="W427" s="53">
        <v>0</v>
      </c>
      <c r="X427" s="53">
        <v>0</v>
      </c>
      <c r="Z427" s="55">
        <v>0</v>
      </c>
      <c r="AA427" s="55">
        <v>0</v>
      </c>
      <c r="AB427" s="55">
        <v>0</v>
      </c>
      <c r="AC427" s="55">
        <v>0</v>
      </c>
      <c r="AD427" s="55">
        <v>0</v>
      </c>
      <c r="AE427" s="55">
        <v>0</v>
      </c>
      <c r="AF427" s="55">
        <v>0</v>
      </c>
      <c r="AG427" s="55">
        <v>0</v>
      </c>
      <c r="AH427" s="55">
        <v>0</v>
      </c>
      <c r="AI427" s="55">
        <v>0</v>
      </c>
      <c r="AJ427" s="55">
        <v>0</v>
      </c>
      <c r="AK427" s="55">
        <v>0</v>
      </c>
      <c r="AM427" s="55">
        <v>0</v>
      </c>
      <c r="AN427" s="55">
        <v>0</v>
      </c>
      <c r="AO427" s="55">
        <v>0</v>
      </c>
      <c r="AP427" s="55">
        <v>0</v>
      </c>
      <c r="AQ427" s="55">
        <v>0</v>
      </c>
      <c r="AR427" s="55">
        <v>0</v>
      </c>
      <c r="AS427" s="55">
        <v>0</v>
      </c>
      <c r="AT427" s="55">
        <v>0</v>
      </c>
      <c r="AU427" s="55">
        <v>0</v>
      </c>
      <c r="AV427" s="55">
        <v>0</v>
      </c>
      <c r="AW427" s="55">
        <v>0</v>
      </c>
      <c r="AX427" s="55">
        <v>0</v>
      </c>
      <c r="AZ427" s="8"/>
    </row>
    <row r="428" spans="2:52" s="12" customFormat="1" ht="12.75" hidden="1" customHeight="1" x14ac:dyDescent="0.15">
      <c r="B428" s="16" t="s">
        <v>163</v>
      </c>
      <c r="C428" s="16" t="s">
        <v>342</v>
      </c>
      <c r="D428" s="16" t="s">
        <v>37</v>
      </c>
      <c r="E428" s="16"/>
      <c r="F428" s="53">
        <v>113398.25280511301</v>
      </c>
      <c r="G428" s="54">
        <v>0.628541078264235</v>
      </c>
      <c r="H428" s="54">
        <v>15.879176617448501</v>
      </c>
      <c r="I428" s="54">
        <v>47.3294652030065</v>
      </c>
      <c r="J428" s="54">
        <v>30.921802181912099</v>
      </c>
      <c r="K428" s="54">
        <v>1.3338140232634701</v>
      </c>
      <c r="L428" s="54">
        <v>0.74254359948345405</v>
      </c>
      <c r="M428" s="54">
        <v>2.1854585895379701</v>
      </c>
      <c r="O428" s="53">
        <v>1399.27501362562</v>
      </c>
      <c r="P428" s="53">
        <v>3276.5058232545798</v>
      </c>
      <c r="Q428" s="53">
        <v>41708.346365094098</v>
      </c>
      <c r="R428" s="53">
        <v>8122.2495136260904</v>
      </c>
      <c r="S428" s="53">
        <v>35548.758783340403</v>
      </c>
      <c r="T428" s="53">
        <v>7114.0038905739702</v>
      </c>
      <c r="U428" s="53">
        <v>13567.2939637899</v>
      </c>
      <c r="V428" s="53">
        <v>1090.2833633422799</v>
      </c>
      <c r="W428" s="53">
        <v>9.94093465805053</v>
      </c>
      <c r="X428" s="53">
        <v>1561.5951538085901</v>
      </c>
      <c r="Z428" s="55">
        <v>0.37618299999999999</v>
      </c>
      <c r="AA428" s="55">
        <v>0</v>
      </c>
      <c r="AB428" s="55">
        <v>0.1704628</v>
      </c>
      <c r="AC428" s="55">
        <v>0</v>
      </c>
      <c r="AD428" s="55">
        <v>0</v>
      </c>
      <c r="AE428" s="55">
        <v>0</v>
      </c>
      <c r="AF428" s="55">
        <v>0</v>
      </c>
      <c r="AG428" s="55">
        <v>0</v>
      </c>
      <c r="AH428" s="55">
        <v>0</v>
      </c>
      <c r="AI428" s="55">
        <v>0</v>
      </c>
      <c r="AJ428" s="55">
        <v>0</v>
      </c>
      <c r="AK428" s="55">
        <v>0.45335409999999998</v>
      </c>
      <c r="AM428" s="55">
        <v>0.46922550000000002</v>
      </c>
      <c r="AN428" s="55">
        <v>0</v>
      </c>
      <c r="AO428" s="55">
        <v>0.17056550000000001</v>
      </c>
      <c r="AP428" s="55">
        <v>0</v>
      </c>
      <c r="AQ428" s="55">
        <v>0</v>
      </c>
      <c r="AR428" s="55">
        <v>0</v>
      </c>
      <c r="AS428" s="55">
        <v>0</v>
      </c>
      <c r="AT428" s="55">
        <v>0</v>
      </c>
      <c r="AU428" s="55">
        <v>0</v>
      </c>
      <c r="AV428" s="55">
        <v>0</v>
      </c>
      <c r="AW428" s="55">
        <v>0.360209</v>
      </c>
      <c r="AX428" s="55">
        <v>0</v>
      </c>
      <c r="AZ428" s="8"/>
    </row>
    <row r="429" spans="2:52" s="12" customFormat="1" ht="12.75" hidden="1" customHeight="1" x14ac:dyDescent="0.15">
      <c r="B429" s="16" t="s">
        <v>164</v>
      </c>
      <c r="C429" s="16" t="s">
        <v>34</v>
      </c>
      <c r="D429" s="16" t="s">
        <v>34</v>
      </c>
      <c r="E429" s="16" t="s">
        <v>42</v>
      </c>
      <c r="F429" s="53">
        <v>92743.398507118196</v>
      </c>
      <c r="G429" s="54">
        <v>3.1681404628809302</v>
      </c>
      <c r="H429" s="54">
        <v>48.713413252215602</v>
      </c>
      <c r="I429" s="54">
        <v>20.383868318914701</v>
      </c>
      <c r="J429" s="54">
        <v>22.5566943445004</v>
      </c>
      <c r="K429" s="54">
        <v>4.5681437991315601</v>
      </c>
      <c r="L429" s="54">
        <v>0</v>
      </c>
      <c r="M429" s="54">
        <v>0.60973980237313996</v>
      </c>
      <c r="O429" s="53">
        <v>1790.8806695938099</v>
      </c>
      <c r="P429" s="53">
        <v>18965.9005312919</v>
      </c>
      <c r="Q429" s="53">
        <v>5284.4525973200798</v>
      </c>
      <c r="R429" s="53">
        <v>33036.388230860197</v>
      </c>
      <c r="S429" s="53">
        <v>0</v>
      </c>
      <c r="T429" s="53">
        <v>14518.9141607284</v>
      </c>
      <c r="U429" s="53">
        <v>18402.2892162799</v>
      </c>
      <c r="V429" s="53">
        <v>0</v>
      </c>
      <c r="W429" s="53">
        <v>0</v>
      </c>
      <c r="X429" s="53">
        <v>744.57310104370094</v>
      </c>
      <c r="Z429" s="55">
        <v>0</v>
      </c>
      <c r="AA429" s="55">
        <v>0</v>
      </c>
      <c r="AB429" s="55">
        <v>0</v>
      </c>
      <c r="AC429" s="55">
        <v>0</v>
      </c>
      <c r="AD429" s="55">
        <v>0</v>
      </c>
      <c r="AE429" s="55">
        <v>0.75412360000000001</v>
      </c>
      <c r="AF429" s="55">
        <v>0</v>
      </c>
      <c r="AG429" s="55">
        <v>0</v>
      </c>
      <c r="AH429" s="55">
        <v>0.24587639999999999</v>
      </c>
      <c r="AI429" s="55">
        <v>0</v>
      </c>
      <c r="AJ429" s="55">
        <v>0</v>
      </c>
      <c r="AK429" s="55">
        <v>0</v>
      </c>
      <c r="AM429" s="55">
        <v>0</v>
      </c>
      <c r="AN429" s="55">
        <v>0</v>
      </c>
      <c r="AO429" s="55">
        <v>0</v>
      </c>
      <c r="AP429" s="55">
        <v>0</v>
      </c>
      <c r="AQ429" s="55">
        <v>0</v>
      </c>
      <c r="AR429" s="55">
        <v>0.7299061</v>
      </c>
      <c r="AS429" s="55">
        <v>0</v>
      </c>
      <c r="AT429" s="55">
        <v>0</v>
      </c>
      <c r="AU429" s="55">
        <v>0</v>
      </c>
      <c r="AV429" s="55">
        <v>0.2700939</v>
      </c>
      <c r="AW429" s="55">
        <v>0</v>
      </c>
      <c r="AX429" s="55">
        <v>0</v>
      </c>
      <c r="AZ429" s="8"/>
    </row>
    <row r="430" spans="2:52" s="12" customFormat="1" ht="12.75" hidden="1" customHeight="1" x14ac:dyDescent="0.15">
      <c r="B430" s="16" t="s">
        <v>165</v>
      </c>
      <c r="C430" s="16" t="s">
        <v>337</v>
      </c>
      <c r="D430" s="16" t="s">
        <v>33</v>
      </c>
      <c r="E430" s="16"/>
      <c r="F430" s="53">
        <v>101553.54323485401</v>
      </c>
      <c r="G430" s="54">
        <v>2.7244357033597466</v>
      </c>
      <c r="H430" s="54">
        <v>14.795456781535872</v>
      </c>
      <c r="I430" s="54">
        <v>0.35945762602588899</v>
      </c>
      <c r="J430" s="54">
        <v>70.4186026539344</v>
      </c>
      <c r="K430" s="54">
        <v>9.2018982927214804E-2</v>
      </c>
      <c r="L430" s="54">
        <v>21.550548077883501</v>
      </c>
      <c r="M430" s="54">
        <v>2.86525628192223</v>
      </c>
      <c r="O430" s="53">
        <v>41.757056146860101</v>
      </c>
      <c r="P430" s="53">
        <v>1293.3504867255599</v>
      </c>
      <c r="Q430" s="53">
        <v>27337.5701489448</v>
      </c>
      <c r="R430" s="53">
        <v>8556.8611617982297</v>
      </c>
      <c r="S430" s="53">
        <v>13768.1860240101</v>
      </c>
      <c r="T430" s="53">
        <v>15953.3448646664</v>
      </c>
      <c r="U430" s="53">
        <v>33487.481892883698</v>
      </c>
      <c r="V430" s="53">
        <v>778.00565573573101</v>
      </c>
      <c r="W430" s="53">
        <v>7.5413490831851897</v>
      </c>
      <c r="X430" s="53">
        <v>329.44459486007599</v>
      </c>
      <c r="Z430" s="55">
        <v>0</v>
      </c>
      <c r="AA430" s="55">
        <v>0</v>
      </c>
      <c r="AB430" s="55">
        <v>0</v>
      </c>
      <c r="AC430" s="55">
        <v>0</v>
      </c>
      <c r="AD430" s="55">
        <v>0</v>
      </c>
      <c r="AE430" s="55">
        <v>1</v>
      </c>
      <c r="AF430" s="55">
        <v>0</v>
      </c>
      <c r="AG430" s="55">
        <v>0</v>
      </c>
      <c r="AH430" s="55">
        <v>0</v>
      </c>
      <c r="AI430" s="55">
        <v>0</v>
      </c>
      <c r="AJ430" s="55">
        <v>0</v>
      </c>
      <c r="AK430" s="55">
        <v>0</v>
      </c>
      <c r="AM430" s="55">
        <v>0</v>
      </c>
      <c r="AN430" s="55">
        <v>0</v>
      </c>
      <c r="AO430" s="55">
        <v>0</v>
      </c>
      <c r="AP430" s="55">
        <v>0</v>
      </c>
      <c r="AQ430" s="55">
        <v>0</v>
      </c>
      <c r="AR430" s="55">
        <v>1</v>
      </c>
      <c r="AS430" s="55">
        <v>0</v>
      </c>
      <c r="AT430" s="55">
        <v>0</v>
      </c>
      <c r="AU430" s="55">
        <v>0</v>
      </c>
      <c r="AV430" s="55">
        <v>0</v>
      </c>
      <c r="AW430" s="55">
        <v>0</v>
      </c>
      <c r="AX430" s="55">
        <v>0</v>
      </c>
      <c r="AZ430" s="8"/>
    </row>
    <row r="431" spans="2:52" s="12" customFormat="1" ht="12.75" hidden="1" customHeight="1" x14ac:dyDescent="0.15">
      <c r="B431" s="16" t="s">
        <v>41</v>
      </c>
      <c r="C431" s="16" t="s">
        <v>333</v>
      </c>
      <c r="D431" s="16" t="s">
        <v>35</v>
      </c>
      <c r="E431" s="16" t="s">
        <v>41</v>
      </c>
      <c r="F431" s="53">
        <v>2988426.0995697901</v>
      </c>
      <c r="G431" s="54">
        <v>19.0387221567164</v>
      </c>
      <c r="H431" s="54">
        <v>36.989108573602103</v>
      </c>
      <c r="I431" s="54">
        <v>22.1558436137306</v>
      </c>
      <c r="J431" s="54">
        <v>10.0132320458045</v>
      </c>
      <c r="K431" s="54">
        <v>6.9363419234861698</v>
      </c>
      <c r="L431" s="54">
        <v>2.72944671837997</v>
      </c>
      <c r="M431" s="54">
        <v>1.7764715498402499</v>
      </c>
      <c r="O431" s="53">
        <v>34397.524550259099</v>
      </c>
      <c r="P431" s="53">
        <v>455888.39433818997</v>
      </c>
      <c r="Q431" s="53">
        <v>242317.69433593701</v>
      </c>
      <c r="R431" s="53">
        <v>847646.56711238599</v>
      </c>
      <c r="S431" s="53">
        <v>111814.499412238</v>
      </c>
      <c r="T431" s="53">
        <v>777453.705757975</v>
      </c>
      <c r="U431" s="53">
        <v>429914.98129951902</v>
      </c>
      <c r="V431" s="53">
        <v>82296.174553275094</v>
      </c>
      <c r="W431" s="53">
        <v>149.682006239891</v>
      </c>
      <c r="X431" s="53">
        <v>6546.8762037754004</v>
      </c>
      <c r="Z431" s="55">
        <v>0</v>
      </c>
      <c r="AA431" s="55">
        <v>1.83748E-2</v>
      </c>
      <c r="AB431" s="55">
        <v>0.33956779999999998</v>
      </c>
      <c r="AC431" s="55">
        <v>0.26712829999999999</v>
      </c>
      <c r="AD431" s="55">
        <v>0.1012488</v>
      </c>
      <c r="AE431" s="55">
        <v>0</v>
      </c>
      <c r="AF431" s="55">
        <v>0</v>
      </c>
      <c r="AG431" s="55">
        <v>0.26630759999999998</v>
      </c>
      <c r="AH431" s="55">
        <v>0</v>
      </c>
      <c r="AI431" s="55">
        <v>0</v>
      </c>
      <c r="AJ431" s="55">
        <v>0</v>
      </c>
      <c r="AK431" s="55">
        <v>7.3726E-3</v>
      </c>
      <c r="AM431" s="55">
        <v>0</v>
      </c>
      <c r="AN431" s="55">
        <v>2.5079000000000001E-2</v>
      </c>
      <c r="AO431" s="55">
        <v>0.3158745</v>
      </c>
      <c r="AP431" s="55">
        <v>0.17376030000000001</v>
      </c>
      <c r="AQ431" s="55">
        <v>0.1034588</v>
      </c>
      <c r="AR431" s="55">
        <v>0</v>
      </c>
      <c r="AS431" s="55">
        <v>0</v>
      </c>
      <c r="AT431" s="55">
        <v>0.31545649999999997</v>
      </c>
      <c r="AU431" s="55">
        <v>0</v>
      </c>
      <c r="AV431" s="55">
        <v>0</v>
      </c>
      <c r="AW431" s="55">
        <v>6.6370899999999997E-2</v>
      </c>
      <c r="AX431" s="55">
        <v>0</v>
      </c>
      <c r="AZ431" s="8"/>
    </row>
    <row r="432" spans="2:52" s="12" customFormat="1" ht="12.75" hidden="1" customHeight="1" x14ac:dyDescent="0.15">
      <c r="B432" s="16" t="s">
        <v>166</v>
      </c>
      <c r="C432" s="16" t="s">
        <v>351</v>
      </c>
      <c r="D432" s="16" t="s">
        <v>35</v>
      </c>
      <c r="E432" s="16"/>
      <c r="F432" s="53">
        <v>1901284.7359036801</v>
      </c>
      <c r="G432" s="54">
        <v>2.26736378849639</v>
      </c>
      <c r="H432" s="54">
        <v>15.729922030731601</v>
      </c>
      <c r="I432" s="54">
        <v>50.470419126706702</v>
      </c>
      <c r="J432" s="54">
        <v>23.480056875098299</v>
      </c>
      <c r="K432" s="54">
        <v>2.20962689876681</v>
      </c>
      <c r="L432" s="54">
        <v>0</v>
      </c>
      <c r="M432" s="54">
        <v>1.7936160431552799</v>
      </c>
      <c r="O432" s="53">
        <v>191884.16175931599</v>
      </c>
      <c r="P432" s="53">
        <v>294064.22893750598</v>
      </c>
      <c r="Q432" s="53">
        <v>420486.12913626397</v>
      </c>
      <c r="R432" s="53">
        <v>316777.14865982498</v>
      </c>
      <c r="S432" s="53">
        <v>147065.36375689501</v>
      </c>
      <c r="T432" s="53">
        <v>205180.89102530401</v>
      </c>
      <c r="U432" s="53">
        <v>310960.90770399501</v>
      </c>
      <c r="V432" s="53">
        <v>10473.3727734684</v>
      </c>
      <c r="W432" s="53">
        <v>351.85807120800001</v>
      </c>
      <c r="X432" s="53">
        <v>4040.67407989501</v>
      </c>
      <c r="Z432" s="55">
        <v>0.66213960000000005</v>
      </c>
      <c r="AA432" s="55">
        <v>6.3389399999999999E-2</v>
      </c>
      <c r="AB432" s="55">
        <v>9.5749299999999996E-2</v>
      </c>
      <c r="AC432" s="55">
        <v>0</v>
      </c>
      <c r="AD432" s="55">
        <v>0</v>
      </c>
      <c r="AE432" s="55">
        <v>0</v>
      </c>
      <c r="AF432" s="55">
        <v>0</v>
      </c>
      <c r="AG432" s="55">
        <v>0</v>
      </c>
      <c r="AH432" s="55">
        <v>0</v>
      </c>
      <c r="AI432" s="55">
        <v>0</v>
      </c>
      <c r="AJ432" s="55">
        <v>0</v>
      </c>
      <c r="AK432" s="55">
        <v>0.17872170000000001</v>
      </c>
      <c r="AM432" s="55">
        <v>0.64568130000000001</v>
      </c>
      <c r="AN432" s="55">
        <v>0.16058620000000001</v>
      </c>
      <c r="AO432" s="55">
        <v>7.1000900000000006E-2</v>
      </c>
      <c r="AP432" s="55">
        <v>0</v>
      </c>
      <c r="AQ432" s="55">
        <v>0</v>
      </c>
      <c r="AR432" s="55">
        <v>0</v>
      </c>
      <c r="AS432" s="55">
        <v>0</v>
      </c>
      <c r="AT432" s="55">
        <v>0</v>
      </c>
      <c r="AU432" s="55">
        <v>0</v>
      </c>
      <c r="AV432" s="55">
        <v>0</v>
      </c>
      <c r="AW432" s="55">
        <v>0.12273149999999999</v>
      </c>
      <c r="AX432" s="55">
        <v>0</v>
      </c>
      <c r="AZ432" s="8"/>
    </row>
    <row r="433" spans="2:52" s="12" customFormat="1" ht="12.75" hidden="1" customHeight="1" x14ac:dyDescent="0.15">
      <c r="B433" s="16" t="s">
        <v>167</v>
      </c>
      <c r="C433" s="16" t="s">
        <v>333</v>
      </c>
      <c r="D433" s="16" t="s">
        <v>36</v>
      </c>
      <c r="E433" s="16"/>
      <c r="F433" s="53">
        <v>1678308.11186176</v>
      </c>
      <c r="G433" s="54">
        <v>4.11362302866742</v>
      </c>
      <c r="H433" s="54">
        <v>6.2054140215323601</v>
      </c>
      <c r="I433" s="54">
        <v>1.4872609212457299</v>
      </c>
      <c r="J433" s="54">
        <v>19.900695749906099</v>
      </c>
      <c r="K433" s="54">
        <v>0.87404441142256795</v>
      </c>
      <c r="L433" s="54">
        <v>63.442805239716101</v>
      </c>
      <c r="M433" s="54">
        <v>0.39276320167516598</v>
      </c>
      <c r="O433" s="53">
        <v>12929.788415074299</v>
      </c>
      <c r="P433" s="53">
        <v>8389.4546250104904</v>
      </c>
      <c r="Q433" s="53">
        <v>425803.74274313397</v>
      </c>
      <c r="R433" s="53">
        <v>124611.266811072</v>
      </c>
      <c r="S433" s="53">
        <v>275289.39636820502</v>
      </c>
      <c r="T433" s="53">
        <v>198932.21557718501</v>
      </c>
      <c r="U433" s="53">
        <v>374210.59378892102</v>
      </c>
      <c r="V433" s="53">
        <v>193557.64337384701</v>
      </c>
      <c r="W433" s="53">
        <v>11.388304233551001</v>
      </c>
      <c r="X433" s="53">
        <v>64572.621855080099</v>
      </c>
      <c r="Z433" s="55">
        <v>0</v>
      </c>
      <c r="AA433" s="55">
        <v>0</v>
      </c>
      <c r="AB433" s="55">
        <v>0</v>
      </c>
      <c r="AC433" s="55">
        <v>0.3811467</v>
      </c>
      <c r="AD433" s="55">
        <v>4.0528999999999999E-3</v>
      </c>
      <c r="AE433" s="55">
        <v>0</v>
      </c>
      <c r="AF433" s="55">
        <v>0</v>
      </c>
      <c r="AG433" s="55">
        <v>0</v>
      </c>
      <c r="AH433" s="55">
        <v>0</v>
      </c>
      <c r="AI433" s="55">
        <v>0</v>
      </c>
      <c r="AJ433" s="55">
        <v>0</v>
      </c>
      <c r="AK433" s="55">
        <v>0.61480029999999997</v>
      </c>
      <c r="AM433" s="55">
        <v>0</v>
      </c>
      <c r="AN433" s="55">
        <v>0</v>
      </c>
      <c r="AO433" s="55">
        <v>0</v>
      </c>
      <c r="AP433" s="55">
        <v>0.33744950000000001</v>
      </c>
      <c r="AQ433" s="55">
        <v>0.42990060000000002</v>
      </c>
      <c r="AR433" s="55">
        <v>0</v>
      </c>
      <c r="AS433" s="55">
        <v>0</v>
      </c>
      <c r="AT433" s="55">
        <v>0</v>
      </c>
      <c r="AU433" s="55">
        <v>0</v>
      </c>
      <c r="AV433" s="55">
        <v>0</v>
      </c>
      <c r="AW433" s="55">
        <v>0.23264989999999999</v>
      </c>
      <c r="AX433" s="55">
        <v>0</v>
      </c>
      <c r="AZ433" s="8"/>
    </row>
    <row r="434" spans="2:52" s="12" customFormat="1" ht="12.75" hidden="1" customHeight="1" x14ac:dyDescent="0.15">
      <c r="B434" s="16" t="s">
        <v>168</v>
      </c>
      <c r="C434" s="16" t="s">
        <v>347</v>
      </c>
      <c r="D434" s="16" t="s">
        <v>36</v>
      </c>
      <c r="E434" s="16"/>
      <c r="F434" s="53">
        <v>436404.02786684001</v>
      </c>
      <c r="G434" s="54">
        <v>8.0807341339628405</v>
      </c>
      <c r="H434" s="54">
        <v>5.2281835204286402</v>
      </c>
      <c r="I434" s="54">
        <v>1.1520222041930599</v>
      </c>
      <c r="J434" s="54">
        <v>19.164600650939299</v>
      </c>
      <c r="K434" s="54">
        <v>1.1292988427930899</v>
      </c>
      <c r="L434" s="54">
        <v>64.8834996521487</v>
      </c>
      <c r="M434" s="54">
        <v>0.34853739145835499</v>
      </c>
      <c r="O434" s="53">
        <v>4326.3207473754801</v>
      </c>
      <c r="P434" s="53">
        <v>9098.4788746833801</v>
      </c>
      <c r="Q434" s="53">
        <v>18217.994140565301</v>
      </c>
      <c r="R434" s="53">
        <v>146079.47744458899</v>
      </c>
      <c r="S434" s="53">
        <v>8827.0031769871694</v>
      </c>
      <c r="T434" s="53">
        <v>157127.20326489201</v>
      </c>
      <c r="U434" s="53">
        <v>78978.378599941701</v>
      </c>
      <c r="V434" s="53">
        <v>13315.4282706379</v>
      </c>
      <c r="W434" s="53">
        <v>0</v>
      </c>
      <c r="X434" s="53">
        <v>433.74334716796801</v>
      </c>
      <c r="Z434" s="55">
        <v>0</v>
      </c>
      <c r="AA434" s="55">
        <v>0</v>
      </c>
      <c r="AB434" s="55">
        <v>0</v>
      </c>
      <c r="AC434" s="55">
        <v>0.31943470000000002</v>
      </c>
      <c r="AD434" s="55">
        <v>0.51188299999999998</v>
      </c>
      <c r="AE434" s="55">
        <v>0</v>
      </c>
      <c r="AF434" s="55">
        <v>6.4618200000000001E-2</v>
      </c>
      <c r="AG434" s="55">
        <v>0</v>
      </c>
      <c r="AH434" s="55">
        <v>0</v>
      </c>
      <c r="AI434" s="55">
        <v>0</v>
      </c>
      <c r="AJ434" s="55">
        <v>0</v>
      </c>
      <c r="AK434" s="55">
        <v>0.10406410000000001</v>
      </c>
      <c r="AM434" s="55">
        <v>0</v>
      </c>
      <c r="AN434" s="55">
        <v>0</v>
      </c>
      <c r="AO434" s="55">
        <v>0</v>
      </c>
      <c r="AP434" s="55">
        <v>9.8753499999999994E-2</v>
      </c>
      <c r="AQ434" s="55">
        <v>0.84192630000000002</v>
      </c>
      <c r="AR434" s="55">
        <v>0</v>
      </c>
      <c r="AS434" s="55">
        <v>1.7337100000000001E-2</v>
      </c>
      <c r="AT434" s="55">
        <v>0</v>
      </c>
      <c r="AU434" s="55">
        <v>0</v>
      </c>
      <c r="AV434" s="55">
        <v>0</v>
      </c>
      <c r="AW434" s="55">
        <v>4.1982999999999999E-2</v>
      </c>
      <c r="AX434" s="55">
        <v>0</v>
      </c>
      <c r="AZ434" s="8"/>
    </row>
    <row r="435" spans="2:52" s="12" customFormat="1" ht="12.75" hidden="1" customHeight="1" x14ac:dyDescent="0.15">
      <c r="B435" s="16" t="s">
        <v>169</v>
      </c>
      <c r="C435" s="16" t="s">
        <v>337</v>
      </c>
      <c r="D435" s="16" t="s">
        <v>33</v>
      </c>
      <c r="E435" s="16" t="s">
        <v>42</v>
      </c>
      <c r="F435" s="53">
        <v>69399.578008741097</v>
      </c>
      <c r="G435" s="54">
        <v>1.33374850928472E-2</v>
      </c>
      <c r="H435" s="54">
        <v>15.314084476396401</v>
      </c>
      <c r="I435" s="54">
        <v>8.5363119306001494</v>
      </c>
      <c r="J435" s="54">
        <v>66.558478782489203</v>
      </c>
      <c r="K435" s="54">
        <v>1.87093713351086</v>
      </c>
      <c r="L435" s="54">
        <v>0</v>
      </c>
      <c r="M435" s="54">
        <v>2.63910241637653</v>
      </c>
      <c r="O435" s="53">
        <v>1675.7562995850999</v>
      </c>
      <c r="P435" s="53">
        <v>9304.4614460468292</v>
      </c>
      <c r="Q435" s="53">
        <v>7074.9064102172797</v>
      </c>
      <c r="R435" s="53">
        <v>16873.030017912301</v>
      </c>
      <c r="S435" s="53">
        <v>197.072180390357</v>
      </c>
      <c r="T435" s="53">
        <v>17550.820834517399</v>
      </c>
      <c r="U435" s="53">
        <v>15712.0208646953</v>
      </c>
      <c r="V435" s="53">
        <v>0</v>
      </c>
      <c r="W435" s="53">
        <v>9.7214154899120295</v>
      </c>
      <c r="X435" s="53">
        <v>1001.7885398864699</v>
      </c>
      <c r="Z435" s="55">
        <v>0</v>
      </c>
      <c r="AA435" s="55">
        <v>0</v>
      </c>
      <c r="AB435" s="55">
        <v>0</v>
      </c>
      <c r="AC435" s="55">
        <v>0</v>
      </c>
      <c r="AD435" s="55">
        <v>0</v>
      </c>
      <c r="AE435" s="55">
        <v>1</v>
      </c>
      <c r="AF435" s="55">
        <v>0</v>
      </c>
      <c r="AG435" s="55">
        <v>0</v>
      </c>
      <c r="AH435" s="55">
        <v>0</v>
      </c>
      <c r="AI435" s="55">
        <v>0</v>
      </c>
      <c r="AJ435" s="55">
        <v>0</v>
      </c>
      <c r="AK435" s="55">
        <v>0</v>
      </c>
      <c r="AM435" s="55">
        <v>0</v>
      </c>
      <c r="AN435" s="55">
        <v>0</v>
      </c>
      <c r="AO435" s="55">
        <v>0</v>
      </c>
      <c r="AP435" s="55">
        <v>0</v>
      </c>
      <c r="AQ435" s="55">
        <v>0</v>
      </c>
      <c r="AR435" s="55">
        <v>1</v>
      </c>
      <c r="AS435" s="55">
        <v>0</v>
      </c>
      <c r="AT435" s="55">
        <v>0</v>
      </c>
      <c r="AU435" s="55">
        <v>0</v>
      </c>
      <c r="AV435" s="55">
        <v>0</v>
      </c>
      <c r="AW435" s="55">
        <v>0</v>
      </c>
      <c r="AX435" s="55">
        <v>0</v>
      </c>
      <c r="AZ435" s="8"/>
    </row>
    <row r="436" spans="2:52" s="12" customFormat="1" ht="12.75" hidden="1" customHeight="1" x14ac:dyDescent="0.15">
      <c r="B436" s="16" t="s">
        <v>170</v>
      </c>
      <c r="C436" s="16" t="s">
        <v>347</v>
      </c>
      <c r="D436" s="16" t="s">
        <v>36</v>
      </c>
      <c r="E436" s="16"/>
      <c r="F436" s="53">
        <v>20793.9208139777</v>
      </c>
      <c r="G436" s="54">
        <v>8.0166870843315507</v>
      </c>
      <c r="H436" s="54">
        <v>12.1162722989569</v>
      </c>
      <c r="I436" s="54">
        <v>6.4319733903310601</v>
      </c>
      <c r="J436" s="54">
        <v>17.921112564415001</v>
      </c>
      <c r="K436" s="54">
        <v>4.4942132892075497</v>
      </c>
      <c r="L436" s="54">
        <v>47.718850737573099</v>
      </c>
      <c r="M436" s="54">
        <v>1.3737367845967901</v>
      </c>
      <c r="O436" s="53">
        <v>65.390060424804602</v>
      </c>
      <c r="P436" s="53">
        <v>0</v>
      </c>
      <c r="Q436" s="53">
        <v>10020.3621321916</v>
      </c>
      <c r="R436" s="53">
        <v>75.018921852111802</v>
      </c>
      <c r="S436" s="53">
        <v>2357.6570566892601</v>
      </c>
      <c r="T436" s="53">
        <v>806.97504544258095</v>
      </c>
      <c r="U436" s="53">
        <v>7230.2870965003904</v>
      </c>
      <c r="V436" s="53">
        <v>0.74780029058456399</v>
      </c>
      <c r="W436" s="53">
        <v>0</v>
      </c>
      <c r="X436" s="53">
        <v>237.482700586318</v>
      </c>
      <c r="Z436" s="55">
        <v>0</v>
      </c>
      <c r="AA436" s="55">
        <v>0</v>
      </c>
      <c r="AB436" s="55">
        <v>0</v>
      </c>
      <c r="AC436" s="55">
        <v>0.2281369</v>
      </c>
      <c r="AD436" s="55">
        <v>0.1323194</v>
      </c>
      <c r="AE436" s="55">
        <v>0</v>
      </c>
      <c r="AF436" s="55">
        <v>0.63954370000000005</v>
      </c>
      <c r="AG436" s="55">
        <v>0</v>
      </c>
      <c r="AH436" s="55">
        <v>0</v>
      </c>
      <c r="AI436" s="55">
        <v>0</v>
      </c>
      <c r="AJ436" s="55">
        <v>0</v>
      </c>
      <c r="AK436" s="55">
        <v>0</v>
      </c>
      <c r="AM436" s="55">
        <v>0</v>
      </c>
      <c r="AN436" s="55">
        <v>0</v>
      </c>
      <c r="AO436" s="55">
        <v>0</v>
      </c>
      <c r="AP436" s="55">
        <v>0.2085004</v>
      </c>
      <c r="AQ436" s="55">
        <v>0.4049719</v>
      </c>
      <c r="AR436" s="55">
        <v>0</v>
      </c>
      <c r="AS436" s="55">
        <v>0.38652769999999997</v>
      </c>
      <c r="AT436" s="55">
        <v>0</v>
      </c>
      <c r="AU436" s="55">
        <v>0</v>
      </c>
      <c r="AV436" s="55">
        <v>0</v>
      </c>
      <c r="AW436" s="55">
        <v>0</v>
      </c>
      <c r="AX436" s="55">
        <v>0</v>
      </c>
      <c r="AZ436" s="8"/>
    </row>
    <row r="437" spans="2:52" s="12" customFormat="1" ht="12.75" hidden="1" customHeight="1" x14ac:dyDescent="0.15">
      <c r="B437" s="16" t="s">
        <v>171</v>
      </c>
      <c r="C437" s="16" t="s">
        <v>335</v>
      </c>
      <c r="D437" s="16" t="s">
        <v>33</v>
      </c>
      <c r="E437" s="16" t="s">
        <v>42</v>
      </c>
      <c r="F437" s="53">
        <v>300854.05188023997</v>
      </c>
      <c r="G437" s="54">
        <v>12.540100424504001</v>
      </c>
      <c r="H437" s="54">
        <v>23.9869160774854</v>
      </c>
      <c r="I437" s="54">
        <v>31.105134086690001</v>
      </c>
      <c r="J437" s="54">
        <v>23.727256776725898</v>
      </c>
      <c r="K437" s="54">
        <v>4.3813515380789996</v>
      </c>
      <c r="L437" s="54">
        <v>0.78704114434977601</v>
      </c>
      <c r="M437" s="54">
        <v>1.5810865678247299</v>
      </c>
      <c r="O437" s="53">
        <v>18546.795340478398</v>
      </c>
      <c r="P437" s="53">
        <v>8583.12891060113</v>
      </c>
      <c r="Q437" s="53">
        <v>86150.608262896494</v>
      </c>
      <c r="R437" s="53">
        <v>20787.684051394401</v>
      </c>
      <c r="S437" s="53">
        <v>62430.5938566923</v>
      </c>
      <c r="T437" s="53">
        <v>20911.871743440599</v>
      </c>
      <c r="U437" s="53">
        <v>42773.938647806601</v>
      </c>
      <c r="V437" s="53">
        <v>39447.274229049603</v>
      </c>
      <c r="W437" s="53">
        <v>73.791878163814502</v>
      </c>
      <c r="X437" s="53">
        <v>1148.3649597167901</v>
      </c>
      <c r="Z437" s="55">
        <v>0</v>
      </c>
      <c r="AA437" s="55">
        <v>0</v>
      </c>
      <c r="AB437" s="55">
        <v>0</v>
      </c>
      <c r="AC437" s="55">
        <v>0</v>
      </c>
      <c r="AD437" s="55">
        <v>0</v>
      </c>
      <c r="AE437" s="55">
        <v>0.39324360000000003</v>
      </c>
      <c r="AF437" s="55">
        <v>0.59341730000000004</v>
      </c>
      <c r="AG437" s="55">
        <v>0</v>
      </c>
      <c r="AH437" s="55">
        <v>0</v>
      </c>
      <c r="AI437" s="55">
        <v>0</v>
      </c>
      <c r="AJ437" s="55">
        <v>0</v>
      </c>
      <c r="AK437" s="55">
        <v>1.33391E-2</v>
      </c>
      <c r="AM437" s="55">
        <v>0</v>
      </c>
      <c r="AN437" s="55">
        <v>0</v>
      </c>
      <c r="AO437" s="55">
        <v>0</v>
      </c>
      <c r="AP437" s="55">
        <v>0</v>
      </c>
      <c r="AQ437" s="55">
        <v>0</v>
      </c>
      <c r="AR437" s="55">
        <v>0.4010087</v>
      </c>
      <c r="AS437" s="55">
        <v>0.56836310000000001</v>
      </c>
      <c r="AT437" s="55">
        <v>0</v>
      </c>
      <c r="AU437" s="55">
        <v>0</v>
      </c>
      <c r="AV437" s="55">
        <v>0</v>
      </c>
      <c r="AW437" s="55">
        <v>3.0628200000000001E-2</v>
      </c>
      <c r="AX437" s="55">
        <v>0</v>
      </c>
      <c r="AZ437" s="8"/>
    </row>
    <row r="438" spans="2:52" s="12" customFormat="1" ht="12.75" hidden="1" customHeight="1" x14ac:dyDescent="0.15">
      <c r="B438" s="16" t="s">
        <v>172</v>
      </c>
      <c r="C438" s="16" t="s">
        <v>340</v>
      </c>
      <c r="D438" s="16" t="s">
        <v>37</v>
      </c>
      <c r="E438" s="16"/>
      <c r="F438" s="53">
        <v>11084.9558963775</v>
      </c>
      <c r="G438" s="54">
        <v>1.96233447273313</v>
      </c>
      <c r="H438" s="54">
        <v>22.7446923171217</v>
      </c>
      <c r="I438" s="54">
        <v>29.009204850883702</v>
      </c>
      <c r="J438" s="54">
        <v>30.322367001699401</v>
      </c>
      <c r="K438" s="54">
        <v>3.8921430930330501</v>
      </c>
      <c r="L438" s="54">
        <v>0.11171861582121501</v>
      </c>
      <c r="M438" s="54">
        <v>4.3858276312172899</v>
      </c>
      <c r="O438" s="53">
        <v>0</v>
      </c>
      <c r="P438" s="53">
        <v>8.1811501979827792</v>
      </c>
      <c r="Q438" s="53">
        <v>6624.2716954350399</v>
      </c>
      <c r="R438" s="53">
        <v>742.02027642726898</v>
      </c>
      <c r="S438" s="53">
        <v>1003.98462206125</v>
      </c>
      <c r="T438" s="53">
        <v>294.17185974121003</v>
      </c>
      <c r="U438" s="53">
        <v>2167.0505890846198</v>
      </c>
      <c r="V438" s="53">
        <v>245.27570343017501</v>
      </c>
      <c r="W438" s="53">
        <v>0</v>
      </c>
      <c r="X438" s="53">
        <v>0</v>
      </c>
      <c r="Z438" s="55">
        <v>0</v>
      </c>
      <c r="AA438" s="55">
        <v>0</v>
      </c>
      <c r="AB438" s="55">
        <v>1</v>
      </c>
      <c r="AC438" s="55">
        <v>0</v>
      </c>
      <c r="AD438" s="55">
        <v>0</v>
      </c>
      <c r="AE438" s="55">
        <v>0</v>
      </c>
      <c r="AF438" s="55">
        <v>0</v>
      </c>
      <c r="AG438" s="55">
        <v>0</v>
      </c>
      <c r="AH438" s="55">
        <v>0</v>
      </c>
      <c r="AI438" s="55">
        <v>0</v>
      </c>
      <c r="AJ438" s="55">
        <v>0</v>
      </c>
      <c r="AK438" s="55">
        <v>0</v>
      </c>
      <c r="AM438" s="55">
        <v>0</v>
      </c>
      <c r="AN438" s="55">
        <v>0</v>
      </c>
      <c r="AO438" s="55">
        <v>1</v>
      </c>
      <c r="AP438" s="55">
        <v>0</v>
      </c>
      <c r="AQ438" s="55">
        <v>0</v>
      </c>
      <c r="AR438" s="55">
        <v>0</v>
      </c>
      <c r="AS438" s="55">
        <v>0</v>
      </c>
      <c r="AT438" s="55">
        <v>0</v>
      </c>
      <c r="AU438" s="55">
        <v>0</v>
      </c>
      <c r="AV438" s="55">
        <v>0</v>
      </c>
      <c r="AW438" s="55">
        <v>0</v>
      </c>
      <c r="AX438" s="55">
        <v>0</v>
      </c>
      <c r="AZ438" s="8"/>
    </row>
    <row r="439" spans="2:52" s="12" customFormat="1" ht="12.75" hidden="1" customHeight="1" x14ac:dyDescent="0.15">
      <c r="B439" s="16" t="s">
        <v>173</v>
      </c>
      <c r="C439" s="16" t="s">
        <v>352</v>
      </c>
      <c r="D439" s="16" t="s">
        <v>33</v>
      </c>
      <c r="E439" s="16"/>
      <c r="F439" s="53">
        <v>373362.961593866</v>
      </c>
      <c r="G439" s="54">
        <v>7.7974084797536003</v>
      </c>
      <c r="H439" s="54">
        <v>4.6832265935091399</v>
      </c>
      <c r="I439" s="54">
        <v>65.3025699680489</v>
      </c>
      <c r="J439" s="54">
        <v>10.075640485956701</v>
      </c>
      <c r="K439" s="54">
        <v>4.8670984282365</v>
      </c>
      <c r="L439" s="54">
        <v>6.1749127917351598E-2</v>
      </c>
      <c r="M439" s="54">
        <v>2.0081325503457998</v>
      </c>
      <c r="O439" s="53">
        <v>2531.05870860815</v>
      </c>
      <c r="P439" s="53">
        <v>7610.4577600955899</v>
      </c>
      <c r="Q439" s="53">
        <v>154602.16259616599</v>
      </c>
      <c r="R439" s="53">
        <v>17650.9215812683</v>
      </c>
      <c r="S439" s="53">
        <v>94936.554828941793</v>
      </c>
      <c r="T439" s="53">
        <v>26783.427467465401</v>
      </c>
      <c r="U439" s="53">
        <v>55658.062409043298</v>
      </c>
      <c r="V439" s="53">
        <v>13417.7085732221</v>
      </c>
      <c r="W439" s="53">
        <v>33.838259875774298</v>
      </c>
      <c r="X439" s="53">
        <v>138.76940917968699</v>
      </c>
      <c r="Z439" s="55">
        <v>0</v>
      </c>
      <c r="AA439" s="55">
        <v>0</v>
      </c>
      <c r="AB439" s="55">
        <v>0</v>
      </c>
      <c r="AC439" s="55">
        <v>0</v>
      </c>
      <c r="AD439" s="55">
        <v>0</v>
      </c>
      <c r="AE439" s="55">
        <v>0.5755941</v>
      </c>
      <c r="AF439" s="55">
        <v>0</v>
      </c>
      <c r="AG439" s="55">
        <v>0</v>
      </c>
      <c r="AH439" s="55">
        <v>0.4244058</v>
      </c>
      <c r="AI439" s="55">
        <v>0</v>
      </c>
      <c r="AJ439" s="55">
        <v>0</v>
      </c>
      <c r="AK439" s="55">
        <v>0</v>
      </c>
      <c r="AM439" s="55">
        <v>0</v>
      </c>
      <c r="AN439" s="55">
        <v>0</v>
      </c>
      <c r="AO439" s="55">
        <v>0</v>
      </c>
      <c r="AP439" s="55">
        <v>0</v>
      </c>
      <c r="AQ439" s="55">
        <v>0</v>
      </c>
      <c r="AR439" s="55">
        <v>0.57006089999999998</v>
      </c>
      <c r="AS439" s="55">
        <v>0</v>
      </c>
      <c r="AT439" s="55">
        <v>0</v>
      </c>
      <c r="AU439" s="55">
        <v>0</v>
      </c>
      <c r="AV439" s="55">
        <v>0.42993910000000002</v>
      </c>
      <c r="AW439" s="55">
        <v>0</v>
      </c>
      <c r="AX439" s="55">
        <v>0</v>
      </c>
      <c r="AZ439" s="8"/>
    </row>
    <row r="440" spans="2:52" s="12" customFormat="1" ht="12.75" hidden="1" customHeight="1" x14ac:dyDescent="0.15">
      <c r="B440" s="16" t="s">
        <v>174</v>
      </c>
      <c r="C440" s="16" t="s">
        <v>347</v>
      </c>
      <c r="D440" s="16" t="s">
        <v>36</v>
      </c>
      <c r="E440" s="16"/>
      <c r="F440" s="53">
        <v>89214.139845311598</v>
      </c>
      <c r="G440" s="54">
        <v>0.82908552003857605</v>
      </c>
      <c r="H440" s="54">
        <v>2.37106448845363</v>
      </c>
      <c r="I440" s="54">
        <v>0.32490212236739702</v>
      </c>
      <c r="J440" s="54">
        <v>7.8222690976449298</v>
      </c>
      <c r="K440" s="54">
        <v>1.00189825911625</v>
      </c>
      <c r="L440" s="54">
        <v>87.302581359259094</v>
      </c>
      <c r="M440" s="54">
        <v>0.298706104043442</v>
      </c>
      <c r="O440" s="53">
        <v>8.0795307159423793</v>
      </c>
      <c r="P440" s="53">
        <v>0</v>
      </c>
      <c r="Q440" s="53">
        <v>8643.0513930916695</v>
      </c>
      <c r="R440" s="53">
        <v>7531.3250122070303</v>
      </c>
      <c r="S440" s="53">
        <v>7084.5698909759503</v>
      </c>
      <c r="T440" s="53">
        <v>25265.5660737752</v>
      </c>
      <c r="U440" s="53">
        <v>37077.459811687397</v>
      </c>
      <c r="V440" s="53">
        <v>2858.9903974532999</v>
      </c>
      <c r="W440" s="53">
        <v>0</v>
      </c>
      <c r="X440" s="53">
        <v>745.09773540496803</v>
      </c>
      <c r="Z440" s="55">
        <v>0</v>
      </c>
      <c r="AA440" s="55">
        <v>0</v>
      </c>
      <c r="AB440" s="55">
        <v>0</v>
      </c>
      <c r="AC440" s="55">
        <v>0.26107219999999998</v>
      </c>
      <c r="AD440" s="55">
        <v>5.5944000000000002E-3</v>
      </c>
      <c r="AE440" s="55">
        <v>0</v>
      </c>
      <c r="AF440" s="55">
        <v>0.73333329999999997</v>
      </c>
      <c r="AG440" s="55">
        <v>0</v>
      </c>
      <c r="AH440" s="55">
        <v>0</v>
      </c>
      <c r="AI440" s="55">
        <v>0</v>
      </c>
      <c r="AJ440" s="55">
        <v>0</v>
      </c>
      <c r="AK440" s="55">
        <v>0</v>
      </c>
      <c r="AM440" s="55">
        <v>0</v>
      </c>
      <c r="AN440" s="55">
        <v>0</v>
      </c>
      <c r="AO440" s="55">
        <v>0</v>
      </c>
      <c r="AP440" s="55">
        <v>0.16769149999999999</v>
      </c>
      <c r="AQ440" s="55">
        <v>0.75600889999999998</v>
      </c>
      <c r="AR440" s="55">
        <v>0</v>
      </c>
      <c r="AS440" s="55">
        <v>7.6299599999999995E-2</v>
      </c>
      <c r="AT440" s="55">
        <v>0</v>
      </c>
      <c r="AU440" s="55">
        <v>0</v>
      </c>
      <c r="AV440" s="55">
        <v>0</v>
      </c>
      <c r="AW440" s="55">
        <v>0</v>
      </c>
      <c r="AX440" s="55">
        <v>0</v>
      </c>
      <c r="AZ440" s="8"/>
    </row>
    <row r="441" spans="2:52" s="12" customFormat="1" ht="12.75" hidden="1" customHeight="1" x14ac:dyDescent="0.15">
      <c r="B441" s="16" t="s">
        <v>175</v>
      </c>
      <c r="C441" s="16" t="s">
        <v>343</v>
      </c>
      <c r="D441" s="16" t="s">
        <v>34</v>
      </c>
      <c r="E441" s="16"/>
      <c r="F441" s="53">
        <v>2828804.00243821</v>
      </c>
      <c r="G441" s="54">
        <v>0.69807401151776105</v>
      </c>
      <c r="H441" s="54">
        <v>9.3276159459936494</v>
      </c>
      <c r="I441" s="54">
        <v>1.20217185397485</v>
      </c>
      <c r="J441" s="54">
        <v>32.5711279137753</v>
      </c>
      <c r="K441" s="54">
        <v>0.25891545496061402</v>
      </c>
      <c r="L441" s="54">
        <v>49.995135846087301</v>
      </c>
      <c r="M441" s="54">
        <v>1.68525502299953</v>
      </c>
      <c r="O441" s="53">
        <v>20684.980902671799</v>
      </c>
      <c r="P441" s="53">
        <v>158890.90622728999</v>
      </c>
      <c r="Q441" s="53">
        <v>74834.276187300595</v>
      </c>
      <c r="R441" s="53">
        <v>1315719.2457258401</v>
      </c>
      <c r="S441" s="53">
        <v>50021.879231333704</v>
      </c>
      <c r="T441" s="53">
        <v>791064.59347540105</v>
      </c>
      <c r="U441" s="53">
        <v>221811.74514073099</v>
      </c>
      <c r="V441" s="53">
        <v>15858.167031705299</v>
      </c>
      <c r="W441" s="53">
        <v>0</v>
      </c>
      <c r="X441" s="53">
        <v>179918.20851594201</v>
      </c>
      <c r="Z441" s="55">
        <v>0</v>
      </c>
      <c r="AA441" s="55">
        <v>0</v>
      </c>
      <c r="AB441" s="55">
        <v>0</v>
      </c>
      <c r="AC441" s="55">
        <v>0.70908269999999995</v>
      </c>
      <c r="AD441" s="55">
        <v>3.1213E-3</v>
      </c>
      <c r="AE441" s="55">
        <v>0</v>
      </c>
      <c r="AF441" s="55">
        <v>0</v>
      </c>
      <c r="AG441" s="55">
        <v>0</v>
      </c>
      <c r="AH441" s="55">
        <v>0.27558830000000001</v>
      </c>
      <c r="AI441" s="55">
        <v>0</v>
      </c>
      <c r="AJ441" s="55">
        <v>0</v>
      </c>
      <c r="AK441" s="55">
        <v>1.22077E-2</v>
      </c>
      <c r="AM441" s="55">
        <v>0</v>
      </c>
      <c r="AN441" s="55">
        <v>0</v>
      </c>
      <c r="AO441" s="55">
        <v>0</v>
      </c>
      <c r="AP441" s="55">
        <v>0.48993130000000001</v>
      </c>
      <c r="AQ441" s="55">
        <v>0.40151170000000003</v>
      </c>
      <c r="AR441" s="55">
        <v>0</v>
      </c>
      <c r="AS441" s="55">
        <v>0</v>
      </c>
      <c r="AT441" s="55">
        <v>0</v>
      </c>
      <c r="AU441" s="55">
        <v>0</v>
      </c>
      <c r="AV441" s="55">
        <v>8.2606700000000005E-2</v>
      </c>
      <c r="AW441" s="55">
        <v>2.5950299999999999E-2</v>
      </c>
      <c r="AX441" s="55">
        <v>0</v>
      </c>
      <c r="AZ441" s="8"/>
    </row>
    <row r="442" spans="2:52" s="12" customFormat="1" ht="12.75" hidden="1" customHeight="1" x14ac:dyDescent="0.15">
      <c r="B442" s="16" t="s">
        <v>176</v>
      </c>
      <c r="C442" s="16" t="s">
        <v>346</v>
      </c>
      <c r="D442" s="16" t="s">
        <v>36</v>
      </c>
      <c r="E442" s="16"/>
      <c r="F442" s="53">
        <v>585520.48567807605</v>
      </c>
      <c r="G442" s="54">
        <v>0.175805183228982</v>
      </c>
      <c r="H442" s="54">
        <v>8.4550938822206696</v>
      </c>
      <c r="I442" s="54">
        <v>7.6111587685080604</v>
      </c>
      <c r="J442" s="54">
        <v>79.293998685816902</v>
      </c>
      <c r="K442" s="54">
        <v>1.4360746549869301</v>
      </c>
      <c r="L442" s="54">
        <v>0.72152454421739098</v>
      </c>
      <c r="M442" s="54">
        <v>2.2020305463796102</v>
      </c>
      <c r="O442" s="53">
        <v>2909.7540144324298</v>
      </c>
      <c r="P442" s="53">
        <v>49065.417032122597</v>
      </c>
      <c r="Q442" s="53">
        <v>63465.788943290703</v>
      </c>
      <c r="R442" s="53">
        <v>111370.28091669</v>
      </c>
      <c r="S442" s="53">
        <v>12184.363305687901</v>
      </c>
      <c r="T442" s="53">
        <v>169938.15528565599</v>
      </c>
      <c r="U442" s="53">
        <v>161529.50355458201</v>
      </c>
      <c r="V442" s="53">
        <v>3871.3348631858798</v>
      </c>
      <c r="W442" s="53">
        <v>0.85766136646270696</v>
      </c>
      <c r="X442" s="53">
        <v>11185.0301010608</v>
      </c>
      <c r="Z442" s="55">
        <v>0</v>
      </c>
      <c r="AA442" s="55">
        <v>0</v>
      </c>
      <c r="AB442" s="55">
        <v>0.39247359999999998</v>
      </c>
      <c r="AC442" s="55">
        <v>0.18709509999999999</v>
      </c>
      <c r="AD442" s="55">
        <v>0.16842699999999999</v>
      </c>
      <c r="AE442" s="55">
        <v>0</v>
      </c>
      <c r="AF442" s="55">
        <v>0</v>
      </c>
      <c r="AG442" s="55">
        <v>0</v>
      </c>
      <c r="AH442" s="55">
        <v>0</v>
      </c>
      <c r="AI442" s="55">
        <v>0</v>
      </c>
      <c r="AJ442" s="55">
        <v>0</v>
      </c>
      <c r="AK442" s="55">
        <v>0.25200440000000002</v>
      </c>
      <c r="AM442" s="55">
        <v>0</v>
      </c>
      <c r="AN442" s="55">
        <v>0</v>
      </c>
      <c r="AO442" s="55">
        <v>0.49074390000000001</v>
      </c>
      <c r="AP442" s="55">
        <v>0.26151679999999999</v>
      </c>
      <c r="AQ442" s="55">
        <v>0.1508275</v>
      </c>
      <c r="AR442" s="55">
        <v>0</v>
      </c>
      <c r="AS442" s="55">
        <v>0</v>
      </c>
      <c r="AT442" s="55">
        <v>0</v>
      </c>
      <c r="AU442" s="55">
        <v>0</v>
      </c>
      <c r="AV442" s="55">
        <v>0</v>
      </c>
      <c r="AW442" s="55">
        <v>9.6911800000000006E-2</v>
      </c>
      <c r="AX442" s="55">
        <v>0</v>
      </c>
      <c r="AZ442" s="8"/>
    </row>
    <row r="443" spans="2:52" s="12" customFormat="1" ht="12.75" hidden="1" customHeight="1" x14ac:dyDescent="0.15">
      <c r="B443" s="16" t="s">
        <v>177</v>
      </c>
      <c r="C443" s="16" t="s">
        <v>345</v>
      </c>
      <c r="D443" s="16"/>
      <c r="E443" s="16"/>
      <c r="F443" s="53">
        <v>935.40835821628502</v>
      </c>
      <c r="G443" s="54">
        <v>2.7244357033597466</v>
      </c>
      <c r="H443" s="54">
        <v>14.795456781535872</v>
      </c>
      <c r="I443" s="54">
        <v>26.737461173783604</v>
      </c>
      <c r="J443" s="54">
        <v>31.459648098917398</v>
      </c>
      <c r="K443" s="54">
        <v>3.1706402031029732</v>
      </c>
      <c r="L443" s="54">
        <v>0</v>
      </c>
      <c r="M443" s="54">
        <v>3.3012760925361322</v>
      </c>
      <c r="O443" s="53">
        <v>891.58833992481198</v>
      </c>
      <c r="P443" s="53">
        <v>5.1590017080306998</v>
      </c>
      <c r="Q443" s="53">
        <v>0</v>
      </c>
      <c r="R443" s="53">
        <v>7.7276825904846103</v>
      </c>
      <c r="S443" s="53">
        <v>0</v>
      </c>
      <c r="T443" s="53">
        <v>9.4650449752807599</v>
      </c>
      <c r="U443" s="53">
        <v>0</v>
      </c>
      <c r="V443" s="53">
        <v>0</v>
      </c>
      <c r="W443" s="53">
        <v>21.4682890176773</v>
      </c>
      <c r="X443" s="53">
        <v>0</v>
      </c>
      <c r="Z443" s="55">
        <v>0</v>
      </c>
      <c r="AA443" s="55">
        <v>0</v>
      </c>
      <c r="AB443" s="55">
        <v>0</v>
      </c>
      <c r="AC443" s="55">
        <v>0</v>
      </c>
      <c r="AD443" s="55">
        <v>0</v>
      </c>
      <c r="AE443" s="55">
        <v>0</v>
      </c>
      <c r="AF443" s="55">
        <v>0</v>
      </c>
      <c r="AG443" s="55">
        <v>0</v>
      </c>
      <c r="AH443" s="55">
        <v>0</v>
      </c>
      <c r="AI443" s="55">
        <v>0</v>
      </c>
      <c r="AJ443" s="55">
        <v>0</v>
      </c>
      <c r="AK443" s="55">
        <v>0</v>
      </c>
      <c r="AM443" s="55">
        <v>0</v>
      </c>
      <c r="AN443" s="55">
        <v>0</v>
      </c>
      <c r="AO443" s="55">
        <v>0</v>
      </c>
      <c r="AP443" s="55">
        <v>0</v>
      </c>
      <c r="AQ443" s="55">
        <v>0</v>
      </c>
      <c r="AR443" s="55">
        <v>0</v>
      </c>
      <c r="AS443" s="55">
        <v>0</v>
      </c>
      <c r="AT443" s="55">
        <v>0</v>
      </c>
      <c r="AU443" s="55">
        <v>0</v>
      </c>
      <c r="AV443" s="55">
        <v>0</v>
      </c>
      <c r="AW443" s="55">
        <v>0</v>
      </c>
      <c r="AX443" s="55">
        <v>0</v>
      </c>
      <c r="AZ443" s="8"/>
    </row>
    <row r="444" spans="2:52" s="12" customFormat="1" ht="12.75" hidden="1" customHeight="1" x14ac:dyDescent="0.15">
      <c r="B444" s="16" t="s">
        <v>178</v>
      </c>
      <c r="C444" s="16" t="s">
        <v>347</v>
      </c>
      <c r="D444" s="16" t="s">
        <v>36</v>
      </c>
      <c r="E444" s="16"/>
      <c r="F444" s="53">
        <v>17306.700223803498</v>
      </c>
      <c r="G444" s="54">
        <v>0.35199218142309402</v>
      </c>
      <c r="H444" s="54">
        <v>14.795456781535872</v>
      </c>
      <c r="I444" s="54">
        <v>9.2477616953271901E-3</v>
      </c>
      <c r="J444" s="54">
        <v>3.59442908159639</v>
      </c>
      <c r="K444" s="54">
        <v>3.0057634224305199</v>
      </c>
      <c r="L444" s="54">
        <v>88.394460166103599</v>
      </c>
      <c r="M444" s="54">
        <v>1.34787033462225</v>
      </c>
      <c r="O444" s="53">
        <v>0</v>
      </c>
      <c r="P444" s="53">
        <v>748.76546573638905</v>
      </c>
      <c r="Q444" s="53">
        <v>0</v>
      </c>
      <c r="R444" s="53">
        <v>3433.7997297048501</v>
      </c>
      <c r="S444" s="53">
        <v>0</v>
      </c>
      <c r="T444" s="53">
        <v>12181.896419525099</v>
      </c>
      <c r="U444" s="53">
        <v>942.238608837127</v>
      </c>
      <c r="V444" s="53">
        <v>0</v>
      </c>
      <c r="W444" s="53">
        <v>0</v>
      </c>
      <c r="X444" s="53">
        <v>0</v>
      </c>
      <c r="Z444" s="55">
        <v>0</v>
      </c>
      <c r="AA444" s="55">
        <v>0</v>
      </c>
      <c r="AB444" s="55">
        <v>0</v>
      </c>
      <c r="AC444" s="55">
        <v>0</v>
      </c>
      <c r="AD444" s="55">
        <v>0</v>
      </c>
      <c r="AE444" s="55">
        <v>0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0</v>
      </c>
      <c r="AM444" s="55">
        <v>0</v>
      </c>
      <c r="AN444" s="55">
        <v>0</v>
      </c>
      <c r="AO444" s="55">
        <v>0</v>
      </c>
      <c r="AP444" s="55">
        <v>0</v>
      </c>
      <c r="AQ444" s="55">
        <v>1</v>
      </c>
      <c r="AR444" s="55">
        <v>0</v>
      </c>
      <c r="AS444" s="55">
        <v>0</v>
      </c>
      <c r="AT444" s="55">
        <v>0</v>
      </c>
      <c r="AU444" s="55">
        <v>0</v>
      </c>
      <c r="AV444" s="55">
        <v>0</v>
      </c>
      <c r="AW444" s="55">
        <v>0</v>
      </c>
      <c r="AX444" s="55">
        <v>0</v>
      </c>
      <c r="AZ444" s="8"/>
    </row>
    <row r="445" spans="2:52" s="12" customFormat="1" ht="12.75" hidden="1" customHeight="1" x14ac:dyDescent="0.15">
      <c r="B445" s="16" t="s">
        <v>179</v>
      </c>
      <c r="C445" s="16" t="s">
        <v>343</v>
      </c>
      <c r="D445" s="16" t="s">
        <v>34</v>
      </c>
      <c r="E445" s="16"/>
      <c r="F445" s="53">
        <v>198767.53451210199</v>
      </c>
      <c r="G445" s="54">
        <v>5.3513963518182202</v>
      </c>
      <c r="H445" s="54">
        <v>1.90603378554228</v>
      </c>
      <c r="I445" s="54">
        <v>4.2909165710261199</v>
      </c>
      <c r="J445" s="54">
        <v>44.226247372031501</v>
      </c>
      <c r="K445" s="54">
        <v>0.70248323591494599</v>
      </c>
      <c r="L445" s="54">
        <v>40.326500494700902</v>
      </c>
      <c r="M445" s="54">
        <v>3.1964222438466301</v>
      </c>
      <c r="O445" s="53">
        <v>190.728065490722</v>
      </c>
      <c r="P445" s="53">
        <v>0</v>
      </c>
      <c r="Q445" s="53">
        <v>36032.097997128898</v>
      </c>
      <c r="R445" s="53">
        <v>2528.48233759403</v>
      </c>
      <c r="S445" s="53">
        <v>64527.169005989999</v>
      </c>
      <c r="T445" s="53">
        <v>4615.66547715663</v>
      </c>
      <c r="U445" s="53">
        <v>17120.330076873299</v>
      </c>
      <c r="V445" s="53">
        <v>66783.516099750996</v>
      </c>
      <c r="W445" s="53">
        <v>0</v>
      </c>
      <c r="X445" s="53">
        <v>6969.5454521179199</v>
      </c>
      <c r="Z445" s="55">
        <v>0</v>
      </c>
      <c r="AA445" s="55">
        <v>0</v>
      </c>
      <c r="AB445" s="55">
        <v>0</v>
      </c>
      <c r="AC445" s="55">
        <v>6.7899399999999999E-2</v>
      </c>
      <c r="AD445" s="55">
        <v>0</v>
      </c>
      <c r="AE445" s="55">
        <v>0</v>
      </c>
      <c r="AF445" s="55">
        <v>0</v>
      </c>
      <c r="AG445" s="55">
        <v>0</v>
      </c>
      <c r="AH445" s="55">
        <v>0</v>
      </c>
      <c r="AI445" s="55">
        <v>0</v>
      </c>
      <c r="AJ445" s="55">
        <v>0</v>
      </c>
      <c r="AK445" s="55">
        <v>0.93210059999999995</v>
      </c>
      <c r="AM445" s="55">
        <v>0</v>
      </c>
      <c r="AN445" s="55">
        <v>0</v>
      </c>
      <c r="AO445" s="55">
        <v>0</v>
      </c>
      <c r="AP445" s="55">
        <v>0.13160910000000001</v>
      </c>
      <c r="AQ445" s="55">
        <v>0</v>
      </c>
      <c r="AR445" s="55">
        <v>0</v>
      </c>
      <c r="AS445" s="55">
        <v>0</v>
      </c>
      <c r="AT445" s="55">
        <v>0</v>
      </c>
      <c r="AU445" s="55">
        <v>0</v>
      </c>
      <c r="AV445" s="55">
        <v>0</v>
      </c>
      <c r="AW445" s="55">
        <v>0.86839089999999997</v>
      </c>
      <c r="AX445" s="55">
        <v>0</v>
      </c>
      <c r="AZ445" s="8"/>
    </row>
    <row r="446" spans="2:52" s="12" customFormat="1" ht="12.75" hidden="1" customHeight="1" x14ac:dyDescent="0.15">
      <c r="B446" s="16" t="s">
        <v>180</v>
      </c>
      <c r="C446" s="16" t="s">
        <v>351</v>
      </c>
      <c r="D446" s="16" t="s">
        <v>35</v>
      </c>
      <c r="E446" s="16"/>
      <c r="F446" s="53">
        <v>231086.28127342401</v>
      </c>
      <c r="G446" s="54">
        <v>1.2621558487397</v>
      </c>
      <c r="H446" s="54">
        <v>2.96937938435642</v>
      </c>
      <c r="I446" s="54">
        <v>57.159060026714101</v>
      </c>
      <c r="J446" s="54">
        <v>36.951016418486802</v>
      </c>
      <c r="K446" s="54">
        <v>0.81846398078471005</v>
      </c>
      <c r="L446" s="54">
        <v>0.63869712086000796</v>
      </c>
      <c r="M446" s="54">
        <v>0.20122722335447801</v>
      </c>
      <c r="O446" s="53">
        <v>163.06652832031199</v>
      </c>
      <c r="P446" s="53">
        <v>28.805698394775298</v>
      </c>
      <c r="Q446" s="53">
        <v>65706.600887894601</v>
      </c>
      <c r="R446" s="53">
        <v>12677.3780156373</v>
      </c>
      <c r="S446" s="53">
        <v>100675.92753452</v>
      </c>
      <c r="T446" s="53">
        <v>21828.0921102762</v>
      </c>
      <c r="U446" s="53">
        <v>24574.689058542201</v>
      </c>
      <c r="V446" s="53">
        <v>5431.7214398384003</v>
      </c>
      <c r="W446" s="53">
        <v>0</v>
      </c>
      <c r="X446" s="53">
        <v>0</v>
      </c>
      <c r="Z446" s="55">
        <v>0</v>
      </c>
      <c r="AA446" s="55">
        <v>0.1485494</v>
      </c>
      <c r="AB446" s="55">
        <v>0.31635970000000002</v>
      </c>
      <c r="AC446" s="55">
        <v>0</v>
      </c>
      <c r="AD446" s="55">
        <v>0</v>
      </c>
      <c r="AE446" s="55">
        <v>0</v>
      </c>
      <c r="AF446" s="55">
        <v>0</v>
      </c>
      <c r="AG446" s="55">
        <v>0.53509090000000004</v>
      </c>
      <c r="AH446" s="55">
        <v>0</v>
      </c>
      <c r="AI446" s="55">
        <v>0</v>
      </c>
      <c r="AJ446" s="55">
        <v>0</v>
      </c>
      <c r="AK446" s="55">
        <v>0</v>
      </c>
      <c r="AM446" s="55">
        <v>0</v>
      </c>
      <c r="AN446" s="55">
        <v>6.5353800000000004E-2</v>
      </c>
      <c r="AO446" s="55">
        <v>0.33813029999999999</v>
      </c>
      <c r="AP446" s="55">
        <v>0</v>
      </c>
      <c r="AQ446" s="55">
        <v>0</v>
      </c>
      <c r="AR446" s="55">
        <v>0</v>
      </c>
      <c r="AS446" s="55">
        <v>0</v>
      </c>
      <c r="AT446" s="55">
        <v>0.59651589999999999</v>
      </c>
      <c r="AU446" s="55">
        <v>0</v>
      </c>
      <c r="AV446" s="55">
        <v>0</v>
      </c>
      <c r="AW446" s="55">
        <v>0</v>
      </c>
      <c r="AX446" s="55">
        <v>0</v>
      </c>
      <c r="AZ446" s="8"/>
    </row>
    <row r="447" spans="2:52" s="12" customFormat="1" ht="12.75" hidden="1" customHeight="1" x14ac:dyDescent="0.15">
      <c r="B447" s="16" t="s">
        <v>181</v>
      </c>
      <c r="C447" s="16" t="s">
        <v>337</v>
      </c>
      <c r="D447" s="16" t="s">
        <v>34</v>
      </c>
      <c r="E447" s="16" t="s">
        <v>42</v>
      </c>
      <c r="F447" s="53">
        <v>64081.662000208999</v>
      </c>
      <c r="G447" s="54">
        <v>1.87857981704561E-2</v>
      </c>
      <c r="H447" s="54">
        <v>15.8932621150592</v>
      </c>
      <c r="I447" s="54">
        <v>45.0002252265555</v>
      </c>
      <c r="J447" s="54">
        <v>35.5546783347909</v>
      </c>
      <c r="K447" s="54">
        <v>1.40464824558671</v>
      </c>
      <c r="L447" s="54">
        <v>0</v>
      </c>
      <c r="M447" s="54">
        <v>0.90623804256081697</v>
      </c>
      <c r="O447" s="53">
        <v>4.66324615478515</v>
      </c>
      <c r="P447" s="53">
        <v>672.03420302271797</v>
      </c>
      <c r="Q447" s="53">
        <v>0</v>
      </c>
      <c r="R447" s="53">
        <v>50372.139745592998</v>
      </c>
      <c r="S447" s="53">
        <v>0</v>
      </c>
      <c r="T447" s="53">
        <v>12659.644160449499</v>
      </c>
      <c r="U447" s="53">
        <v>279.15120315551701</v>
      </c>
      <c r="V447" s="53">
        <v>0</v>
      </c>
      <c r="W447" s="53">
        <v>0</v>
      </c>
      <c r="X447" s="53">
        <v>94.029441833496094</v>
      </c>
      <c r="Z447" s="55">
        <v>0</v>
      </c>
      <c r="AA447" s="55">
        <v>0</v>
      </c>
      <c r="AB447" s="55">
        <v>0</v>
      </c>
      <c r="AC447" s="55">
        <v>0</v>
      </c>
      <c r="AD447" s="55">
        <v>0</v>
      </c>
      <c r="AE447" s="55">
        <v>2.3230799999999999E-2</v>
      </c>
      <c r="AF447" s="55">
        <v>0</v>
      </c>
      <c r="AG447" s="55">
        <v>0</v>
      </c>
      <c r="AH447" s="55">
        <v>0.9767692</v>
      </c>
      <c r="AI447" s="55">
        <v>0</v>
      </c>
      <c r="AJ447" s="55">
        <v>0</v>
      </c>
      <c r="AK447" s="55">
        <v>0</v>
      </c>
      <c r="AM447" s="55">
        <v>0</v>
      </c>
      <c r="AN447" s="55">
        <v>0</v>
      </c>
      <c r="AO447" s="55">
        <v>0</v>
      </c>
      <c r="AP447" s="55">
        <v>0</v>
      </c>
      <c r="AQ447" s="55">
        <v>0</v>
      </c>
      <c r="AR447" s="55">
        <v>0.1631177</v>
      </c>
      <c r="AS447" s="55">
        <v>0</v>
      </c>
      <c r="AT447" s="55">
        <v>0</v>
      </c>
      <c r="AU447" s="55">
        <v>0</v>
      </c>
      <c r="AV447" s="55">
        <v>0.83688229999999997</v>
      </c>
      <c r="AW447" s="55">
        <v>0</v>
      </c>
      <c r="AX447" s="55">
        <v>0</v>
      </c>
      <c r="AZ447" s="8"/>
    </row>
    <row r="448" spans="2:52" s="12" customFormat="1" ht="12.75" hidden="1" customHeight="1" x14ac:dyDescent="0.15">
      <c r="B448" s="16" t="s">
        <v>182</v>
      </c>
      <c r="C448" s="16" t="s">
        <v>347</v>
      </c>
      <c r="D448" s="16" t="s">
        <v>36</v>
      </c>
      <c r="E448" s="16"/>
      <c r="F448" s="53">
        <v>10139.923343181599</v>
      </c>
      <c r="G448" s="54">
        <v>10.5374907069773</v>
      </c>
      <c r="H448" s="54">
        <v>20.371223430232899</v>
      </c>
      <c r="I448" s="54">
        <v>3.6839993847864898</v>
      </c>
      <c r="J448" s="54">
        <v>52.855756727945703</v>
      </c>
      <c r="K448" s="54">
        <v>5.0698949892332603</v>
      </c>
      <c r="L448" s="54">
        <v>4.5574618245877003</v>
      </c>
      <c r="M448" s="54">
        <v>0.980821867816556</v>
      </c>
      <c r="O448" s="53">
        <v>0</v>
      </c>
      <c r="P448" s="53">
        <v>0</v>
      </c>
      <c r="Q448" s="53">
        <v>1689.4479304552001</v>
      </c>
      <c r="R448" s="53">
        <v>6.3595566749572701</v>
      </c>
      <c r="S448" s="53">
        <v>4909.8144532442002</v>
      </c>
      <c r="T448" s="53">
        <v>413.34302330016999</v>
      </c>
      <c r="U448" s="53">
        <v>550.429991841316</v>
      </c>
      <c r="V448" s="53">
        <v>2568.39933931827</v>
      </c>
      <c r="W448" s="53">
        <v>2.1290483474731401</v>
      </c>
      <c r="X448" s="53">
        <v>0</v>
      </c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1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1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Z448" s="8"/>
    </row>
    <row r="449" spans="2:52" s="12" customFormat="1" ht="12.75" hidden="1" customHeight="1" x14ac:dyDescent="0.15">
      <c r="B449" s="16" t="s">
        <v>183</v>
      </c>
      <c r="C449" s="16" t="s">
        <v>348</v>
      </c>
      <c r="D449" s="16" t="s">
        <v>36</v>
      </c>
      <c r="E449" s="16"/>
      <c r="F449" s="53">
        <v>30499.235083997199</v>
      </c>
      <c r="G449" s="54">
        <v>7.1276422546530396E-2</v>
      </c>
      <c r="H449" s="54">
        <v>10.9509902564621</v>
      </c>
      <c r="I449" s="54">
        <v>0.97476071856169699</v>
      </c>
      <c r="J449" s="54">
        <v>85.996571061575494</v>
      </c>
      <c r="K449" s="54">
        <v>2.0064016109921901</v>
      </c>
      <c r="L449" s="54">
        <v>0</v>
      </c>
      <c r="M449" s="54">
        <v>3.3012760925361322</v>
      </c>
      <c r="O449" s="53">
        <v>0</v>
      </c>
      <c r="P449" s="53">
        <v>0</v>
      </c>
      <c r="Q449" s="53">
        <v>3269.9842813610999</v>
      </c>
      <c r="R449" s="53">
        <v>0</v>
      </c>
      <c r="S449" s="53">
        <v>4931.0852819681104</v>
      </c>
      <c r="T449" s="53">
        <v>0</v>
      </c>
      <c r="U449" s="53">
        <v>0.743979632854461</v>
      </c>
      <c r="V449" s="53">
        <v>22297.421541035099</v>
      </c>
      <c r="W449" s="53">
        <v>0</v>
      </c>
      <c r="X449" s="53">
        <v>0</v>
      </c>
      <c r="Z449" s="55">
        <v>0</v>
      </c>
      <c r="AA449" s="55">
        <v>0</v>
      </c>
      <c r="AB449" s="55">
        <v>0</v>
      </c>
      <c r="AC449" s="55">
        <v>0</v>
      </c>
      <c r="AD449" s="55">
        <v>0</v>
      </c>
      <c r="AE449" s="55">
        <v>0.9479438</v>
      </c>
      <c r="AF449" s="55">
        <v>0</v>
      </c>
      <c r="AG449" s="55">
        <v>5.2056199999999997E-2</v>
      </c>
      <c r="AH449" s="55">
        <v>0</v>
      </c>
      <c r="AI449" s="55">
        <v>0</v>
      </c>
      <c r="AJ449" s="55">
        <v>0</v>
      </c>
      <c r="AK449" s="55">
        <v>0</v>
      </c>
      <c r="AM449" s="55">
        <v>0</v>
      </c>
      <c r="AN449" s="55">
        <v>0</v>
      </c>
      <c r="AO449" s="55">
        <v>0</v>
      </c>
      <c r="AP449" s="55">
        <v>0</v>
      </c>
      <c r="AQ449" s="55">
        <v>0</v>
      </c>
      <c r="AR449" s="55">
        <v>0.98933550000000003</v>
      </c>
      <c r="AS449" s="55">
        <v>0</v>
      </c>
      <c r="AT449" s="55">
        <v>1.06645E-2</v>
      </c>
      <c r="AU449" s="55">
        <v>0</v>
      </c>
      <c r="AV449" s="55">
        <v>0</v>
      </c>
      <c r="AW449" s="55">
        <v>0</v>
      </c>
      <c r="AX449" s="55">
        <v>0</v>
      </c>
      <c r="AZ449" s="8"/>
    </row>
    <row r="450" spans="2:52" s="12" customFormat="1" ht="12.75" hidden="1" customHeight="1" x14ac:dyDescent="0.15">
      <c r="B450" s="16" t="s">
        <v>184</v>
      </c>
      <c r="C450" s="16" t="s">
        <v>349</v>
      </c>
      <c r="D450" s="16" t="s">
        <v>36</v>
      </c>
      <c r="E450" s="16"/>
      <c r="F450" s="53">
        <v>96479.866828262806</v>
      </c>
      <c r="G450" s="54">
        <v>2.17168462691343E-2</v>
      </c>
      <c r="H450" s="54">
        <v>7.6664304810125898</v>
      </c>
      <c r="I450" s="54">
        <v>42.7844664841965</v>
      </c>
      <c r="J450" s="54">
        <v>47.102120478857998</v>
      </c>
      <c r="K450" s="54">
        <v>1.1346497801953599</v>
      </c>
      <c r="L450" s="54">
        <v>0</v>
      </c>
      <c r="M450" s="54">
        <v>0.70520698894567402</v>
      </c>
      <c r="O450" s="53">
        <v>1651.9969503879499</v>
      </c>
      <c r="P450" s="53">
        <v>17540.231127977298</v>
      </c>
      <c r="Q450" s="53">
        <v>464.20472908020002</v>
      </c>
      <c r="R450" s="53">
        <v>41196.3063297271</v>
      </c>
      <c r="S450" s="53">
        <v>0</v>
      </c>
      <c r="T450" s="53">
        <v>21226.302248179902</v>
      </c>
      <c r="U450" s="53">
        <v>14400.8254429101</v>
      </c>
      <c r="V450" s="53">
        <v>0</v>
      </c>
      <c r="W450" s="53">
        <v>0</v>
      </c>
      <c r="X450" s="53">
        <v>0</v>
      </c>
      <c r="Z450" s="55">
        <v>0.46615010000000001</v>
      </c>
      <c r="AA450" s="55">
        <v>0</v>
      </c>
      <c r="AB450" s="55">
        <v>0.53384989999999999</v>
      </c>
      <c r="AC450" s="55">
        <v>0</v>
      </c>
      <c r="AD450" s="55">
        <v>0</v>
      </c>
      <c r="AE450" s="55">
        <v>0</v>
      </c>
      <c r="AF450" s="55">
        <v>0</v>
      </c>
      <c r="AG450" s="55">
        <v>0</v>
      </c>
      <c r="AH450" s="55">
        <v>0</v>
      </c>
      <c r="AI450" s="55">
        <v>0</v>
      </c>
      <c r="AJ450" s="55">
        <v>0</v>
      </c>
      <c r="AK450" s="55">
        <v>0</v>
      </c>
      <c r="AM450" s="55">
        <v>0.4703775</v>
      </c>
      <c r="AN450" s="55">
        <v>0</v>
      </c>
      <c r="AO450" s="55">
        <v>0.5296225</v>
      </c>
      <c r="AP450" s="55">
        <v>0</v>
      </c>
      <c r="AQ450" s="55">
        <v>0</v>
      </c>
      <c r="AR450" s="55">
        <v>0</v>
      </c>
      <c r="AS450" s="55">
        <v>0</v>
      </c>
      <c r="AT450" s="55">
        <v>0</v>
      </c>
      <c r="AU450" s="55">
        <v>0</v>
      </c>
      <c r="AV450" s="55">
        <v>0</v>
      </c>
      <c r="AW450" s="55">
        <v>0</v>
      </c>
      <c r="AX450" s="55">
        <v>0</v>
      </c>
      <c r="AZ450" s="8"/>
    </row>
    <row r="451" spans="2:52" s="12" customFormat="1" ht="12.75" hidden="1" customHeight="1" x14ac:dyDescent="0.15">
      <c r="B451" s="16" t="s">
        <v>185</v>
      </c>
      <c r="C451" s="16" t="s">
        <v>336</v>
      </c>
      <c r="D451" s="16" t="s">
        <v>36</v>
      </c>
      <c r="E451" s="16"/>
      <c r="F451" s="53">
        <v>1620981.7748133501</v>
      </c>
      <c r="G451" s="54">
        <v>0.28585265269473797</v>
      </c>
      <c r="H451" s="54">
        <v>0.26561235018470503</v>
      </c>
      <c r="I451" s="54">
        <v>9.2630565277739205E-2</v>
      </c>
      <c r="J451" s="54">
        <v>2.4463450841766901</v>
      </c>
      <c r="K451" s="54">
        <v>0.146446324057139</v>
      </c>
      <c r="L451" s="54">
        <v>96.559055682225804</v>
      </c>
      <c r="M451" s="54">
        <v>8.5729047131945499E-2</v>
      </c>
      <c r="O451" s="53">
        <v>33931.480281293298</v>
      </c>
      <c r="P451" s="53">
        <v>282331.78951984597</v>
      </c>
      <c r="Q451" s="53">
        <v>102776.150993645</v>
      </c>
      <c r="R451" s="53">
        <v>324873.43802314898</v>
      </c>
      <c r="S451" s="53">
        <v>10957.5754558444</v>
      </c>
      <c r="T451" s="53">
        <v>432769.57063770201</v>
      </c>
      <c r="U451" s="53">
        <v>432202.76880925801</v>
      </c>
      <c r="V451" s="53">
        <v>1134.6120300292901</v>
      </c>
      <c r="W451" s="53">
        <v>4.3890625834465</v>
      </c>
      <c r="X451" s="53">
        <v>0</v>
      </c>
      <c r="Z451" s="55">
        <v>0</v>
      </c>
      <c r="AA451" s="55">
        <v>0</v>
      </c>
      <c r="AB451" s="55">
        <v>0</v>
      </c>
      <c r="AC451" s="55">
        <v>0.35117769999999998</v>
      </c>
      <c r="AD451" s="55">
        <v>0.32797999999999999</v>
      </c>
      <c r="AE451" s="55">
        <v>0</v>
      </c>
      <c r="AF451" s="55">
        <v>0.32084230000000002</v>
      </c>
      <c r="AG451" s="55">
        <v>0</v>
      </c>
      <c r="AH451" s="55">
        <v>0</v>
      </c>
      <c r="AI451" s="55">
        <v>0</v>
      </c>
      <c r="AJ451" s="55">
        <v>0</v>
      </c>
      <c r="AK451" s="55">
        <v>0</v>
      </c>
      <c r="AM451" s="55">
        <v>0</v>
      </c>
      <c r="AN451" s="55">
        <v>0</v>
      </c>
      <c r="AO451" s="55">
        <v>0</v>
      </c>
      <c r="AP451" s="55">
        <v>1.64026E-2</v>
      </c>
      <c r="AQ451" s="55">
        <v>0.97171750000000001</v>
      </c>
      <c r="AR451" s="55">
        <v>0</v>
      </c>
      <c r="AS451" s="55">
        <v>1.1879900000000001E-2</v>
      </c>
      <c r="AT451" s="55">
        <v>0</v>
      </c>
      <c r="AU451" s="55">
        <v>0</v>
      </c>
      <c r="AV451" s="55">
        <v>0</v>
      </c>
      <c r="AW451" s="55">
        <v>0</v>
      </c>
      <c r="AX451" s="55">
        <v>0</v>
      </c>
      <c r="AZ451" s="8"/>
    </row>
    <row r="452" spans="2:52" s="12" customFormat="1" ht="12.75" hidden="1" customHeight="1" x14ac:dyDescent="0.15">
      <c r="B452" s="16" t="s">
        <v>186</v>
      </c>
      <c r="C452" s="16" t="s">
        <v>339</v>
      </c>
      <c r="D452" s="16"/>
      <c r="E452" s="16"/>
      <c r="F452" s="53">
        <v>151.04235243797299</v>
      </c>
      <c r="G452" s="54">
        <v>2.7244357033597466</v>
      </c>
      <c r="H452" s="54">
        <v>4.5052440210107303</v>
      </c>
      <c r="I452" s="54">
        <v>54.180035386980201</v>
      </c>
      <c r="J452" s="54">
        <v>32.821747817645402</v>
      </c>
      <c r="K452" s="54">
        <v>8.4929726100590699</v>
      </c>
      <c r="L452" s="54">
        <v>0</v>
      </c>
      <c r="M452" s="54">
        <v>3.3012760925361322</v>
      </c>
      <c r="O452" s="53">
        <v>0</v>
      </c>
      <c r="P452" s="53">
        <v>0</v>
      </c>
      <c r="Q452" s="53">
        <v>46.603450775146399</v>
      </c>
      <c r="R452" s="53">
        <v>0</v>
      </c>
      <c r="S452" s="53">
        <v>2.92032694816589</v>
      </c>
      <c r="T452" s="53">
        <v>6.9865012168884197</v>
      </c>
      <c r="U452" s="53">
        <v>0</v>
      </c>
      <c r="V452" s="53">
        <v>94.532073497772203</v>
      </c>
      <c r="W452" s="53">
        <v>0</v>
      </c>
      <c r="X452" s="53">
        <v>0</v>
      </c>
      <c r="Z452" s="55">
        <v>0</v>
      </c>
      <c r="AA452" s="55">
        <v>0</v>
      </c>
      <c r="AB452" s="55">
        <v>0</v>
      </c>
      <c r="AC452" s="55">
        <v>0</v>
      </c>
      <c r="AD452" s="55">
        <v>0</v>
      </c>
      <c r="AE452" s="55">
        <v>0</v>
      </c>
      <c r="AF452" s="55">
        <v>0</v>
      </c>
      <c r="AG452" s="55">
        <v>0</v>
      </c>
      <c r="AH452" s="55">
        <v>0</v>
      </c>
      <c r="AI452" s="55">
        <v>0</v>
      </c>
      <c r="AJ452" s="55">
        <v>0</v>
      </c>
      <c r="AK452" s="55">
        <v>0</v>
      </c>
      <c r="AM452" s="55">
        <v>0</v>
      </c>
      <c r="AN452" s="55">
        <v>0</v>
      </c>
      <c r="AO452" s="55">
        <v>0</v>
      </c>
      <c r="AP452" s="55">
        <v>0</v>
      </c>
      <c r="AQ452" s="55">
        <v>0</v>
      </c>
      <c r="AR452" s="55">
        <v>0</v>
      </c>
      <c r="AS452" s="55">
        <v>0</v>
      </c>
      <c r="AT452" s="55">
        <v>0</v>
      </c>
      <c r="AU452" s="55">
        <v>0</v>
      </c>
      <c r="AV452" s="55">
        <v>0</v>
      </c>
      <c r="AW452" s="55">
        <v>0</v>
      </c>
      <c r="AX452" s="55">
        <v>0</v>
      </c>
      <c r="AZ452" s="8"/>
    </row>
    <row r="453" spans="2:52" s="12" customFormat="1" ht="12.75" hidden="1" customHeight="1" x14ac:dyDescent="0.15">
      <c r="B453" s="16" t="s">
        <v>187</v>
      </c>
      <c r="C453" s="16" t="s">
        <v>337</v>
      </c>
      <c r="D453" s="16" t="s">
        <v>34</v>
      </c>
      <c r="E453" s="16" t="s">
        <v>42</v>
      </c>
      <c r="F453" s="53">
        <v>64491.972967743801</v>
      </c>
      <c r="G453" s="54">
        <v>6.8856398885562595E-2</v>
      </c>
      <c r="H453" s="54">
        <v>46.137782758997602</v>
      </c>
      <c r="I453" s="54">
        <v>31.174046036961698</v>
      </c>
      <c r="J453" s="54">
        <v>19.6260528784488</v>
      </c>
      <c r="K453" s="54">
        <v>2.2619279993735799</v>
      </c>
      <c r="L453" s="54">
        <v>0</v>
      </c>
      <c r="M453" s="54">
        <v>0.512373744541326</v>
      </c>
      <c r="O453" s="53">
        <v>0</v>
      </c>
      <c r="P453" s="53">
        <v>1243.91490936279</v>
      </c>
      <c r="Q453" s="53">
        <v>0</v>
      </c>
      <c r="R453" s="53">
        <v>42919.619721978903</v>
      </c>
      <c r="S453" s="53">
        <v>0</v>
      </c>
      <c r="T453" s="53">
        <v>19644.0313565135</v>
      </c>
      <c r="U453" s="53">
        <v>606.22740554809502</v>
      </c>
      <c r="V453" s="53">
        <v>0</v>
      </c>
      <c r="W453" s="53">
        <v>0</v>
      </c>
      <c r="X453" s="53">
        <v>78.179574340581894</v>
      </c>
      <c r="Z453" s="55">
        <v>0</v>
      </c>
      <c r="AA453" s="55">
        <v>0</v>
      </c>
      <c r="AB453" s="55">
        <v>0</v>
      </c>
      <c r="AC453" s="55">
        <v>0</v>
      </c>
      <c r="AD453" s="55">
        <v>0</v>
      </c>
      <c r="AE453" s="55">
        <v>2.33978E-2</v>
      </c>
      <c r="AF453" s="55">
        <v>0</v>
      </c>
      <c r="AG453" s="55">
        <v>0</v>
      </c>
      <c r="AH453" s="55">
        <v>0.97660230000000003</v>
      </c>
      <c r="AI453" s="55">
        <v>0</v>
      </c>
      <c r="AJ453" s="55">
        <v>0</v>
      </c>
      <c r="AK453" s="55">
        <v>0</v>
      </c>
      <c r="AM453" s="55">
        <v>0</v>
      </c>
      <c r="AN453" s="55">
        <v>0</v>
      </c>
      <c r="AO453" s="55">
        <v>0</v>
      </c>
      <c r="AP453" s="55">
        <v>0</v>
      </c>
      <c r="AQ453" s="55">
        <v>0</v>
      </c>
      <c r="AR453" s="55">
        <v>0.1170997</v>
      </c>
      <c r="AS453" s="55">
        <v>0</v>
      </c>
      <c r="AT453" s="55">
        <v>0</v>
      </c>
      <c r="AU453" s="55">
        <v>0</v>
      </c>
      <c r="AV453" s="55">
        <v>0.88290040000000003</v>
      </c>
      <c r="AW453" s="55">
        <v>0</v>
      </c>
      <c r="AX453" s="55">
        <v>0</v>
      </c>
      <c r="AZ453" s="8"/>
    </row>
    <row r="454" spans="2:52" s="12" customFormat="1" ht="12.75" hidden="1" customHeight="1" x14ac:dyDescent="0.15">
      <c r="B454" s="16" t="s">
        <v>188</v>
      </c>
      <c r="C454" s="16" t="s">
        <v>339</v>
      </c>
      <c r="D454" s="16" t="s">
        <v>33</v>
      </c>
      <c r="E454" s="16" t="s">
        <v>42</v>
      </c>
      <c r="F454" s="53">
        <v>2608.8001122474602</v>
      </c>
      <c r="G454" s="54">
        <v>8.2168328275776997E-2</v>
      </c>
      <c r="H454" s="54">
        <v>19.497875678689599</v>
      </c>
      <c r="I454" s="54">
        <v>33.538905390241801</v>
      </c>
      <c r="J454" s="54">
        <v>41.583120417782602</v>
      </c>
      <c r="K454" s="54">
        <v>5.29793013466948</v>
      </c>
      <c r="L454" s="54">
        <v>0</v>
      </c>
      <c r="M454" s="54">
        <v>3.3012760925361322</v>
      </c>
      <c r="O454" s="53">
        <v>0</v>
      </c>
      <c r="P454" s="53">
        <v>0</v>
      </c>
      <c r="Q454" s="53">
        <v>721.92093479633297</v>
      </c>
      <c r="R454" s="53">
        <v>0</v>
      </c>
      <c r="S454" s="53">
        <v>0</v>
      </c>
      <c r="T454" s="53">
        <v>244.617698669433</v>
      </c>
      <c r="U454" s="53">
        <v>1642.2614787816999</v>
      </c>
      <c r="V454" s="53">
        <v>0</v>
      </c>
      <c r="W454" s="53">
        <v>0</v>
      </c>
      <c r="X454" s="53">
        <v>0</v>
      </c>
      <c r="Z454" s="55">
        <v>0</v>
      </c>
      <c r="AA454" s="55">
        <v>0</v>
      </c>
      <c r="AB454" s="55">
        <v>0</v>
      </c>
      <c r="AC454" s="55">
        <v>0</v>
      </c>
      <c r="AD454" s="55">
        <v>0</v>
      </c>
      <c r="AE454" s="55">
        <v>1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</v>
      </c>
      <c r="AM454" s="55">
        <v>0</v>
      </c>
      <c r="AN454" s="55">
        <v>0</v>
      </c>
      <c r="AO454" s="55">
        <v>0</v>
      </c>
      <c r="AP454" s="55">
        <v>0</v>
      </c>
      <c r="AQ454" s="55">
        <v>0</v>
      </c>
      <c r="AR454" s="55">
        <v>1</v>
      </c>
      <c r="AS454" s="55">
        <v>0</v>
      </c>
      <c r="AT454" s="55">
        <v>0</v>
      </c>
      <c r="AU454" s="55">
        <v>0</v>
      </c>
      <c r="AV454" s="55">
        <v>0</v>
      </c>
      <c r="AW454" s="55">
        <v>0</v>
      </c>
      <c r="AX454" s="55">
        <v>0</v>
      </c>
      <c r="AZ454" s="8"/>
    </row>
    <row r="455" spans="2:52" s="12" customFormat="1" ht="12.75" hidden="1" customHeight="1" x14ac:dyDescent="0.15">
      <c r="B455" s="16" t="s">
        <v>189</v>
      </c>
      <c r="C455" s="16" t="s">
        <v>348</v>
      </c>
      <c r="D455" s="16" t="s">
        <v>36</v>
      </c>
      <c r="E455" s="16"/>
      <c r="F455" s="53">
        <v>594206.06077217998</v>
      </c>
      <c r="G455" s="54">
        <v>1.7968367102920799</v>
      </c>
      <c r="H455" s="54">
        <v>4.59599389640361</v>
      </c>
      <c r="I455" s="54">
        <v>21.655796738944399</v>
      </c>
      <c r="J455" s="54">
        <v>68.859311465797802</v>
      </c>
      <c r="K455" s="54">
        <v>1.02814528702034</v>
      </c>
      <c r="L455" s="54">
        <v>0.112502553587998</v>
      </c>
      <c r="M455" s="54">
        <v>0.79141024301204699</v>
      </c>
      <c r="O455" s="53">
        <v>1460.4857864379801</v>
      </c>
      <c r="P455" s="53">
        <v>25292.146171510201</v>
      </c>
      <c r="Q455" s="53">
        <v>174079.285096287</v>
      </c>
      <c r="R455" s="53">
        <v>57855.807125329899</v>
      </c>
      <c r="S455" s="53">
        <v>41942.991201877499</v>
      </c>
      <c r="T455" s="53">
        <v>89586.878359794602</v>
      </c>
      <c r="U455" s="53">
        <v>198894.1579324</v>
      </c>
      <c r="V455" s="53">
        <v>4512.6717681884702</v>
      </c>
      <c r="W455" s="53">
        <v>10.8136227726936</v>
      </c>
      <c r="X455" s="53">
        <v>570.82370758056595</v>
      </c>
      <c r="Z455" s="55">
        <v>0.247751</v>
      </c>
      <c r="AA455" s="55">
        <v>0</v>
      </c>
      <c r="AB455" s="55">
        <v>0.23697219999999999</v>
      </c>
      <c r="AC455" s="55">
        <v>0.1108275</v>
      </c>
      <c r="AD455" s="55">
        <v>3.9670999999999998E-2</v>
      </c>
      <c r="AE455" s="55">
        <v>0</v>
      </c>
      <c r="AF455" s="55">
        <v>0</v>
      </c>
      <c r="AG455" s="55">
        <v>0.3647783</v>
      </c>
      <c r="AH455" s="55">
        <v>0</v>
      </c>
      <c r="AI455" s="55">
        <v>0</v>
      </c>
      <c r="AJ455" s="55">
        <v>0</v>
      </c>
      <c r="AK455" s="55">
        <v>0</v>
      </c>
      <c r="AM455" s="55">
        <v>0.24059939999999999</v>
      </c>
      <c r="AN455" s="55">
        <v>0</v>
      </c>
      <c r="AO455" s="55">
        <v>0.24338650000000001</v>
      </c>
      <c r="AP455" s="55">
        <v>0.15927259999999999</v>
      </c>
      <c r="AQ455" s="55">
        <v>5.2634E-2</v>
      </c>
      <c r="AR455" s="55">
        <v>0</v>
      </c>
      <c r="AS455" s="55">
        <v>0</v>
      </c>
      <c r="AT455" s="55">
        <v>0.30410749999999998</v>
      </c>
      <c r="AU455" s="55">
        <v>0</v>
      </c>
      <c r="AV455" s="55">
        <v>0</v>
      </c>
      <c r="AW455" s="55">
        <v>0</v>
      </c>
      <c r="AX455" s="55">
        <v>0</v>
      </c>
      <c r="AZ455" s="8"/>
    </row>
    <row r="456" spans="2:52" s="12" customFormat="1" ht="12.75" hidden="1" customHeight="1" x14ac:dyDescent="0.15">
      <c r="B456" s="16" t="s">
        <v>190</v>
      </c>
      <c r="C456" s="16" t="s">
        <v>346</v>
      </c>
      <c r="D456" s="16" t="s">
        <v>36</v>
      </c>
      <c r="E456" s="16"/>
      <c r="F456" s="53">
        <v>118741.146968185</v>
      </c>
      <c r="G456" s="54">
        <v>0.47043569770837601</v>
      </c>
      <c r="H456" s="54">
        <v>22.957505813815601</v>
      </c>
      <c r="I456" s="54">
        <v>28.741333626025199</v>
      </c>
      <c r="J456" s="54">
        <v>25.390162953933</v>
      </c>
      <c r="K456" s="54">
        <v>2.6798948975882899</v>
      </c>
      <c r="L456" s="54">
        <v>1.98950551277467E-2</v>
      </c>
      <c r="M456" s="54">
        <v>19.740771932283099</v>
      </c>
      <c r="O456" s="53">
        <v>557.947546958923</v>
      </c>
      <c r="P456" s="53">
        <v>1171.47095298767</v>
      </c>
      <c r="Q456" s="53">
        <v>19557.892472207499</v>
      </c>
      <c r="R456" s="53">
        <v>13277.8413817286</v>
      </c>
      <c r="S456" s="53">
        <v>3467.4375051259899</v>
      </c>
      <c r="T456" s="53">
        <v>24085.024485588001</v>
      </c>
      <c r="U456" s="53">
        <v>30995.819315433499</v>
      </c>
      <c r="V456" s="53">
        <v>828.33641815185501</v>
      </c>
      <c r="W456" s="53">
        <v>0</v>
      </c>
      <c r="X456" s="53">
        <v>24799.376890003601</v>
      </c>
      <c r="Z456" s="55">
        <v>0</v>
      </c>
      <c r="AA456" s="55">
        <v>0</v>
      </c>
      <c r="AB456" s="55">
        <v>1.49829E-2</v>
      </c>
      <c r="AC456" s="55">
        <v>0</v>
      </c>
      <c r="AD456" s="55">
        <v>0</v>
      </c>
      <c r="AE456" s="55">
        <v>0</v>
      </c>
      <c r="AF456" s="55">
        <v>0</v>
      </c>
      <c r="AG456" s="55">
        <v>0.98501709999999998</v>
      </c>
      <c r="AH456" s="55">
        <v>0</v>
      </c>
      <c r="AI456" s="55">
        <v>0</v>
      </c>
      <c r="AJ456" s="55">
        <v>0</v>
      </c>
      <c r="AK456" s="55">
        <v>0</v>
      </c>
      <c r="AM456" s="55">
        <v>0</v>
      </c>
      <c r="AN456" s="55">
        <v>0</v>
      </c>
      <c r="AO456" s="55">
        <v>2.16119E-2</v>
      </c>
      <c r="AP456" s="55">
        <v>0</v>
      </c>
      <c r="AQ456" s="55">
        <v>0</v>
      </c>
      <c r="AR456" s="55">
        <v>0</v>
      </c>
      <c r="AS456" s="55">
        <v>0</v>
      </c>
      <c r="AT456" s="55">
        <v>0.97838809999999998</v>
      </c>
      <c r="AU456" s="55">
        <v>0</v>
      </c>
      <c r="AV456" s="55">
        <v>0</v>
      </c>
      <c r="AW456" s="55">
        <v>0</v>
      </c>
      <c r="AX456" s="55">
        <v>0</v>
      </c>
      <c r="AZ456" s="8"/>
    </row>
    <row r="457" spans="2:52" s="12" customFormat="1" ht="12.75" hidden="1" customHeight="1" x14ac:dyDescent="0.15">
      <c r="B457" s="16" t="s">
        <v>191</v>
      </c>
      <c r="C457" s="16" t="s">
        <v>351</v>
      </c>
      <c r="D457" s="16" t="s">
        <v>35</v>
      </c>
      <c r="E457" s="16"/>
      <c r="F457" s="53">
        <v>331948.51870030101</v>
      </c>
      <c r="G457" s="54">
        <v>1.03241430309628</v>
      </c>
      <c r="H457" s="54">
        <v>21.482524289136698</v>
      </c>
      <c r="I457" s="54">
        <v>64.502979972596904</v>
      </c>
      <c r="J457" s="54">
        <v>8.0206596450307508</v>
      </c>
      <c r="K457" s="54">
        <v>1.47570915324109</v>
      </c>
      <c r="L457" s="54">
        <v>1.3291281078303401E-3</v>
      </c>
      <c r="M457" s="54">
        <v>0.973755192465105</v>
      </c>
      <c r="O457" s="53">
        <v>13176.4398626685</v>
      </c>
      <c r="P457" s="53">
        <v>19274.886293768799</v>
      </c>
      <c r="Q457" s="53">
        <v>73841.059426009597</v>
      </c>
      <c r="R457" s="53">
        <v>56998.589005947098</v>
      </c>
      <c r="S457" s="53">
        <v>22277.244123876</v>
      </c>
      <c r="T457" s="53">
        <v>65663.561805784702</v>
      </c>
      <c r="U457" s="53">
        <v>79781.110560119094</v>
      </c>
      <c r="V457" s="53">
        <v>908.22053146362305</v>
      </c>
      <c r="W457" s="53">
        <v>27.407090663909901</v>
      </c>
      <c r="X457" s="53">
        <v>0</v>
      </c>
      <c r="Z457" s="55">
        <v>0.86236749999999995</v>
      </c>
      <c r="AA457" s="55">
        <v>0</v>
      </c>
      <c r="AB457" s="55">
        <v>0</v>
      </c>
      <c r="AC457" s="55">
        <v>0</v>
      </c>
      <c r="AD457" s="55">
        <v>0</v>
      </c>
      <c r="AE457" s="55">
        <v>0</v>
      </c>
      <c r="AF457" s="55">
        <v>0</v>
      </c>
      <c r="AG457" s="55">
        <v>0</v>
      </c>
      <c r="AH457" s="55">
        <v>0</v>
      </c>
      <c r="AI457" s="55">
        <v>0</v>
      </c>
      <c r="AJ457" s="55">
        <v>0</v>
      </c>
      <c r="AK457" s="55">
        <v>0.13763249999999999</v>
      </c>
      <c r="AM457" s="55">
        <v>0.83273600000000003</v>
      </c>
      <c r="AN457" s="55">
        <v>0</v>
      </c>
      <c r="AO457" s="55">
        <v>0</v>
      </c>
      <c r="AP457" s="55">
        <v>0</v>
      </c>
      <c r="AQ457" s="55">
        <v>0</v>
      </c>
      <c r="AR457" s="55">
        <v>0</v>
      </c>
      <c r="AS457" s="55">
        <v>0</v>
      </c>
      <c r="AT457" s="55">
        <v>0</v>
      </c>
      <c r="AU457" s="55">
        <v>0</v>
      </c>
      <c r="AV457" s="55">
        <v>0</v>
      </c>
      <c r="AW457" s="55">
        <v>0.167264</v>
      </c>
      <c r="AX457" s="55">
        <v>0</v>
      </c>
      <c r="AZ457" s="8"/>
    </row>
    <row r="458" spans="2:52" s="12" customFormat="1" ht="12.75" hidden="1" customHeight="1" x14ac:dyDescent="0.15">
      <c r="B458" s="16" t="s">
        <v>192</v>
      </c>
      <c r="C458" s="16" t="s">
        <v>333</v>
      </c>
      <c r="D458" s="16" t="s">
        <v>35</v>
      </c>
      <c r="E458" s="16"/>
      <c r="F458" s="53">
        <v>185.32668405771199</v>
      </c>
      <c r="G458" s="54">
        <v>2.7244357033597466</v>
      </c>
      <c r="H458" s="54">
        <v>14.795456781535872</v>
      </c>
      <c r="I458" s="54">
        <v>26.737461173783604</v>
      </c>
      <c r="J458" s="54">
        <v>31.459648098917398</v>
      </c>
      <c r="K458" s="54">
        <v>3.1706402031029732</v>
      </c>
      <c r="L458" s="54">
        <v>0</v>
      </c>
      <c r="M458" s="54">
        <v>3.3012760925361322</v>
      </c>
      <c r="O458" s="53">
        <v>126.971062481403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  <c r="U458" s="53">
        <v>0</v>
      </c>
      <c r="V458" s="53">
        <v>0</v>
      </c>
      <c r="W458" s="53">
        <v>58.355621576309197</v>
      </c>
      <c r="X458" s="53">
        <v>0</v>
      </c>
      <c r="Z458" s="55">
        <v>0</v>
      </c>
      <c r="AA458" s="55">
        <v>0</v>
      </c>
      <c r="AB458" s="55">
        <v>0</v>
      </c>
      <c r="AC458" s="55">
        <v>0</v>
      </c>
      <c r="AD458" s="55">
        <v>0</v>
      </c>
      <c r="AE458" s="55">
        <v>0</v>
      </c>
      <c r="AF458" s="55">
        <v>0</v>
      </c>
      <c r="AG458" s="55">
        <v>0</v>
      </c>
      <c r="AH458" s="55">
        <v>0</v>
      </c>
      <c r="AI458" s="55">
        <v>0</v>
      </c>
      <c r="AJ458" s="55">
        <v>0</v>
      </c>
      <c r="AK458" s="55">
        <v>0</v>
      </c>
      <c r="AM458" s="55">
        <v>0</v>
      </c>
      <c r="AN458" s="55">
        <v>0</v>
      </c>
      <c r="AO458" s="55">
        <v>0</v>
      </c>
      <c r="AP458" s="55">
        <v>0</v>
      </c>
      <c r="AQ458" s="55">
        <v>0</v>
      </c>
      <c r="AR458" s="55">
        <v>0</v>
      </c>
      <c r="AS458" s="55">
        <v>0</v>
      </c>
      <c r="AT458" s="55">
        <v>0</v>
      </c>
      <c r="AU458" s="55">
        <v>0</v>
      </c>
      <c r="AV458" s="55">
        <v>0</v>
      </c>
      <c r="AW458" s="55">
        <v>0</v>
      </c>
      <c r="AX458" s="55">
        <v>0</v>
      </c>
      <c r="AZ458" s="8"/>
    </row>
    <row r="459" spans="2:52" s="12" customFormat="1" ht="12.75" hidden="1" customHeight="1" x14ac:dyDescent="0.15">
      <c r="B459" s="16" t="s">
        <v>193</v>
      </c>
      <c r="C459" s="16" t="s">
        <v>349</v>
      </c>
      <c r="D459" s="16" t="s">
        <v>36</v>
      </c>
      <c r="E459" s="16"/>
      <c r="F459" s="53">
        <v>1257746.0874046001</v>
      </c>
      <c r="G459" s="54">
        <v>0.18840355129723199</v>
      </c>
      <c r="H459" s="54">
        <v>6.7789988312269198</v>
      </c>
      <c r="I459" s="54">
        <v>2.7607267310064598</v>
      </c>
      <c r="J459" s="54">
        <v>29.677818907966198</v>
      </c>
      <c r="K459" s="54">
        <v>0.46388151147309598</v>
      </c>
      <c r="L459" s="54">
        <v>59.698628390443098</v>
      </c>
      <c r="M459" s="54">
        <v>0.43154234047791301</v>
      </c>
      <c r="O459" s="53">
        <v>232102.965312004</v>
      </c>
      <c r="P459" s="53">
        <v>523166.70991784299</v>
      </c>
      <c r="Q459" s="53">
        <v>14473.2321748137</v>
      </c>
      <c r="R459" s="53">
        <v>222637.646043121</v>
      </c>
      <c r="S459" s="53">
        <v>499.13611602783197</v>
      </c>
      <c r="T459" s="53">
        <v>142368.70588505201</v>
      </c>
      <c r="U459" s="53">
        <v>120761.60217303</v>
      </c>
      <c r="V459" s="53">
        <v>0</v>
      </c>
      <c r="W459" s="53">
        <v>0</v>
      </c>
      <c r="X459" s="53">
        <v>1736.0897827148401</v>
      </c>
      <c r="Z459" s="55">
        <v>0</v>
      </c>
      <c r="AA459" s="55">
        <v>0</v>
      </c>
      <c r="AB459" s="55">
        <v>0.14633889999999999</v>
      </c>
      <c r="AC459" s="55">
        <v>0.72248250000000003</v>
      </c>
      <c r="AD459" s="55">
        <v>0.13117860000000001</v>
      </c>
      <c r="AE459" s="55">
        <v>0</v>
      </c>
      <c r="AF459" s="55">
        <v>0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M459" s="55">
        <v>0</v>
      </c>
      <c r="AN459" s="55">
        <v>0</v>
      </c>
      <c r="AO459" s="55">
        <v>3.7171200000000001E-2</v>
      </c>
      <c r="AP459" s="55">
        <v>0.29264580000000001</v>
      </c>
      <c r="AQ459" s="55">
        <v>0.67018290000000003</v>
      </c>
      <c r="AR459" s="55">
        <v>0</v>
      </c>
      <c r="AS459" s="55">
        <v>0</v>
      </c>
      <c r="AT459" s="55">
        <v>0</v>
      </c>
      <c r="AU459" s="55">
        <v>0</v>
      </c>
      <c r="AV459" s="55">
        <v>0</v>
      </c>
      <c r="AW459" s="55">
        <v>0</v>
      </c>
      <c r="AX459" s="55">
        <v>0</v>
      </c>
      <c r="AZ459" s="8"/>
    </row>
    <row r="460" spans="2:52" s="12" customFormat="1" ht="12.75" hidden="1" customHeight="1" x14ac:dyDescent="0.15">
      <c r="B460" s="16" t="s">
        <v>194</v>
      </c>
      <c r="C460" s="16" t="s">
        <v>335</v>
      </c>
      <c r="D460" s="16" t="s">
        <v>34</v>
      </c>
      <c r="E460" s="16" t="s">
        <v>42</v>
      </c>
      <c r="F460" s="53">
        <v>317.73036843538199</v>
      </c>
      <c r="G460" s="54">
        <v>3.4014350915166802</v>
      </c>
      <c r="H460" s="54">
        <v>12.0544368674497</v>
      </c>
      <c r="I460" s="54">
        <v>26.737461173783604</v>
      </c>
      <c r="J460" s="54">
        <v>16.730055374565801</v>
      </c>
      <c r="K460" s="54">
        <v>19.284170458413701</v>
      </c>
      <c r="L460" s="54">
        <v>0</v>
      </c>
      <c r="M460" s="54">
        <v>22.275359162948298</v>
      </c>
      <c r="O460" s="53">
        <v>3.47290414571762</v>
      </c>
      <c r="P460" s="53">
        <v>0</v>
      </c>
      <c r="Q460" s="53">
        <v>179.97351264953599</v>
      </c>
      <c r="R460" s="53">
        <v>0</v>
      </c>
      <c r="S460" s="53">
        <v>0</v>
      </c>
      <c r="T460" s="53">
        <v>0</v>
      </c>
      <c r="U460" s="53">
        <v>133.589104175567</v>
      </c>
      <c r="V460" s="53">
        <v>0</v>
      </c>
      <c r="W460" s="53">
        <v>0.69484746456146196</v>
      </c>
      <c r="X460" s="53">
        <v>0</v>
      </c>
      <c r="Z460" s="55">
        <v>0</v>
      </c>
      <c r="AA460" s="55">
        <v>0</v>
      </c>
      <c r="AB460" s="55">
        <v>0</v>
      </c>
      <c r="AC460" s="55">
        <v>0</v>
      </c>
      <c r="AD460" s="55">
        <v>0</v>
      </c>
      <c r="AE460" s="55">
        <v>0</v>
      </c>
      <c r="AF460" s="55">
        <v>0</v>
      </c>
      <c r="AG460" s="55">
        <v>0</v>
      </c>
      <c r="AH460" s="55">
        <v>0</v>
      </c>
      <c r="AI460" s="55">
        <v>0</v>
      </c>
      <c r="AJ460" s="55">
        <v>0</v>
      </c>
      <c r="AK460" s="55">
        <v>0</v>
      </c>
      <c r="AM460" s="55">
        <v>0</v>
      </c>
      <c r="AN460" s="55">
        <v>0</v>
      </c>
      <c r="AO460" s="55">
        <v>0</v>
      </c>
      <c r="AP460" s="55">
        <v>0</v>
      </c>
      <c r="AQ460" s="55">
        <v>0</v>
      </c>
      <c r="AR460" s="55">
        <v>0</v>
      </c>
      <c r="AS460" s="55">
        <v>0</v>
      </c>
      <c r="AT460" s="55">
        <v>0</v>
      </c>
      <c r="AU460" s="55">
        <v>0</v>
      </c>
      <c r="AV460" s="55">
        <v>0</v>
      </c>
      <c r="AW460" s="55">
        <v>0</v>
      </c>
      <c r="AX460" s="55">
        <v>0</v>
      </c>
      <c r="AZ460" s="8"/>
    </row>
    <row r="461" spans="2:52" s="12" customFormat="1" ht="12.75" hidden="1" customHeight="1" x14ac:dyDescent="0.15">
      <c r="B461" s="16" t="s">
        <v>195</v>
      </c>
      <c r="C461" s="16" t="s">
        <v>345</v>
      </c>
      <c r="D461" s="16"/>
      <c r="E461" s="16"/>
      <c r="F461" s="53">
        <v>189.099820911884</v>
      </c>
      <c r="G461" s="54">
        <v>2.7244357033597466</v>
      </c>
      <c r="H461" s="54">
        <v>14.795456781535872</v>
      </c>
      <c r="I461" s="54">
        <v>26.737461173783604</v>
      </c>
      <c r="J461" s="54">
        <v>31.459648098917398</v>
      </c>
      <c r="K461" s="54">
        <v>3.1706402031029732</v>
      </c>
      <c r="L461" s="54">
        <v>0</v>
      </c>
      <c r="M461" s="54">
        <v>3.3012760925361322</v>
      </c>
      <c r="O461" s="53">
        <v>130.471067905426</v>
      </c>
      <c r="P461" s="53">
        <v>2.5426931977271998</v>
      </c>
      <c r="Q461" s="53">
        <v>0</v>
      </c>
      <c r="R461" s="53">
        <v>0</v>
      </c>
      <c r="S461" s="53">
        <v>0</v>
      </c>
      <c r="T461" s="53">
        <v>0</v>
      </c>
      <c r="U461" s="53">
        <v>0</v>
      </c>
      <c r="V461" s="53">
        <v>0</v>
      </c>
      <c r="W461" s="53">
        <v>56.086059808731001</v>
      </c>
      <c r="X461" s="53">
        <v>0</v>
      </c>
      <c r="Z461" s="55">
        <v>0</v>
      </c>
      <c r="AA461" s="55">
        <v>0</v>
      </c>
      <c r="AB461" s="55">
        <v>0</v>
      </c>
      <c r="AC461" s="55">
        <v>0</v>
      </c>
      <c r="AD461" s="55">
        <v>0</v>
      </c>
      <c r="AE461" s="55">
        <v>0</v>
      </c>
      <c r="AF461" s="55">
        <v>0</v>
      </c>
      <c r="AG461" s="55">
        <v>0</v>
      </c>
      <c r="AH461" s="55">
        <v>0</v>
      </c>
      <c r="AI461" s="55">
        <v>0</v>
      </c>
      <c r="AJ461" s="55">
        <v>0</v>
      </c>
      <c r="AK461" s="55">
        <v>0</v>
      </c>
      <c r="AM461" s="55">
        <v>0</v>
      </c>
      <c r="AN461" s="55">
        <v>0</v>
      </c>
      <c r="AO461" s="55">
        <v>0</v>
      </c>
      <c r="AP461" s="55">
        <v>0</v>
      </c>
      <c r="AQ461" s="55">
        <v>0</v>
      </c>
      <c r="AR461" s="55">
        <v>0</v>
      </c>
      <c r="AS461" s="55">
        <v>0</v>
      </c>
      <c r="AT461" s="55">
        <v>0</v>
      </c>
      <c r="AU461" s="55">
        <v>0</v>
      </c>
      <c r="AV461" s="55">
        <v>0</v>
      </c>
      <c r="AW461" s="55">
        <v>0</v>
      </c>
      <c r="AX461" s="55">
        <v>0</v>
      </c>
      <c r="AZ461" s="8"/>
    </row>
    <row r="462" spans="2:52" s="12" customFormat="1" ht="12.75" hidden="1" customHeight="1" x14ac:dyDescent="0.15">
      <c r="B462" s="16" t="s">
        <v>196</v>
      </c>
      <c r="C462" s="16" t="s">
        <v>349</v>
      </c>
      <c r="D462" s="16" t="s">
        <v>36</v>
      </c>
      <c r="E462" s="16"/>
      <c r="F462" s="53">
        <v>1043404.74010747</v>
      </c>
      <c r="G462" s="54">
        <v>4.5764712839656697E-2</v>
      </c>
      <c r="H462" s="54">
        <v>1.02464599173518</v>
      </c>
      <c r="I462" s="54">
        <v>5.2472312740325299E-3</v>
      </c>
      <c r="J462" s="54">
        <v>12.373923659384699</v>
      </c>
      <c r="K462" s="54">
        <v>0.13825973779485301</v>
      </c>
      <c r="L462" s="54">
        <v>86.170615473366297</v>
      </c>
      <c r="M462" s="54">
        <v>0.13359064680525301</v>
      </c>
      <c r="O462" s="53">
        <v>168588.401802837</v>
      </c>
      <c r="P462" s="53">
        <v>534593.52725297201</v>
      </c>
      <c r="Q462" s="53">
        <v>7684.5988159179597</v>
      </c>
      <c r="R462" s="53">
        <v>177151.94165879401</v>
      </c>
      <c r="S462" s="53">
        <v>243.259239196777</v>
      </c>
      <c r="T462" s="53">
        <v>87379.142145395206</v>
      </c>
      <c r="U462" s="53">
        <v>67759.749310493396</v>
      </c>
      <c r="V462" s="53">
        <v>0</v>
      </c>
      <c r="W462" s="53">
        <v>1.640380859375</v>
      </c>
      <c r="X462" s="53">
        <v>2.4795010089874201</v>
      </c>
      <c r="Z462" s="55">
        <v>0</v>
      </c>
      <c r="AA462" s="55">
        <v>0</v>
      </c>
      <c r="AB462" s="55">
        <v>0</v>
      </c>
      <c r="AC462" s="55">
        <v>0.89195789999999997</v>
      </c>
      <c r="AD462" s="55">
        <v>0.1080421</v>
      </c>
      <c r="AE462" s="55">
        <v>0</v>
      </c>
      <c r="AF462" s="55">
        <v>0</v>
      </c>
      <c r="AG462" s="55">
        <v>0</v>
      </c>
      <c r="AH462" s="55">
        <v>0</v>
      </c>
      <c r="AI462" s="55">
        <v>0</v>
      </c>
      <c r="AJ462" s="55">
        <v>0</v>
      </c>
      <c r="AK462" s="55">
        <v>0</v>
      </c>
      <c r="AM462" s="55">
        <v>0</v>
      </c>
      <c r="AN462" s="55">
        <v>0</v>
      </c>
      <c r="AO462" s="55">
        <v>0</v>
      </c>
      <c r="AP462" s="55">
        <v>9.8417500000000005E-2</v>
      </c>
      <c r="AQ462" s="55">
        <v>0.90158249999999995</v>
      </c>
      <c r="AR462" s="55">
        <v>0</v>
      </c>
      <c r="AS462" s="55">
        <v>0</v>
      </c>
      <c r="AT462" s="55">
        <v>0</v>
      </c>
      <c r="AU462" s="55">
        <v>0</v>
      </c>
      <c r="AV462" s="55">
        <v>0</v>
      </c>
      <c r="AW462" s="55">
        <v>0</v>
      </c>
      <c r="AX462" s="55">
        <v>0</v>
      </c>
      <c r="AZ462" s="8"/>
    </row>
    <row r="463" spans="2:52" s="12" customFormat="1" ht="12.75" hidden="1" customHeight="1" x14ac:dyDescent="0.15">
      <c r="B463" s="16" t="s">
        <v>197</v>
      </c>
      <c r="C463" s="16" t="s">
        <v>346</v>
      </c>
      <c r="D463" s="16" t="s">
        <v>36</v>
      </c>
      <c r="E463" s="16"/>
      <c r="F463" s="53">
        <v>2022.0209715962401</v>
      </c>
      <c r="G463" s="54">
        <v>2.7244357033597466</v>
      </c>
      <c r="H463" s="54">
        <v>14.795456781535872</v>
      </c>
      <c r="I463" s="54">
        <v>26.737461173783604</v>
      </c>
      <c r="J463" s="54">
        <v>31.459648098917398</v>
      </c>
      <c r="K463" s="54">
        <v>3.1706402031029732</v>
      </c>
      <c r="L463" s="54">
        <v>0</v>
      </c>
      <c r="M463" s="54">
        <v>3.3012760925361322</v>
      </c>
      <c r="O463" s="53">
        <v>34.345841288566497</v>
      </c>
      <c r="P463" s="53">
        <v>140.20047438144601</v>
      </c>
      <c r="Q463" s="53">
        <v>451.617582142353</v>
      </c>
      <c r="R463" s="53">
        <v>242.92798852920501</v>
      </c>
      <c r="S463" s="53">
        <v>0</v>
      </c>
      <c r="T463" s="53">
        <v>602.06879901885895</v>
      </c>
      <c r="U463" s="53">
        <v>535.52892684936501</v>
      </c>
      <c r="V463" s="53">
        <v>7.2507433891296298</v>
      </c>
      <c r="W463" s="53">
        <v>8.0806159973144496</v>
      </c>
      <c r="X463" s="53">
        <v>0</v>
      </c>
      <c r="Z463" s="55">
        <v>0</v>
      </c>
      <c r="AA463" s="55">
        <v>0</v>
      </c>
      <c r="AB463" s="55">
        <v>0</v>
      </c>
      <c r="AC463" s="55">
        <v>0</v>
      </c>
      <c r="AD463" s="55">
        <v>0</v>
      </c>
      <c r="AE463" s="55">
        <v>0</v>
      </c>
      <c r="AF463" s="55">
        <v>0</v>
      </c>
      <c r="AG463" s="55">
        <v>0</v>
      </c>
      <c r="AH463" s="55">
        <v>0</v>
      </c>
      <c r="AI463" s="55">
        <v>0</v>
      </c>
      <c r="AJ463" s="55">
        <v>0</v>
      </c>
      <c r="AK463" s="55">
        <v>0</v>
      </c>
      <c r="AM463" s="55">
        <v>0</v>
      </c>
      <c r="AN463" s="55">
        <v>0</v>
      </c>
      <c r="AO463" s="55">
        <v>0</v>
      </c>
      <c r="AP463" s="55">
        <v>0</v>
      </c>
      <c r="AQ463" s="55">
        <v>0</v>
      </c>
      <c r="AR463" s="55">
        <v>0</v>
      </c>
      <c r="AS463" s="55">
        <v>0</v>
      </c>
      <c r="AT463" s="55">
        <v>0</v>
      </c>
      <c r="AU463" s="55">
        <v>0</v>
      </c>
      <c r="AV463" s="55">
        <v>0</v>
      </c>
      <c r="AW463" s="55">
        <v>0</v>
      </c>
      <c r="AX463" s="55">
        <v>0</v>
      </c>
      <c r="AZ463" s="8"/>
    </row>
    <row r="464" spans="2:52" s="12" customFormat="1" ht="12.75" hidden="1" customHeight="1" x14ac:dyDescent="0.15">
      <c r="B464" s="16" t="s">
        <v>198</v>
      </c>
      <c r="C464" s="16" t="s">
        <v>342</v>
      </c>
      <c r="D464" s="16" t="s">
        <v>37</v>
      </c>
      <c r="E464" s="16"/>
      <c r="F464" s="53">
        <v>1965060.4602882799</v>
      </c>
      <c r="G464" s="54">
        <v>3.24611937159177</v>
      </c>
      <c r="H464" s="54">
        <v>10.5922346507062</v>
      </c>
      <c r="I464" s="54">
        <v>33.285778074538698</v>
      </c>
      <c r="J464" s="54">
        <v>42.1340986756571</v>
      </c>
      <c r="K464" s="54">
        <v>0.97832235548983504</v>
      </c>
      <c r="L464" s="54">
        <v>7.8266433862810896</v>
      </c>
      <c r="M464" s="54">
        <v>0.91519636940089499</v>
      </c>
      <c r="O464" s="53">
        <v>36942.212634563402</v>
      </c>
      <c r="P464" s="53">
        <v>144277.697674214</v>
      </c>
      <c r="Q464" s="53">
        <v>489489.24013203301</v>
      </c>
      <c r="R464" s="53">
        <v>236155.65998768801</v>
      </c>
      <c r="S464" s="53">
        <v>337041.604134202</v>
      </c>
      <c r="T464" s="53">
        <v>244558.16299420499</v>
      </c>
      <c r="U464" s="53">
        <v>373814.765056014</v>
      </c>
      <c r="V464" s="53">
        <v>94909.427898168506</v>
      </c>
      <c r="W464" s="53">
        <v>178.65494376420901</v>
      </c>
      <c r="X464" s="53">
        <v>7693.0348334312403</v>
      </c>
      <c r="Z464" s="55">
        <v>2.0462000000000001E-2</v>
      </c>
      <c r="AA464" s="55">
        <v>0</v>
      </c>
      <c r="AB464" s="55">
        <v>0.18288650000000001</v>
      </c>
      <c r="AC464" s="55">
        <v>0.1711985</v>
      </c>
      <c r="AD464" s="55">
        <v>9.0389000000000008E-3</v>
      </c>
      <c r="AE464" s="55">
        <v>2.43827E-2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0.59203139999999999</v>
      </c>
      <c r="AM464" s="55">
        <v>4.37414E-2</v>
      </c>
      <c r="AN464" s="55">
        <v>0</v>
      </c>
      <c r="AO464" s="55">
        <v>0.15809019999999999</v>
      </c>
      <c r="AP464" s="55">
        <v>0.28578599999999998</v>
      </c>
      <c r="AQ464" s="55">
        <v>0.23983769999999999</v>
      </c>
      <c r="AR464" s="55">
        <v>3.7292499999999999E-2</v>
      </c>
      <c r="AS464" s="55">
        <v>0</v>
      </c>
      <c r="AT464" s="55">
        <v>0</v>
      </c>
      <c r="AU464" s="55">
        <v>0</v>
      </c>
      <c r="AV464" s="55">
        <v>0</v>
      </c>
      <c r="AW464" s="55">
        <v>0.23525209999999999</v>
      </c>
      <c r="AX464" s="55">
        <v>0</v>
      </c>
      <c r="AZ464" s="8"/>
    </row>
    <row r="465" spans="2:52" s="12" customFormat="1" ht="12.75" hidden="1" customHeight="1" x14ac:dyDescent="0.15">
      <c r="B465" s="16" t="s">
        <v>199</v>
      </c>
      <c r="C465" s="16" t="s">
        <v>345</v>
      </c>
      <c r="D465" s="16"/>
      <c r="E465" s="16"/>
      <c r="F465" s="53">
        <v>693.94499260187104</v>
      </c>
      <c r="G465" s="54">
        <v>2.7244357033597466</v>
      </c>
      <c r="H465" s="54">
        <v>14.795456781535872</v>
      </c>
      <c r="I465" s="54">
        <v>26.737461173783604</v>
      </c>
      <c r="J465" s="54">
        <v>31.459648098917398</v>
      </c>
      <c r="K465" s="54">
        <v>3.1706402031029732</v>
      </c>
      <c r="L465" s="54">
        <v>0</v>
      </c>
      <c r="M465" s="54">
        <v>3.3012760925361322</v>
      </c>
      <c r="O465" s="53">
        <v>55.4150574803352</v>
      </c>
      <c r="P465" s="53">
        <v>7.6816607117652804</v>
      </c>
      <c r="Q465" s="53">
        <v>338.59575605392399</v>
      </c>
      <c r="R465" s="53">
        <v>13.57870388031</v>
      </c>
      <c r="S465" s="53">
        <v>0</v>
      </c>
      <c r="T465" s="53">
        <v>8.4956880807876498</v>
      </c>
      <c r="U465" s="53">
        <v>252.294781446456</v>
      </c>
      <c r="V465" s="53">
        <v>0</v>
      </c>
      <c r="W465" s="53">
        <v>17.8833449482917</v>
      </c>
      <c r="X465" s="53">
        <v>0</v>
      </c>
      <c r="Z465" s="55">
        <v>0</v>
      </c>
      <c r="AA465" s="55">
        <v>0</v>
      </c>
      <c r="AB465" s="55">
        <v>0</v>
      </c>
      <c r="AC465" s="55">
        <v>0</v>
      </c>
      <c r="AD465" s="55">
        <v>0</v>
      </c>
      <c r="AE465" s="55">
        <v>0</v>
      </c>
      <c r="AF465" s="55">
        <v>0</v>
      </c>
      <c r="AG465" s="55">
        <v>0</v>
      </c>
      <c r="AH465" s="55">
        <v>0</v>
      </c>
      <c r="AI465" s="55">
        <v>0</v>
      </c>
      <c r="AJ465" s="55">
        <v>0</v>
      </c>
      <c r="AK465" s="55">
        <v>0</v>
      </c>
      <c r="AM465" s="55">
        <v>0</v>
      </c>
      <c r="AN465" s="55">
        <v>0</v>
      </c>
      <c r="AO465" s="55">
        <v>0</v>
      </c>
      <c r="AP465" s="55">
        <v>0</v>
      </c>
      <c r="AQ465" s="55">
        <v>0</v>
      </c>
      <c r="AR465" s="55">
        <v>0</v>
      </c>
      <c r="AS465" s="55">
        <v>0</v>
      </c>
      <c r="AT465" s="55">
        <v>0</v>
      </c>
      <c r="AU465" s="55">
        <v>0</v>
      </c>
      <c r="AV465" s="55">
        <v>0</v>
      </c>
      <c r="AW465" s="55">
        <v>0</v>
      </c>
      <c r="AX465" s="55">
        <v>0</v>
      </c>
      <c r="AZ465" s="8"/>
    </row>
    <row r="466" spans="2:52" s="12" customFormat="1" ht="12.75" hidden="1" customHeight="1" x14ac:dyDescent="0.15">
      <c r="B466" s="16" t="s">
        <v>200</v>
      </c>
      <c r="C466" s="16" t="s">
        <v>34</v>
      </c>
      <c r="D466" s="16" t="s">
        <v>34</v>
      </c>
      <c r="E466" s="16"/>
      <c r="F466" s="53">
        <v>33658.192389368996</v>
      </c>
      <c r="G466" s="54">
        <v>8.4330881930302404</v>
      </c>
      <c r="H466" s="54">
        <v>55.891710157231302</v>
      </c>
      <c r="I466" s="54">
        <v>9.5831624698690003</v>
      </c>
      <c r="J466" s="54">
        <v>21.794027396569302</v>
      </c>
      <c r="K466" s="54">
        <v>4.1655848649332503</v>
      </c>
      <c r="L466" s="54">
        <v>1.30862639889473E-3</v>
      </c>
      <c r="M466" s="54">
        <v>0.13111823439890499</v>
      </c>
      <c r="O466" s="53">
        <v>266.02140235900799</v>
      </c>
      <c r="P466" s="53">
        <v>315.96284514665598</v>
      </c>
      <c r="Q466" s="53">
        <v>5129.5827789306604</v>
      </c>
      <c r="R466" s="53">
        <v>479.66267114877701</v>
      </c>
      <c r="S466" s="53">
        <v>0</v>
      </c>
      <c r="T466" s="53">
        <v>1552.65338999032</v>
      </c>
      <c r="U466" s="53">
        <v>25908.898892343001</v>
      </c>
      <c r="V466" s="53">
        <v>0</v>
      </c>
      <c r="W466" s="53">
        <v>0</v>
      </c>
      <c r="X466" s="53">
        <v>5.4104094505309996</v>
      </c>
      <c r="Z466" s="55">
        <v>0</v>
      </c>
      <c r="AA466" s="55">
        <v>0</v>
      </c>
      <c r="AB466" s="55">
        <v>0</v>
      </c>
      <c r="AC466" s="55">
        <v>0.57264959999999998</v>
      </c>
      <c r="AD466" s="55">
        <v>0</v>
      </c>
      <c r="AE466" s="55">
        <v>9.9145300000000006E-2</v>
      </c>
      <c r="AF466" s="55">
        <v>0</v>
      </c>
      <c r="AG466" s="55">
        <v>0</v>
      </c>
      <c r="AH466" s="55">
        <v>0.32820510000000003</v>
      </c>
      <c r="AI466" s="55">
        <v>0</v>
      </c>
      <c r="AJ466" s="55">
        <v>0</v>
      </c>
      <c r="AK466" s="55">
        <v>0</v>
      </c>
      <c r="AM466" s="55">
        <v>0</v>
      </c>
      <c r="AN466" s="55">
        <v>0</v>
      </c>
      <c r="AO466" s="55">
        <v>0</v>
      </c>
      <c r="AP466" s="55">
        <v>0.57995410000000003</v>
      </c>
      <c r="AQ466" s="55">
        <v>0</v>
      </c>
      <c r="AR466" s="55">
        <v>0.1071155</v>
      </c>
      <c r="AS466" s="55">
        <v>0</v>
      </c>
      <c r="AT466" s="55">
        <v>0</v>
      </c>
      <c r="AU466" s="55">
        <v>0</v>
      </c>
      <c r="AV466" s="55">
        <v>0.3129304</v>
      </c>
      <c r="AW466" s="55">
        <v>0</v>
      </c>
      <c r="AX466" s="55">
        <v>0</v>
      </c>
      <c r="AZ466" s="8"/>
    </row>
    <row r="467" spans="2:52" s="12" customFormat="1" ht="12.75" hidden="1" customHeight="1" x14ac:dyDescent="0.15">
      <c r="B467" s="16" t="s">
        <v>201</v>
      </c>
      <c r="C467" s="16" t="s">
        <v>339</v>
      </c>
      <c r="D467" s="16"/>
      <c r="E467" s="16"/>
      <c r="F467" s="53">
        <v>7.4352320432662902</v>
      </c>
      <c r="G467" s="54">
        <v>0.51750546929207497</v>
      </c>
      <c r="H467" s="54">
        <v>12.195801077018301</v>
      </c>
      <c r="I467" s="54">
        <v>32.894659566866103</v>
      </c>
      <c r="J467" s="54">
        <v>11.5879427778329</v>
      </c>
      <c r="K467" s="54">
        <v>9.0502799133848608</v>
      </c>
      <c r="L467" s="54">
        <v>0</v>
      </c>
      <c r="M467" s="54">
        <v>25.419406990532</v>
      </c>
      <c r="O467" s="53">
        <v>0</v>
      </c>
      <c r="P467" s="53">
        <v>0</v>
      </c>
      <c r="Q467" s="53">
        <v>0.61968231201171797</v>
      </c>
      <c r="R467" s="53">
        <v>0</v>
      </c>
      <c r="S467" s="53">
        <v>6.8155497312545696</v>
      </c>
      <c r="T467" s="53">
        <v>0</v>
      </c>
      <c r="U467" s="53">
        <v>0</v>
      </c>
      <c r="V467" s="53">
        <v>0</v>
      </c>
      <c r="W467" s="53">
        <v>0</v>
      </c>
      <c r="X467" s="53">
        <v>0</v>
      </c>
      <c r="Z467" s="55">
        <v>0</v>
      </c>
      <c r="AA467" s="55">
        <v>0</v>
      </c>
      <c r="AB467" s="55">
        <v>0</v>
      </c>
      <c r="AC467" s="55">
        <v>0</v>
      </c>
      <c r="AD467" s="55">
        <v>0</v>
      </c>
      <c r="AE467" s="55">
        <v>0</v>
      </c>
      <c r="AF467" s="55">
        <v>0</v>
      </c>
      <c r="AG467" s="55">
        <v>0</v>
      </c>
      <c r="AH467" s="55">
        <v>0</v>
      </c>
      <c r="AI467" s="55">
        <v>0</v>
      </c>
      <c r="AJ467" s="55">
        <v>0</v>
      </c>
      <c r="AK467" s="55">
        <v>0</v>
      </c>
      <c r="AM467" s="55">
        <v>0</v>
      </c>
      <c r="AN467" s="55">
        <v>0</v>
      </c>
      <c r="AO467" s="55">
        <v>0</v>
      </c>
      <c r="AP467" s="55">
        <v>0</v>
      </c>
      <c r="AQ467" s="55">
        <v>0</v>
      </c>
      <c r="AR467" s="55">
        <v>0</v>
      </c>
      <c r="AS467" s="55">
        <v>0</v>
      </c>
      <c r="AT467" s="55">
        <v>0</v>
      </c>
      <c r="AU467" s="55">
        <v>0</v>
      </c>
      <c r="AV467" s="55">
        <v>0</v>
      </c>
      <c r="AW467" s="55">
        <v>0</v>
      </c>
      <c r="AX467" s="55">
        <v>0</v>
      </c>
      <c r="AZ467" s="8"/>
    </row>
    <row r="468" spans="2:52" ht="12.75" hidden="1" customHeight="1" x14ac:dyDescent="0.2">
      <c r="B468" s="16" t="s">
        <v>202</v>
      </c>
      <c r="C468" s="16" t="s">
        <v>352</v>
      </c>
      <c r="D468" s="16" t="s">
        <v>35</v>
      </c>
      <c r="E468" s="16"/>
      <c r="F468" s="53">
        <v>1559229.5886526699</v>
      </c>
      <c r="G468" s="54">
        <v>3.7182674829963701E-2</v>
      </c>
      <c r="H468" s="54">
        <v>0.722778476394217</v>
      </c>
      <c r="I468" s="54">
        <v>6.7825190195325797</v>
      </c>
      <c r="J468" s="54">
        <v>28.9712318985938</v>
      </c>
      <c r="K468" s="54">
        <v>9.9941166141093704E-2</v>
      </c>
      <c r="L468" s="54">
        <v>62.633084367737503</v>
      </c>
      <c r="M468" s="54">
        <v>0.75326255931468999</v>
      </c>
      <c r="N468" s="12"/>
      <c r="O468" s="53">
        <v>1744.19456863403</v>
      </c>
      <c r="P468" s="53">
        <v>5663.58621847629</v>
      </c>
      <c r="Q468" s="53">
        <v>368487.44691950001</v>
      </c>
      <c r="R468" s="53">
        <v>106972.509177923</v>
      </c>
      <c r="S468" s="53">
        <v>124460.48795658301</v>
      </c>
      <c r="T468" s="53">
        <v>466822.18170118303</v>
      </c>
      <c r="U468" s="53">
        <v>466797.33259218902</v>
      </c>
      <c r="V468" s="53">
        <v>6681.3477147817603</v>
      </c>
      <c r="W468" s="53">
        <v>0</v>
      </c>
      <c r="X468" s="53">
        <v>11600.5018033981</v>
      </c>
      <c r="Y468" s="12"/>
      <c r="Z468" s="55">
        <v>0</v>
      </c>
      <c r="AA468" s="55">
        <v>0</v>
      </c>
      <c r="AB468" s="55">
        <v>0</v>
      </c>
      <c r="AC468" s="55">
        <v>0.38923980000000002</v>
      </c>
      <c r="AD468" s="55">
        <v>1.9985599999999999E-2</v>
      </c>
      <c r="AE468" s="55">
        <v>0</v>
      </c>
      <c r="AF468" s="55">
        <v>0</v>
      </c>
      <c r="AG468" s="55">
        <v>0</v>
      </c>
      <c r="AH468" s="55">
        <v>0</v>
      </c>
      <c r="AI468" s="55">
        <v>0.38188509999999998</v>
      </c>
      <c r="AJ468" s="55">
        <v>0</v>
      </c>
      <c r="AK468" s="55">
        <v>0.20888960000000001</v>
      </c>
      <c r="AL468" s="12"/>
      <c r="AM468" s="55">
        <v>0</v>
      </c>
      <c r="AN468" s="55">
        <v>0</v>
      </c>
      <c r="AO468" s="55">
        <v>0</v>
      </c>
      <c r="AP468" s="55">
        <v>0.1738266</v>
      </c>
      <c r="AQ468" s="55">
        <v>0.56261119999999998</v>
      </c>
      <c r="AR468" s="55">
        <v>0</v>
      </c>
      <c r="AS468" s="55">
        <v>0</v>
      </c>
      <c r="AT468" s="55">
        <v>0</v>
      </c>
      <c r="AU468" s="55">
        <v>0.1704591</v>
      </c>
      <c r="AV468" s="55">
        <v>0</v>
      </c>
      <c r="AW468" s="55">
        <v>9.3103099999999994E-2</v>
      </c>
      <c r="AX468" s="55">
        <v>0</v>
      </c>
      <c r="AZ468" s="29"/>
    </row>
    <row r="469" spans="2:52" ht="12.75" hidden="1" customHeight="1" x14ac:dyDescent="0.2">
      <c r="B469" s="16" t="s">
        <v>203</v>
      </c>
      <c r="C469" s="16" t="s">
        <v>336</v>
      </c>
      <c r="D469" s="16" t="s">
        <v>36</v>
      </c>
      <c r="E469" s="16"/>
      <c r="F469" s="53">
        <v>406759.50844544102</v>
      </c>
      <c r="G469" s="54">
        <v>3.5949956015079798</v>
      </c>
      <c r="H469" s="54">
        <v>17.2546095886978</v>
      </c>
      <c r="I469" s="54">
        <v>6.1789780591189896</v>
      </c>
      <c r="J469" s="54">
        <v>26.280952147487501</v>
      </c>
      <c r="K469" s="54">
        <v>1.8861722191155701</v>
      </c>
      <c r="L469" s="54">
        <v>43.867280915628101</v>
      </c>
      <c r="M469" s="54">
        <v>0.45476721874993697</v>
      </c>
      <c r="N469" s="12"/>
      <c r="O469" s="53">
        <v>70.224671125411902</v>
      </c>
      <c r="P469" s="53">
        <v>1839.43524831533</v>
      </c>
      <c r="Q469" s="53">
        <v>113848.668807148</v>
      </c>
      <c r="R469" s="53">
        <v>10700.817168951</v>
      </c>
      <c r="S469" s="53">
        <v>84854.149348974199</v>
      </c>
      <c r="T469" s="53">
        <v>37511.251123189897</v>
      </c>
      <c r="U469" s="53">
        <v>114212.922469317</v>
      </c>
      <c r="V469" s="53">
        <v>43575.096516132297</v>
      </c>
      <c r="W469" s="53">
        <v>1.4608382582664401</v>
      </c>
      <c r="X469" s="53">
        <v>145.48225402832</v>
      </c>
      <c r="Y469" s="12"/>
      <c r="Z469" s="55">
        <v>0</v>
      </c>
      <c r="AA469" s="55">
        <v>0</v>
      </c>
      <c r="AB469" s="55">
        <v>0</v>
      </c>
      <c r="AC469" s="55">
        <v>0.17850450000000001</v>
      </c>
      <c r="AD469" s="55">
        <v>0</v>
      </c>
      <c r="AE469" s="55">
        <v>0</v>
      </c>
      <c r="AF469" s="55">
        <v>0.74282280000000001</v>
      </c>
      <c r="AG469" s="55">
        <v>0</v>
      </c>
      <c r="AH469" s="55">
        <v>0</v>
      </c>
      <c r="AI469" s="55">
        <v>0</v>
      </c>
      <c r="AJ469" s="55">
        <v>0</v>
      </c>
      <c r="AK469" s="55">
        <v>7.8672800000000001E-2</v>
      </c>
      <c r="AL469" s="12"/>
      <c r="AM469" s="55">
        <v>0</v>
      </c>
      <c r="AN469" s="55">
        <v>0</v>
      </c>
      <c r="AO469" s="55">
        <v>0</v>
      </c>
      <c r="AP469" s="55">
        <v>0.30471369999999998</v>
      </c>
      <c r="AQ469" s="55">
        <v>0.103299</v>
      </c>
      <c r="AR469" s="55">
        <v>0</v>
      </c>
      <c r="AS469" s="55">
        <v>0.39112140000000001</v>
      </c>
      <c r="AT469" s="55">
        <v>0</v>
      </c>
      <c r="AU469" s="55">
        <v>0</v>
      </c>
      <c r="AV469" s="55">
        <v>0</v>
      </c>
      <c r="AW469" s="55">
        <v>0.20086589999999999</v>
      </c>
      <c r="AX469" s="55">
        <v>0</v>
      </c>
      <c r="AZ469" s="29"/>
    </row>
    <row r="470" spans="2:52" ht="12.75" hidden="1" customHeight="1" x14ac:dyDescent="0.2">
      <c r="B470" s="16" t="s">
        <v>204</v>
      </c>
      <c r="C470" s="16" t="s">
        <v>348</v>
      </c>
      <c r="D470" s="16" t="s">
        <v>36</v>
      </c>
      <c r="E470" s="16"/>
      <c r="F470" s="53">
        <v>791189.36741477204</v>
      </c>
      <c r="G470" s="54">
        <v>0.149155927205361</v>
      </c>
      <c r="H470" s="54">
        <v>7.9096006863753603</v>
      </c>
      <c r="I470" s="54">
        <v>31.496792420466601</v>
      </c>
      <c r="J470" s="54">
        <v>57.113367251790699</v>
      </c>
      <c r="K470" s="54">
        <v>0.93941397511230396</v>
      </c>
      <c r="L470" s="54">
        <v>0.13489128561616201</v>
      </c>
      <c r="M470" s="54">
        <v>1.6509714701854601</v>
      </c>
      <c r="N470" s="12"/>
      <c r="O470" s="53">
        <v>7145.5343097448304</v>
      </c>
      <c r="P470" s="53">
        <v>60290.013837516301</v>
      </c>
      <c r="Q470" s="53">
        <v>88035.274809837298</v>
      </c>
      <c r="R470" s="53">
        <v>195575.888160109</v>
      </c>
      <c r="S470" s="53">
        <v>13080.175788164101</v>
      </c>
      <c r="T470" s="53">
        <v>206844.22299748601</v>
      </c>
      <c r="U470" s="53">
        <v>208505.02647393901</v>
      </c>
      <c r="V470" s="53">
        <v>2728.4387764930698</v>
      </c>
      <c r="W470" s="53">
        <v>22.924262166023201</v>
      </c>
      <c r="X470" s="53">
        <v>8961.86799931526</v>
      </c>
      <c r="Y470" s="12"/>
      <c r="Z470" s="55">
        <v>0</v>
      </c>
      <c r="AA470" s="55">
        <v>0</v>
      </c>
      <c r="AB470" s="55">
        <v>0.70903970000000005</v>
      </c>
      <c r="AC470" s="55">
        <v>9.5773999999999998E-2</v>
      </c>
      <c r="AD470" s="55">
        <v>0</v>
      </c>
      <c r="AE470" s="55">
        <v>4.9576000000000004E-3</v>
      </c>
      <c r="AF470" s="55">
        <v>0</v>
      </c>
      <c r="AG470" s="55">
        <v>0.1902287</v>
      </c>
      <c r="AH470" s="55">
        <v>0</v>
      </c>
      <c r="AI470" s="55">
        <v>0</v>
      </c>
      <c r="AJ470" s="55">
        <v>0</v>
      </c>
      <c r="AK470" s="55">
        <v>0</v>
      </c>
      <c r="AL470" s="12"/>
      <c r="AM470" s="55">
        <v>0</v>
      </c>
      <c r="AN470" s="55">
        <v>0</v>
      </c>
      <c r="AO470" s="55">
        <v>0.62812659999999998</v>
      </c>
      <c r="AP470" s="55">
        <v>9.6534400000000006E-2</v>
      </c>
      <c r="AQ470" s="55">
        <v>0</v>
      </c>
      <c r="AR470" s="55">
        <v>5.3239999999999997E-3</v>
      </c>
      <c r="AS470" s="55">
        <v>0</v>
      </c>
      <c r="AT470" s="55">
        <v>0.27001510000000001</v>
      </c>
      <c r="AU470" s="55">
        <v>0</v>
      </c>
      <c r="AV470" s="55">
        <v>0</v>
      </c>
      <c r="AW470" s="55">
        <v>0</v>
      </c>
      <c r="AX470" s="55">
        <v>0</v>
      </c>
      <c r="AZ470" s="29"/>
    </row>
    <row r="471" spans="2:52" ht="12.75" hidden="1" customHeight="1" x14ac:dyDescent="0.2">
      <c r="B471" s="16" t="s">
        <v>205</v>
      </c>
      <c r="C471" s="16" t="s">
        <v>351</v>
      </c>
      <c r="D471" s="16" t="s">
        <v>35</v>
      </c>
      <c r="E471" s="16"/>
      <c r="F471" s="53">
        <v>670358.38788789499</v>
      </c>
      <c r="G471" s="54">
        <v>2.66450021262209</v>
      </c>
      <c r="H471" s="54">
        <v>14.7376951363752</v>
      </c>
      <c r="I471" s="54">
        <v>51.402689045018199</v>
      </c>
      <c r="J471" s="54">
        <v>26.500053796257401</v>
      </c>
      <c r="K471" s="54">
        <v>1.68836933642034</v>
      </c>
      <c r="L471" s="54">
        <v>0.112264654650913</v>
      </c>
      <c r="M471" s="54">
        <v>1.4371923579630801</v>
      </c>
      <c r="N471" s="12"/>
      <c r="O471" s="53">
        <v>1356.4513204693701</v>
      </c>
      <c r="P471" s="53">
        <v>21762.920190811099</v>
      </c>
      <c r="Q471" s="53">
        <v>150249.39152574501</v>
      </c>
      <c r="R471" s="53">
        <v>98078.712964296297</v>
      </c>
      <c r="S471" s="53">
        <v>163221.474512279</v>
      </c>
      <c r="T471" s="53">
        <v>83023.782876789497</v>
      </c>
      <c r="U471" s="53">
        <v>111054.022246837</v>
      </c>
      <c r="V471" s="53">
        <v>41101.761616110802</v>
      </c>
      <c r="W471" s="53">
        <v>30.864523410797101</v>
      </c>
      <c r="X471" s="53">
        <v>479.00611114501902</v>
      </c>
      <c r="Y471" s="12"/>
      <c r="Z471" s="55">
        <v>0.16199169999999999</v>
      </c>
      <c r="AA471" s="55">
        <v>0.23756360000000001</v>
      </c>
      <c r="AB471" s="55">
        <v>0.29162130000000003</v>
      </c>
      <c r="AC471" s="55">
        <v>0</v>
      </c>
      <c r="AD471" s="55">
        <v>0</v>
      </c>
      <c r="AE471" s="55">
        <v>0</v>
      </c>
      <c r="AF471" s="55">
        <v>0</v>
      </c>
      <c r="AG471" s="55">
        <v>0.22076979999999999</v>
      </c>
      <c r="AH471" s="55">
        <v>0</v>
      </c>
      <c r="AI471" s="55">
        <v>0</v>
      </c>
      <c r="AJ471" s="55">
        <v>0</v>
      </c>
      <c r="AK471" s="55">
        <v>8.8053699999999999E-2</v>
      </c>
      <c r="AL471" s="12"/>
      <c r="AM471" s="55">
        <v>0.1362332</v>
      </c>
      <c r="AN471" s="55">
        <v>0.11415889999999999</v>
      </c>
      <c r="AO471" s="55">
        <v>0.1499675</v>
      </c>
      <c r="AP471" s="55">
        <v>0</v>
      </c>
      <c r="AQ471" s="55">
        <v>0</v>
      </c>
      <c r="AR471" s="55">
        <v>0</v>
      </c>
      <c r="AS471" s="55">
        <v>0</v>
      </c>
      <c r="AT471" s="55">
        <v>0.35762650000000001</v>
      </c>
      <c r="AU471" s="55">
        <v>0</v>
      </c>
      <c r="AV471" s="55">
        <v>0</v>
      </c>
      <c r="AW471" s="55">
        <v>0.2420138</v>
      </c>
      <c r="AX471" s="55">
        <v>0</v>
      </c>
      <c r="AZ471" s="29"/>
    </row>
    <row r="472" spans="2:52" ht="12.75" hidden="1" customHeight="1" x14ac:dyDescent="0.2">
      <c r="B472" s="16" t="s">
        <v>206</v>
      </c>
      <c r="C472" s="16" t="s">
        <v>348</v>
      </c>
      <c r="D472" s="16" t="s">
        <v>36</v>
      </c>
      <c r="E472" s="16"/>
      <c r="F472" s="53">
        <v>827571.27661269903</v>
      </c>
      <c r="G472" s="54">
        <v>1.1185822015878401E-2</v>
      </c>
      <c r="H472" s="54">
        <v>0.99867156955976399</v>
      </c>
      <c r="I472" s="54">
        <v>1.84930903487674</v>
      </c>
      <c r="J472" s="54">
        <v>56.4454122560402</v>
      </c>
      <c r="K472" s="54">
        <v>0.17068064199067201</v>
      </c>
      <c r="L472" s="54">
        <v>39.578140793931901</v>
      </c>
      <c r="M472" s="54">
        <v>8.8795424919248297E-3</v>
      </c>
      <c r="N472" s="12"/>
      <c r="O472" s="53">
        <v>314.36717987060501</v>
      </c>
      <c r="P472" s="53">
        <v>9582.9505138993209</v>
      </c>
      <c r="Q472" s="53">
        <v>134432.030181765</v>
      </c>
      <c r="R472" s="53">
        <v>154883.307793855</v>
      </c>
      <c r="S472" s="53">
        <v>43249.136457443201</v>
      </c>
      <c r="T472" s="53">
        <v>244687.11041438501</v>
      </c>
      <c r="U472" s="53">
        <v>229114.05407249901</v>
      </c>
      <c r="V472" s="53">
        <v>11303.6180701255</v>
      </c>
      <c r="W472" s="53">
        <v>4.7019288539886404</v>
      </c>
      <c r="X472" s="53">
        <v>0</v>
      </c>
      <c r="Y472" s="12"/>
      <c r="Z472" s="55">
        <v>0</v>
      </c>
      <c r="AA472" s="55">
        <v>0</v>
      </c>
      <c r="AB472" s="55">
        <v>0</v>
      </c>
      <c r="AC472" s="55">
        <v>0.99513130000000005</v>
      </c>
      <c r="AD472" s="55">
        <v>4.8687000000000001E-3</v>
      </c>
      <c r="AE472" s="55">
        <v>0</v>
      </c>
      <c r="AF472" s="55">
        <v>0</v>
      </c>
      <c r="AG472" s="55">
        <v>0</v>
      </c>
      <c r="AH472" s="55">
        <v>0</v>
      </c>
      <c r="AI472" s="55">
        <v>0</v>
      </c>
      <c r="AJ472" s="55">
        <v>0</v>
      </c>
      <c r="AK472" s="55">
        <v>0</v>
      </c>
      <c r="AL472" s="12"/>
      <c r="AM472" s="55">
        <v>0</v>
      </c>
      <c r="AN472" s="55">
        <v>0</v>
      </c>
      <c r="AO472" s="55">
        <v>4.9839999999999997E-4</v>
      </c>
      <c r="AP472" s="55">
        <v>0.63568119999999995</v>
      </c>
      <c r="AQ472" s="55">
        <v>0.36382039999999999</v>
      </c>
      <c r="AR472" s="55">
        <v>0</v>
      </c>
      <c r="AS472" s="55">
        <v>0</v>
      </c>
      <c r="AT472" s="55">
        <v>0</v>
      </c>
      <c r="AU472" s="55">
        <v>0</v>
      </c>
      <c r="AV472" s="55">
        <v>0</v>
      </c>
      <c r="AW472" s="55">
        <v>0</v>
      </c>
      <c r="AX472" s="55">
        <v>0</v>
      </c>
      <c r="AZ472" s="29"/>
    </row>
    <row r="473" spans="2:52" ht="12.75" hidden="1" customHeight="1" x14ac:dyDescent="0.2">
      <c r="B473" s="16" t="s">
        <v>207</v>
      </c>
      <c r="C473" s="16" t="s">
        <v>345</v>
      </c>
      <c r="D473" s="16"/>
      <c r="E473" s="16"/>
      <c r="F473" s="53">
        <v>16.3498873710632</v>
      </c>
      <c r="G473" s="54">
        <v>2.7244357033597466</v>
      </c>
      <c r="H473" s="54">
        <v>14.795456781535872</v>
      </c>
      <c r="I473" s="54">
        <v>26.737461173783604</v>
      </c>
      <c r="J473" s="54">
        <v>31.459648098917398</v>
      </c>
      <c r="K473" s="54">
        <v>3.1706402031029732</v>
      </c>
      <c r="L473" s="54">
        <v>0</v>
      </c>
      <c r="M473" s="54">
        <v>3.3012760925361322</v>
      </c>
      <c r="N473" s="12"/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16.3498873710632</v>
      </c>
      <c r="U473" s="53">
        <v>0</v>
      </c>
      <c r="V473" s="53">
        <v>0</v>
      </c>
      <c r="W473" s="53">
        <v>0</v>
      </c>
      <c r="X473" s="53">
        <v>0</v>
      </c>
      <c r="Y473" s="12"/>
      <c r="Z473" s="55">
        <v>0</v>
      </c>
      <c r="AA473" s="55">
        <v>0</v>
      </c>
      <c r="AB473" s="55">
        <v>0</v>
      </c>
      <c r="AC473" s="55">
        <v>0</v>
      </c>
      <c r="AD473" s="55">
        <v>0</v>
      </c>
      <c r="AE473" s="55">
        <v>0</v>
      </c>
      <c r="AF473" s="55">
        <v>0</v>
      </c>
      <c r="AG473" s="55">
        <v>0</v>
      </c>
      <c r="AH473" s="55">
        <v>0</v>
      </c>
      <c r="AI473" s="55">
        <v>0</v>
      </c>
      <c r="AJ473" s="55">
        <v>0</v>
      </c>
      <c r="AK473" s="55">
        <v>0</v>
      </c>
      <c r="AL473" s="12"/>
      <c r="AM473" s="55">
        <v>0</v>
      </c>
      <c r="AN473" s="55">
        <v>0</v>
      </c>
      <c r="AO473" s="55">
        <v>0</v>
      </c>
      <c r="AP473" s="55">
        <v>0</v>
      </c>
      <c r="AQ473" s="55">
        <v>0</v>
      </c>
      <c r="AR473" s="55">
        <v>0</v>
      </c>
      <c r="AS473" s="55">
        <v>0</v>
      </c>
      <c r="AT473" s="55">
        <v>0</v>
      </c>
      <c r="AU473" s="55">
        <v>0</v>
      </c>
      <c r="AV473" s="55">
        <v>0</v>
      </c>
      <c r="AW473" s="55">
        <v>0</v>
      </c>
      <c r="AX473" s="55">
        <v>0</v>
      </c>
      <c r="AZ473" s="29"/>
    </row>
    <row r="474" spans="2:52" ht="12.75" hidden="1" customHeight="1" x14ac:dyDescent="0.2">
      <c r="B474" s="16" t="s">
        <v>208</v>
      </c>
      <c r="C474" s="16" t="s">
        <v>333</v>
      </c>
      <c r="D474" s="16" t="s">
        <v>35</v>
      </c>
      <c r="E474" s="16"/>
      <c r="F474" s="53">
        <v>147646.39812689999</v>
      </c>
      <c r="G474" s="54">
        <v>7.6888061979494102</v>
      </c>
      <c r="H474" s="54">
        <v>9.4391864685845306</v>
      </c>
      <c r="I474" s="54">
        <v>26.421656926332801</v>
      </c>
      <c r="J474" s="54">
        <v>46.728023308828597</v>
      </c>
      <c r="K474" s="54">
        <v>3.6977816874196501</v>
      </c>
      <c r="L474" s="54">
        <v>5.5908210743008704</v>
      </c>
      <c r="M474" s="54">
        <v>0.433724307688163</v>
      </c>
      <c r="N474" s="12"/>
      <c r="O474" s="53">
        <v>0</v>
      </c>
      <c r="P474" s="53">
        <v>6578.7311903238297</v>
      </c>
      <c r="Q474" s="53">
        <v>9690.3155753016399</v>
      </c>
      <c r="R474" s="53">
        <v>9648.8951157331394</v>
      </c>
      <c r="S474" s="53">
        <v>44349.717435479099</v>
      </c>
      <c r="T474" s="53">
        <v>4704.7192075252497</v>
      </c>
      <c r="U474" s="53">
        <v>5052.8025451898502</v>
      </c>
      <c r="V474" s="53">
        <v>67621.217057347298</v>
      </c>
      <c r="W474" s="53">
        <v>0</v>
      </c>
      <c r="X474" s="53">
        <v>0</v>
      </c>
      <c r="Y474" s="12"/>
      <c r="Z474" s="55">
        <v>0</v>
      </c>
      <c r="AA474" s="55">
        <v>0</v>
      </c>
      <c r="AB474" s="55">
        <v>0</v>
      </c>
      <c r="AC474" s="55">
        <v>0</v>
      </c>
      <c r="AD474" s="55">
        <v>0</v>
      </c>
      <c r="AE474" s="55">
        <v>0</v>
      </c>
      <c r="AF474" s="55">
        <v>0</v>
      </c>
      <c r="AG474" s="55">
        <v>0.83644410000000002</v>
      </c>
      <c r="AH474" s="55">
        <v>0</v>
      </c>
      <c r="AI474" s="55">
        <v>0</v>
      </c>
      <c r="AJ474" s="55">
        <v>0</v>
      </c>
      <c r="AK474" s="55">
        <v>0.1635559</v>
      </c>
      <c r="AL474" s="12"/>
      <c r="AM474" s="55">
        <v>0</v>
      </c>
      <c r="AN474" s="55">
        <v>0</v>
      </c>
      <c r="AO474" s="55">
        <v>0</v>
      </c>
      <c r="AP474" s="55">
        <v>0</v>
      </c>
      <c r="AQ474" s="55">
        <v>0</v>
      </c>
      <c r="AR474" s="55">
        <v>0</v>
      </c>
      <c r="AS474" s="55">
        <v>0</v>
      </c>
      <c r="AT474" s="55">
        <v>0.62678210000000001</v>
      </c>
      <c r="AU474" s="55">
        <v>0</v>
      </c>
      <c r="AV474" s="55">
        <v>0</v>
      </c>
      <c r="AW474" s="55">
        <v>0.37321789999999999</v>
      </c>
      <c r="AX474" s="55">
        <v>0</v>
      </c>
      <c r="AZ474" s="29"/>
    </row>
    <row r="475" spans="2:52" ht="12.75" hidden="1" customHeight="1" x14ac:dyDescent="0.2">
      <c r="B475" s="16" t="s">
        <v>209</v>
      </c>
      <c r="C475" s="16" t="s">
        <v>339</v>
      </c>
      <c r="D475" s="16" t="s">
        <v>33</v>
      </c>
      <c r="E475" s="16" t="s">
        <v>42</v>
      </c>
      <c r="F475" s="53">
        <v>34992.091765284502</v>
      </c>
      <c r="G475" s="54">
        <v>12.8557779184148</v>
      </c>
      <c r="H475" s="54">
        <v>18.9189174968703</v>
      </c>
      <c r="I475" s="54">
        <v>9.9681453747934494</v>
      </c>
      <c r="J475" s="54">
        <v>39.132981773455001</v>
      </c>
      <c r="K475" s="54">
        <v>13.067580140372</v>
      </c>
      <c r="L475" s="54">
        <v>0</v>
      </c>
      <c r="M475" s="54">
        <v>2.7655010657996799</v>
      </c>
      <c r="N475" s="12"/>
      <c r="O475" s="53">
        <v>17434.750443458499</v>
      </c>
      <c r="P475" s="53">
        <v>13382.5079459548</v>
      </c>
      <c r="Q475" s="53">
        <v>0</v>
      </c>
      <c r="R475" s="53">
        <v>1613.51650047302</v>
      </c>
      <c r="S475" s="53">
        <v>0</v>
      </c>
      <c r="T475" s="53">
        <v>778.44134145975102</v>
      </c>
      <c r="U475" s="53">
        <v>154.84691429138101</v>
      </c>
      <c r="V475" s="53">
        <v>0</v>
      </c>
      <c r="W475" s="53">
        <v>0</v>
      </c>
      <c r="X475" s="53">
        <v>1628.0286196470199</v>
      </c>
      <c r="Y475" s="12"/>
      <c r="Z475" s="55">
        <v>0</v>
      </c>
      <c r="AA475" s="55">
        <v>0</v>
      </c>
      <c r="AB475" s="55">
        <v>0</v>
      </c>
      <c r="AC475" s="55">
        <v>0</v>
      </c>
      <c r="AD475" s="55">
        <v>0</v>
      </c>
      <c r="AE475" s="55">
        <v>1</v>
      </c>
      <c r="AF475" s="55">
        <v>0</v>
      </c>
      <c r="AG475" s="55">
        <v>0</v>
      </c>
      <c r="AH475" s="55">
        <v>0</v>
      </c>
      <c r="AI475" s="55">
        <v>0</v>
      </c>
      <c r="AJ475" s="55">
        <v>0</v>
      </c>
      <c r="AK475" s="55">
        <v>0</v>
      </c>
      <c r="AL475" s="12"/>
      <c r="AM475" s="55">
        <v>0</v>
      </c>
      <c r="AN475" s="55">
        <v>0</v>
      </c>
      <c r="AO475" s="55">
        <v>0</v>
      </c>
      <c r="AP475" s="55">
        <v>0</v>
      </c>
      <c r="AQ475" s="55">
        <v>0</v>
      </c>
      <c r="AR475" s="55">
        <v>1</v>
      </c>
      <c r="AS475" s="55">
        <v>0</v>
      </c>
      <c r="AT475" s="55">
        <v>0</v>
      </c>
      <c r="AU475" s="55">
        <v>0</v>
      </c>
      <c r="AV475" s="55">
        <v>0</v>
      </c>
      <c r="AW475" s="55">
        <v>0</v>
      </c>
      <c r="AX475" s="55">
        <v>0</v>
      </c>
      <c r="AZ475" s="29"/>
    </row>
    <row r="476" spans="2:52" ht="12.75" hidden="1" customHeight="1" x14ac:dyDescent="0.2">
      <c r="B476" s="16" t="s">
        <v>210</v>
      </c>
      <c r="C476" s="16" t="s">
        <v>344</v>
      </c>
      <c r="D476" s="16" t="s">
        <v>33</v>
      </c>
      <c r="E476" s="16"/>
      <c r="F476" s="53">
        <v>269828.81667184801</v>
      </c>
      <c r="G476" s="54">
        <v>2.0826153953042401</v>
      </c>
      <c r="H476" s="54">
        <v>10.157942088114</v>
      </c>
      <c r="I476" s="54">
        <v>29.792961053199502</v>
      </c>
      <c r="J476" s="54">
        <v>47.176885825985003</v>
      </c>
      <c r="K476" s="54">
        <v>0.41188595730922301</v>
      </c>
      <c r="L476" s="54">
        <v>3.24571362686333</v>
      </c>
      <c r="M476" s="54">
        <v>1.95816157215572</v>
      </c>
      <c r="N476" s="12"/>
      <c r="O476" s="53">
        <v>3166.7565193176201</v>
      </c>
      <c r="P476" s="53">
        <v>3144.6456572413399</v>
      </c>
      <c r="Q476" s="53">
        <v>83642.918395936402</v>
      </c>
      <c r="R476" s="53">
        <v>12171.472698330799</v>
      </c>
      <c r="S476" s="53">
        <v>58635.077048540101</v>
      </c>
      <c r="T476" s="53">
        <v>19201.5408599972</v>
      </c>
      <c r="U476" s="53">
        <v>72278.440635859894</v>
      </c>
      <c r="V476" s="53">
        <v>14358.4896966218</v>
      </c>
      <c r="W476" s="53">
        <v>20.886721014976501</v>
      </c>
      <c r="X476" s="53">
        <v>3208.5884389877301</v>
      </c>
      <c r="Y476" s="12"/>
      <c r="Z476" s="55">
        <v>0</v>
      </c>
      <c r="AA476" s="55">
        <v>0</v>
      </c>
      <c r="AB476" s="55">
        <v>0</v>
      </c>
      <c r="AC476" s="55">
        <v>0</v>
      </c>
      <c r="AD476" s="55">
        <v>0</v>
      </c>
      <c r="AE476" s="55">
        <v>0.9642366</v>
      </c>
      <c r="AF476" s="55">
        <v>0</v>
      </c>
      <c r="AG476" s="55">
        <v>0</v>
      </c>
      <c r="AH476" s="55">
        <v>0</v>
      </c>
      <c r="AI476" s="55">
        <v>0</v>
      </c>
      <c r="AJ476" s="55">
        <v>0</v>
      </c>
      <c r="AK476" s="55">
        <v>3.5763400000000001E-2</v>
      </c>
      <c r="AL476" s="12"/>
      <c r="AM476" s="55">
        <v>0</v>
      </c>
      <c r="AN476" s="55">
        <v>0</v>
      </c>
      <c r="AO476" s="55">
        <v>0</v>
      </c>
      <c r="AP476" s="55">
        <v>0</v>
      </c>
      <c r="AQ476" s="55">
        <v>0</v>
      </c>
      <c r="AR476" s="55">
        <v>0.8922776</v>
      </c>
      <c r="AS476" s="55">
        <v>0</v>
      </c>
      <c r="AT476" s="55">
        <v>0</v>
      </c>
      <c r="AU476" s="55">
        <v>0</v>
      </c>
      <c r="AV476" s="55">
        <v>0</v>
      </c>
      <c r="AW476" s="55">
        <v>0.1077224</v>
      </c>
      <c r="AX476" s="55">
        <v>0</v>
      </c>
      <c r="AZ476" s="29"/>
    </row>
    <row r="477" spans="2:52" ht="12.75" hidden="1" customHeight="1" x14ac:dyDescent="0.2">
      <c r="B477" s="16" t="s">
        <v>211</v>
      </c>
      <c r="C477" s="16" t="s">
        <v>342</v>
      </c>
      <c r="D477" s="16" t="s">
        <v>37</v>
      </c>
      <c r="E477" s="16"/>
      <c r="F477" s="53">
        <v>129752.99418550701</v>
      </c>
      <c r="G477" s="54">
        <v>0.46616260728443698</v>
      </c>
      <c r="H477" s="54">
        <v>15.6703724789069</v>
      </c>
      <c r="I477" s="54">
        <v>42.5129655906427</v>
      </c>
      <c r="J477" s="54">
        <v>29.867384421083202</v>
      </c>
      <c r="K477" s="54">
        <v>1.0179881179441499</v>
      </c>
      <c r="L477" s="54">
        <v>1.31775653484188</v>
      </c>
      <c r="M477" s="54">
        <v>8.2393379394680899</v>
      </c>
      <c r="N477" s="12"/>
      <c r="O477" s="53">
        <v>1104.7606486082</v>
      </c>
      <c r="P477" s="53">
        <v>7678.2756450176203</v>
      </c>
      <c r="Q477" s="53">
        <v>32115.683904409401</v>
      </c>
      <c r="R477" s="53">
        <v>16983.0882415175</v>
      </c>
      <c r="S477" s="53">
        <v>7189.0934714078903</v>
      </c>
      <c r="T477" s="53">
        <v>26767.269788920799</v>
      </c>
      <c r="U477" s="53">
        <v>28372.711878418901</v>
      </c>
      <c r="V477" s="53">
        <v>0</v>
      </c>
      <c r="W477" s="53">
        <v>37.515602171421001</v>
      </c>
      <c r="X477" s="53">
        <v>9504.5950050354004</v>
      </c>
      <c r="Y477" s="12"/>
      <c r="Z477" s="55">
        <v>0.14142070000000001</v>
      </c>
      <c r="AA477" s="55">
        <v>0</v>
      </c>
      <c r="AB477" s="55">
        <v>0.33035999999999999</v>
      </c>
      <c r="AC477" s="55">
        <v>0</v>
      </c>
      <c r="AD477" s="55">
        <v>0</v>
      </c>
      <c r="AE477" s="55">
        <v>0</v>
      </c>
      <c r="AF477" s="55">
        <v>0</v>
      </c>
      <c r="AG477" s="55">
        <v>0</v>
      </c>
      <c r="AH477" s="55">
        <v>0</v>
      </c>
      <c r="AI477" s="55">
        <v>0</v>
      </c>
      <c r="AJ477" s="55">
        <v>0</v>
      </c>
      <c r="AK477" s="55">
        <v>0.52821929999999995</v>
      </c>
      <c r="AL477" s="12"/>
      <c r="AM477" s="55">
        <v>0.38991700000000001</v>
      </c>
      <c r="AN477" s="55">
        <v>0</v>
      </c>
      <c r="AO477" s="55">
        <v>0.31801750000000001</v>
      </c>
      <c r="AP477" s="55">
        <v>0</v>
      </c>
      <c r="AQ477" s="55">
        <v>0</v>
      </c>
      <c r="AR477" s="55">
        <v>0</v>
      </c>
      <c r="AS477" s="55">
        <v>0</v>
      </c>
      <c r="AT477" s="55">
        <v>0</v>
      </c>
      <c r="AU477" s="55">
        <v>0</v>
      </c>
      <c r="AV477" s="55">
        <v>0</v>
      </c>
      <c r="AW477" s="55">
        <v>0.29206549999999998</v>
      </c>
      <c r="AX477" s="55">
        <v>0</v>
      </c>
      <c r="AZ477" s="29"/>
    </row>
    <row r="478" spans="2:52" ht="12.75" hidden="1" customHeight="1" x14ac:dyDescent="0.2">
      <c r="B478" s="16" t="s">
        <v>212</v>
      </c>
      <c r="C478" s="16" t="s">
        <v>349</v>
      </c>
      <c r="D478" s="16" t="s">
        <v>36</v>
      </c>
      <c r="E478" s="16"/>
      <c r="F478" s="53">
        <v>1189553.9339877299</v>
      </c>
      <c r="G478" s="54">
        <v>5.9825087162927101E-2</v>
      </c>
      <c r="H478" s="54">
        <v>2.5912856226891399</v>
      </c>
      <c r="I478" s="54">
        <v>0.11211758285577</v>
      </c>
      <c r="J478" s="54">
        <v>25.284074100097101</v>
      </c>
      <c r="K478" s="54">
        <v>0.391369248618476</v>
      </c>
      <c r="L478" s="54">
        <v>71.483509887588099</v>
      </c>
      <c r="M478" s="54">
        <v>7.7818725943116104E-2</v>
      </c>
      <c r="N478" s="12"/>
      <c r="O478" s="53">
        <v>132134.20602673199</v>
      </c>
      <c r="P478" s="53">
        <v>515416.19414061302</v>
      </c>
      <c r="Q478" s="53">
        <v>17280.059154033599</v>
      </c>
      <c r="R478" s="53">
        <v>201953.08823603301</v>
      </c>
      <c r="S478" s="53">
        <v>81.370849609375</v>
      </c>
      <c r="T478" s="53">
        <v>165340.57050853901</v>
      </c>
      <c r="U478" s="53">
        <v>154286.68793344399</v>
      </c>
      <c r="V478" s="53">
        <v>0</v>
      </c>
      <c r="W478" s="53">
        <v>0</v>
      </c>
      <c r="X478" s="53">
        <v>3061.75713872909</v>
      </c>
      <c r="Y478" s="12"/>
      <c r="Z478" s="55">
        <v>0</v>
      </c>
      <c r="AA478" s="55">
        <v>0</v>
      </c>
      <c r="AB478" s="55">
        <v>0</v>
      </c>
      <c r="AC478" s="55">
        <v>0.84906219999999999</v>
      </c>
      <c r="AD478" s="55">
        <v>0.15093780000000001</v>
      </c>
      <c r="AE478" s="55">
        <v>0</v>
      </c>
      <c r="AF478" s="55">
        <v>0</v>
      </c>
      <c r="AG478" s="55">
        <v>0</v>
      </c>
      <c r="AH478" s="55">
        <v>0</v>
      </c>
      <c r="AI478" s="55">
        <v>0</v>
      </c>
      <c r="AJ478" s="55">
        <v>0</v>
      </c>
      <c r="AK478" s="55">
        <v>0</v>
      </c>
      <c r="AL478" s="12"/>
      <c r="AM478" s="55">
        <v>0</v>
      </c>
      <c r="AN478" s="55">
        <v>0</v>
      </c>
      <c r="AO478" s="55">
        <v>0</v>
      </c>
      <c r="AP478" s="55">
        <v>0.20055819999999999</v>
      </c>
      <c r="AQ478" s="55">
        <v>0.79944179999999998</v>
      </c>
      <c r="AR478" s="55">
        <v>0</v>
      </c>
      <c r="AS478" s="55">
        <v>0</v>
      </c>
      <c r="AT478" s="55">
        <v>0</v>
      </c>
      <c r="AU478" s="55">
        <v>0</v>
      </c>
      <c r="AV478" s="55">
        <v>0</v>
      </c>
      <c r="AW478" s="55">
        <v>0</v>
      </c>
      <c r="AX478" s="55">
        <v>0</v>
      </c>
      <c r="AZ478" s="29"/>
    </row>
    <row r="479" spans="2:52" ht="12.75" hidden="1" customHeight="1" x14ac:dyDescent="0.2">
      <c r="B479" s="16" t="s">
        <v>213</v>
      </c>
      <c r="C479" s="16" t="s">
        <v>350</v>
      </c>
      <c r="D479" s="16" t="s">
        <v>36</v>
      </c>
      <c r="E479" s="16"/>
      <c r="F479" s="53">
        <v>915037.52364826202</v>
      </c>
      <c r="G479" s="54">
        <v>0.32340838461047999</v>
      </c>
      <c r="H479" s="54">
        <v>37.928153906491197</v>
      </c>
      <c r="I479" s="54">
        <v>14.3223037818746</v>
      </c>
      <c r="J479" s="54">
        <v>42.687066372303597</v>
      </c>
      <c r="K479" s="54">
        <v>3.3213527018259099</v>
      </c>
      <c r="L479" s="54">
        <v>0.29156946382355697</v>
      </c>
      <c r="M479" s="54">
        <v>0.86440319277498001</v>
      </c>
      <c r="N479" s="12"/>
      <c r="O479" s="53">
        <v>30845.602158188802</v>
      </c>
      <c r="P479" s="53">
        <v>203766.65744423799</v>
      </c>
      <c r="Q479" s="53">
        <v>30028.308523237702</v>
      </c>
      <c r="R479" s="53">
        <v>289629.36538171698</v>
      </c>
      <c r="S479" s="53">
        <v>4136.44659620523</v>
      </c>
      <c r="T479" s="53">
        <v>200791.03618282001</v>
      </c>
      <c r="U479" s="53">
        <v>145267.926663458</v>
      </c>
      <c r="V479" s="53">
        <v>169.16847229003901</v>
      </c>
      <c r="W479" s="53">
        <v>2.5686897039413399</v>
      </c>
      <c r="X479" s="53">
        <v>10400.4435364007</v>
      </c>
      <c r="Y479" s="12"/>
      <c r="Z479" s="55">
        <v>0.1307133</v>
      </c>
      <c r="AA479" s="55">
        <v>0</v>
      </c>
      <c r="AB479" s="55">
        <v>0.65114439999999996</v>
      </c>
      <c r="AC479" s="55">
        <v>0.18781439999999999</v>
      </c>
      <c r="AD479" s="55">
        <v>3.0327799999999999E-2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12"/>
      <c r="AM479" s="55">
        <v>0.1066549</v>
      </c>
      <c r="AN479" s="55">
        <v>0</v>
      </c>
      <c r="AO479" s="55">
        <v>0.6546689</v>
      </c>
      <c r="AP479" s="55">
        <v>0.1984322</v>
      </c>
      <c r="AQ479" s="55">
        <v>4.0244000000000002E-2</v>
      </c>
      <c r="AR479" s="55">
        <v>0</v>
      </c>
      <c r="AS479" s="55">
        <v>0</v>
      </c>
      <c r="AT479" s="55">
        <v>0</v>
      </c>
      <c r="AU479" s="55">
        <v>0</v>
      </c>
      <c r="AV479" s="55">
        <v>0</v>
      </c>
      <c r="AW479" s="55">
        <v>0</v>
      </c>
      <c r="AX479" s="55">
        <v>0</v>
      </c>
      <c r="AZ479" s="29"/>
    </row>
    <row r="480" spans="2:52" ht="12.75" hidden="1" customHeight="1" x14ac:dyDescent="0.2">
      <c r="B480" s="16" t="s">
        <v>214</v>
      </c>
      <c r="C480" s="16" t="s">
        <v>345</v>
      </c>
      <c r="D480" s="16"/>
      <c r="E480" s="16"/>
      <c r="F480" s="53">
        <v>269.05217337608298</v>
      </c>
      <c r="G480" s="54">
        <v>2.7244357033597466</v>
      </c>
      <c r="H480" s="54">
        <v>14.795456781535872</v>
      </c>
      <c r="I480" s="54">
        <v>26.737461173783604</v>
      </c>
      <c r="J480" s="54">
        <v>31.459648098917398</v>
      </c>
      <c r="K480" s="54">
        <v>3.1706402031029732</v>
      </c>
      <c r="L480" s="54">
        <v>0</v>
      </c>
      <c r="M480" s="54">
        <v>3.3012760925361322</v>
      </c>
      <c r="N480" s="12"/>
      <c r="O480" s="53">
        <v>0</v>
      </c>
      <c r="P480" s="53">
        <v>12.1890525817871</v>
      </c>
      <c r="Q480" s="53">
        <v>0</v>
      </c>
      <c r="R480" s="53">
        <v>178.01026916503901</v>
      </c>
      <c r="S480" s="53">
        <v>0</v>
      </c>
      <c r="T480" s="53">
        <v>78.852851629257202</v>
      </c>
      <c r="U480" s="53">
        <v>0</v>
      </c>
      <c r="V480" s="53">
        <v>0</v>
      </c>
      <c r="W480" s="53">
        <v>0</v>
      </c>
      <c r="X480" s="53">
        <v>0</v>
      </c>
      <c r="Y480" s="12"/>
      <c r="Z480" s="55">
        <v>0</v>
      </c>
      <c r="AA480" s="55">
        <v>0</v>
      </c>
      <c r="AB480" s="55">
        <v>0</v>
      </c>
      <c r="AC480" s="55">
        <v>0</v>
      </c>
      <c r="AD480" s="55">
        <v>0</v>
      </c>
      <c r="AE480" s="55">
        <v>0</v>
      </c>
      <c r="AF480" s="55">
        <v>0</v>
      </c>
      <c r="AG480" s="55">
        <v>0</v>
      </c>
      <c r="AH480" s="55">
        <v>0</v>
      </c>
      <c r="AI480" s="55">
        <v>0</v>
      </c>
      <c r="AJ480" s="55">
        <v>0</v>
      </c>
      <c r="AK480" s="55">
        <v>0</v>
      </c>
      <c r="AL480" s="12"/>
      <c r="AM480" s="55">
        <v>0</v>
      </c>
      <c r="AN480" s="55">
        <v>0</v>
      </c>
      <c r="AO480" s="55">
        <v>0</v>
      </c>
      <c r="AP480" s="55">
        <v>0</v>
      </c>
      <c r="AQ480" s="55">
        <v>0</v>
      </c>
      <c r="AR480" s="55">
        <v>0</v>
      </c>
      <c r="AS480" s="55">
        <v>0</v>
      </c>
      <c r="AT480" s="55">
        <v>0</v>
      </c>
      <c r="AU480" s="55">
        <v>0</v>
      </c>
      <c r="AV480" s="55">
        <v>0</v>
      </c>
      <c r="AW480" s="55">
        <v>0</v>
      </c>
      <c r="AX480" s="55">
        <v>0</v>
      </c>
      <c r="AZ480" s="29"/>
    </row>
    <row r="481" spans="2:52" ht="12.75" hidden="1" customHeight="1" x14ac:dyDescent="0.2">
      <c r="B481" s="16" t="s">
        <v>215</v>
      </c>
      <c r="C481" s="16" t="s">
        <v>337</v>
      </c>
      <c r="D481" s="16" t="s">
        <v>33</v>
      </c>
      <c r="E481" s="16"/>
      <c r="F481" s="53">
        <v>321212.19475504698</v>
      </c>
      <c r="G481" s="54">
        <v>0.38190074543518199</v>
      </c>
      <c r="H481" s="54">
        <v>2.1801552357510801</v>
      </c>
      <c r="I481" s="54">
        <v>28.076100947038</v>
      </c>
      <c r="J481" s="54">
        <v>47.739207157622403</v>
      </c>
      <c r="K481" s="54">
        <v>0.51751791024892901</v>
      </c>
      <c r="L481" s="54">
        <v>11.6753724198245</v>
      </c>
      <c r="M481" s="54">
        <v>3.7643966504924502</v>
      </c>
      <c r="N481" s="12"/>
      <c r="O481" s="53">
        <v>76.165663897991095</v>
      </c>
      <c r="P481" s="53">
        <v>88.1346508562564</v>
      </c>
      <c r="Q481" s="53">
        <v>149253.906297415</v>
      </c>
      <c r="R481" s="53">
        <v>1596.7346971929001</v>
      </c>
      <c r="S481" s="53">
        <v>73338.607918441296</v>
      </c>
      <c r="T481" s="53">
        <v>13007.9224805831</v>
      </c>
      <c r="U481" s="53">
        <v>65662.869656860799</v>
      </c>
      <c r="V481" s="53">
        <v>12588.9255174398</v>
      </c>
      <c r="W481" s="53">
        <v>17.062727898359299</v>
      </c>
      <c r="X481" s="53">
        <v>5581.8651444613897</v>
      </c>
      <c r="Y481" s="12"/>
      <c r="Z481" s="55">
        <v>0</v>
      </c>
      <c r="AA481" s="55">
        <v>0</v>
      </c>
      <c r="AB481" s="55">
        <v>0</v>
      </c>
      <c r="AC481" s="55">
        <v>0</v>
      </c>
      <c r="AD481" s="55">
        <v>0</v>
      </c>
      <c r="AE481" s="55">
        <v>0.45230740000000003</v>
      </c>
      <c r="AF481" s="55">
        <v>0</v>
      </c>
      <c r="AG481" s="55">
        <v>0</v>
      </c>
      <c r="AH481" s="55">
        <v>0.4710647</v>
      </c>
      <c r="AI481" s="55">
        <v>0</v>
      </c>
      <c r="AJ481" s="55">
        <v>0</v>
      </c>
      <c r="AK481" s="55">
        <v>7.6627899999999999E-2</v>
      </c>
      <c r="AL481" s="12"/>
      <c r="AM481" s="55">
        <v>0</v>
      </c>
      <c r="AN481" s="55">
        <v>0</v>
      </c>
      <c r="AO481" s="55">
        <v>0</v>
      </c>
      <c r="AP481" s="55">
        <v>0</v>
      </c>
      <c r="AQ481" s="55">
        <v>0</v>
      </c>
      <c r="AR481" s="55">
        <v>0.56686510000000001</v>
      </c>
      <c r="AS481" s="55">
        <v>0</v>
      </c>
      <c r="AT481" s="55">
        <v>0</v>
      </c>
      <c r="AU481" s="55">
        <v>0</v>
      </c>
      <c r="AV481" s="55">
        <v>0.1693664</v>
      </c>
      <c r="AW481" s="55">
        <v>7.9409300000000002E-2</v>
      </c>
      <c r="AX481" s="55">
        <v>0.1843592</v>
      </c>
      <c r="AZ481" s="29"/>
    </row>
    <row r="482" spans="2:52" ht="12.75" hidden="1" customHeight="1" x14ac:dyDescent="0.2">
      <c r="B482" s="16" t="s">
        <v>216</v>
      </c>
      <c r="C482" s="16" t="s">
        <v>347</v>
      </c>
      <c r="D482" s="16" t="s">
        <v>36</v>
      </c>
      <c r="E482" s="16"/>
      <c r="F482" s="53">
        <v>308913.19858407899</v>
      </c>
      <c r="G482" s="54">
        <v>0.18709859675437801</v>
      </c>
      <c r="H482" s="54">
        <v>2.1028554384711799E-10</v>
      </c>
      <c r="I482" s="54">
        <v>2.6332285657864898E-2</v>
      </c>
      <c r="J482" s="54">
        <v>0.803384879299883</v>
      </c>
      <c r="K482" s="54">
        <v>0.19952362794692199</v>
      </c>
      <c r="L482" s="54">
        <v>97.364849508606895</v>
      </c>
      <c r="M482" s="54">
        <v>0.43580844697113902</v>
      </c>
      <c r="N482" s="12"/>
      <c r="O482" s="53">
        <v>5806.8964306116104</v>
      </c>
      <c r="P482" s="53">
        <v>5965.65700888633</v>
      </c>
      <c r="Q482" s="53">
        <v>40980.245131254102</v>
      </c>
      <c r="R482" s="53">
        <v>51411.454119741902</v>
      </c>
      <c r="S482" s="53">
        <v>22137.025228202299</v>
      </c>
      <c r="T482" s="53">
        <v>100751.544092834</v>
      </c>
      <c r="U482" s="53">
        <v>69059.515713870496</v>
      </c>
      <c r="V482" s="53">
        <v>12800.0406491756</v>
      </c>
      <c r="W482" s="53">
        <v>0.82020950317382801</v>
      </c>
      <c r="X482" s="53">
        <v>0</v>
      </c>
      <c r="Y482" s="12"/>
      <c r="Z482" s="55">
        <v>0</v>
      </c>
      <c r="AA482" s="55">
        <v>0</v>
      </c>
      <c r="AB482" s="55">
        <v>0</v>
      </c>
      <c r="AC482" s="55">
        <v>0</v>
      </c>
      <c r="AD482" s="55">
        <v>0</v>
      </c>
      <c r="AE482" s="55">
        <v>0</v>
      </c>
      <c r="AF482" s="55">
        <v>0</v>
      </c>
      <c r="AG482" s="55">
        <v>0</v>
      </c>
      <c r="AH482" s="55">
        <v>0</v>
      </c>
      <c r="AI482" s="55">
        <v>0</v>
      </c>
      <c r="AJ482" s="55">
        <v>0</v>
      </c>
      <c r="AK482" s="55">
        <v>0</v>
      </c>
      <c r="AL482" s="12"/>
      <c r="AM482" s="55">
        <v>0</v>
      </c>
      <c r="AN482" s="55">
        <v>0</v>
      </c>
      <c r="AO482" s="55">
        <v>0</v>
      </c>
      <c r="AP482" s="55">
        <v>0</v>
      </c>
      <c r="AQ482" s="55">
        <v>1</v>
      </c>
      <c r="AR482" s="55">
        <v>0</v>
      </c>
      <c r="AS482" s="55">
        <v>0</v>
      </c>
      <c r="AT482" s="55">
        <v>0</v>
      </c>
      <c r="AU482" s="55">
        <v>0</v>
      </c>
      <c r="AV482" s="55">
        <v>0</v>
      </c>
      <c r="AW482" s="55">
        <v>0</v>
      </c>
      <c r="AX482" s="55">
        <v>0</v>
      </c>
      <c r="AZ482" s="29"/>
    </row>
    <row r="483" spans="2:52" ht="12.75" hidden="1" customHeight="1" x14ac:dyDescent="0.2">
      <c r="B483" s="16" t="s">
        <v>217</v>
      </c>
      <c r="C483" s="16" t="s">
        <v>333</v>
      </c>
      <c r="D483" s="16" t="s">
        <v>35</v>
      </c>
      <c r="E483" s="16"/>
      <c r="F483" s="53">
        <v>796442.79780316295</v>
      </c>
      <c r="G483" s="54">
        <v>17.9830730853636</v>
      </c>
      <c r="H483" s="54">
        <v>7.8510868470541499</v>
      </c>
      <c r="I483" s="54">
        <v>2.3724177005718099</v>
      </c>
      <c r="J483" s="54">
        <v>21.4643845641348</v>
      </c>
      <c r="K483" s="54">
        <v>3.1651532422154198</v>
      </c>
      <c r="L483" s="54">
        <v>45.624766008165302</v>
      </c>
      <c r="M483" s="54">
        <v>1.39167640641222</v>
      </c>
      <c r="N483" s="12"/>
      <c r="O483" s="53">
        <v>4260.2777766585295</v>
      </c>
      <c r="P483" s="53">
        <v>137462.825213551</v>
      </c>
      <c r="Q483" s="53">
        <v>142203.16268575101</v>
      </c>
      <c r="R483" s="53">
        <v>163883.49387311901</v>
      </c>
      <c r="S483" s="53">
        <v>66904.140924572901</v>
      </c>
      <c r="T483" s="53">
        <v>110037.39360409899</v>
      </c>
      <c r="U483" s="53">
        <v>128998.973691165</v>
      </c>
      <c r="V483" s="53">
        <v>41998.571364045099</v>
      </c>
      <c r="W483" s="53">
        <v>0.78375869989395097</v>
      </c>
      <c r="X483" s="53">
        <v>693.17491149902298</v>
      </c>
      <c r="Y483" s="12"/>
      <c r="Z483" s="55">
        <v>0</v>
      </c>
      <c r="AA483" s="55">
        <v>0</v>
      </c>
      <c r="AB483" s="55">
        <v>0</v>
      </c>
      <c r="AC483" s="55">
        <v>0.2385372</v>
      </c>
      <c r="AD483" s="55">
        <v>0.72247079999999997</v>
      </c>
      <c r="AE483" s="55">
        <v>0</v>
      </c>
      <c r="AF483" s="55">
        <v>0</v>
      </c>
      <c r="AG483" s="55">
        <v>6.7732000000000001E-3</v>
      </c>
      <c r="AH483" s="55">
        <v>0</v>
      </c>
      <c r="AI483" s="55">
        <v>0</v>
      </c>
      <c r="AJ483" s="55">
        <v>0</v>
      </c>
      <c r="AK483" s="55">
        <v>3.2218799999999999E-2</v>
      </c>
      <c r="AL483" s="12"/>
      <c r="AM483" s="55">
        <v>0</v>
      </c>
      <c r="AN483" s="55">
        <v>0</v>
      </c>
      <c r="AO483" s="55">
        <v>0</v>
      </c>
      <c r="AP483" s="55">
        <v>0.2384502</v>
      </c>
      <c r="AQ483" s="55">
        <v>0.56467599999999996</v>
      </c>
      <c r="AR483" s="55">
        <v>0</v>
      </c>
      <c r="AS483" s="55">
        <v>0</v>
      </c>
      <c r="AT483" s="55">
        <v>3.5797900000000001E-2</v>
      </c>
      <c r="AU483" s="55">
        <v>0</v>
      </c>
      <c r="AV483" s="55">
        <v>0</v>
      </c>
      <c r="AW483" s="55">
        <v>0.161076</v>
      </c>
      <c r="AX483" s="55">
        <v>0</v>
      </c>
      <c r="AZ483" s="29"/>
    </row>
    <row r="484" spans="2:52" ht="12.75" hidden="1" customHeight="1" x14ac:dyDescent="0.2">
      <c r="B484" s="16" t="s">
        <v>218</v>
      </c>
      <c r="C484" s="16" t="s">
        <v>345</v>
      </c>
      <c r="D484" s="16"/>
      <c r="E484" s="16"/>
      <c r="F484" s="53">
        <v>460.74778944253899</v>
      </c>
      <c r="G484" s="54">
        <v>2.7244357033597466</v>
      </c>
      <c r="H484" s="54">
        <v>14.795456781535872</v>
      </c>
      <c r="I484" s="54">
        <v>26.737461173783604</v>
      </c>
      <c r="J484" s="54">
        <v>31.459648098917398</v>
      </c>
      <c r="K484" s="54">
        <v>3.1706402031029732</v>
      </c>
      <c r="L484" s="54">
        <v>0</v>
      </c>
      <c r="M484" s="54">
        <v>3.3012760925361322</v>
      </c>
      <c r="N484" s="12"/>
      <c r="O484" s="53">
        <v>56.323472738265899</v>
      </c>
      <c r="P484" s="53">
        <v>22.198926866054499</v>
      </c>
      <c r="Q484" s="53">
        <v>0</v>
      </c>
      <c r="R484" s="53">
        <v>63.132660865783599</v>
      </c>
      <c r="S484" s="53">
        <v>0</v>
      </c>
      <c r="T484" s="53">
        <v>61.444423317909198</v>
      </c>
      <c r="U484" s="53">
        <v>255.93488121032701</v>
      </c>
      <c r="V484" s="53">
        <v>0</v>
      </c>
      <c r="W484" s="53">
        <v>1.7134244441986</v>
      </c>
      <c r="X484" s="53">
        <v>0</v>
      </c>
      <c r="Y484" s="12"/>
      <c r="Z484" s="55">
        <v>0</v>
      </c>
      <c r="AA484" s="55">
        <v>0</v>
      </c>
      <c r="AB484" s="55">
        <v>0</v>
      </c>
      <c r="AC484" s="55">
        <v>0</v>
      </c>
      <c r="AD484" s="55">
        <v>0</v>
      </c>
      <c r="AE484" s="55">
        <v>0</v>
      </c>
      <c r="AF484" s="55">
        <v>0</v>
      </c>
      <c r="AG484" s="55">
        <v>0</v>
      </c>
      <c r="AH484" s="55">
        <v>0</v>
      </c>
      <c r="AI484" s="55">
        <v>0</v>
      </c>
      <c r="AJ484" s="55">
        <v>0</v>
      </c>
      <c r="AK484" s="55">
        <v>0</v>
      </c>
      <c r="AL484" s="12"/>
      <c r="AM484" s="55">
        <v>0</v>
      </c>
      <c r="AN484" s="55">
        <v>0</v>
      </c>
      <c r="AO484" s="55">
        <v>0</v>
      </c>
      <c r="AP484" s="55">
        <v>0</v>
      </c>
      <c r="AQ484" s="55">
        <v>0</v>
      </c>
      <c r="AR484" s="55">
        <v>0</v>
      </c>
      <c r="AS484" s="55">
        <v>0</v>
      </c>
      <c r="AT484" s="55">
        <v>0</v>
      </c>
      <c r="AU484" s="55">
        <v>0</v>
      </c>
      <c r="AV484" s="55">
        <v>0</v>
      </c>
      <c r="AW484" s="55">
        <v>0</v>
      </c>
      <c r="AX484" s="55">
        <v>0</v>
      </c>
      <c r="AZ484" s="29"/>
    </row>
    <row r="485" spans="2:52" ht="12.75" hidden="1" customHeight="1" x14ac:dyDescent="0.2">
      <c r="B485" s="16" t="s">
        <v>219</v>
      </c>
      <c r="C485" s="16" t="s">
        <v>342</v>
      </c>
      <c r="D485" s="16" t="s">
        <v>37</v>
      </c>
      <c r="E485" s="16"/>
      <c r="F485" s="53">
        <v>75505.526007771405</v>
      </c>
      <c r="G485" s="54">
        <v>0.45857241134770799</v>
      </c>
      <c r="H485" s="54">
        <v>12.379498172226</v>
      </c>
      <c r="I485" s="54">
        <v>55.713635833582899</v>
      </c>
      <c r="J485" s="54">
        <v>21.547816677649301</v>
      </c>
      <c r="K485" s="54">
        <v>0.94991771451941098</v>
      </c>
      <c r="L485" s="54">
        <v>0.60537679155022805</v>
      </c>
      <c r="M485" s="54">
        <v>3.7373861481424302</v>
      </c>
      <c r="N485" s="12"/>
      <c r="O485" s="53">
        <v>505.71979343891098</v>
      </c>
      <c r="P485" s="53">
        <v>1276.2637623548501</v>
      </c>
      <c r="Q485" s="53">
        <v>24574.931536316799</v>
      </c>
      <c r="R485" s="53">
        <v>6432.1863495111402</v>
      </c>
      <c r="S485" s="53">
        <v>11751.7816064953</v>
      </c>
      <c r="T485" s="53">
        <v>10299.744399011101</v>
      </c>
      <c r="U485" s="53">
        <v>19249.8077721595</v>
      </c>
      <c r="V485" s="53">
        <v>969.01403617858796</v>
      </c>
      <c r="W485" s="53">
        <v>21.295441269874502</v>
      </c>
      <c r="X485" s="53">
        <v>424.78131103515602</v>
      </c>
      <c r="Y485" s="12"/>
      <c r="Z485" s="55">
        <v>0.50642529999999997</v>
      </c>
      <c r="AA485" s="55">
        <v>0</v>
      </c>
      <c r="AB485" s="55">
        <v>0.49357479999999998</v>
      </c>
      <c r="AC485" s="55">
        <v>0</v>
      </c>
      <c r="AD485" s="55">
        <v>0</v>
      </c>
      <c r="AE485" s="55">
        <v>0</v>
      </c>
      <c r="AF485" s="55">
        <v>0</v>
      </c>
      <c r="AG485" s="55">
        <v>0</v>
      </c>
      <c r="AH485" s="55">
        <v>0</v>
      </c>
      <c r="AI485" s="55">
        <v>0</v>
      </c>
      <c r="AJ485" s="55">
        <v>0</v>
      </c>
      <c r="AK485" s="55">
        <v>0</v>
      </c>
      <c r="AL485" s="12"/>
      <c r="AM485" s="55">
        <v>0.71609999999999996</v>
      </c>
      <c r="AN485" s="55">
        <v>0</v>
      </c>
      <c r="AO485" s="55">
        <v>0.28390009999999999</v>
      </c>
      <c r="AP485" s="55">
        <v>0</v>
      </c>
      <c r="AQ485" s="55">
        <v>0</v>
      </c>
      <c r="AR485" s="55">
        <v>0</v>
      </c>
      <c r="AS485" s="55">
        <v>0</v>
      </c>
      <c r="AT485" s="55">
        <v>0</v>
      </c>
      <c r="AU485" s="55">
        <v>0</v>
      </c>
      <c r="AV485" s="55">
        <v>0</v>
      </c>
      <c r="AW485" s="55">
        <v>0</v>
      </c>
      <c r="AX485" s="55">
        <v>0</v>
      </c>
      <c r="AZ485" s="29"/>
    </row>
    <row r="486" spans="2:52" ht="12.75" hidden="1" customHeight="1" x14ac:dyDescent="0.2">
      <c r="B486" s="16" t="s">
        <v>220</v>
      </c>
      <c r="C486" s="16" t="s">
        <v>345</v>
      </c>
      <c r="D486" s="16" t="s">
        <v>35</v>
      </c>
      <c r="E486" s="16"/>
      <c r="F486" s="53">
        <v>465247.5321213</v>
      </c>
      <c r="G486" s="54">
        <v>2.7244357033597466</v>
      </c>
      <c r="H486" s="54">
        <v>1.79243454160786</v>
      </c>
      <c r="I486" s="54">
        <v>63.515015699686401</v>
      </c>
      <c r="J486" s="54">
        <v>28.98456107762</v>
      </c>
      <c r="K486" s="54">
        <v>0.47497508749365602</v>
      </c>
      <c r="L486" s="54">
        <v>7.1475274850223199E-3</v>
      </c>
      <c r="M486" s="54">
        <v>1.67874908436243</v>
      </c>
      <c r="N486" s="12"/>
      <c r="O486" s="53">
        <v>14348.310277521599</v>
      </c>
      <c r="P486" s="53">
        <v>45196.229337990197</v>
      </c>
      <c r="Q486" s="53">
        <v>109807.013741612</v>
      </c>
      <c r="R486" s="53">
        <v>84784.658701360197</v>
      </c>
      <c r="S486" s="53">
        <v>86412.826835870699</v>
      </c>
      <c r="T486" s="53">
        <v>51033.731693208203</v>
      </c>
      <c r="U486" s="53">
        <v>62618.895165800997</v>
      </c>
      <c r="V486" s="53">
        <v>8780.9938333034497</v>
      </c>
      <c r="W486" s="53">
        <v>21.360905051231299</v>
      </c>
      <c r="X486" s="53">
        <v>2243.5116295814501</v>
      </c>
      <c r="Y486" s="12"/>
      <c r="Z486" s="55">
        <v>0</v>
      </c>
      <c r="AA486" s="55">
        <v>0.59651600000000005</v>
      </c>
      <c r="AB486" s="55">
        <v>9.3220300000000006E-2</v>
      </c>
      <c r="AC486" s="55">
        <v>0</v>
      </c>
      <c r="AD486" s="55">
        <v>0</v>
      </c>
      <c r="AE486" s="55">
        <v>0</v>
      </c>
      <c r="AF486" s="55">
        <v>0</v>
      </c>
      <c r="AG486" s="55">
        <v>0</v>
      </c>
      <c r="AH486" s="55">
        <v>0</v>
      </c>
      <c r="AI486" s="55">
        <v>0</v>
      </c>
      <c r="AJ486" s="55">
        <v>0</v>
      </c>
      <c r="AK486" s="55">
        <v>0.31026369999999998</v>
      </c>
      <c r="AL486" s="12"/>
      <c r="AM486" s="55">
        <v>0</v>
      </c>
      <c r="AN486" s="55">
        <v>0.61295699999999997</v>
      </c>
      <c r="AO486" s="55">
        <v>0.11240120000000001</v>
      </c>
      <c r="AP486" s="55">
        <v>0</v>
      </c>
      <c r="AQ486" s="55">
        <v>0</v>
      </c>
      <c r="AR486" s="55">
        <v>0</v>
      </c>
      <c r="AS486" s="55">
        <v>0</v>
      </c>
      <c r="AT486" s="55">
        <v>0</v>
      </c>
      <c r="AU486" s="55">
        <v>0</v>
      </c>
      <c r="AV486" s="55">
        <v>0</v>
      </c>
      <c r="AW486" s="55">
        <v>0.27464179999999999</v>
      </c>
      <c r="AX486" s="55">
        <v>0</v>
      </c>
      <c r="AZ486" s="29"/>
    </row>
    <row r="487" spans="2:52" ht="12.75" hidden="1" customHeight="1" x14ac:dyDescent="0.2">
      <c r="B487" s="16" t="s">
        <v>221</v>
      </c>
      <c r="C487" s="16" t="s">
        <v>341</v>
      </c>
      <c r="D487" s="16" t="s">
        <v>37</v>
      </c>
      <c r="E487" s="16"/>
      <c r="F487" s="53">
        <v>401177.09559780301</v>
      </c>
      <c r="G487" s="54">
        <v>0.166566264067044</v>
      </c>
      <c r="H487" s="54">
        <v>13.9086638012324</v>
      </c>
      <c r="I487" s="54">
        <v>48.364552530772798</v>
      </c>
      <c r="J487" s="54">
        <v>35.5956630998243</v>
      </c>
      <c r="K487" s="54">
        <v>0.478049412740154</v>
      </c>
      <c r="L487" s="54">
        <v>2.6219237147165501E-2</v>
      </c>
      <c r="M487" s="54">
        <v>1.4602856509255999</v>
      </c>
      <c r="N487" s="12"/>
      <c r="O487" s="53">
        <v>14853.5137310028</v>
      </c>
      <c r="P487" s="53">
        <v>164321.038704395</v>
      </c>
      <c r="Q487" s="53">
        <v>9673.8141117095893</v>
      </c>
      <c r="R487" s="53">
        <v>95878.707468628796</v>
      </c>
      <c r="S487" s="53">
        <v>77.329261779785099</v>
      </c>
      <c r="T487" s="53">
        <v>25930.652584493098</v>
      </c>
      <c r="U487" s="53">
        <v>88398.107530355395</v>
      </c>
      <c r="V487" s="53">
        <v>0</v>
      </c>
      <c r="W487" s="53">
        <v>0</v>
      </c>
      <c r="X487" s="53">
        <v>2043.93220543861</v>
      </c>
      <c r="Y487" s="12"/>
      <c r="Z487" s="55">
        <v>0</v>
      </c>
      <c r="AA487" s="55">
        <v>0</v>
      </c>
      <c r="AB487" s="55">
        <v>0.22549720000000001</v>
      </c>
      <c r="AC487" s="55">
        <v>0</v>
      </c>
      <c r="AD487" s="55">
        <v>0</v>
      </c>
      <c r="AE487" s="55">
        <v>3.0313900000000001E-2</v>
      </c>
      <c r="AF487" s="55">
        <v>0</v>
      </c>
      <c r="AG487" s="55">
        <v>0.74418879999999998</v>
      </c>
      <c r="AH487" s="55">
        <v>0</v>
      </c>
      <c r="AI487" s="55">
        <v>0</v>
      </c>
      <c r="AJ487" s="55">
        <v>0</v>
      </c>
      <c r="AK487" s="55">
        <v>0</v>
      </c>
      <c r="AL487" s="12"/>
      <c r="AM487" s="55">
        <v>0</v>
      </c>
      <c r="AN487" s="55">
        <v>0</v>
      </c>
      <c r="AO487" s="55">
        <v>0.26266450000000002</v>
      </c>
      <c r="AP487" s="55">
        <v>0</v>
      </c>
      <c r="AQ487" s="55">
        <v>0</v>
      </c>
      <c r="AR487" s="55">
        <v>3.74969E-2</v>
      </c>
      <c r="AS487" s="55">
        <v>0</v>
      </c>
      <c r="AT487" s="55">
        <v>0.69983859999999998</v>
      </c>
      <c r="AU487" s="55">
        <v>0</v>
      </c>
      <c r="AV487" s="55">
        <v>0</v>
      </c>
      <c r="AW487" s="55">
        <v>0</v>
      </c>
      <c r="AX487" s="55">
        <v>0</v>
      </c>
      <c r="AZ487" s="29"/>
    </row>
    <row r="488" spans="2:52" ht="12.75" hidden="1" customHeight="1" x14ac:dyDescent="0.2">
      <c r="B488" s="16" t="s">
        <v>222</v>
      </c>
      <c r="C488" s="16" t="s">
        <v>341</v>
      </c>
      <c r="D488" s="16" t="s">
        <v>37</v>
      </c>
      <c r="E488" s="16"/>
      <c r="F488" s="53">
        <v>1299324.2969124301</v>
      </c>
      <c r="G488" s="54">
        <v>1.29899423855223</v>
      </c>
      <c r="H488" s="54">
        <v>1.9851156176845799</v>
      </c>
      <c r="I488" s="54">
        <v>53.210425923550901</v>
      </c>
      <c r="J488" s="54">
        <v>29.217321433824001</v>
      </c>
      <c r="K488" s="54">
        <v>0.56608780718235996</v>
      </c>
      <c r="L488" s="54">
        <v>12.546433655638999</v>
      </c>
      <c r="M488" s="54">
        <v>0.84793908429572495</v>
      </c>
      <c r="N488" s="12"/>
      <c r="O488" s="53">
        <v>171697.89075684501</v>
      </c>
      <c r="P488" s="53">
        <v>226790.90338164501</v>
      </c>
      <c r="Q488" s="53">
        <v>258933.28846615501</v>
      </c>
      <c r="R488" s="53">
        <v>132487.17907220099</v>
      </c>
      <c r="S488" s="53">
        <v>173351.94685649799</v>
      </c>
      <c r="T488" s="53">
        <v>88019.428742647098</v>
      </c>
      <c r="U488" s="53">
        <v>186409.60402470801</v>
      </c>
      <c r="V488" s="53">
        <v>46597.390987396197</v>
      </c>
      <c r="W488" s="53">
        <v>1.66577661037445</v>
      </c>
      <c r="X488" s="53">
        <v>15034.998847723</v>
      </c>
      <c r="Y488" s="12"/>
      <c r="Z488" s="55">
        <v>0.46536</v>
      </c>
      <c r="AA488" s="55">
        <v>0</v>
      </c>
      <c r="AB488" s="55">
        <v>5.29472E-2</v>
      </c>
      <c r="AC488" s="55">
        <v>0</v>
      </c>
      <c r="AD488" s="55">
        <v>4.1929000000000003E-3</v>
      </c>
      <c r="AE488" s="55">
        <v>0</v>
      </c>
      <c r="AF488" s="55">
        <v>0</v>
      </c>
      <c r="AG488" s="55">
        <v>9.6192299999999994E-2</v>
      </c>
      <c r="AH488" s="55">
        <v>0</v>
      </c>
      <c r="AI488" s="55">
        <v>0</v>
      </c>
      <c r="AJ488" s="55">
        <v>0</v>
      </c>
      <c r="AK488" s="55">
        <v>0.38130760000000002</v>
      </c>
      <c r="AL488" s="12"/>
      <c r="AM488" s="55">
        <v>0.41145989999999999</v>
      </c>
      <c r="AN488" s="55">
        <v>0</v>
      </c>
      <c r="AO488" s="55">
        <v>4.76858E-2</v>
      </c>
      <c r="AP488" s="55">
        <v>0</v>
      </c>
      <c r="AQ488" s="55">
        <v>0.118418</v>
      </c>
      <c r="AR488" s="55">
        <v>0</v>
      </c>
      <c r="AS488" s="55">
        <v>0</v>
      </c>
      <c r="AT488" s="55">
        <v>8.5508100000000004E-2</v>
      </c>
      <c r="AU488" s="55">
        <v>0</v>
      </c>
      <c r="AV488" s="55">
        <v>0</v>
      </c>
      <c r="AW488" s="55">
        <v>0.33692820000000001</v>
      </c>
      <c r="AX488" s="55">
        <v>0</v>
      </c>
      <c r="AZ488" s="29"/>
    </row>
    <row r="489" spans="2:52" ht="12.75" hidden="1" customHeight="1" x14ac:dyDescent="0.2">
      <c r="B489" s="16" t="s">
        <v>223</v>
      </c>
      <c r="C489" s="16" t="s">
        <v>351</v>
      </c>
      <c r="D489" s="16" t="s">
        <v>35</v>
      </c>
      <c r="E489" s="16"/>
      <c r="F489" s="53">
        <v>297462.54962521698</v>
      </c>
      <c r="G489" s="54">
        <v>4.8712694141881103</v>
      </c>
      <c r="H489" s="54">
        <v>31.514442395053202</v>
      </c>
      <c r="I489" s="54">
        <v>25.542851616402299</v>
      </c>
      <c r="J489" s="54">
        <v>22.5887418670914</v>
      </c>
      <c r="K489" s="54">
        <v>4.2771494872840403</v>
      </c>
      <c r="L489" s="54">
        <v>0</v>
      </c>
      <c r="M489" s="54">
        <v>3.7913222705070799</v>
      </c>
      <c r="N489" s="12"/>
      <c r="O489" s="53">
        <v>1417.2005457878099</v>
      </c>
      <c r="P489" s="53">
        <v>10046.432069063099</v>
      </c>
      <c r="Q489" s="53">
        <v>100299.78705042601</v>
      </c>
      <c r="R489" s="53">
        <v>21447.120388329</v>
      </c>
      <c r="S489" s="53">
        <v>70034.354974389003</v>
      </c>
      <c r="T489" s="53">
        <v>24507.531750619401</v>
      </c>
      <c r="U489" s="53">
        <v>56869.778643369602</v>
      </c>
      <c r="V489" s="53">
        <v>11360.7797898054</v>
      </c>
      <c r="W489" s="53">
        <v>228.94635617732999</v>
      </c>
      <c r="X489" s="53">
        <v>1250.61805725097</v>
      </c>
      <c r="Y489" s="12"/>
      <c r="Z489" s="55">
        <v>0</v>
      </c>
      <c r="AA489" s="55">
        <v>0.95371669999999997</v>
      </c>
      <c r="AB489" s="55">
        <v>4.6283299999999999E-2</v>
      </c>
      <c r="AC489" s="55">
        <v>0</v>
      </c>
      <c r="AD489" s="55">
        <v>0</v>
      </c>
      <c r="AE489" s="55">
        <v>0</v>
      </c>
      <c r="AF489" s="55">
        <v>0</v>
      </c>
      <c r="AG489" s="55">
        <v>0</v>
      </c>
      <c r="AH489" s="55">
        <v>0</v>
      </c>
      <c r="AI489" s="55">
        <v>0</v>
      </c>
      <c r="AJ489" s="55">
        <v>0</v>
      </c>
      <c r="AK489" s="55">
        <v>0</v>
      </c>
      <c r="AL489" s="12"/>
      <c r="AM489" s="55">
        <v>0</v>
      </c>
      <c r="AN489" s="55">
        <v>0.92588740000000003</v>
      </c>
      <c r="AO489" s="55">
        <v>7.4112600000000001E-2</v>
      </c>
      <c r="AP489" s="55">
        <v>0</v>
      </c>
      <c r="AQ489" s="55">
        <v>0</v>
      </c>
      <c r="AR489" s="55">
        <v>0</v>
      </c>
      <c r="AS489" s="55">
        <v>0</v>
      </c>
      <c r="AT489" s="55">
        <v>0</v>
      </c>
      <c r="AU489" s="55">
        <v>0</v>
      </c>
      <c r="AV489" s="55">
        <v>0</v>
      </c>
      <c r="AW489" s="55">
        <v>0</v>
      </c>
      <c r="AX489" s="55">
        <v>0</v>
      </c>
      <c r="AZ489" s="29"/>
    </row>
    <row r="490" spans="2:52" ht="12.75" hidden="1" customHeight="1" x14ac:dyDescent="0.2">
      <c r="B490" s="16" t="s">
        <v>224</v>
      </c>
      <c r="C490" s="16" t="s">
        <v>34</v>
      </c>
      <c r="D490" s="16" t="s">
        <v>34</v>
      </c>
      <c r="E490" s="16" t="s">
        <v>42</v>
      </c>
      <c r="F490" s="53">
        <v>310170.62818863901</v>
      </c>
      <c r="G490" s="54">
        <v>0.42818384815121702</v>
      </c>
      <c r="H490" s="54">
        <v>45.715841713342797</v>
      </c>
      <c r="I490" s="54">
        <v>29.1584047397691</v>
      </c>
      <c r="J490" s="54">
        <v>20.297618744794001</v>
      </c>
      <c r="K490" s="54">
        <v>3.7084300262943701</v>
      </c>
      <c r="L490" s="54">
        <v>6.8041312034768802E-4</v>
      </c>
      <c r="M490" s="54">
        <v>0.545510721983547</v>
      </c>
      <c r="N490" s="12"/>
      <c r="O490" s="53">
        <v>1033.6533503532401</v>
      </c>
      <c r="P490" s="53">
        <v>8568.3751180171894</v>
      </c>
      <c r="Q490" s="53">
        <v>13655.2513915896</v>
      </c>
      <c r="R490" s="53">
        <v>177163.09800359601</v>
      </c>
      <c r="S490" s="53">
        <v>1405.14541220664</v>
      </c>
      <c r="T490" s="53">
        <v>84480.426358759403</v>
      </c>
      <c r="U490" s="53">
        <v>22654.040735185099</v>
      </c>
      <c r="V490" s="53">
        <v>119.812358856201</v>
      </c>
      <c r="W490" s="53">
        <v>0</v>
      </c>
      <c r="X490" s="53">
        <v>1090.82546007633</v>
      </c>
      <c r="Y490" s="12"/>
      <c r="Z490" s="55">
        <v>0</v>
      </c>
      <c r="AA490" s="55">
        <v>0</v>
      </c>
      <c r="AB490" s="55">
        <v>0</v>
      </c>
      <c r="AC490" s="55">
        <v>0</v>
      </c>
      <c r="AD490" s="55">
        <v>0</v>
      </c>
      <c r="AE490" s="55">
        <v>0.41835990000000001</v>
      </c>
      <c r="AF490" s="55">
        <v>0</v>
      </c>
      <c r="AG490" s="55">
        <v>0</v>
      </c>
      <c r="AH490" s="55">
        <v>0.55202530000000005</v>
      </c>
      <c r="AI490" s="55">
        <v>0</v>
      </c>
      <c r="AJ490" s="55">
        <v>0</v>
      </c>
      <c r="AK490" s="55">
        <v>2.96149E-2</v>
      </c>
      <c r="AL490" s="12"/>
      <c r="AM490" s="55">
        <v>0</v>
      </c>
      <c r="AN490" s="55">
        <v>0</v>
      </c>
      <c r="AO490" s="55">
        <v>0</v>
      </c>
      <c r="AP490" s="55">
        <v>0</v>
      </c>
      <c r="AQ490" s="55">
        <v>0</v>
      </c>
      <c r="AR490" s="55">
        <v>0.4013099</v>
      </c>
      <c r="AS490" s="55">
        <v>0</v>
      </c>
      <c r="AT490" s="55">
        <v>0</v>
      </c>
      <c r="AU490" s="55">
        <v>0</v>
      </c>
      <c r="AV490" s="55">
        <v>0.564388</v>
      </c>
      <c r="AW490" s="55">
        <v>3.4302100000000002E-2</v>
      </c>
      <c r="AX490" s="55">
        <v>0</v>
      </c>
      <c r="AZ490" s="29"/>
    </row>
    <row r="491" spans="2:52" ht="12.75" hidden="1" customHeight="1" x14ac:dyDescent="0.2">
      <c r="B491" s="16" t="s">
        <v>225</v>
      </c>
      <c r="C491" s="16" t="s">
        <v>335</v>
      </c>
      <c r="D491" s="16" t="s">
        <v>33</v>
      </c>
      <c r="E491" s="16" t="s">
        <v>42</v>
      </c>
      <c r="F491" s="53">
        <v>88613.155355989904</v>
      </c>
      <c r="G491" s="54">
        <v>8.5225726841915392</v>
      </c>
      <c r="H491" s="54">
        <v>19.808838873249002</v>
      </c>
      <c r="I491" s="54">
        <v>40.109060877189201</v>
      </c>
      <c r="J491" s="54">
        <v>26.481873050049199</v>
      </c>
      <c r="K491" s="54">
        <v>2.5994528620813102</v>
      </c>
      <c r="L491" s="54">
        <v>1.67453188435772E-3</v>
      </c>
      <c r="M491" s="54">
        <v>0.59696782538782001</v>
      </c>
      <c r="N491" s="12"/>
      <c r="O491" s="53">
        <v>112.85489654541</v>
      </c>
      <c r="P491" s="53">
        <v>190.03316259384101</v>
      </c>
      <c r="Q491" s="53">
        <v>32493.9677339792</v>
      </c>
      <c r="R491" s="53">
        <v>1666.7142899632399</v>
      </c>
      <c r="S491" s="53">
        <v>7052.6073255538904</v>
      </c>
      <c r="T491" s="53">
        <v>11145.6855334639</v>
      </c>
      <c r="U491" s="53">
        <v>35885.151165425697</v>
      </c>
      <c r="V491" s="53">
        <v>65.455612182617102</v>
      </c>
      <c r="W491" s="53">
        <v>0.68563628196716297</v>
      </c>
      <c r="X491" s="53">
        <v>0</v>
      </c>
      <c r="Y491" s="12"/>
      <c r="Z491" s="55">
        <v>0</v>
      </c>
      <c r="AA491" s="55">
        <v>0</v>
      </c>
      <c r="AB491" s="55">
        <v>0</v>
      </c>
      <c r="AC491" s="55">
        <v>0</v>
      </c>
      <c r="AD491" s="55">
        <v>0</v>
      </c>
      <c r="AE491" s="55">
        <v>0</v>
      </c>
      <c r="AF491" s="55">
        <v>1</v>
      </c>
      <c r="AG491" s="55">
        <v>0</v>
      </c>
      <c r="AH491" s="55">
        <v>0</v>
      </c>
      <c r="AI491" s="55">
        <v>0</v>
      </c>
      <c r="AJ491" s="55">
        <v>0</v>
      </c>
      <c r="AK491" s="55">
        <v>0</v>
      </c>
      <c r="AL491" s="12"/>
      <c r="AM491" s="55">
        <v>0</v>
      </c>
      <c r="AN491" s="55">
        <v>0</v>
      </c>
      <c r="AO491" s="55">
        <v>0</v>
      </c>
      <c r="AP491" s="55">
        <v>0</v>
      </c>
      <c r="AQ491" s="55">
        <v>0</v>
      </c>
      <c r="AR491" s="55">
        <v>0</v>
      </c>
      <c r="AS491" s="55">
        <v>1</v>
      </c>
      <c r="AT491" s="55">
        <v>0</v>
      </c>
      <c r="AU491" s="55">
        <v>0</v>
      </c>
      <c r="AV491" s="55">
        <v>0</v>
      </c>
      <c r="AW491" s="55">
        <v>0</v>
      </c>
      <c r="AX491" s="55">
        <v>0</v>
      </c>
      <c r="AZ491" s="29"/>
    </row>
    <row r="492" spans="2:52" ht="12.75" hidden="1" customHeight="1" x14ac:dyDescent="0.2">
      <c r="B492" s="16" t="s">
        <v>226</v>
      </c>
      <c r="C492" s="16" t="s">
        <v>347</v>
      </c>
      <c r="D492" s="16" t="s">
        <v>36</v>
      </c>
      <c r="E492" s="16"/>
      <c r="F492" s="53">
        <v>11401.4763937592</v>
      </c>
      <c r="G492" s="54">
        <v>1.0843353953127199</v>
      </c>
      <c r="H492" s="54">
        <v>14.795456781535872</v>
      </c>
      <c r="I492" s="54">
        <v>2.2153230992081799E-4</v>
      </c>
      <c r="J492" s="54">
        <v>0.62142899065023405</v>
      </c>
      <c r="K492" s="54">
        <v>2.6570997335495599</v>
      </c>
      <c r="L492" s="54">
        <v>88.776345266879304</v>
      </c>
      <c r="M492" s="54">
        <v>3.5093284241737499</v>
      </c>
      <c r="N492" s="12"/>
      <c r="O492" s="53">
        <v>13.1603984832763</v>
      </c>
      <c r="P492" s="53">
        <v>413.48140835762001</v>
      </c>
      <c r="Q492" s="53">
        <v>0</v>
      </c>
      <c r="R492" s="53">
        <v>6763.2955546378998</v>
      </c>
      <c r="S492" s="53">
        <v>0</v>
      </c>
      <c r="T492" s="53">
        <v>4021.7610263824399</v>
      </c>
      <c r="U492" s="53">
        <v>163.25029754638601</v>
      </c>
      <c r="V492" s="53">
        <v>0</v>
      </c>
      <c r="W492" s="53">
        <v>3.09133368730545</v>
      </c>
      <c r="X492" s="53">
        <v>23.436374664306602</v>
      </c>
      <c r="Y492" s="12"/>
      <c r="Z492" s="55">
        <v>0</v>
      </c>
      <c r="AA492" s="55">
        <v>0</v>
      </c>
      <c r="AB492" s="55">
        <v>0</v>
      </c>
      <c r="AC492" s="55">
        <v>0</v>
      </c>
      <c r="AD492" s="55">
        <v>0</v>
      </c>
      <c r="AE492" s="55">
        <v>0</v>
      </c>
      <c r="AF492" s="55">
        <v>0</v>
      </c>
      <c r="AG492" s="55">
        <v>0</v>
      </c>
      <c r="AH492" s="55">
        <v>0</v>
      </c>
      <c r="AI492" s="55">
        <v>0</v>
      </c>
      <c r="AJ492" s="55">
        <v>0</v>
      </c>
      <c r="AK492" s="55">
        <v>0</v>
      </c>
      <c r="AL492" s="12"/>
      <c r="AM492" s="55">
        <v>0</v>
      </c>
      <c r="AN492" s="55">
        <v>0</v>
      </c>
      <c r="AO492" s="55">
        <v>0</v>
      </c>
      <c r="AP492" s="55">
        <v>0</v>
      </c>
      <c r="AQ492" s="55">
        <v>1</v>
      </c>
      <c r="AR492" s="55">
        <v>0</v>
      </c>
      <c r="AS492" s="55">
        <v>0</v>
      </c>
      <c r="AT492" s="55">
        <v>0</v>
      </c>
      <c r="AU492" s="55">
        <v>0</v>
      </c>
      <c r="AV492" s="55">
        <v>0</v>
      </c>
      <c r="AW492" s="55">
        <v>0</v>
      </c>
      <c r="AX492" s="55">
        <v>0</v>
      </c>
      <c r="AZ492" s="29"/>
    </row>
    <row r="493" spans="2:52" ht="12.75" hidden="1" customHeight="1" x14ac:dyDescent="0.2">
      <c r="B493" s="16" t="s">
        <v>227</v>
      </c>
      <c r="C493" s="16" t="s">
        <v>352</v>
      </c>
      <c r="D493" s="16" t="s">
        <v>35</v>
      </c>
      <c r="E493" s="16"/>
      <c r="F493" s="53">
        <v>99048.247878968701</v>
      </c>
      <c r="G493" s="54">
        <v>7.8511725004424804</v>
      </c>
      <c r="H493" s="54">
        <v>10.605131555679</v>
      </c>
      <c r="I493" s="54">
        <v>51.1269353331136</v>
      </c>
      <c r="J493" s="54">
        <v>17.599239893125201</v>
      </c>
      <c r="K493" s="54">
        <v>5.1081947061654001</v>
      </c>
      <c r="L493" s="54">
        <v>6.5243284270867698E-3</v>
      </c>
      <c r="M493" s="54">
        <v>1.40018119154162</v>
      </c>
      <c r="N493" s="12"/>
      <c r="O493" s="53">
        <v>91.142662048339801</v>
      </c>
      <c r="P493" s="53">
        <v>266.59616279602</v>
      </c>
      <c r="Q493" s="53">
        <v>46796.665646493399</v>
      </c>
      <c r="R493" s="53">
        <v>2591.4452410936301</v>
      </c>
      <c r="S493" s="53">
        <v>24985.8063576817</v>
      </c>
      <c r="T493" s="53">
        <v>5310.0920993089603</v>
      </c>
      <c r="U493" s="53">
        <v>18706.559804439501</v>
      </c>
      <c r="V493" s="53">
        <v>276.021832227706</v>
      </c>
      <c r="W493" s="53">
        <v>23.918072879314401</v>
      </c>
      <c r="X493" s="53">
        <v>0</v>
      </c>
      <c r="Y493" s="12"/>
      <c r="Z493" s="55">
        <v>0</v>
      </c>
      <c r="AA493" s="55">
        <v>0</v>
      </c>
      <c r="AB493" s="55">
        <v>0</v>
      </c>
      <c r="AC493" s="55">
        <v>0</v>
      </c>
      <c r="AD493" s="55">
        <v>0</v>
      </c>
      <c r="AE493" s="55">
        <v>0.32915430000000001</v>
      </c>
      <c r="AF493" s="55">
        <v>0</v>
      </c>
      <c r="AG493" s="55">
        <v>0.41613919999999999</v>
      </c>
      <c r="AH493" s="55">
        <v>0</v>
      </c>
      <c r="AI493" s="55">
        <v>0.25470660000000001</v>
      </c>
      <c r="AJ493" s="55">
        <v>0</v>
      </c>
      <c r="AK493" s="55">
        <v>0</v>
      </c>
      <c r="AL493" s="12"/>
      <c r="AM493" s="55">
        <v>0</v>
      </c>
      <c r="AN493" s="55">
        <v>0</v>
      </c>
      <c r="AO493" s="55">
        <v>0</v>
      </c>
      <c r="AP493" s="55">
        <v>0</v>
      </c>
      <c r="AQ493" s="55">
        <v>0</v>
      </c>
      <c r="AR493" s="55">
        <v>0.30934020000000001</v>
      </c>
      <c r="AS493" s="55">
        <v>0</v>
      </c>
      <c r="AT493" s="55">
        <v>0.454156</v>
      </c>
      <c r="AU493" s="55">
        <v>0.23650389999999999</v>
      </c>
      <c r="AV493" s="55">
        <v>0</v>
      </c>
      <c r="AW493" s="55">
        <v>0</v>
      </c>
      <c r="AX493" s="55">
        <v>0</v>
      </c>
      <c r="AZ493" s="29"/>
    </row>
    <row r="494" spans="2:52" ht="12.75" hidden="1" customHeight="1" x14ac:dyDescent="0.2">
      <c r="B494" s="16" t="s">
        <v>228</v>
      </c>
      <c r="C494" s="16" t="s">
        <v>34</v>
      </c>
      <c r="D494" s="16" t="s">
        <v>34</v>
      </c>
      <c r="E494" s="16" t="s">
        <v>42</v>
      </c>
      <c r="F494" s="53">
        <v>237266.43135744301</v>
      </c>
      <c r="G494" s="54">
        <v>9.0529919468475306</v>
      </c>
      <c r="H494" s="54">
        <v>32.656370433576697</v>
      </c>
      <c r="I494" s="54">
        <v>27.470501568917101</v>
      </c>
      <c r="J494" s="54">
        <v>26.913508600689401</v>
      </c>
      <c r="K494" s="54">
        <v>3.2207556538120001</v>
      </c>
      <c r="L494" s="54">
        <v>5.7408525591472602E-2</v>
      </c>
      <c r="M494" s="54">
        <v>0.30301968589355899</v>
      </c>
      <c r="N494" s="12"/>
      <c r="O494" s="53">
        <v>2498.3968666791902</v>
      </c>
      <c r="P494" s="53">
        <v>9221.0194705724698</v>
      </c>
      <c r="Q494" s="53">
        <v>73273.200184106798</v>
      </c>
      <c r="R494" s="53">
        <v>34238.866425514199</v>
      </c>
      <c r="S494" s="53">
        <v>30448.113420069199</v>
      </c>
      <c r="T494" s="53">
        <v>30963.822433590802</v>
      </c>
      <c r="U494" s="53">
        <v>54361.4340761899</v>
      </c>
      <c r="V494" s="53">
        <v>1739.8790702819799</v>
      </c>
      <c r="W494" s="53">
        <v>0</v>
      </c>
      <c r="X494" s="53">
        <v>521.69941043853703</v>
      </c>
      <c r="Y494" s="12"/>
      <c r="Z494" s="55">
        <v>0</v>
      </c>
      <c r="AA494" s="55">
        <v>0</v>
      </c>
      <c r="AB494" s="55">
        <v>0</v>
      </c>
      <c r="AC494" s="55">
        <v>4.8184999999999999E-3</v>
      </c>
      <c r="AD494" s="55">
        <v>0</v>
      </c>
      <c r="AE494" s="55">
        <v>0.36173569999999999</v>
      </c>
      <c r="AF494" s="55">
        <v>0</v>
      </c>
      <c r="AG494" s="55">
        <v>0</v>
      </c>
      <c r="AH494" s="55">
        <v>0.53134700000000001</v>
      </c>
      <c r="AI494" s="55">
        <v>0</v>
      </c>
      <c r="AJ494" s="55">
        <v>0</v>
      </c>
      <c r="AK494" s="55">
        <v>0.1020987</v>
      </c>
      <c r="AL494" s="12"/>
      <c r="AM494" s="55">
        <v>0</v>
      </c>
      <c r="AN494" s="55">
        <v>0</v>
      </c>
      <c r="AO494" s="55">
        <v>0</v>
      </c>
      <c r="AP494" s="55">
        <v>3.0523999999999998E-3</v>
      </c>
      <c r="AQ494" s="55">
        <v>0</v>
      </c>
      <c r="AR494" s="55">
        <v>0.26676119999999998</v>
      </c>
      <c r="AS494" s="55">
        <v>0</v>
      </c>
      <c r="AT494" s="55">
        <v>0</v>
      </c>
      <c r="AU494" s="55">
        <v>0</v>
      </c>
      <c r="AV494" s="55">
        <v>0.57756459999999998</v>
      </c>
      <c r="AW494" s="55">
        <v>0.1526218</v>
      </c>
      <c r="AX494" s="55">
        <v>0</v>
      </c>
      <c r="AZ494" s="29"/>
    </row>
    <row r="495" spans="2:52" ht="12.75" hidden="1" customHeight="1" x14ac:dyDescent="0.2">
      <c r="B495" s="16" t="s">
        <v>229</v>
      </c>
      <c r="C495" s="16" t="s">
        <v>34</v>
      </c>
      <c r="D495" s="16" t="s">
        <v>34</v>
      </c>
      <c r="E495" s="16"/>
      <c r="F495" s="53">
        <v>16858095.918206301</v>
      </c>
      <c r="G495" s="54">
        <v>0.28979320922656798</v>
      </c>
      <c r="H495" s="54">
        <v>7.1869685233428502</v>
      </c>
      <c r="I495" s="54">
        <v>47.948629608217097</v>
      </c>
      <c r="J495" s="54">
        <v>33.3704280629685</v>
      </c>
      <c r="K495" s="54">
        <v>0.29216608611526201</v>
      </c>
      <c r="L495" s="54">
        <v>8.3957836145467102</v>
      </c>
      <c r="M495" s="54">
        <v>1.5184084125087201</v>
      </c>
      <c r="N495" s="12"/>
      <c r="O495" s="53">
        <v>93389.536785542907</v>
      </c>
      <c r="P495" s="53">
        <v>519139.12046203</v>
      </c>
      <c r="Q495" s="53">
        <v>3255392.1446671402</v>
      </c>
      <c r="R495" s="53">
        <v>3802234.7352391002</v>
      </c>
      <c r="S495" s="53">
        <v>1276926.07022327</v>
      </c>
      <c r="T495" s="53">
        <v>3983256.30008341</v>
      </c>
      <c r="U495" s="53">
        <v>3603417.66008454</v>
      </c>
      <c r="V495" s="53">
        <v>97658.409202307404</v>
      </c>
      <c r="W495" s="53">
        <v>858.24061638116802</v>
      </c>
      <c r="X495" s="53">
        <v>225823.70084260401</v>
      </c>
      <c r="Y495" s="12"/>
      <c r="Z495" s="55">
        <v>0</v>
      </c>
      <c r="AA495" s="55">
        <v>0</v>
      </c>
      <c r="AB495" s="55">
        <v>0</v>
      </c>
      <c r="AC495" s="55">
        <v>0.11507879999999999</v>
      </c>
      <c r="AD495" s="55">
        <v>4.8099999999999997E-5</v>
      </c>
      <c r="AE495" s="55">
        <v>6.5227000000000002E-3</v>
      </c>
      <c r="AF495" s="55">
        <v>0</v>
      </c>
      <c r="AG495" s="55">
        <v>0</v>
      </c>
      <c r="AH495" s="55">
        <v>0.68638690000000002</v>
      </c>
      <c r="AI495" s="55">
        <v>0.16445650000000001</v>
      </c>
      <c r="AJ495" s="55">
        <v>1.216E-4</v>
      </c>
      <c r="AK495" s="55">
        <v>2.7385400000000001E-2</v>
      </c>
      <c r="AL495" s="12"/>
      <c r="AM495" s="55">
        <v>0</v>
      </c>
      <c r="AN495" s="55">
        <v>0</v>
      </c>
      <c r="AO495" s="55">
        <v>0</v>
      </c>
      <c r="AP495" s="55">
        <v>2.8542399999999999E-2</v>
      </c>
      <c r="AQ495" s="55">
        <v>1.428E-4</v>
      </c>
      <c r="AR495" s="55">
        <v>3.5752000000000002E-3</v>
      </c>
      <c r="AS495" s="55">
        <v>0</v>
      </c>
      <c r="AT495" s="55">
        <v>0</v>
      </c>
      <c r="AU495" s="55">
        <v>0.25038329999999998</v>
      </c>
      <c r="AV495" s="55">
        <v>0.61713340000000005</v>
      </c>
      <c r="AW495" s="55">
        <v>2.2577199999999999E-2</v>
      </c>
      <c r="AX495" s="55">
        <v>7.7645699999999998E-2</v>
      </c>
      <c r="AZ495" s="29"/>
    </row>
    <row r="496" spans="2:52" ht="12.75" hidden="1" customHeight="1" x14ac:dyDescent="0.2">
      <c r="B496" s="16" t="s">
        <v>230</v>
      </c>
      <c r="C496" s="16" t="s">
        <v>346</v>
      </c>
      <c r="D496" s="16" t="s">
        <v>36</v>
      </c>
      <c r="E496" s="16"/>
      <c r="F496" s="53">
        <v>25366.709375202601</v>
      </c>
      <c r="G496" s="54">
        <v>0.32376835381864599</v>
      </c>
      <c r="H496" s="54">
        <v>44.873531291219798</v>
      </c>
      <c r="I496" s="54">
        <v>13.6100992580431</v>
      </c>
      <c r="J496" s="54">
        <v>27.476374866585001</v>
      </c>
      <c r="K496" s="54">
        <v>7.0901818649357597</v>
      </c>
      <c r="L496" s="54">
        <v>0.204679026675091</v>
      </c>
      <c r="M496" s="54">
        <v>6.4213653487017197</v>
      </c>
      <c r="N496" s="12"/>
      <c r="O496" s="53">
        <v>104.068223953247</v>
      </c>
      <c r="P496" s="53">
        <v>34.392967224121001</v>
      </c>
      <c r="Q496" s="53">
        <v>7343.05630075931</v>
      </c>
      <c r="R496" s="53">
        <v>0</v>
      </c>
      <c r="S496" s="53">
        <v>13518.0543788671</v>
      </c>
      <c r="T496" s="53">
        <v>42.992374420166001</v>
      </c>
      <c r="U496" s="53">
        <v>200.35061836242599</v>
      </c>
      <c r="V496" s="53">
        <v>2144.0112876891999</v>
      </c>
      <c r="W496" s="53">
        <v>0</v>
      </c>
      <c r="X496" s="53">
        <v>1979.7832239270199</v>
      </c>
      <c r="Y496" s="12"/>
      <c r="Z496" s="55">
        <v>0</v>
      </c>
      <c r="AA496" s="55">
        <v>0</v>
      </c>
      <c r="AB496" s="55">
        <v>0.76237619999999995</v>
      </c>
      <c r="AC496" s="55">
        <v>0</v>
      </c>
      <c r="AD496" s="55">
        <v>0</v>
      </c>
      <c r="AE496" s="55">
        <v>0</v>
      </c>
      <c r="AF496" s="55">
        <v>0</v>
      </c>
      <c r="AG496" s="55">
        <v>0</v>
      </c>
      <c r="AH496" s="55">
        <v>0</v>
      </c>
      <c r="AI496" s="55">
        <v>0</v>
      </c>
      <c r="AJ496" s="55">
        <v>0</v>
      </c>
      <c r="AK496" s="55">
        <v>0.2376238</v>
      </c>
      <c r="AL496" s="12"/>
      <c r="AM496" s="55">
        <v>0</v>
      </c>
      <c r="AN496" s="55">
        <v>0</v>
      </c>
      <c r="AO496" s="55">
        <v>0.77148079999999997</v>
      </c>
      <c r="AP496" s="55">
        <v>0</v>
      </c>
      <c r="AQ496" s="55">
        <v>0</v>
      </c>
      <c r="AR496" s="55">
        <v>0</v>
      </c>
      <c r="AS496" s="55">
        <v>0</v>
      </c>
      <c r="AT496" s="55">
        <v>0</v>
      </c>
      <c r="AU496" s="55">
        <v>0</v>
      </c>
      <c r="AV496" s="55">
        <v>0</v>
      </c>
      <c r="AW496" s="55">
        <v>0.22851920000000001</v>
      </c>
      <c r="AX496" s="55">
        <v>0</v>
      </c>
      <c r="AZ496" s="29"/>
    </row>
    <row r="497" spans="2:52" ht="12.75" hidden="1" customHeight="1" x14ac:dyDescent="0.2">
      <c r="B497" s="16" t="s">
        <v>231</v>
      </c>
      <c r="C497" s="16" t="s">
        <v>340</v>
      </c>
      <c r="D497" s="16"/>
      <c r="E497" s="16"/>
      <c r="F497" s="53">
        <v>280.04979419708201</v>
      </c>
      <c r="G497" s="54">
        <v>1.3988116733123101E-2</v>
      </c>
      <c r="H497" s="54">
        <v>6.1416642849301102</v>
      </c>
      <c r="I497" s="54">
        <v>6.9489875046733003</v>
      </c>
      <c r="J497" s="54">
        <v>11.0020188190477</v>
      </c>
      <c r="K497" s="54">
        <v>0.27668458703483101</v>
      </c>
      <c r="L497" s="54">
        <v>0.47118880118305401</v>
      </c>
      <c r="M497" s="54">
        <v>22.354293264881299</v>
      </c>
      <c r="N497" s="12"/>
      <c r="O497" s="53">
        <v>280.04979419708201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  <c r="U497" s="53">
        <v>0</v>
      </c>
      <c r="V497" s="53">
        <v>0</v>
      </c>
      <c r="W497" s="53">
        <v>0</v>
      </c>
      <c r="X497" s="53">
        <v>0</v>
      </c>
      <c r="Y497" s="12"/>
      <c r="Z497" s="55">
        <v>0</v>
      </c>
      <c r="AA497" s="55">
        <v>0</v>
      </c>
      <c r="AB497" s="55">
        <v>0</v>
      </c>
      <c r="AC497" s="55">
        <v>0</v>
      </c>
      <c r="AD497" s="55">
        <v>0</v>
      </c>
      <c r="AE497" s="55">
        <v>0</v>
      </c>
      <c r="AF497" s="55">
        <v>0</v>
      </c>
      <c r="AG497" s="55">
        <v>0</v>
      </c>
      <c r="AH497" s="55">
        <v>0</v>
      </c>
      <c r="AI497" s="55">
        <v>0</v>
      </c>
      <c r="AJ497" s="55">
        <v>0</v>
      </c>
      <c r="AK497" s="55">
        <v>0</v>
      </c>
      <c r="AL497" s="12"/>
      <c r="AM497" s="55">
        <v>0</v>
      </c>
      <c r="AN497" s="55">
        <v>0</v>
      </c>
      <c r="AO497" s="55">
        <v>0</v>
      </c>
      <c r="AP497" s="55">
        <v>0</v>
      </c>
      <c r="AQ497" s="55">
        <v>0</v>
      </c>
      <c r="AR497" s="55">
        <v>0</v>
      </c>
      <c r="AS497" s="55">
        <v>0</v>
      </c>
      <c r="AT497" s="55">
        <v>0</v>
      </c>
      <c r="AU497" s="55">
        <v>0</v>
      </c>
      <c r="AV497" s="55">
        <v>0</v>
      </c>
      <c r="AW497" s="55">
        <v>0</v>
      </c>
      <c r="AX497" s="55">
        <v>0</v>
      </c>
      <c r="AZ497" s="29"/>
    </row>
    <row r="498" spans="2:52" ht="12.75" hidden="1" customHeight="1" x14ac:dyDescent="0.2">
      <c r="B498" s="16" t="s">
        <v>232</v>
      </c>
      <c r="C498" s="16" t="s">
        <v>340</v>
      </c>
      <c r="D498" s="16"/>
      <c r="E498" s="16"/>
      <c r="F498" s="53">
        <v>618.77607566118195</v>
      </c>
      <c r="G498" s="54">
        <v>0.32800896479271502</v>
      </c>
      <c r="H498" s="54">
        <v>0.35188948975131701</v>
      </c>
      <c r="I498" s="54">
        <v>39.407471127740301</v>
      </c>
      <c r="J498" s="54">
        <v>10.2575907675055</v>
      </c>
      <c r="K498" s="54">
        <v>2.4062415208455898</v>
      </c>
      <c r="L498" s="54">
        <v>0</v>
      </c>
      <c r="M498" s="54">
        <v>27.136322003789498</v>
      </c>
      <c r="N498" s="12"/>
      <c r="O498" s="53">
        <v>0</v>
      </c>
      <c r="P498" s="53">
        <v>2.5067782402038499</v>
      </c>
      <c r="Q498" s="53">
        <v>330.70312768220901</v>
      </c>
      <c r="R498" s="53">
        <v>0</v>
      </c>
      <c r="S498" s="53">
        <v>151.157493591308</v>
      </c>
      <c r="T498" s="53">
        <v>28.401147842407202</v>
      </c>
      <c r="U498" s="53">
        <v>106.007528305053</v>
      </c>
      <c r="V498" s="53">
        <v>0</v>
      </c>
      <c r="W498" s="53">
        <v>0</v>
      </c>
      <c r="X498" s="53">
        <v>0</v>
      </c>
      <c r="Y498" s="12"/>
      <c r="Z498" s="55">
        <v>0</v>
      </c>
      <c r="AA498" s="55">
        <v>0</v>
      </c>
      <c r="AB498" s="55">
        <v>0</v>
      </c>
      <c r="AC498" s="55">
        <v>0</v>
      </c>
      <c r="AD498" s="55">
        <v>0</v>
      </c>
      <c r="AE498" s="55">
        <v>0</v>
      </c>
      <c r="AF498" s="55">
        <v>0</v>
      </c>
      <c r="AG498" s="55">
        <v>0</v>
      </c>
      <c r="AH498" s="55">
        <v>0</v>
      </c>
      <c r="AI498" s="55">
        <v>0</v>
      </c>
      <c r="AJ498" s="55">
        <v>0</v>
      </c>
      <c r="AK498" s="55">
        <v>0</v>
      </c>
      <c r="AL498" s="12"/>
      <c r="AM498" s="55">
        <v>0</v>
      </c>
      <c r="AN498" s="55">
        <v>0</v>
      </c>
      <c r="AO498" s="55">
        <v>0</v>
      </c>
      <c r="AP498" s="55">
        <v>0</v>
      </c>
      <c r="AQ498" s="55">
        <v>0</v>
      </c>
      <c r="AR498" s="55">
        <v>0</v>
      </c>
      <c r="AS498" s="55">
        <v>0</v>
      </c>
      <c r="AT498" s="55">
        <v>0</v>
      </c>
      <c r="AU498" s="55">
        <v>0</v>
      </c>
      <c r="AV498" s="55">
        <v>0</v>
      </c>
      <c r="AW498" s="55">
        <v>0</v>
      </c>
      <c r="AX498" s="55">
        <v>0</v>
      </c>
      <c r="AZ498" s="29"/>
    </row>
    <row r="499" spans="2:52" ht="12.75" hidden="1" customHeight="1" x14ac:dyDescent="0.2">
      <c r="B499" s="16" t="s">
        <v>233</v>
      </c>
      <c r="C499" s="16" t="s">
        <v>340</v>
      </c>
      <c r="D499" s="16"/>
      <c r="E499" s="16"/>
      <c r="F499" s="53">
        <v>456.60580343008002</v>
      </c>
      <c r="G499" s="54">
        <v>2.7244357033597466</v>
      </c>
      <c r="H499" s="54">
        <v>14.795456781535872</v>
      </c>
      <c r="I499" s="54">
        <v>1.6405651651837601</v>
      </c>
      <c r="J499" s="54">
        <v>32.138861701864897</v>
      </c>
      <c r="K499" s="54">
        <v>1.4800318327578801</v>
      </c>
      <c r="L499" s="54">
        <v>0</v>
      </c>
      <c r="M499" s="54">
        <v>21.7720289135945</v>
      </c>
      <c r="N499" s="12"/>
      <c r="O499" s="53">
        <v>4.1973600387573198</v>
      </c>
      <c r="P499" s="53">
        <v>0</v>
      </c>
      <c r="Q499" s="53">
        <v>211.19717001914901</v>
      </c>
      <c r="R499" s="53">
        <v>0</v>
      </c>
      <c r="S499" s="53">
        <v>175.020149230957</v>
      </c>
      <c r="T499" s="53">
        <v>12.577054023742599</v>
      </c>
      <c r="U499" s="53">
        <v>16.786246478557501</v>
      </c>
      <c r="V499" s="53">
        <v>36.827823638916001</v>
      </c>
      <c r="W499" s="53">
        <v>0</v>
      </c>
      <c r="X499" s="53">
        <v>0</v>
      </c>
      <c r="Y499" s="12"/>
      <c r="Z499" s="55">
        <v>0</v>
      </c>
      <c r="AA499" s="55">
        <v>0</v>
      </c>
      <c r="AB499" s="55">
        <v>0</v>
      </c>
      <c r="AC499" s="55">
        <v>0</v>
      </c>
      <c r="AD499" s="55">
        <v>0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12"/>
      <c r="AM499" s="55">
        <v>0</v>
      </c>
      <c r="AN499" s="55">
        <v>0</v>
      </c>
      <c r="AO499" s="55">
        <v>0</v>
      </c>
      <c r="AP499" s="55">
        <v>0</v>
      </c>
      <c r="AQ499" s="55">
        <v>0</v>
      </c>
      <c r="AR499" s="55">
        <v>0</v>
      </c>
      <c r="AS499" s="55">
        <v>0</v>
      </c>
      <c r="AT499" s="55">
        <v>0</v>
      </c>
      <c r="AU499" s="55">
        <v>0</v>
      </c>
      <c r="AV499" s="55">
        <v>0</v>
      </c>
      <c r="AW499" s="55">
        <v>0</v>
      </c>
      <c r="AX499" s="55">
        <v>0</v>
      </c>
      <c r="AZ499" s="29"/>
    </row>
    <row r="500" spans="2:52" ht="12.75" hidden="1" customHeight="1" x14ac:dyDescent="0.2">
      <c r="B500" s="16" t="s">
        <v>234</v>
      </c>
      <c r="C500" s="16" t="s">
        <v>345</v>
      </c>
      <c r="D500" s="16" t="s">
        <v>33</v>
      </c>
      <c r="E500" s="16"/>
      <c r="F500" s="53">
        <v>2892.05911886692</v>
      </c>
      <c r="G500" s="54">
        <v>2.7244357033597466</v>
      </c>
      <c r="H500" s="54">
        <v>14.795456781535872</v>
      </c>
      <c r="I500" s="54">
        <v>26.737461173783604</v>
      </c>
      <c r="J500" s="54">
        <v>31.459648098917398</v>
      </c>
      <c r="K500" s="54">
        <v>3.1706402031029732</v>
      </c>
      <c r="L500" s="54">
        <v>0</v>
      </c>
      <c r="M500" s="54">
        <v>3.3012760925361322</v>
      </c>
      <c r="N500" s="12"/>
      <c r="O500" s="53">
        <v>56.849803209304802</v>
      </c>
      <c r="P500" s="53">
        <v>0</v>
      </c>
      <c r="Q500" s="53">
        <v>1696.0087337493801</v>
      </c>
      <c r="R500" s="53">
        <v>71.070139050483704</v>
      </c>
      <c r="S500" s="53">
        <v>510.75395774841297</v>
      </c>
      <c r="T500" s="53">
        <v>65.191822052001896</v>
      </c>
      <c r="U500" s="53">
        <v>491.34934198856303</v>
      </c>
      <c r="V500" s="53">
        <v>0</v>
      </c>
      <c r="W500" s="53">
        <v>0.83532106876373202</v>
      </c>
      <c r="X500" s="53">
        <v>0</v>
      </c>
      <c r="Y500" s="12"/>
      <c r="Z500" s="55">
        <v>0</v>
      </c>
      <c r="AA500" s="55">
        <v>0</v>
      </c>
      <c r="AB500" s="55">
        <v>0</v>
      </c>
      <c r="AC500" s="55">
        <v>0</v>
      </c>
      <c r="AD500" s="55">
        <v>0</v>
      </c>
      <c r="AE500" s="55">
        <v>0</v>
      </c>
      <c r="AF500" s="55">
        <v>0</v>
      </c>
      <c r="AG500" s="55">
        <v>0</v>
      </c>
      <c r="AH500" s="55">
        <v>0</v>
      </c>
      <c r="AI500" s="55">
        <v>0</v>
      </c>
      <c r="AJ500" s="55">
        <v>0</v>
      </c>
      <c r="AK500" s="55">
        <v>0</v>
      </c>
      <c r="AL500" s="12"/>
      <c r="AM500" s="55">
        <v>0</v>
      </c>
      <c r="AN500" s="55">
        <v>0</v>
      </c>
      <c r="AO500" s="55">
        <v>0</v>
      </c>
      <c r="AP500" s="55">
        <v>0</v>
      </c>
      <c r="AQ500" s="55">
        <v>0</v>
      </c>
      <c r="AR500" s="55">
        <v>0</v>
      </c>
      <c r="AS500" s="55">
        <v>0</v>
      </c>
      <c r="AT500" s="55">
        <v>0</v>
      </c>
      <c r="AU500" s="55">
        <v>0</v>
      </c>
      <c r="AV500" s="55">
        <v>0</v>
      </c>
      <c r="AW500" s="55">
        <v>0</v>
      </c>
      <c r="AX500" s="55">
        <v>0</v>
      </c>
      <c r="AZ500" s="29"/>
    </row>
    <row r="501" spans="2:52" ht="12.75" hidden="1" customHeight="1" x14ac:dyDescent="0.2">
      <c r="B501" s="16" t="s">
        <v>235</v>
      </c>
      <c r="C501" s="16" t="s">
        <v>335</v>
      </c>
      <c r="D501" s="16"/>
      <c r="E501" s="16"/>
      <c r="F501" s="53">
        <v>59.9090167880058</v>
      </c>
      <c r="G501" s="54">
        <v>1.4303319229538001</v>
      </c>
      <c r="H501" s="54">
        <v>51.981717677373801</v>
      </c>
      <c r="I501" s="54">
        <v>1.5051948315049799</v>
      </c>
      <c r="J501" s="54">
        <v>29.637745459424899</v>
      </c>
      <c r="K501" s="54">
        <v>7.7256561843451497</v>
      </c>
      <c r="L501" s="54">
        <v>7.7193530925922502</v>
      </c>
      <c r="M501" s="54">
        <v>3.3012760925361322</v>
      </c>
      <c r="N501" s="12"/>
      <c r="O501" s="53">
        <v>0</v>
      </c>
      <c r="P501" s="53">
        <v>0</v>
      </c>
      <c r="Q501" s="53">
        <v>56.822618424892397</v>
      </c>
      <c r="R501" s="53">
        <v>0</v>
      </c>
      <c r="S501" s="53">
        <v>0</v>
      </c>
      <c r="T501" s="53">
        <v>0</v>
      </c>
      <c r="U501" s="53">
        <v>3.0863983631134002</v>
      </c>
      <c r="V501" s="53">
        <v>0</v>
      </c>
      <c r="W501" s="53">
        <v>0</v>
      </c>
      <c r="X501" s="53">
        <v>0</v>
      </c>
      <c r="Y501" s="12"/>
      <c r="Z501" s="55">
        <v>0</v>
      </c>
      <c r="AA501" s="55">
        <v>0</v>
      </c>
      <c r="AB501" s="55">
        <v>0</v>
      </c>
      <c r="AC501" s="55">
        <v>0</v>
      </c>
      <c r="AD501" s="55">
        <v>0</v>
      </c>
      <c r="AE501" s="55">
        <v>0</v>
      </c>
      <c r="AF501" s="55">
        <v>0</v>
      </c>
      <c r="AG501" s="55">
        <v>0</v>
      </c>
      <c r="AH501" s="55">
        <v>0</v>
      </c>
      <c r="AI501" s="55">
        <v>0</v>
      </c>
      <c r="AJ501" s="55">
        <v>0</v>
      </c>
      <c r="AK501" s="55">
        <v>0</v>
      </c>
      <c r="AL501" s="12"/>
      <c r="AM501" s="55">
        <v>0</v>
      </c>
      <c r="AN501" s="55">
        <v>0</v>
      </c>
      <c r="AO501" s="55">
        <v>0</v>
      </c>
      <c r="AP501" s="55">
        <v>0</v>
      </c>
      <c r="AQ501" s="55">
        <v>0</v>
      </c>
      <c r="AR501" s="55">
        <v>0</v>
      </c>
      <c r="AS501" s="55">
        <v>0</v>
      </c>
      <c r="AT501" s="55">
        <v>0</v>
      </c>
      <c r="AU501" s="55">
        <v>0</v>
      </c>
      <c r="AV501" s="55">
        <v>0</v>
      </c>
      <c r="AW501" s="55">
        <v>0</v>
      </c>
      <c r="AX501" s="55">
        <v>0</v>
      </c>
      <c r="AZ501" s="29"/>
    </row>
    <row r="502" spans="2:52" ht="12.75" hidden="1" customHeight="1" x14ac:dyDescent="0.2">
      <c r="B502" s="16" t="s">
        <v>236</v>
      </c>
      <c r="C502" s="16" t="s">
        <v>350</v>
      </c>
      <c r="D502" s="16"/>
      <c r="E502" s="16"/>
      <c r="F502" s="53">
        <v>1015.38807678222</v>
      </c>
      <c r="G502" s="54">
        <v>6.1988249125639197</v>
      </c>
      <c r="H502" s="54">
        <v>6.8573404544544099</v>
      </c>
      <c r="I502" s="54">
        <v>26.482608197934798</v>
      </c>
      <c r="J502" s="54">
        <v>22.602950906628401</v>
      </c>
      <c r="K502" s="54">
        <v>1.40109047558693</v>
      </c>
      <c r="L502" s="54">
        <v>0</v>
      </c>
      <c r="M502" s="54">
        <v>4.8488271370035401</v>
      </c>
      <c r="N502" s="12"/>
      <c r="O502" s="53">
        <v>0</v>
      </c>
      <c r="P502" s="53">
        <v>0</v>
      </c>
      <c r="Q502" s="53">
        <v>409.57305908203102</v>
      </c>
      <c r="R502" s="53">
        <v>81.752691447734804</v>
      </c>
      <c r="S502" s="53">
        <v>255.582801818847</v>
      </c>
      <c r="T502" s="53">
        <v>116.172925472259</v>
      </c>
      <c r="U502" s="53">
        <v>149.72492694854699</v>
      </c>
      <c r="V502" s="53">
        <v>0</v>
      </c>
      <c r="W502" s="53">
        <v>2.5816720128059298</v>
      </c>
      <c r="X502" s="53">
        <v>0</v>
      </c>
      <c r="Y502" s="12"/>
      <c r="Z502" s="55">
        <v>0</v>
      </c>
      <c r="AA502" s="55">
        <v>0</v>
      </c>
      <c r="AB502" s="55">
        <v>0</v>
      </c>
      <c r="AC502" s="55">
        <v>0</v>
      </c>
      <c r="AD502" s="55">
        <v>0</v>
      </c>
      <c r="AE502" s="55">
        <v>0</v>
      </c>
      <c r="AF502" s="55">
        <v>0</v>
      </c>
      <c r="AG502" s="55">
        <v>0</v>
      </c>
      <c r="AH502" s="55">
        <v>0</v>
      </c>
      <c r="AI502" s="55">
        <v>0</v>
      </c>
      <c r="AJ502" s="55">
        <v>0</v>
      </c>
      <c r="AK502" s="55">
        <v>0</v>
      </c>
      <c r="AL502" s="12"/>
      <c r="AM502" s="55">
        <v>0</v>
      </c>
      <c r="AN502" s="55">
        <v>0</v>
      </c>
      <c r="AO502" s="55">
        <v>0</v>
      </c>
      <c r="AP502" s="55">
        <v>0</v>
      </c>
      <c r="AQ502" s="55">
        <v>0</v>
      </c>
      <c r="AR502" s="55">
        <v>0</v>
      </c>
      <c r="AS502" s="55">
        <v>0</v>
      </c>
      <c r="AT502" s="55">
        <v>0</v>
      </c>
      <c r="AU502" s="55">
        <v>0</v>
      </c>
      <c r="AV502" s="55">
        <v>0</v>
      </c>
      <c r="AW502" s="55">
        <v>0</v>
      </c>
      <c r="AX502" s="55">
        <v>0</v>
      </c>
      <c r="AZ502" s="29"/>
    </row>
    <row r="503" spans="2:52" ht="12.75" hidden="1" customHeight="1" x14ac:dyDescent="0.2">
      <c r="B503" s="16" t="s">
        <v>237</v>
      </c>
      <c r="C503" s="16" t="s">
        <v>347</v>
      </c>
      <c r="D503" s="16" t="s">
        <v>36</v>
      </c>
      <c r="E503" s="16"/>
      <c r="F503" s="53">
        <v>1932471.1802973701</v>
      </c>
      <c r="G503" s="54">
        <v>0.89288053427188696</v>
      </c>
      <c r="H503" s="54">
        <v>5.05941422437522E-10</v>
      </c>
      <c r="I503" s="54">
        <v>3.1841856448692599E-2</v>
      </c>
      <c r="J503" s="54">
        <v>1.50163417813413</v>
      </c>
      <c r="K503" s="54">
        <v>0.25794588747481301</v>
      </c>
      <c r="L503" s="54">
        <v>96.997756527188798</v>
      </c>
      <c r="M503" s="54">
        <v>0.129922697219578</v>
      </c>
      <c r="N503" s="12"/>
      <c r="O503" s="53">
        <v>10550.6616484522</v>
      </c>
      <c r="P503" s="53">
        <v>118966.730478167</v>
      </c>
      <c r="Q503" s="53">
        <v>294372.221274018</v>
      </c>
      <c r="R503" s="53">
        <v>206452.26317638101</v>
      </c>
      <c r="S503" s="53">
        <v>100360.18613290699</v>
      </c>
      <c r="T503" s="53">
        <v>536613.93289959396</v>
      </c>
      <c r="U503" s="53">
        <v>626530.25062167598</v>
      </c>
      <c r="V503" s="53">
        <v>38533.854629516602</v>
      </c>
      <c r="W503" s="53">
        <v>76.229464888572593</v>
      </c>
      <c r="X503" s="53">
        <v>14.849971771240201</v>
      </c>
      <c r="Y503" s="12"/>
      <c r="Z503" s="55">
        <v>0</v>
      </c>
      <c r="AA503" s="55">
        <v>0</v>
      </c>
      <c r="AB503" s="55">
        <v>0</v>
      </c>
      <c r="AC503" s="55">
        <v>0</v>
      </c>
      <c r="AD503" s="55">
        <v>0.51547829999999994</v>
      </c>
      <c r="AE503" s="55">
        <v>0</v>
      </c>
      <c r="AF503" s="55">
        <v>0</v>
      </c>
      <c r="AG503" s="55">
        <v>0</v>
      </c>
      <c r="AH503" s="55">
        <v>0</v>
      </c>
      <c r="AI503" s="55">
        <v>0</v>
      </c>
      <c r="AJ503" s="55">
        <v>0</v>
      </c>
      <c r="AK503" s="55">
        <v>0.4845217</v>
      </c>
      <c r="AL503" s="12"/>
      <c r="AM503" s="55">
        <v>0</v>
      </c>
      <c r="AN503" s="55">
        <v>0</v>
      </c>
      <c r="AO503" s="55">
        <v>0</v>
      </c>
      <c r="AP503" s="55">
        <v>2.62E-5</v>
      </c>
      <c r="AQ503" s="55">
        <v>0.98141299999999998</v>
      </c>
      <c r="AR503" s="55">
        <v>0</v>
      </c>
      <c r="AS503" s="55">
        <v>0</v>
      </c>
      <c r="AT503" s="55">
        <v>0</v>
      </c>
      <c r="AU503" s="55">
        <v>0</v>
      </c>
      <c r="AV503" s="55">
        <v>0</v>
      </c>
      <c r="AW503" s="55">
        <v>1.8560799999999999E-2</v>
      </c>
      <c r="AX503" s="55">
        <v>0</v>
      </c>
      <c r="AZ503" s="29"/>
    </row>
    <row r="504" spans="2:52" ht="12.75" hidden="1" customHeight="1" x14ac:dyDescent="0.2">
      <c r="B504" s="16" t="s">
        <v>238</v>
      </c>
      <c r="C504" s="16" t="s">
        <v>349</v>
      </c>
      <c r="D504" s="16" t="s">
        <v>36</v>
      </c>
      <c r="E504" s="16"/>
      <c r="F504" s="53">
        <v>197836.97532725299</v>
      </c>
      <c r="G504" s="54">
        <v>0.59143698736869799</v>
      </c>
      <c r="H504" s="54">
        <v>27.7993344312594</v>
      </c>
      <c r="I504" s="54">
        <v>7.75366494894973</v>
      </c>
      <c r="J504" s="54">
        <v>56.801686393088502</v>
      </c>
      <c r="K504" s="54">
        <v>1.39124105218925</v>
      </c>
      <c r="L504" s="54">
        <v>4.5843738417135498</v>
      </c>
      <c r="M504" s="54">
        <v>0.696867561985414</v>
      </c>
      <c r="N504" s="12"/>
      <c r="O504" s="53">
        <v>8784.8708720207196</v>
      </c>
      <c r="P504" s="53">
        <v>33127.985492229403</v>
      </c>
      <c r="Q504" s="53">
        <v>1308.69715487957</v>
      </c>
      <c r="R504" s="53">
        <v>52828.443551361503</v>
      </c>
      <c r="S504" s="53">
        <v>0</v>
      </c>
      <c r="T504" s="53">
        <v>61271.700043857098</v>
      </c>
      <c r="U504" s="53">
        <v>39587.5826875567</v>
      </c>
      <c r="V504" s="53">
        <v>0</v>
      </c>
      <c r="W504" s="53">
        <v>4.1741554141044599</v>
      </c>
      <c r="X504" s="53">
        <v>923.52136993408203</v>
      </c>
      <c r="Y504" s="12"/>
      <c r="Z504" s="55">
        <v>0</v>
      </c>
      <c r="AA504" s="55">
        <v>0</v>
      </c>
      <c r="AB504" s="55">
        <v>0.34539750000000002</v>
      </c>
      <c r="AC504" s="55">
        <v>0.65460249999999998</v>
      </c>
      <c r="AD504" s="55">
        <v>0</v>
      </c>
      <c r="AE504" s="55">
        <v>0</v>
      </c>
      <c r="AF504" s="55">
        <v>0</v>
      </c>
      <c r="AG504" s="55">
        <v>0</v>
      </c>
      <c r="AH504" s="55">
        <v>0</v>
      </c>
      <c r="AI504" s="55">
        <v>0</v>
      </c>
      <c r="AJ504" s="55">
        <v>0</v>
      </c>
      <c r="AK504" s="55">
        <v>0</v>
      </c>
      <c r="AL504" s="12"/>
      <c r="AM504" s="55">
        <v>0</v>
      </c>
      <c r="AN504" s="55">
        <v>0</v>
      </c>
      <c r="AO504" s="55">
        <v>0.27277030000000002</v>
      </c>
      <c r="AP504" s="55">
        <v>0.72722969999999998</v>
      </c>
      <c r="AQ504" s="55">
        <v>0</v>
      </c>
      <c r="AR504" s="55">
        <v>0</v>
      </c>
      <c r="AS504" s="55">
        <v>0</v>
      </c>
      <c r="AT504" s="55">
        <v>0</v>
      </c>
      <c r="AU504" s="55">
        <v>0</v>
      </c>
      <c r="AV504" s="55">
        <v>0</v>
      </c>
      <c r="AW504" s="55">
        <v>0</v>
      </c>
      <c r="AX504" s="55">
        <v>0</v>
      </c>
      <c r="AZ504" s="29"/>
    </row>
    <row r="505" spans="2:52" ht="12.75" hidden="1" customHeight="1" x14ac:dyDescent="0.2">
      <c r="B505" s="16" t="s">
        <v>239</v>
      </c>
      <c r="C505" s="16" t="s">
        <v>346</v>
      </c>
      <c r="D505" s="16"/>
      <c r="E505" s="16"/>
      <c r="F505" s="53">
        <v>449.97533673048002</v>
      </c>
      <c r="G505" s="54">
        <v>2.7244357033597466</v>
      </c>
      <c r="H505" s="54">
        <v>14.795456781535872</v>
      </c>
      <c r="I505" s="54">
        <v>26.737461173783604</v>
      </c>
      <c r="J505" s="54">
        <v>31.459648098917398</v>
      </c>
      <c r="K505" s="54">
        <v>3.1706402031029732</v>
      </c>
      <c r="L505" s="54">
        <v>0</v>
      </c>
      <c r="M505" s="54">
        <v>3.3012760925361322</v>
      </c>
      <c r="N505" s="12"/>
      <c r="O505" s="53">
        <v>43.676421165466301</v>
      </c>
      <c r="P505" s="53">
        <v>139.195541083812</v>
      </c>
      <c r="Q505" s="53">
        <v>51.386613249778698</v>
      </c>
      <c r="R505" s="53">
        <v>34.029222726821899</v>
      </c>
      <c r="S505" s="53">
        <v>90.9133917689323</v>
      </c>
      <c r="T505" s="53">
        <v>11.1514248847961</v>
      </c>
      <c r="U505" s="53">
        <v>60.0520467758178</v>
      </c>
      <c r="V505" s="53">
        <v>0</v>
      </c>
      <c r="W505" s="53">
        <v>19.570675075054101</v>
      </c>
      <c r="X505" s="53">
        <v>0</v>
      </c>
      <c r="Y505" s="12"/>
      <c r="Z505" s="55">
        <v>0</v>
      </c>
      <c r="AA505" s="55">
        <v>0</v>
      </c>
      <c r="AB505" s="55">
        <v>0</v>
      </c>
      <c r="AC505" s="55">
        <v>0</v>
      </c>
      <c r="AD505" s="55">
        <v>0</v>
      </c>
      <c r="AE505" s="55">
        <v>0</v>
      </c>
      <c r="AF505" s="55">
        <v>0</v>
      </c>
      <c r="AG505" s="55">
        <v>0</v>
      </c>
      <c r="AH505" s="55">
        <v>0</v>
      </c>
      <c r="AI505" s="55">
        <v>0</v>
      </c>
      <c r="AJ505" s="55">
        <v>0</v>
      </c>
      <c r="AK505" s="55">
        <v>0</v>
      </c>
      <c r="AL505" s="12"/>
      <c r="AM505" s="55">
        <v>0</v>
      </c>
      <c r="AN505" s="55">
        <v>0</v>
      </c>
      <c r="AO505" s="55">
        <v>0</v>
      </c>
      <c r="AP505" s="55">
        <v>0</v>
      </c>
      <c r="AQ505" s="55">
        <v>0</v>
      </c>
      <c r="AR505" s="55">
        <v>0</v>
      </c>
      <c r="AS505" s="55">
        <v>0</v>
      </c>
      <c r="AT505" s="55">
        <v>0</v>
      </c>
      <c r="AU505" s="55">
        <v>0</v>
      </c>
      <c r="AV505" s="55">
        <v>0</v>
      </c>
      <c r="AW505" s="55">
        <v>0</v>
      </c>
      <c r="AX505" s="55">
        <v>0</v>
      </c>
      <c r="AZ505" s="29"/>
    </row>
    <row r="506" spans="2:52" ht="12.75" hidden="1" customHeight="1" x14ac:dyDescent="0.2">
      <c r="B506" s="16" t="s">
        <v>240</v>
      </c>
      <c r="C506" s="16" t="s">
        <v>349</v>
      </c>
      <c r="D506" s="16" t="s">
        <v>36</v>
      </c>
      <c r="E506" s="16"/>
      <c r="F506" s="53">
        <v>72810.075792193398</v>
      </c>
      <c r="G506" s="54">
        <v>0.35080272325454798</v>
      </c>
      <c r="H506" s="54">
        <v>27.344792846255501</v>
      </c>
      <c r="I506" s="54">
        <v>38.5668411055373</v>
      </c>
      <c r="J506" s="54">
        <v>29.121991873012298</v>
      </c>
      <c r="K506" s="54">
        <v>1.93669586756316</v>
      </c>
      <c r="L506" s="54">
        <v>0</v>
      </c>
      <c r="M506" s="54">
        <v>0.63605715525267803</v>
      </c>
      <c r="N506" s="12"/>
      <c r="O506" s="53">
        <v>0.84961336851119995</v>
      </c>
      <c r="P506" s="53">
        <v>4916.3811520338004</v>
      </c>
      <c r="Q506" s="53">
        <v>3037.7190086841501</v>
      </c>
      <c r="R506" s="53">
        <v>16467.456450939098</v>
      </c>
      <c r="S506" s="53">
        <v>595.59340953826904</v>
      </c>
      <c r="T506" s="53">
        <v>20569.623318552902</v>
      </c>
      <c r="U506" s="53">
        <v>27049.274290740399</v>
      </c>
      <c r="V506" s="53">
        <v>0</v>
      </c>
      <c r="W506" s="53">
        <v>2.5591025352478001</v>
      </c>
      <c r="X506" s="53">
        <v>170.61944580078099</v>
      </c>
      <c r="Y506" s="12"/>
      <c r="Z506" s="55">
        <v>0.60131270000000003</v>
      </c>
      <c r="AA506" s="55">
        <v>0</v>
      </c>
      <c r="AB506" s="55">
        <v>0.39868730000000002</v>
      </c>
      <c r="AC506" s="55">
        <v>0</v>
      </c>
      <c r="AD506" s="55">
        <v>0</v>
      </c>
      <c r="AE506" s="55">
        <v>0</v>
      </c>
      <c r="AF506" s="55">
        <v>0</v>
      </c>
      <c r="AG506" s="55">
        <v>0</v>
      </c>
      <c r="AH506" s="55">
        <v>0</v>
      </c>
      <c r="AI506" s="55">
        <v>0</v>
      </c>
      <c r="AJ506" s="55">
        <v>0</v>
      </c>
      <c r="AK506" s="55">
        <v>0</v>
      </c>
      <c r="AL506" s="12"/>
      <c r="AM506" s="55">
        <v>0.58583300000000005</v>
      </c>
      <c r="AN506" s="55">
        <v>0</v>
      </c>
      <c r="AO506" s="55">
        <v>0.41416700000000001</v>
      </c>
      <c r="AP506" s="55">
        <v>0</v>
      </c>
      <c r="AQ506" s="55">
        <v>0</v>
      </c>
      <c r="AR506" s="55">
        <v>0</v>
      </c>
      <c r="AS506" s="55">
        <v>0</v>
      </c>
      <c r="AT506" s="55">
        <v>0</v>
      </c>
      <c r="AU506" s="55">
        <v>0</v>
      </c>
      <c r="AV506" s="55">
        <v>0</v>
      </c>
      <c r="AW506" s="55">
        <v>0</v>
      </c>
      <c r="AX506" s="55">
        <v>0</v>
      </c>
      <c r="AZ506" s="29"/>
    </row>
    <row r="507" spans="2:52" ht="12.75" hidden="1" customHeight="1" x14ac:dyDescent="0.2">
      <c r="B507" s="16" t="s">
        <v>241</v>
      </c>
      <c r="C507" s="16" t="s">
        <v>351</v>
      </c>
      <c r="D507" s="16" t="s">
        <v>35</v>
      </c>
      <c r="E507" s="16"/>
      <c r="F507" s="53">
        <v>600.49720531701996</v>
      </c>
      <c r="G507" s="54">
        <v>2.7244357033597466</v>
      </c>
      <c r="H507" s="54">
        <v>8.1234964585503899</v>
      </c>
      <c r="I507" s="54">
        <v>1.79984806047052</v>
      </c>
      <c r="J507" s="54">
        <v>8.1438289422169596</v>
      </c>
      <c r="K507" s="54">
        <v>37.617832820293401</v>
      </c>
      <c r="L507" s="54">
        <v>0.19340342150304399</v>
      </c>
      <c r="M507" s="54">
        <v>3.0036455083863598</v>
      </c>
      <c r="N507" s="12"/>
      <c r="O507" s="53">
        <v>402.62862485647202</v>
      </c>
      <c r="P507" s="53">
        <v>157.43440532684301</v>
      </c>
      <c r="Q507" s="53">
        <v>0</v>
      </c>
      <c r="R507" s="53">
        <v>38.713586807250898</v>
      </c>
      <c r="S507" s="53">
        <v>0</v>
      </c>
      <c r="T507" s="53">
        <v>1.7205883264541599</v>
      </c>
      <c r="U507" s="53">
        <v>0</v>
      </c>
      <c r="V507" s="53">
        <v>0</v>
      </c>
      <c r="W507" s="53">
        <v>0</v>
      </c>
      <c r="X507" s="53">
        <v>0</v>
      </c>
      <c r="Y507" s="12"/>
      <c r="Z507" s="55">
        <v>0</v>
      </c>
      <c r="AA507" s="55">
        <v>0</v>
      </c>
      <c r="AB507" s="55">
        <v>0</v>
      </c>
      <c r="AC507" s="55">
        <v>0</v>
      </c>
      <c r="AD507" s="55">
        <v>0</v>
      </c>
      <c r="AE507" s="55">
        <v>0</v>
      </c>
      <c r="AF507" s="55">
        <v>0</v>
      </c>
      <c r="AG507" s="55">
        <v>0</v>
      </c>
      <c r="AH507" s="55">
        <v>0</v>
      </c>
      <c r="AI507" s="55">
        <v>0</v>
      </c>
      <c r="AJ507" s="55">
        <v>0</v>
      </c>
      <c r="AK507" s="55">
        <v>0</v>
      </c>
      <c r="AL507" s="12"/>
      <c r="AM507" s="55">
        <v>0</v>
      </c>
      <c r="AN507" s="55">
        <v>0</v>
      </c>
      <c r="AO507" s="55">
        <v>0</v>
      </c>
      <c r="AP507" s="55">
        <v>0</v>
      </c>
      <c r="AQ507" s="55">
        <v>0</v>
      </c>
      <c r="AR507" s="55">
        <v>0</v>
      </c>
      <c r="AS507" s="55">
        <v>0</v>
      </c>
      <c r="AT507" s="55">
        <v>0</v>
      </c>
      <c r="AU507" s="55">
        <v>0</v>
      </c>
      <c r="AV507" s="55">
        <v>0</v>
      </c>
      <c r="AW507" s="55">
        <v>0</v>
      </c>
      <c r="AX507" s="55">
        <v>0</v>
      </c>
      <c r="AZ507" s="29"/>
    </row>
    <row r="508" spans="2:52" ht="12.75" hidden="1" customHeight="1" x14ac:dyDescent="0.2">
      <c r="B508" s="16" t="s">
        <v>242</v>
      </c>
      <c r="C508" s="16" t="s">
        <v>34</v>
      </c>
      <c r="D508" s="16" t="s">
        <v>34</v>
      </c>
      <c r="E508" s="16" t="s">
        <v>42</v>
      </c>
      <c r="F508" s="53">
        <v>48836.654417931997</v>
      </c>
      <c r="G508" s="54">
        <v>4.5609054679772898</v>
      </c>
      <c r="H508" s="54">
        <v>27.663370933171201</v>
      </c>
      <c r="I508" s="54">
        <v>39.7436602265823</v>
      </c>
      <c r="J508" s="54">
        <v>24.688148169953401</v>
      </c>
      <c r="K508" s="54">
        <v>3.2873975526647801</v>
      </c>
      <c r="L508" s="54">
        <v>0</v>
      </c>
      <c r="M508" s="54">
        <v>5.6517612749793701E-2</v>
      </c>
      <c r="N508" s="12"/>
      <c r="O508" s="53">
        <v>0</v>
      </c>
      <c r="P508" s="53">
        <v>643.75145792961098</v>
      </c>
      <c r="Q508" s="53">
        <v>22113.887536048798</v>
      </c>
      <c r="R508" s="53">
        <v>6251.6214195489802</v>
      </c>
      <c r="S508" s="53">
        <v>7019.2317221760704</v>
      </c>
      <c r="T508" s="53">
        <v>3444.5967040061901</v>
      </c>
      <c r="U508" s="53">
        <v>9035.3396832942908</v>
      </c>
      <c r="V508" s="53">
        <v>328.225894927978</v>
      </c>
      <c r="W508" s="53">
        <v>0</v>
      </c>
      <c r="X508" s="53">
        <v>0</v>
      </c>
      <c r="Y508" s="12"/>
      <c r="Z508" s="55">
        <v>0</v>
      </c>
      <c r="AA508" s="55">
        <v>0</v>
      </c>
      <c r="AB508" s="55">
        <v>0</v>
      </c>
      <c r="AC508" s="55">
        <v>0</v>
      </c>
      <c r="AD508" s="55">
        <v>0</v>
      </c>
      <c r="AE508" s="55">
        <v>0.53142210000000001</v>
      </c>
      <c r="AF508" s="55">
        <v>0</v>
      </c>
      <c r="AG508" s="55">
        <v>0</v>
      </c>
      <c r="AH508" s="55">
        <v>0.29884179999999999</v>
      </c>
      <c r="AI508" s="55">
        <v>0</v>
      </c>
      <c r="AJ508" s="55">
        <v>0</v>
      </c>
      <c r="AK508" s="55">
        <v>0.1697361</v>
      </c>
      <c r="AL508" s="12"/>
      <c r="AM508" s="55">
        <v>0</v>
      </c>
      <c r="AN508" s="55">
        <v>0</v>
      </c>
      <c r="AO508" s="55">
        <v>0</v>
      </c>
      <c r="AP508" s="55">
        <v>0</v>
      </c>
      <c r="AQ508" s="55">
        <v>0</v>
      </c>
      <c r="AR508" s="55">
        <v>0.40083730000000001</v>
      </c>
      <c r="AS508" s="55">
        <v>0</v>
      </c>
      <c r="AT508" s="55">
        <v>0</v>
      </c>
      <c r="AU508" s="55">
        <v>0</v>
      </c>
      <c r="AV508" s="55">
        <v>0.3547881</v>
      </c>
      <c r="AW508" s="55">
        <v>0.2443747</v>
      </c>
      <c r="AX508" s="55">
        <v>0</v>
      </c>
      <c r="AZ508" s="29"/>
    </row>
    <row r="509" spans="2:52" ht="12.75" hidden="1" customHeight="1" x14ac:dyDescent="0.2">
      <c r="B509" s="16" t="s">
        <v>243</v>
      </c>
      <c r="C509" s="16" t="s">
        <v>335</v>
      </c>
      <c r="D509" s="16" t="s">
        <v>34</v>
      </c>
      <c r="E509" s="16" t="s">
        <v>42</v>
      </c>
      <c r="F509" s="53">
        <v>20241.522805154302</v>
      </c>
      <c r="G509" s="54">
        <v>0.75831139391318503</v>
      </c>
      <c r="H509" s="54">
        <v>9.9471931288776094</v>
      </c>
      <c r="I509" s="54">
        <v>62.0142781466702</v>
      </c>
      <c r="J509" s="54">
        <v>24.226939178893499</v>
      </c>
      <c r="K509" s="54">
        <v>2.7132146987971599</v>
      </c>
      <c r="L509" s="54">
        <v>0</v>
      </c>
      <c r="M509" s="54">
        <v>2.2457926603208601E-2</v>
      </c>
      <c r="N509" s="12"/>
      <c r="O509" s="53">
        <v>0</v>
      </c>
      <c r="P509" s="53">
        <v>58.890850067138601</v>
      </c>
      <c r="Q509" s="53">
        <v>8908.4213933944702</v>
      </c>
      <c r="R509" s="53">
        <v>671.06658577918995</v>
      </c>
      <c r="S509" s="53">
        <v>4305.4419602155604</v>
      </c>
      <c r="T509" s="53">
        <v>1007.40595203638</v>
      </c>
      <c r="U509" s="53">
        <v>3654.3805172443299</v>
      </c>
      <c r="V509" s="53">
        <v>1635.91554641723</v>
      </c>
      <c r="W509" s="53">
        <v>0</v>
      </c>
      <c r="X509" s="53">
        <v>0</v>
      </c>
      <c r="Y509" s="12"/>
      <c r="Z509" s="55">
        <v>0</v>
      </c>
      <c r="AA509" s="55">
        <v>0</v>
      </c>
      <c r="AB509" s="55">
        <v>0</v>
      </c>
      <c r="AC509" s="55">
        <v>0</v>
      </c>
      <c r="AD509" s="55">
        <v>0</v>
      </c>
      <c r="AE509" s="55">
        <v>0.96563569999999999</v>
      </c>
      <c r="AF509" s="55">
        <v>3.43643E-2</v>
      </c>
      <c r="AG509" s="55">
        <v>0</v>
      </c>
      <c r="AH509" s="55">
        <v>0</v>
      </c>
      <c r="AI509" s="55">
        <v>0</v>
      </c>
      <c r="AJ509" s="55">
        <v>0</v>
      </c>
      <c r="AK509" s="55">
        <v>0</v>
      </c>
      <c r="AL509" s="12"/>
      <c r="AM509" s="55">
        <v>0</v>
      </c>
      <c r="AN509" s="55">
        <v>0</v>
      </c>
      <c r="AO509" s="55">
        <v>0</v>
      </c>
      <c r="AP509" s="55">
        <v>0</v>
      </c>
      <c r="AQ509" s="55">
        <v>0</v>
      </c>
      <c r="AR509" s="55">
        <v>0.97677259999999999</v>
      </c>
      <c r="AS509" s="55">
        <v>2.3227399999999999E-2</v>
      </c>
      <c r="AT509" s="55">
        <v>0</v>
      </c>
      <c r="AU509" s="55">
        <v>0</v>
      </c>
      <c r="AV509" s="55">
        <v>0</v>
      </c>
      <c r="AW509" s="55">
        <v>0</v>
      </c>
      <c r="AX509" s="55">
        <v>0</v>
      </c>
      <c r="AZ509" s="29"/>
    </row>
    <row r="510" spans="2:52" ht="12.75" hidden="1" customHeight="1" x14ac:dyDescent="0.2">
      <c r="B510" s="16" t="s">
        <v>244</v>
      </c>
      <c r="C510" s="16" t="s">
        <v>345</v>
      </c>
      <c r="D510" s="16" t="s">
        <v>33</v>
      </c>
      <c r="E510" s="16"/>
      <c r="F510" s="53">
        <v>28881.111263453899</v>
      </c>
      <c r="G510" s="54">
        <v>2.7244357033597466</v>
      </c>
      <c r="H510" s="54">
        <v>2.0444864970199998</v>
      </c>
      <c r="I510" s="54">
        <v>64.376281531409006</v>
      </c>
      <c r="J510" s="54">
        <v>2.80650306866846</v>
      </c>
      <c r="K510" s="54">
        <v>0.38485824123249102</v>
      </c>
      <c r="L510" s="54">
        <v>0</v>
      </c>
      <c r="M510" s="54">
        <v>8.2945217482903999</v>
      </c>
      <c r="N510" s="12"/>
      <c r="O510" s="53">
        <v>2203.6920507550199</v>
      </c>
      <c r="P510" s="53">
        <v>539.97928613424301</v>
      </c>
      <c r="Q510" s="53">
        <v>15035.398012399601</v>
      </c>
      <c r="R510" s="53">
        <v>848.59267151355698</v>
      </c>
      <c r="S510" s="53">
        <v>3053.3425782918898</v>
      </c>
      <c r="T510" s="53">
        <v>1061.53506243228</v>
      </c>
      <c r="U510" s="53">
        <v>6038.5259091854095</v>
      </c>
      <c r="V510" s="53">
        <v>93.269363403320298</v>
      </c>
      <c r="W510" s="53">
        <v>6.7763293385505596</v>
      </c>
      <c r="X510" s="53">
        <v>0</v>
      </c>
      <c r="Y510" s="12"/>
      <c r="Z510" s="55">
        <v>0</v>
      </c>
      <c r="AA510" s="55">
        <v>0</v>
      </c>
      <c r="AB510" s="55">
        <v>0</v>
      </c>
      <c r="AC510" s="55">
        <v>0</v>
      </c>
      <c r="AD510" s="55">
        <v>0</v>
      </c>
      <c r="AE510" s="55">
        <v>0</v>
      </c>
      <c r="AF510" s="55">
        <v>0</v>
      </c>
      <c r="AG510" s="55">
        <v>0</v>
      </c>
      <c r="AH510" s="55">
        <v>0</v>
      </c>
      <c r="AI510" s="55">
        <v>0</v>
      </c>
      <c r="AJ510" s="55">
        <v>0</v>
      </c>
      <c r="AK510" s="55">
        <v>0</v>
      </c>
      <c r="AL510" s="12"/>
      <c r="AM510" s="55">
        <v>0</v>
      </c>
      <c r="AN510" s="55">
        <v>0</v>
      </c>
      <c r="AO510" s="55">
        <v>0</v>
      </c>
      <c r="AP510" s="55">
        <v>0</v>
      </c>
      <c r="AQ510" s="55">
        <v>0</v>
      </c>
      <c r="AR510" s="55">
        <v>0</v>
      </c>
      <c r="AS510" s="55">
        <v>0</v>
      </c>
      <c r="AT510" s="55">
        <v>0</v>
      </c>
      <c r="AU510" s="55">
        <v>0</v>
      </c>
      <c r="AV510" s="55">
        <v>0</v>
      </c>
      <c r="AW510" s="55">
        <v>0</v>
      </c>
      <c r="AX510" s="55">
        <v>0</v>
      </c>
      <c r="AZ510" s="29"/>
    </row>
    <row r="511" spans="2:52" ht="12.75" hidden="1" customHeight="1" x14ac:dyDescent="0.2">
      <c r="B511" s="16" t="s">
        <v>245</v>
      </c>
      <c r="C511" s="16" t="s">
        <v>346</v>
      </c>
      <c r="D511" s="16" t="s">
        <v>36</v>
      </c>
      <c r="E511" s="16"/>
      <c r="F511" s="53">
        <v>637314.07020902599</v>
      </c>
      <c r="G511" s="54">
        <v>0.31019581514487399</v>
      </c>
      <c r="H511" s="54">
        <v>1.1433443202273601</v>
      </c>
      <c r="I511" s="54">
        <v>1.4211868340196501</v>
      </c>
      <c r="J511" s="54">
        <v>63.8845373781975</v>
      </c>
      <c r="K511" s="54">
        <v>0.63418940667405499</v>
      </c>
      <c r="L511" s="54">
        <v>31.561409493995299</v>
      </c>
      <c r="M511" s="54">
        <v>0.43250280172801697</v>
      </c>
      <c r="N511" s="12"/>
      <c r="O511" s="53">
        <v>21808.712461471499</v>
      </c>
      <c r="P511" s="53">
        <v>145824.15301340801</v>
      </c>
      <c r="Q511" s="53">
        <v>53946.257921874501</v>
      </c>
      <c r="R511" s="53">
        <v>129988.40374976301</v>
      </c>
      <c r="S511" s="53">
        <v>25280.4845046997</v>
      </c>
      <c r="T511" s="53">
        <v>133213.235188961</v>
      </c>
      <c r="U511" s="53">
        <v>117064.312993466</v>
      </c>
      <c r="V511" s="53">
        <v>10185.9464483261</v>
      </c>
      <c r="W511" s="53">
        <v>2.5639270544052102</v>
      </c>
      <c r="X511" s="53">
        <v>0</v>
      </c>
      <c r="Y511" s="12"/>
      <c r="Z511" s="55">
        <v>0</v>
      </c>
      <c r="AA511" s="55">
        <v>0</v>
      </c>
      <c r="AB511" s="55">
        <v>0</v>
      </c>
      <c r="AC511" s="55">
        <v>0.74293180000000003</v>
      </c>
      <c r="AD511" s="55">
        <v>0.25706820000000002</v>
      </c>
      <c r="AE511" s="55">
        <v>0</v>
      </c>
      <c r="AF511" s="55">
        <v>0</v>
      </c>
      <c r="AG511" s="55">
        <v>0</v>
      </c>
      <c r="AH511" s="55">
        <v>0</v>
      </c>
      <c r="AI511" s="55">
        <v>0</v>
      </c>
      <c r="AJ511" s="55">
        <v>0</v>
      </c>
      <c r="AK511" s="55">
        <v>0</v>
      </c>
      <c r="AL511" s="12"/>
      <c r="AM511" s="55">
        <v>0</v>
      </c>
      <c r="AN511" s="55">
        <v>0</v>
      </c>
      <c r="AO511" s="55">
        <v>0</v>
      </c>
      <c r="AP511" s="55">
        <v>0.53511050000000004</v>
      </c>
      <c r="AQ511" s="55">
        <v>0.46488950000000001</v>
      </c>
      <c r="AR511" s="55">
        <v>0</v>
      </c>
      <c r="AS511" s="55">
        <v>0</v>
      </c>
      <c r="AT511" s="55">
        <v>0</v>
      </c>
      <c r="AU511" s="55">
        <v>0</v>
      </c>
      <c r="AV511" s="55">
        <v>0</v>
      </c>
      <c r="AW511" s="55">
        <v>0</v>
      </c>
      <c r="AX511" s="55">
        <v>0</v>
      </c>
      <c r="AZ511" s="29"/>
    </row>
    <row r="512" spans="2:52" ht="12.75" hidden="1" customHeight="1" x14ac:dyDescent="0.2">
      <c r="B512" s="16" t="s">
        <v>246</v>
      </c>
      <c r="C512" s="16" t="s">
        <v>348</v>
      </c>
      <c r="D512" s="16" t="s">
        <v>36</v>
      </c>
      <c r="E512" s="16"/>
      <c r="F512" s="53">
        <v>1222734.6989136301</v>
      </c>
      <c r="G512" s="54">
        <v>1.2181803477514099</v>
      </c>
      <c r="H512" s="54">
        <v>11.614586451024101</v>
      </c>
      <c r="I512" s="54">
        <v>7.5078398126615804</v>
      </c>
      <c r="J512" s="54">
        <v>62.439713963436702</v>
      </c>
      <c r="K512" s="54">
        <v>1.37483839150299</v>
      </c>
      <c r="L512" s="54">
        <v>14.8927017805949</v>
      </c>
      <c r="M512" s="54">
        <v>0.291231385119122</v>
      </c>
      <c r="N512" s="12"/>
      <c r="O512" s="53">
        <v>1.4280142784118599</v>
      </c>
      <c r="P512" s="53">
        <v>302.52624511718699</v>
      </c>
      <c r="Q512" s="53">
        <v>338158.16051161202</v>
      </c>
      <c r="R512" s="53">
        <v>38422.338233232498</v>
      </c>
      <c r="S512" s="53">
        <v>190871.446420133</v>
      </c>
      <c r="T512" s="53">
        <v>202878.834240973</v>
      </c>
      <c r="U512" s="53">
        <v>390909.57004493399</v>
      </c>
      <c r="V512" s="53">
        <v>58961.034960508303</v>
      </c>
      <c r="W512" s="53">
        <v>8.7798404693603498</v>
      </c>
      <c r="X512" s="53">
        <v>2220.5804023742598</v>
      </c>
      <c r="Y512" s="12"/>
      <c r="Z512" s="55">
        <v>0</v>
      </c>
      <c r="AA512" s="55">
        <v>0</v>
      </c>
      <c r="AB512" s="55">
        <v>1.06725E-2</v>
      </c>
      <c r="AC512" s="55">
        <v>0.4082151</v>
      </c>
      <c r="AD512" s="55">
        <v>5.5588E-3</v>
      </c>
      <c r="AE512" s="55">
        <v>0.14477200000000001</v>
      </c>
      <c r="AF512" s="55">
        <v>5.1093399999999997E-2</v>
      </c>
      <c r="AG512" s="55">
        <v>0.37968829999999998</v>
      </c>
      <c r="AH512" s="55">
        <v>0</v>
      </c>
      <c r="AI512" s="55">
        <v>0</v>
      </c>
      <c r="AJ512" s="55">
        <v>0</v>
      </c>
      <c r="AK512" s="55">
        <v>0</v>
      </c>
      <c r="AL512" s="12"/>
      <c r="AM512" s="55">
        <v>0</v>
      </c>
      <c r="AN512" s="55">
        <v>0</v>
      </c>
      <c r="AO512" s="55">
        <v>5.8301999999999998E-3</v>
      </c>
      <c r="AP512" s="55">
        <v>0.36959150000000002</v>
      </c>
      <c r="AQ512" s="55">
        <v>0.28070210000000001</v>
      </c>
      <c r="AR512" s="55">
        <v>0.17494689999999999</v>
      </c>
      <c r="AS512" s="55">
        <v>1.9177099999999999E-2</v>
      </c>
      <c r="AT512" s="55">
        <v>0.1497522</v>
      </c>
      <c r="AU512" s="55">
        <v>0</v>
      </c>
      <c r="AV512" s="55">
        <v>0</v>
      </c>
      <c r="AW512" s="55">
        <v>0</v>
      </c>
      <c r="AX512" s="55">
        <v>0</v>
      </c>
      <c r="AZ512" s="29"/>
    </row>
    <row r="513" spans="2:52" ht="12.75" hidden="1" customHeight="1" x14ac:dyDescent="0.2">
      <c r="B513" s="16" t="s">
        <v>247</v>
      </c>
      <c r="C513" s="16" t="s">
        <v>335</v>
      </c>
      <c r="D513" s="16" t="s">
        <v>33</v>
      </c>
      <c r="E513" s="16" t="s">
        <v>42</v>
      </c>
      <c r="F513" s="53">
        <v>504911.68488508399</v>
      </c>
      <c r="G513" s="54">
        <v>6.95644195206172</v>
      </c>
      <c r="H513" s="54">
        <v>28.929023685308799</v>
      </c>
      <c r="I513" s="54">
        <v>32.262799724620898</v>
      </c>
      <c r="J513" s="54">
        <v>27.179713331785901</v>
      </c>
      <c r="K513" s="54">
        <v>1.7218172180418401</v>
      </c>
      <c r="L513" s="54">
        <v>0.85603602196327599</v>
      </c>
      <c r="M513" s="54">
        <v>0.69196216224932405</v>
      </c>
      <c r="N513" s="12"/>
      <c r="O513" s="53">
        <v>238.19472062587701</v>
      </c>
      <c r="P513" s="53">
        <v>2218.26387262344</v>
      </c>
      <c r="Q513" s="53">
        <v>171822.30275601099</v>
      </c>
      <c r="R513" s="53">
        <v>20246.104148328301</v>
      </c>
      <c r="S513" s="53">
        <v>69299.656665086703</v>
      </c>
      <c r="T513" s="53">
        <v>50909.716921150597</v>
      </c>
      <c r="U513" s="53">
        <v>172172.87737798601</v>
      </c>
      <c r="V513" s="53">
        <v>17478.9033085107</v>
      </c>
      <c r="W513" s="53">
        <v>4.1196817159652701</v>
      </c>
      <c r="X513" s="53">
        <v>521.54543304443303</v>
      </c>
      <c r="Y513" s="12"/>
      <c r="Z513" s="55">
        <v>0</v>
      </c>
      <c r="AA513" s="55">
        <v>0</v>
      </c>
      <c r="AB513" s="55">
        <v>0</v>
      </c>
      <c r="AC513" s="55">
        <v>0.1205816</v>
      </c>
      <c r="AD513" s="55">
        <v>0</v>
      </c>
      <c r="AE513" s="55">
        <v>0.27578560000000002</v>
      </c>
      <c r="AF513" s="55">
        <v>0.60047720000000004</v>
      </c>
      <c r="AG513" s="55">
        <v>0</v>
      </c>
      <c r="AH513" s="55">
        <v>0</v>
      </c>
      <c r="AI513" s="55">
        <v>0</v>
      </c>
      <c r="AJ513" s="55">
        <v>0</v>
      </c>
      <c r="AK513" s="55">
        <v>3.1556000000000002E-3</v>
      </c>
      <c r="AL513" s="12"/>
      <c r="AM513" s="55">
        <v>0</v>
      </c>
      <c r="AN513" s="55">
        <v>0</v>
      </c>
      <c r="AO513" s="55">
        <v>0</v>
      </c>
      <c r="AP513" s="55">
        <v>9.1438199999999997E-2</v>
      </c>
      <c r="AQ513" s="55">
        <v>0</v>
      </c>
      <c r="AR513" s="55">
        <v>0.2492327</v>
      </c>
      <c r="AS513" s="55">
        <v>0.63948570000000005</v>
      </c>
      <c r="AT513" s="55">
        <v>0</v>
      </c>
      <c r="AU513" s="55">
        <v>0</v>
      </c>
      <c r="AV513" s="55">
        <v>0</v>
      </c>
      <c r="AW513" s="55">
        <v>1.9843400000000001E-2</v>
      </c>
      <c r="AX513" s="55">
        <v>0</v>
      </c>
      <c r="AZ513" s="29"/>
    </row>
    <row r="514" spans="2:52" ht="12.75" hidden="1" customHeight="1" x14ac:dyDescent="0.2">
      <c r="B514" s="16" t="s">
        <v>248</v>
      </c>
      <c r="C514" s="16" t="s">
        <v>333</v>
      </c>
      <c r="D514" s="16" t="s">
        <v>35</v>
      </c>
      <c r="E514" s="16"/>
      <c r="F514" s="53">
        <v>66596.328305125193</v>
      </c>
      <c r="G514" s="54">
        <v>8.1632519701156703</v>
      </c>
      <c r="H514" s="54">
        <v>24.406575238599299</v>
      </c>
      <c r="I514" s="54">
        <v>31.074523962768001</v>
      </c>
      <c r="J514" s="54">
        <v>25.1760639477227</v>
      </c>
      <c r="K514" s="54">
        <v>5.7790030270147099</v>
      </c>
      <c r="L514" s="54">
        <v>1.68495772727464E-3</v>
      </c>
      <c r="M514" s="54">
        <v>1.8556861569721801</v>
      </c>
      <c r="N514" s="12"/>
      <c r="O514" s="53">
        <v>1127.7973303794799</v>
      </c>
      <c r="P514" s="53">
        <v>6492.3784747719701</v>
      </c>
      <c r="Q514" s="53">
        <v>6661.9857025146403</v>
      </c>
      <c r="R514" s="53">
        <v>24681.3090438246</v>
      </c>
      <c r="S514" s="53">
        <v>2903.8018722534098</v>
      </c>
      <c r="T514" s="53">
        <v>14683.851013422</v>
      </c>
      <c r="U514" s="53">
        <v>9736.7413849830591</v>
      </c>
      <c r="V514" s="53">
        <v>0</v>
      </c>
      <c r="W514" s="53">
        <v>4.2532502412796003</v>
      </c>
      <c r="X514" s="53">
        <v>304.21023273468001</v>
      </c>
      <c r="Y514" s="12"/>
      <c r="Z514" s="55">
        <v>0</v>
      </c>
      <c r="AA514" s="55">
        <v>0</v>
      </c>
      <c r="AB514" s="55">
        <v>1</v>
      </c>
      <c r="AC514" s="55">
        <v>0</v>
      </c>
      <c r="AD514" s="55">
        <v>0</v>
      </c>
      <c r="AE514" s="55">
        <v>0</v>
      </c>
      <c r="AF514" s="55">
        <v>0</v>
      </c>
      <c r="AG514" s="55">
        <v>0</v>
      </c>
      <c r="AH514" s="55">
        <v>0</v>
      </c>
      <c r="AI514" s="55">
        <v>0</v>
      </c>
      <c r="AJ514" s="55">
        <v>0</v>
      </c>
      <c r="AK514" s="55">
        <v>0</v>
      </c>
      <c r="AL514" s="12"/>
      <c r="AM514" s="55">
        <v>0</v>
      </c>
      <c r="AN514" s="55">
        <v>0</v>
      </c>
      <c r="AO514" s="55">
        <v>1</v>
      </c>
      <c r="AP514" s="55">
        <v>0</v>
      </c>
      <c r="AQ514" s="55">
        <v>0</v>
      </c>
      <c r="AR514" s="55">
        <v>0</v>
      </c>
      <c r="AS514" s="55">
        <v>0</v>
      </c>
      <c r="AT514" s="55">
        <v>0</v>
      </c>
      <c r="AU514" s="55">
        <v>0</v>
      </c>
      <c r="AV514" s="55">
        <v>0</v>
      </c>
      <c r="AW514" s="55">
        <v>0</v>
      </c>
      <c r="AX514" s="55">
        <v>0</v>
      </c>
      <c r="AZ514" s="29"/>
    </row>
    <row r="515" spans="2:52" ht="12.75" hidden="1" customHeight="1" x14ac:dyDescent="0.2">
      <c r="B515" s="16" t="s">
        <v>249</v>
      </c>
      <c r="C515" s="16" t="s">
        <v>341</v>
      </c>
      <c r="D515" s="16" t="s">
        <v>37</v>
      </c>
      <c r="E515" s="16"/>
      <c r="F515" s="53">
        <v>146966.834370136</v>
      </c>
      <c r="G515" s="54">
        <v>0.31882721642684902</v>
      </c>
      <c r="H515" s="54">
        <v>0.35166660943220102</v>
      </c>
      <c r="I515" s="54">
        <v>95.095748386624294</v>
      </c>
      <c r="J515" s="54">
        <v>1.4504422569874</v>
      </c>
      <c r="K515" s="54">
        <v>8.3336368131565003E-2</v>
      </c>
      <c r="L515" s="54">
        <v>1.07076827308395E-2</v>
      </c>
      <c r="M515" s="54">
        <v>1.48242020364065</v>
      </c>
      <c r="N515" s="12"/>
      <c r="O515" s="53">
        <v>8027.6117013692801</v>
      </c>
      <c r="P515" s="53">
        <v>30004.0242981314</v>
      </c>
      <c r="Q515" s="53">
        <v>5198.0562753677304</v>
      </c>
      <c r="R515" s="53">
        <v>43857.209497749798</v>
      </c>
      <c r="S515" s="53">
        <v>85.820617675781193</v>
      </c>
      <c r="T515" s="53">
        <v>35110.660357355999</v>
      </c>
      <c r="U515" s="53">
        <v>21403.942853927601</v>
      </c>
      <c r="V515" s="53">
        <v>0</v>
      </c>
      <c r="W515" s="53">
        <v>0.85616350173950195</v>
      </c>
      <c r="X515" s="53">
        <v>3278.65260505676</v>
      </c>
      <c r="Y515" s="12"/>
      <c r="Z515" s="55">
        <v>1</v>
      </c>
      <c r="AA515" s="55">
        <v>0</v>
      </c>
      <c r="AB515" s="55">
        <v>0</v>
      </c>
      <c r="AC515" s="55">
        <v>0</v>
      </c>
      <c r="AD515" s="55">
        <v>0</v>
      </c>
      <c r="AE515" s="55">
        <v>0</v>
      </c>
      <c r="AF515" s="55">
        <v>0</v>
      </c>
      <c r="AG515" s="55">
        <v>0</v>
      </c>
      <c r="AH515" s="55">
        <v>0</v>
      </c>
      <c r="AI515" s="55">
        <v>0</v>
      </c>
      <c r="AJ515" s="55">
        <v>0</v>
      </c>
      <c r="AK515" s="55">
        <v>0</v>
      </c>
      <c r="AL515" s="12"/>
      <c r="AM515" s="55">
        <v>1</v>
      </c>
      <c r="AN515" s="55">
        <v>0</v>
      </c>
      <c r="AO515" s="55">
        <v>0</v>
      </c>
      <c r="AP515" s="55">
        <v>0</v>
      </c>
      <c r="AQ515" s="55">
        <v>0</v>
      </c>
      <c r="AR515" s="55">
        <v>0</v>
      </c>
      <c r="AS515" s="55">
        <v>0</v>
      </c>
      <c r="AT515" s="55">
        <v>0</v>
      </c>
      <c r="AU515" s="55">
        <v>0</v>
      </c>
      <c r="AV515" s="55">
        <v>0</v>
      </c>
      <c r="AW515" s="55">
        <v>0</v>
      </c>
      <c r="AX515" s="55">
        <v>0</v>
      </c>
      <c r="AZ515" s="29"/>
    </row>
    <row r="516" spans="2:52" ht="12.75" hidden="1" customHeight="1" x14ac:dyDescent="0.2">
      <c r="B516" s="16" t="s">
        <v>250</v>
      </c>
      <c r="C516" s="16" t="s">
        <v>348</v>
      </c>
      <c r="D516" s="16" t="s">
        <v>36</v>
      </c>
      <c r="E516" s="16"/>
      <c r="F516" s="53">
        <v>17331.5930544734</v>
      </c>
      <c r="G516" s="54">
        <v>2.8199891050780601</v>
      </c>
      <c r="H516" s="54">
        <v>11.1690688841729</v>
      </c>
      <c r="I516" s="54">
        <v>29.813448802385299</v>
      </c>
      <c r="J516" s="54">
        <v>53.856968372645703</v>
      </c>
      <c r="K516" s="54">
        <v>2.1816838157371299</v>
      </c>
      <c r="L516" s="54">
        <v>3.2104144748282798E-2</v>
      </c>
      <c r="M516" s="54">
        <v>0.12673684757648501</v>
      </c>
      <c r="N516" s="12"/>
      <c r="O516" s="53">
        <v>0</v>
      </c>
      <c r="P516" s="53">
        <v>0</v>
      </c>
      <c r="Q516" s="53">
        <v>7243.3321070671</v>
      </c>
      <c r="R516" s="53">
        <v>0</v>
      </c>
      <c r="S516" s="53">
        <v>7981.5322804450898</v>
      </c>
      <c r="T516" s="53">
        <v>0</v>
      </c>
      <c r="U516" s="53">
        <v>766.66426467895496</v>
      </c>
      <c r="V516" s="53">
        <v>1340.06440228223</v>
      </c>
      <c r="W516" s="53">
        <v>0</v>
      </c>
      <c r="X516" s="53">
        <v>0</v>
      </c>
      <c r="Y516" s="12"/>
      <c r="Z516" s="55">
        <v>0</v>
      </c>
      <c r="AA516" s="55">
        <v>0</v>
      </c>
      <c r="AB516" s="55">
        <v>6.7460300000000001E-2</v>
      </c>
      <c r="AC516" s="55">
        <v>0</v>
      </c>
      <c r="AD516" s="55">
        <v>0</v>
      </c>
      <c r="AE516" s="55">
        <v>0.72380949999999999</v>
      </c>
      <c r="AF516" s="55">
        <v>0</v>
      </c>
      <c r="AG516" s="55">
        <v>0.2087302</v>
      </c>
      <c r="AH516" s="55">
        <v>0</v>
      </c>
      <c r="AI516" s="55">
        <v>0</v>
      </c>
      <c r="AJ516" s="55">
        <v>0</v>
      </c>
      <c r="AK516" s="55">
        <v>0</v>
      </c>
      <c r="AL516" s="12"/>
      <c r="AM516" s="55">
        <v>0</v>
      </c>
      <c r="AN516" s="55">
        <v>0</v>
      </c>
      <c r="AO516" s="55">
        <v>3.8690500000000003E-2</v>
      </c>
      <c r="AP516" s="55">
        <v>0</v>
      </c>
      <c r="AQ516" s="55">
        <v>0</v>
      </c>
      <c r="AR516" s="55">
        <v>0.80208330000000005</v>
      </c>
      <c r="AS516" s="55">
        <v>0</v>
      </c>
      <c r="AT516" s="55">
        <v>0.15922620000000001</v>
      </c>
      <c r="AU516" s="55">
        <v>0</v>
      </c>
      <c r="AV516" s="55">
        <v>0</v>
      </c>
      <c r="AW516" s="55">
        <v>0</v>
      </c>
      <c r="AX516" s="55">
        <v>0</v>
      </c>
      <c r="AZ516" s="29"/>
    </row>
    <row r="517" spans="2:52" ht="12.75" hidden="1" customHeight="1" x14ac:dyDescent="0.2">
      <c r="B517" s="16" t="s">
        <v>251</v>
      </c>
      <c r="C517" s="16" t="s">
        <v>337</v>
      </c>
      <c r="D517" s="16" t="s">
        <v>33</v>
      </c>
      <c r="E517" s="16" t="s">
        <v>42</v>
      </c>
      <c r="F517" s="53">
        <v>445154.95704850502</v>
      </c>
      <c r="G517" s="54">
        <v>0.39857951885249698</v>
      </c>
      <c r="H517" s="54">
        <v>5.5648295323610704</v>
      </c>
      <c r="I517" s="54">
        <v>61.389923910286399</v>
      </c>
      <c r="J517" s="54">
        <v>23.162871000024499</v>
      </c>
      <c r="K517" s="54">
        <v>1.1710853397536301</v>
      </c>
      <c r="L517" s="54">
        <v>1.7583989278513901</v>
      </c>
      <c r="M517" s="54">
        <v>5.1881949522222399</v>
      </c>
      <c r="N517" s="12"/>
      <c r="O517" s="53">
        <v>848.180284976959</v>
      </c>
      <c r="P517" s="53">
        <v>2429.4379173219199</v>
      </c>
      <c r="Q517" s="53">
        <v>50467.081482619004</v>
      </c>
      <c r="R517" s="53">
        <v>48160.062205493399</v>
      </c>
      <c r="S517" s="53">
        <v>5069.9143677353804</v>
      </c>
      <c r="T517" s="53">
        <v>125958.596638202</v>
      </c>
      <c r="U517" s="53">
        <v>191535.31232097701</v>
      </c>
      <c r="V517" s="53">
        <v>488.09489059448202</v>
      </c>
      <c r="W517" s="53">
        <v>13.3500549793243</v>
      </c>
      <c r="X517" s="53">
        <v>20184.9268856048</v>
      </c>
      <c r="Y517" s="12"/>
      <c r="Z517" s="55">
        <v>0</v>
      </c>
      <c r="AA517" s="55">
        <v>0</v>
      </c>
      <c r="AB517" s="55">
        <v>0</v>
      </c>
      <c r="AC517" s="55">
        <v>0</v>
      </c>
      <c r="AD517" s="55">
        <v>0</v>
      </c>
      <c r="AE517" s="55">
        <v>0.49819210000000003</v>
      </c>
      <c r="AF517" s="55">
        <v>0</v>
      </c>
      <c r="AG517" s="55">
        <v>0</v>
      </c>
      <c r="AH517" s="55">
        <v>0.50180789999999997</v>
      </c>
      <c r="AI517" s="55">
        <v>0</v>
      </c>
      <c r="AJ517" s="55">
        <v>0</v>
      </c>
      <c r="AK517" s="55">
        <v>0</v>
      </c>
      <c r="AL517" s="12"/>
      <c r="AM517" s="55">
        <v>0</v>
      </c>
      <c r="AN517" s="55">
        <v>0</v>
      </c>
      <c r="AO517" s="55">
        <v>0</v>
      </c>
      <c r="AP517" s="55">
        <v>0</v>
      </c>
      <c r="AQ517" s="55">
        <v>0</v>
      </c>
      <c r="AR517" s="55">
        <v>0.26028299999999999</v>
      </c>
      <c r="AS517" s="55">
        <v>0</v>
      </c>
      <c r="AT517" s="55">
        <v>0</v>
      </c>
      <c r="AU517" s="55">
        <v>0</v>
      </c>
      <c r="AV517" s="55">
        <v>0.68969020000000003</v>
      </c>
      <c r="AW517" s="55">
        <v>0</v>
      </c>
      <c r="AX517" s="55">
        <v>5.0026899999999999E-2</v>
      </c>
      <c r="AZ517" s="29"/>
    </row>
    <row r="518" spans="2:52" ht="12.75" hidden="1" customHeight="1" x14ac:dyDescent="0.2">
      <c r="B518" s="16" t="s">
        <v>252</v>
      </c>
      <c r="C518" s="16" t="s">
        <v>339</v>
      </c>
      <c r="D518" s="16" t="s">
        <v>33</v>
      </c>
      <c r="E518" s="16"/>
      <c r="F518" s="53">
        <v>41084.089651346199</v>
      </c>
      <c r="G518" s="54">
        <v>0.97890734222896902</v>
      </c>
      <c r="H518" s="54">
        <v>9.5800329193173894</v>
      </c>
      <c r="I518" s="54">
        <v>30.041193077281001</v>
      </c>
      <c r="J518" s="54">
        <v>49.459862019292203</v>
      </c>
      <c r="K518" s="54">
        <v>4.5135314730274896</v>
      </c>
      <c r="L518" s="54">
        <v>3.2000812580247202</v>
      </c>
      <c r="M518" s="54">
        <v>2.2263919899114399</v>
      </c>
      <c r="N518" s="12"/>
      <c r="O518" s="53">
        <v>51.903462409973102</v>
      </c>
      <c r="P518" s="53">
        <v>0</v>
      </c>
      <c r="Q518" s="53">
        <v>9447.4627473950295</v>
      </c>
      <c r="R518" s="53">
        <v>421.19782233238197</v>
      </c>
      <c r="S518" s="53">
        <v>4935.9449636936097</v>
      </c>
      <c r="T518" s="53">
        <v>273.596262335777</v>
      </c>
      <c r="U518" s="53">
        <v>4656.6711911559096</v>
      </c>
      <c r="V518" s="53">
        <v>20325.918486714301</v>
      </c>
      <c r="W518" s="53">
        <v>0</v>
      </c>
      <c r="X518" s="53">
        <v>971.39471530914295</v>
      </c>
      <c r="Y518" s="12"/>
      <c r="Z518" s="55">
        <v>0</v>
      </c>
      <c r="AA518" s="55">
        <v>0</v>
      </c>
      <c r="AB518" s="55">
        <v>0</v>
      </c>
      <c r="AC518" s="55">
        <v>0</v>
      </c>
      <c r="AD518" s="55">
        <v>0</v>
      </c>
      <c r="AE518" s="55">
        <v>0.51252200000000003</v>
      </c>
      <c r="AF518" s="55">
        <v>0</v>
      </c>
      <c r="AG518" s="55">
        <v>0</v>
      </c>
      <c r="AH518" s="55">
        <v>0</v>
      </c>
      <c r="AI518" s="55">
        <v>0</v>
      </c>
      <c r="AJ518" s="55">
        <v>0</v>
      </c>
      <c r="AK518" s="55">
        <v>0.48747800000000002</v>
      </c>
      <c r="AL518" s="12"/>
      <c r="AM518" s="55">
        <v>0</v>
      </c>
      <c r="AN518" s="55">
        <v>0</v>
      </c>
      <c r="AO518" s="55">
        <v>0</v>
      </c>
      <c r="AP518" s="55">
        <v>0</v>
      </c>
      <c r="AQ518" s="55">
        <v>0</v>
      </c>
      <c r="AR518" s="55">
        <v>0.4421563</v>
      </c>
      <c r="AS518" s="55">
        <v>0</v>
      </c>
      <c r="AT518" s="55">
        <v>0</v>
      </c>
      <c r="AU518" s="55">
        <v>0</v>
      </c>
      <c r="AV518" s="55">
        <v>0</v>
      </c>
      <c r="AW518" s="55">
        <v>0.55784370000000005</v>
      </c>
      <c r="AX518" s="55">
        <v>0</v>
      </c>
      <c r="AZ518" s="29"/>
    </row>
    <row r="519" spans="2:52" ht="12.75" hidden="1" customHeight="1" x14ac:dyDescent="0.2">
      <c r="B519" s="16" t="s">
        <v>253</v>
      </c>
      <c r="C519" s="16" t="s">
        <v>347</v>
      </c>
      <c r="D519" s="16" t="s">
        <v>36</v>
      </c>
      <c r="E519" s="16"/>
      <c r="F519" s="53">
        <v>188227.03736400601</v>
      </c>
      <c r="G519" s="54">
        <v>6.71419752146174</v>
      </c>
      <c r="H519" s="54">
        <v>12.9974519104337</v>
      </c>
      <c r="I519" s="54">
        <v>1.6526422969488299</v>
      </c>
      <c r="J519" s="54">
        <v>20.305567411022</v>
      </c>
      <c r="K519" s="54">
        <v>1.7088853759658</v>
      </c>
      <c r="L519" s="54">
        <v>56.215333373660002</v>
      </c>
      <c r="M519" s="54">
        <v>0.29799357390977999</v>
      </c>
      <c r="N519" s="12"/>
      <c r="O519" s="53">
        <v>140.16583251953099</v>
      </c>
      <c r="P519" s="53">
        <v>212.51253080367999</v>
      </c>
      <c r="Q519" s="53">
        <v>19361.027443528099</v>
      </c>
      <c r="R519" s="53">
        <v>18620.791197061499</v>
      </c>
      <c r="S519" s="53">
        <v>6222.2554869651703</v>
      </c>
      <c r="T519" s="53">
        <v>72566.718123853207</v>
      </c>
      <c r="U519" s="53">
        <v>69616.176974534901</v>
      </c>
      <c r="V519" s="53">
        <v>1374.3486391901899</v>
      </c>
      <c r="W519" s="53">
        <v>2.7961680889129599</v>
      </c>
      <c r="X519" s="53">
        <v>110.244967460632</v>
      </c>
      <c r="Y519" s="12"/>
      <c r="Z519" s="55">
        <v>0</v>
      </c>
      <c r="AA519" s="55">
        <v>0</v>
      </c>
      <c r="AB519" s="55">
        <v>0</v>
      </c>
      <c r="AC519" s="55">
        <v>0.3535664</v>
      </c>
      <c r="AD519" s="55">
        <v>4.5738500000000001E-2</v>
      </c>
      <c r="AE519" s="55">
        <v>0</v>
      </c>
      <c r="AF519" s="55">
        <v>0.60069510000000004</v>
      </c>
      <c r="AG519" s="55">
        <v>0</v>
      </c>
      <c r="AH519" s="55">
        <v>0</v>
      </c>
      <c r="AI519" s="55">
        <v>0</v>
      </c>
      <c r="AJ519" s="55">
        <v>0</v>
      </c>
      <c r="AK519" s="55">
        <v>0</v>
      </c>
      <c r="AL519" s="12"/>
      <c r="AM519" s="55">
        <v>0</v>
      </c>
      <c r="AN519" s="55">
        <v>0</v>
      </c>
      <c r="AO519" s="55">
        <v>0</v>
      </c>
      <c r="AP519" s="55">
        <v>0.3281714</v>
      </c>
      <c r="AQ519" s="55">
        <v>0.33772099999999999</v>
      </c>
      <c r="AR519" s="55">
        <v>0</v>
      </c>
      <c r="AS519" s="55">
        <v>0.3341076</v>
      </c>
      <c r="AT519" s="55">
        <v>0</v>
      </c>
      <c r="AU519" s="55">
        <v>0</v>
      </c>
      <c r="AV519" s="55">
        <v>0</v>
      </c>
      <c r="AW519" s="55">
        <v>0</v>
      </c>
      <c r="AX519" s="55">
        <v>0</v>
      </c>
      <c r="AZ519" s="29"/>
    </row>
    <row r="520" spans="2:52" ht="12.75" hidden="1" customHeight="1" x14ac:dyDescent="0.2">
      <c r="B520" s="16" t="s">
        <v>254</v>
      </c>
      <c r="C520" s="16" t="s">
        <v>343</v>
      </c>
      <c r="D520" s="16" t="s">
        <v>34</v>
      </c>
      <c r="E520" s="16"/>
      <c r="F520" s="53">
        <v>141929.57535731699</v>
      </c>
      <c r="G520" s="54">
        <v>4.9565620823342202</v>
      </c>
      <c r="H520" s="54">
        <v>2.45959367209728</v>
      </c>
      <c r="I520" s="54">
        <v>1.3162936648093599</v>
      </c>
      <c r="J520" s="54">
        <v>27.2184542088104</v>
      </c>
      <c r="K520" s="54">
        <v>1.149687447279</v>
      </c>
      <c r="L520" s="54">
        <v>62.467873264839596</v>
      </c>
      <c r="M520" s="54">
        <v>0.43153578717647001</v>
      </c>
      <c r="N520" s="12"/>
      <c r="O520" s="53">
        <v>327.196647644042</v>
      </c>
      <c r="P520" s="53">
        <v>66.822401285171495</v>
      </c>
      <c r="Q520" s="53">
        <v>20397.230355441501</v>
      </c>
      <c r="R520" s="53">
        <v>3397.6372071504502</v>
      </c>
      <c r="S520" s="53">
        <v>28809.349612295598</v>
      </c>
      <c r="T520" s="53">
        <v>3675.82646536827</v>
      </c>
      <c r="U520" s="53">
        <v>9760.2039124965595</v>
      </c>
      <c r="V520" s="53">
        <v>75028.766587972597</v>
      </c>
      <c r="W520" s="53">
        <v>0</v>
      </c>
      <c r="X520" s="53">
        <v>466.54216766357399</v>
      </c>
      <c r="Y520" s="12"/>
      <c r="Z520" s="55">
        <v>0</v>
      </c>
      <c r="AA520" s="55">
        <v>0</v>
      </c>
      <c r="AB520" s="55">
        <v>0</v>
      </c>
      <c r="AC520" s="55">
        <v>0.53119000000000005</v>
      </c>
      <c r="AD520" s="55">
        <v>0</v>
      </c>
      <c r="AE520" s="55">
        <v>0</v>
      </c>
      <c r="AF520" s="55">
        <v>0</v>
      </c>
      <c r="AG520" s="55">
        <v>0</v>
      </c>
      <c r="AH520" s="55">
        <v>0</v>
      </c>
      <c r="AI520" s="55">
        <v>0</v>
      </c>
      <c r="AJ520" s="55">
        <v>0</v>
      </c>
      <c r="AK520" s="55">
        <v>0.46881</v>
      </c>
      <c r="AL520" s="12"/>
      <c r="AM520" s="55">
        <v>0</v>
      </c>
      <c r="AN520" s="55">
        <v>0</v>
      </c>
      <c r="AO520" s="55">
        <v>0</v>
      </c>
      <c r="AP520" s="55">
        <v>0.30280849999999998</v>
      </c>
      <c r="AQ520" s="55">
        <v>0</v>
      </c>
      <c r="AR520" s="55">
        <v>0</v>
      </c>
      <c r="AS520" s="55">
        <v>0</v>
      </c>
      <c r="AT520" s="55">
        <v>0</v>
      </c>
      <c r="AU520" s="55">
        <v>0</v>
      </c>
      <c r="AV520" s="55">
        <v>0</v>
      </c>
      <c r="AW520" s="55">
        <v>0.69719149999999996</v>
      </c>
      <c r="AX520" s="55">
        <v>0</v>
      </c>
      <c r="AZ520" s="29"/>
    </row>
    <row r="521" spans="2:52" ht="12.75" hidden="1" customHeight="1" x14ac:dyDescent="0.2">
      <c r="B521" s="16" t="s">
        <v>255</v>
      </c>
      <c r="C521" s="16" t="s">
        <v>351</v>
      </c>
      <c r="D521" s="16" t="s">
        <v>35</v>
      </c>
      <c r="E521" s="16"/>
      <c r="F521" s="53">
        <v>516811.62067908002</v>
      </c>
      <c r="G521" s="54">
        <v>9.5660829309111008</v>
      </c>
      <c r="H521" s="54">
        <v>27.480570566926499</v>
      </c>
      <c r="I521" s="54">
        <v>28.675192893599199</v>
      </c>
      <c r="J521" s="54">
        <v>29.797844718670301</v>
      </c>
      <c r="K521" s="54">
        <v>2.8195012623303599</v>
      </c>
      <c r="L521" s="54">
        <v>3.73438475130632E-3</v>
      </c>
      <c r="M521" s="54">
        <v>0.75536016961462604</v>
      </c>
      <c r="N521" s="12"/>
      <c r="O521" s="53">
        <v>8986.7004864215796</v>
      </c>
      <c r="P521" s="53">
        <v>27193.937341332399</v>
      </c>
      <c r="Q521" s="53">
        <v>114151.519858956</v>
      </c>
      <c r="R521" s="53">
        <v>146600.33019870499</v>
      </c>
      <c r="S521" s="53">
        <v>52284.117122113697</v>
      </c>
      <c r="T521" s="53">
        <v>98279.913625776695</v>
      </c>
      <c r="U521" s="53">
        <v>68455.763558864594</v>
      </c>
      <c r="V521" s="53">
        <v>416.64523124694801</v>
      </c>
      <c r="W521" s="53">
        <v>23.7856765985488</v>
      </c>
      <c r="X521" s="53">
        <v>418.90757906436897</v>
      </c>
      <c r="Y521" s="12"/>
      <c r="Z521" s="55">
        <v>9.4477599999999995E-2</v>
      </c>
      <c r="AA521" s="55">
        <v>0</v>
      </c>
      <c r="AB521" s="55">
        <v>0.90065399999999995</v>
      </c>
      <c r="AC521" s="55">
        <v>0</v>
      </c>
      <c r="AD521" s="55">
        <v>0</v>
      </c>
      <c r="AE521" s="55">
        <v>0</v>
      </c>
      <c r="AF521" s="55">
        <v>0</v>
      </c>
      <c r="AG521" s="55">
        <v>0</v>
      </c>
      <c r="AH521" s="55">
        <v>0</v>
      </c>
      <c r="AI521" s="55">
        <v>0</v>
      </c>
      <c r="AJ521" s="55">
        <v>0</v>
      </c>
      <c r="AK521" s="55">
        <v>4.8685000000000004E-3</v>
      </c>
      <c r="AL521" s="12"/>
      <c r="AM521" s="55">
        <v>0.20675299999999999</v>
      </c>
      <c r="AN521" s="55">
        <v>0</v>
      </c>
      <c r="AO521" s="55">
        <v>0.76075150000000002</v>
      </c>
      <c r="AP521" s="55">
        <v>0</v>
      </c>
      <c r="AQ521" s="55">
        <v>0</v>
      </c>
      <c r="AR521" s="55">
        <v>0</v>
      </c>
      <c r="AS521" s="55">
        <v>0</v>
      </c>
      <c r="AT521" s="55">
        <v>0</v>
      </c>
      <c r="AU521" s="55">
        <v>0</v>
      </c>
      <c r="AV521" s="55">
        <v>0</v>
      </c>
      <c r="AW521" s="55">
        <v>3.2495599999999999E-2</v>
      </c>
      <c r="AX521" s="55">
        <v>0</v>
      </c>
      <c r="AZ521" s="29"/>
    </row>
    <row r="522" spans="2:52" ht="12.75" hidden="1" customHeight="1" x14ac:dyDescent="0.2">
      <c r="B522" s="16" t="s">
        <v>256</v>
      </c>
      <c r="C522" s="16" t="s">
        <v>335</v>
      </c>
      <c r="D522" s="16" t="s">
        <v>34</v>
      </c>
      <c r="E522" s="16"/>
      <c r="F522" s="53">
        <v>25370.775222241798</v>
      </c>
      <c r="G522" s="54">
        <v>5.0227530110939904</v>
      </c>
      <c r="H522" s="54">
        <v>21.617597531561199</v>
      </c>
      <c r="I522" s="54">
        <v>35.146410736554202</v>
      </c>
      <c r="J522" s="54">
        <v>34.5596917567199</v>
      </c>
      <c r="K522" s="54">
        <v>2.1113126417099899</v>
      </c>
      <c r="L522" s="54">
        <v>0</v>
      </c>
      <c r="M522" s="54">
        <v>1.54223433087432</v>
      </c>
      <c r="N522" s="12"/>
      <c r="O522" s="53">
        <v>62.206981658935497</v>
      </c>
      <c r="P522" s="53">
        <v>0</v>
      </c>
      <c r="Q522" s="53">
        <v>10008.6975666284</v>
      </c>
      <c r="R522" s="53">
        <v>842.23736715316704</v>
      </c>
      <c r="S522" s="53">
        <v>10072.1312699913</v>
      </c>
      <c r="T522" s="53">
        <v>341.78556060790999</v>
      </c>
      <c r="U522" s="53">
        <v>2755.8624227046898</v>
      </c>
      <c r="V522" s="53">
        <v>862.97988128662098</v>
      </c>
      <c r="W522" s="53">
        <v>0</v>
      </c>
      <c r="X522" s="53">
        <v>424.87417221069302</v>
      </c>
      <c r="Y522" s="12"/>
      <c r="Z522" s="55">
        <v>0</v>
      </c>
      <c r="AA522" s="55">
        <v>0</v>
      </c>
      <c r="AB522" s="55">
        <v>0</v>
      </c>
      <c r="AC522" s="55">
        <v>0</v>
      </c>
      <c r="AD522" s="55">
        <v>0</v>
      </c>
      <c r="AE522" s="55">
        <v>0.88939170000000001</v>
      </c>
      <c r="AF522" s="55">
        <v>0.11060830000000001</v>
      </c>
      <c r="AG522" s="55">
        <v>0</v>
      </c>
      <c r="AH522" s="55">
        <v>0</v>
      </c>
      <c r="AI522" s="55">
        <v>0</v>
      </c>
      <c r="AJ522" s="55">
        <v>0</v>
      </c>
      <c r="AK522" s="55">
        <v>0</v>
      </c>
      <c r="AL522" s="12"/>
      <c r="AM522" s="55">
        <v>0</v>
      </c>
      <c r="AN522" s="55">
        <v>0</v>
      </c>
      <c r="AO522" s="55">
        <v>0</v>
      </c>
      <c r="AP522" s="55">
        <v>0</v>
      </c>
      <c r="AQ522" s="55">
        <v>0</v>
      </c>
      <c r="AR522" s="55">
        <v>0.84995160000000003</v>
      </c>
      <c r="AS522" s="55">
        <v>0.1500484</v>
      </c>
      <c r="AT522" s="55">
        <v>0</v>
      </c>
      <c r="AU522" s="55">
        <v>0</v>
      </c>
      <c r="AV522" s="55">
        <v>0</v>
      </c>
      <c r="AW522" s="55">
        <v>0</v>
      </c>
      <c r="AX522" s="55">
        <v>0</v>
      </c>
      <c r="AZ522" s="29"/>
    </row>
    <row r="523" spans="2:52" ht="12.75" hidden="1" customHeight="1" x14ac:dyDescent="0.2">
      <c r="B523" s="16" t="s">
        <v>257</v>
      </c>
      <c r="C523" s="16" t="s">
        <v>351</v>
      </c>
      <c r="D523" s="16" t="s">
        <v>35</v>
      </c>
      <c r="E523" s="16"/>
      <c r="F523" s="53">
        <v>14985.443274080701</v>
      </c>
      <c r="G523" s="54">
        <v>0.95417882638784701</v>
      </c>
      <c r="H523" s="54">
        <v>16.489009307790301</v>
      </c>
      <c r="I523" s="54">
        <v>38.856324177828803</v>
      </c>
      <c r="J523" s="54">
        <v>31.756336086001799</v>
      </c>
      <c r="K523" s="54">
        <v>1.4204554708310599</v>
      </c>
      <c r="L523" s="54">
        <v>0</v>
      </c>
      <c r="M523" s="54">
        <v>2.48619551331337</v>
      </c>
      <c r="N523" s="12"/>
      <c r="O523" s="53">
        <v>0</v>
      </c>
      <c r="P523" s="53">
        <v>12.743584394454899</v>
      </c>
      <c r="Q523" s="53">
        <v>8622.6057862043308</v>
      </c>
      <c r="R523" s="53">
        <v>44.179463267326298</v>
      </c>
      <c r="S523" s="53">
        <v>2097.4054524898502</v>
      </c>
      <c r="T523" s="53">
        <v>543.27121275663296</v>
      </c>
      <c r="U523" s="53">
        <v>3617.5941752195299</v>
      </c>
      <c r="V523" s="53">
        <v>45.094560623168903</v>
      </c>
      <c r="W523" s="53">
        <v>2.5490391254425</v>
      </c>
      <c r="X523" s="53">
        <v>0</v>
      </c>
      <c r="Y523" s="12"/>
      <c r="Z523" s="55">
        <v>0</v>
      </c>
      <c r="AA523" s="55">
        <v>0</v>
      </c>
      <c r="AB523" s="55">
        <v>0</v>
      </c>
      <c r="AC523" s="55">
        <v>0</v>
      </c>
      <c r="AD523" s="55">
        <v>0</v>
      </c>
      <c r="AE523" s="55">
        <v>0</v>
      </c>
      <c r="AF523" s="55">
        <v>0</v>
      </c>
      <c r="AG523" s="55">
        <v>0</v>
      </c>
      <c r="AH523" s="55">
        <v>0</v>
      </c>
      <c r="AI523" s="55">
        <v>0</v>
      </c>
      <c r="AJ523" s="55">
        <v>0</v>
      </c>
      <c r="AK523" s="55">
        <v>0</v>
      </c>
      <c r="AL523" s="12"/>
      <c r="AM523" s="55">
        <v>0</v>
      </c>
      <c r="AN523" s="55">
        <v>0</v>
      </c>
      <c r="AO523" s="55">
        <v>0</v>
      </c>
      <c r="AP523" s="55">
        <v>0</v>
      </c>
      <c r="AQ523" s="55">
        <v>0</v>
      </c>
      <c r="AR523" s="55">
        <v>0</v>
      </c>
      <c r="AS523" s="55">
        <v>0</v>
      </c>
      <c r="AT523" s="55">
        <v>0</v>
      </c>
      <c r="AU523" s="55">
        <v>0</v>
      </c>
      <c r="AV523" s="55">
        <v>0</v>
      </c>
      <c r="AW523" s="55">
        <v>0</v>
      </c>
      <c r="AX523" s="55">
        <v>0</v>
      </c>
      <c r="AZ523" s="29"/>
    </row>
    <row r="524" spans="2:52" ht="12.75" hidden="1" customHeight="1" x14ac:dyDescent="0.2">
      <c r="B524" s="16" t="s">
        <v>258</v>
      </c>
      <c r="C524" s="16" t="s">
        <v>350</v>
      </c>
      <c r="D524" s="16" t="s">
        <v>36</v>
      </c>
      <c r="E524" s="16"/>
      <c r="F524" s="53">
        <v>57404.572236597502</v>
      </c>
      <c r="G524" s="54">
        <v>0.127826335381516</v>
      </c>
      <c r="H524" s="54">
        <v>31.890257953230101</v>
      </c>
      <c r="I524" s="54">
        <v>21.5197155673692</v>
      </c>
      <c r="J524" s="54">
        <v>43.455115308421703</v>
      </c>
      <c r="K524" s="54">
        <v>2.5044924550425698</v>
      </c>
      <c r="L524" s="54">
        <v>1.49033135816841E-4</v>
      </c>
      <c r="M524" s="54">
        <v>0.44431930852433799</v>
      </c>
      <c r="N524" s="12"/>
      <c r="O524" s="53">
        <v>2585.2384204864502</v>
      </c>
      <c r="P524" s="53">
        <v>14971.5574085116</v>
      </c>
      <c r="Q524" s="53">
        <v>2014.9472255706701</v>
      </c>
      <c r="R524" s="53">
        <v>18969.920407176</v>
      </c>
      <c r="S524" s="53">
        <v>0</v>
      </c>
      <c r="T524" s="53">
        <v>11190.5489251613</v>
      </c>
      <c r="U524" s="53">
        <v>7608.2028520107197</v>
      </c>
      <c r="V524" s="53">
        <v>0</v>
      </c>
      <c r="W524" s="53">
        <v>0</v>
      </c>
      <c r="X524" s="53">
        <v>64.156997680664006</v>
      </c>
      <c r="Y524" s="12"/>
      <c r="Z524" s="55">
        <v>0</v>
      </c>
      <c r="AA524" s="55">
        <v>0</v>
      </c>
      <c r="AB524" s="55">
        <v>0.62837279999999995</v>
      </c>
      <c r="AC524" s="55">
        <v>0.37162719999999999</v>
      </c>
      <c r="AD524" s="55">
        <v>0</v>
      </c>
      <c r="AE524" s="55">
        <v>0</v>
      </c>
      <c r="AF524" s="55">
        <v>0</v>
      </c>
      <c r="AG524" s="55">
        <v>0</v>
      </c>
      <c r="AH524" s="55">
        <v>0</v>
      </c>
      <c r="AI524" s="55">
        <v>0</v>
      </c>
      <c r="AJ524" s="55">
        <v>0</v>
      </c>
      <c r="AK524" s="55">
        <v>0</v>
      </c>
      <c r="AL524" s="12"/>
      <c r="AM524" s="55">
        <v>0</v>
      </c>
      <c r="AN524" s="55">
        <v>0</v>
      </c>
      <c r="AO524" s="55">
        <v>0.68525400000000003</v>
      </c>
      <c r="AP524" s="55">
        <v>0.31474600000000003</v>
      </c>
      <c r="AQ524" s="55">
        <v>0</v>
      </c>
      <c r="AR524" s="55">
        <v>0</v>
      </c>
      <c r="AS524" s="55">
        <v>0</v>
      </c>
      <c r="AT524" s="55">
        <v>0</v>
      </c>
      <c r="AU524" s="55">
        <v>0</v>
      </c>
      <c r="AV524" s="55">
        <v>0</v>
      </c>
      <c r="AW524" s="55">
        <v>0</v>
      </c>
      <c r="AX524" s="55">
        <v>0</v>
      </c>
      <c r="AZ524" s="29"/>
    </row>
    <row r="525" spans="2:52" ht="12.75" hidden="1" customHeight="1" x14ac:dyDescent="0.2">
      <c r="B525" s="16" t="s">
        <v>259</v>
      </c>
      <c r="C525" s="16" t="s">
        <v>345</v>
      </c>
      <c r="D525" s="16"/>
      <c r="E525" s="16"/>
      <c r="F525" s="53">
        <v>20.390908718109099</v>
      </c>
      <c r="G525" s="54">
        <v>2.7244357033597466</v>
      </c>
      <c r="H525" s="54">
        <v>14.795456781535872</v>
      </c>
      <c r="I525" s="54">
        <v>26.737461173783604</v>
      </c>
      <c r="J525" s="54">
        <v>31.459648098917398</v>
      </c>
      <c r="K525" s="54">
        <v>3.1706402031029732</v>
      </c>
      <c r="L525" s="54">
        <v>0</v>
      </c>
      <c r="M525" s="54">
        <v>3.3012760925361322</v>
      </c>
      <c r="N525" s="12"/>
      <c r="O525" s="53">
        <v>0</v>
      </c>
      <c r="P525" s="53">
        <v>0</v>
      </c>
      <c r="Q525" s="53">
        <v>0</v>
      </c>
      <c r="R525" s="53">
        <v>0</v>
      </c>
      <c r="S525" s="53">
        <v>0</v>
      </c>
      <c r="T525" s="53">
        <v>0</v>
      </c>
      <c r="U525" s="53">
        <v>0</v>
      </c>
      <c r="V525" s="53">
        <v>0</v>
      </c>
      <c r="W525" s="53">
        <v>20.390908718109099</v>
      </c>
      <c r="X525" s="53">
        <v>0</v>
      </c>
      <c r="Y525" s="12"/>
      <c r="Z525" s="55">
        <v>0</v>
      </c>
      <c r="AA525" s="55">
        <v>0</v>
      </c>
      <c r="AB525" s="55">
        <v>0</v>
      </c>
      <c r="AC525" s="55">
        <v>0</v>
      </c>
      <c r="AD525" s="55">
        <v>0</v>
      </c>
      <c r="AE525" s="55">
        <v>0</v>
      </c>
      <c r="AF525" s="55">
        <v>0</v>
      </c>
      <c r="AG525" s="55">
        <v>0</v>
      </c>
      <c r="AH525" s="55">
        <v>0</v>
      </c>
      <c r="AI525" s="55">
        <v>0</v>
      </c>
      <c r="AJ525" s="55">
        <v>0</v>
      </c>
      <c r="AK525" s="55">
        <v>0</v>
      </c>
      <c r="AL525" s="12"/>
      <c r="AM525" s="55">
        <v>0</v>
      </c>
      <c r="AN525" s="55">
        <v>0</v>
      </c>
      <c r="AO525" s="55">
        <v>0</v>
      </c>
      <c r="AP525" s="55">
        <v>0</v>
      </c>
      <c r="AQ525" s="55">
        <v>0</v>
      </c>
      <c r="AR525" s="55">
        <v>0</v>
      </c>
      <c r="AS525" s="55">
        <v>0</v>
      </c>
      <c r="AT525" s="55">
        <v>0</v>
      </c>
      <c r="AU525" s="55">
        <v>0</v>
      </c>
      <c r="AV525" s="55">
        <v>0</v>
      </c>
      <c r="AW525" s="55">
        <v>0</v>
      </c>
      <c r="AX525" s="55">
        <v>0</v>
      </c>
      <c r="AZ525" s="29"/>
    </row>
    <row r="526" spans="2:52" ht="12.75" hidden="1" customHeight="1" x14ac:dyDescent="0.2">
      <c r="B526" s="16" t="s">
        <v>260</v>
      </c>
      <c r="C526" s="16" t="s">
        <v>345</v>
      </c>
      <c r="D526" s="16"/>
      <c r="E526" s="16"/>
      <c r="F526" s="53">
        <v>667.70917153358403</v>
      </c>
      <c r="G526" s="54">
        <v>2.7244357033597466</v>
      </c>
      <c r="H526" s="54">
        <v>14.795456781535872</v>
      </c>
      <c r="I526" s="54">
        <v>26.737461173783604</v>
      </c>
      <c r="J526" s="54">
        <v>31.459648098917398</v>
      </c>
      <c r="K526" s="54">
        <v>3.1706402031029732</v>
      </c>
      <c r="L526" s="54">
        <v>0</v>
      </c>
      <c r="M526" s="54">
        <v>3.3012760925361322</v>
      </c>
      <c r="N526" s="12"/>
      <c r="O526" s="53">
        <v>465.71474796533499</v>
      </c>
      <c r="P526" s="53">
        <v>22.635864794254299</v>
      </c>
      <c r="Q526" s="53">
        <v>92.663370847701998</v>
      </c>
      <c r="R526" s="53">
        <v>6.4487051963806099</v>
      </c>
      <c r="S526" s="53">
        <v>55.148843765258697</v>
      </c>
      <c r="T526" s="53">
        <v>5.77906566858291</v>
      </c>
      <c r="U526" s="53">
        <v>8.0352401733398402</v>
      </c>
      <c r="V526" s="53">
        <v>1.5904646515846199</v>
      </c>
      <c r="W526" s="53">
        <v>9.6928684711456299</v>
      </c>
      <c r="X526" s="53">
        <v>0</v>
      </c>
      <c r="Y526" s="12"/>
      <c r="Z526" s="55">
        <v>0</v>
      </c>
      <c r="AA526" s="55">
        <v>0</v>
      </c>
      <c r="AB526" s="55">
        <v>0</v>
      </c>
      <c r="AC526" s="55">
        <v>0</v>
      </c>
      <c r="AD526" s="55">
        <v>0</v>
      </c>
      <c r="AE526" s="55">
        <v>0</v>
      </c>
      <c r="AF526" s="55">
        <v>0</v>
      </c>
      <c r="AG526" s="55">
        <v>0</v>
      </c>
      <c r="AH526" s="55">
        <v>0</v>
      </c>
      <c r="AI526" s="55">
        <v>0</v>
      </c>
      <c r="AJ526" s="55">
        <v>0</v>
      </c>
      <c r="AK526" s="55">
        <v>0</v>
      </c>
      <c r="AL526" s="12"/>
      <c r="AM526" s="55">
        <v>0</v>
      </c>
      <c r="AN526" s="55">
        <v>0</v>
      </c>
      <c r="AO526" s="55">
        <v>0</v>
      </c>
      <c r="AP526" s="55">
        <v>0</v>
      </c>
      <c r="AQ526" s="55">
        <v>0</v>
      </c>
      <c r="AR526" s="55">
        <v>0</v>
      </c>
      <c r="AS526" s="55">
        <v>0</v>
      </c>
      <c r="AT526" s="55">
        <v>0</v>
      </c>
      <c r="AU526" s="55">
        <v>0</v>
      </c>
      <c r="AV526" s="55">
        <v>0</v>
      </c>
      <c r="AW526" s="55">
        <v>0</v>
      </c>
      <c r="AX526" s="55">
        <v>0</v>
      </c>
      <c r="AZ526" s="29"/>
    </row>
    <row r="527" spans="2:52" ht="12.75" hidden="1" customHeight="1" x14ac:dyDescent="0.2">
      <c r="B527" s="16" t="s">
        <v>261</v>
      </c>
      <c r="C527" s="16" t="s">
        <v>340</v>
      </c>
      <c r="D527" s="16" t="s">
        <v>37</v>
      </c>
      <c r="E527" s="16"/>
      <c r="F527" s="53">
        <v>5211.56298607587</v>
      </c>
      <c r="G527" s="54">
        <v>0.57747440175035003</v>
      </c>
      <c r="H527" s="54">
        <v>21.171144367059402</v>
      </c>
      <c r="I527" s="54">
        <v>40.651768556900997</v>
      </c>
      <c r="J527" s="54">
        <v>16.175999665926401</v>
      </c>
      <c r="K527" s="54">
        <v>4.0592323481256498</v>
      </c>
      <c r="L527" s="54">
        <v>7.8004540061515802E-3</v>
      </c>
      <c r="M527" s="54">
        <v>5.4960209065057697</v>
      </c>
      <c r="N527" s="12"/>
      <c r="O527" s="53">
        <v>113.48444348573599</v>
      </c>
      <c r="P527" s="53">
        <v>84.675559997558594</v>
      </c>
      <c r="Q527" s="53">
        <v>807.93670463562</v>
      </c>
      <c r="R527" s="53">
        <v>2174.05734848976</v>
      </c>
      <c r="S527" s="53">
        <v>148.51712691783899</v>
      </c>
      <c r="T527" s="53">
        <v>1142.8604152202599</v>
      </c>
      <c r="U527" s="53">
        <v>737.49275547265995</v>
      </c>
      <c r="V527" s="53">
        <v>0</v>
      </c>
      <c r="W527" s="53">
        <v>2.5386318564414898</v>
      </c>
      <c r="X527" s="53">
        <v>0</v>
      </c>
      <c r="Y527" s="12"/>
      <c r="Z527" s="55">
        <v>0</v>
      </c>
      <c r="AA527" s="55">
        <v>1</v>
      </c>
      <c r="AB527" s="55">
        <v>0</v>
      </c>
      <c r="AC527" s="55">
        <v>0</v>
      </c>
      <c r="AD527" s="55">
        <v>0</v>
      </c>
      <c r="AE527" s="55">
        <v>0</v>
      </c>
      <c r="AF527" s="55">
        <v>0</v>
      </c>
      <c r="AG527" s="55">
        <v>0</v>
      </c>
      <c r="AH527" s="55">
        <v>0</v>
      </c>
      <c r="AI527" s="55">
        <v>0</v>
      </c>
      <c r="AJ527" s="55">
        <v>0</v>
      </c>
      <c r="AK527" s="55">
        <v>0</v>
      </c>
      <c r="AL527" s="12"/>
      <c r="AM527" s="55">
        <v>0</v>
      </c>
      <c r="AN527" s="55">
        <v>1</v>
      </c>
      <c r="AO527" s="55">
        <v>0</v>
      </c>
      <c r="AP527" s="55">
        <v>0</v>
      </c>
      <c r="AQ527" s="55">
        <v>0</v>
      </c>
      <c r="AR527" s="55">
        <v>0</v>
      </c>
      <c r="AS527" s="55">
        <v>0</v>
      </c>
      <c r="AT527" s="55">
        <v>0</v>
      </c>
      <c r="AU527" s="55">
        <v>0</v>
      </c>
      <c r="AV527" s="55">
        <v>0</v>
      </c>
      <c r="AW527" s="55">
        <v>0</v>
      </c>
      <c r="AX527" s="55">
        <v>0</v>
      </c>
      <c r="AZ527" s="29"/>
    </row>
    <row r="528" spans="2:52" ht="12.75" hidden="1" customHeight="1" x14ac:dyDescent="0.2">
      <c r="B528" s="16" t="s">
        <v>262</v>
      </c>
      <c r="C528" s="16" t="s">
        <v>336</v>
      </c>
      <c r="D528" s="16" t="s">
        <v>36</v>
      </c>
      <c r="E528" s="16"/>
      <c r="F528" s="53">
        <v>155258.39429014901</v>
      </c>
      <c r="G528" s="54">
        <v>2.4488774291189199</v>
      </c>
      <c r="H528" s="54">
        <v>9.64772181165538</v>
      </c>
      <c r="I528" s="54">
        <v>3.1731109421678099</v>
      </c>
      <c r="J528" s="54">
        <v>25.783518031615401</v>
      </c>
      <c r="K528" s="54">
        <v>1.9727586040379299</v>
      </c>
      <c r="L528" s="54">
        <v>55.046021509299003</v>
      </c>
      <c r="M528" s="54">
        <v>0.772894979595661</v>
      </c>
      <c r="N528" s="12"/>
      <c r="O528" s="53">
        <v>1769.9175429940201</v>
      </c>
      <c r="P528" s="53">
        <v>7765.5321847796404</v>
      </c>
      <c r="Q528" s="53">
        <v>24448.4206959605</v>
      </c>
      <c r="R528" s="53">
        <v>38431.423257470102</v>
      </c>
      <c r="S528" s="53">
        <v>5041.0728019475901</v>
      </c>
      <c r="T528" s="53">
        <v>35166.679572045803</v>
      </c>
      <c r="U528" s="53">
        <v>42422.207911610603</v>
      </c>
      <c r="V528" s="53">
        <v>72.857728004455495</v>
      </c>
      <c r="W528" s="53">
        <v>3.5427576899528499</v>
      </c>
      <c r="X528" s="53">
        <v>136.73983764648401</v>
      </c>
      <c r="Y528" s="12"/>
      <c r="Z528" s="55">
        <v>0</v>
      </c>
      <c r="AA528" s="55">
        <v>0</v>
      </c>
      <c r="AB528" s="55">
        <v>0</v>
      </c>
      <c r="AC528" s="55">
        <v>0.29965969999999997</v>
      </c>
      <c r="AD528" s="55">
        <v>8.1879999999999994E-2</v>
      </c>
      <c r="AE528" s="55">
        <v>0</v>
      </c>
      <c r="AF528" s="55">
        <v>0.61846020000000002</v>
      </c>
      <c r="AG528" s="55">
        <v>0</v>
      </c>
      <c r="AH528" s="55">
        <v>0</v>
      </c>
      <c r="AI528" s="55">
        <v>0</v>
      </c>
      <c r="AJ528" s="55">
        <v>0</v>
      </c>
      <c r="AK528" s="55">
        <v>0</v>
      </c>
      <c r="AL528" s="12"/>
      <c r="AM528" s="55">
        <v>0</v>
      </c>
      <c r="AN528" s="55">
        <v>0</v>
      </c>
      <c r="AO528" s="55">
        <v>0</v>
      </c>
      <c r="AP528" s="55">
        <v>0.1117176</v>
      </c>
      <c r="AQ528" s="55">
        <v>0.68377969999999999</v>
      </c>
      <c r="AR528" s="55">
        <v>0</v>
      </c>
      <c r="AS528" s="55">
        <v>0.20450280000000001</v>
      </c>
      <c r="AT528" s="55">
        <v>0</v>
      </c>
      <c r="AU528" s="55">
        <v>0</v>
      </c>
      <c r="AV528" s="55">
        <v>0</v>
      </c>
      <c r="AW528" s="55">
        <v>0</v>
      </c>
      <c r="AX528" s="55">
        <v>0</v>
      </c>
      <c r="AZ528" s="29"/>
    </row>
    <row r="529" spans="2:52" ht="12.75" hidden="1" customHeight="1" x14ac:dyDescent="0.2">
      <c r="B529" s="16" t="s">
        <v>263</v>
      </c>
      <c r="C529" s="16" t="s">
        <v>347</v>
      </c>
      <c r="D529" s="16" t="s">
        <v>33</v>
      </c>
      <c r="E529" s="16"/>
      <c r="F529" s="53">
        <v>780142.44131982303</v>
      </c>
      <c r="G529" s="54">
        <v>5.3033602479097901</v>
      </c>
      <c r="H529" s="54">
        <v>28.757063229576101</v>
      </c>
      <c r="I529" s="54">
        <v>12.7748329162006</v>
      </c>
      <c r="J529" s="54">
        <v>48.2269582002505</v>
      </c>
      <c r="K529" s="54">
        <v>1.7753704882619501</v>
      </c>
      <c r="L529" s="54">
        <v>1.08444976829847</v>
      </c>
      <c r="M529" s="54">
        <v>1.3585421706440299</v>
      </c>
      <c r="N529" s="12"/>
      <c r="O529" s="53">
        <v>1153.16953152418</v>
      </c>
      <c r="P529" s="53">
        <v>2654.7105426788298</v>
      </c>
      <c r="Q529" s="53">
        <v>292686.67287248297</v>
      </c>
      <c r="R529" s="53">
        <v>23656.017467975598</v>
      </c>
      <c r="S529" s="53">
        <v>194875.72384327601</v>
      </c>
      <c r="T529" s="53">
        <v>37328.3442343473</v>
      </c>
      <c r="U529" s="53">
        <v>140687.438630163</v>
      </c>
      <c r="V529" s="53">
        <v>78230.614852726401</v>
      </c>
      <c r="W529" s="53">
        <v>9.390045940876</v>
      </c>
      <c r="X529" s="53">
        <v>8860.3592987060492</v>
      </c>
      <c r="Y529" s="12"/>
      <c r="Z529" s="55">
        <v>0</v>
      </c>
      <c r="AA529" s="55">
        <v>0</v>
      </c>
      <c r="AB529" s="55">
        <v>0</v>
      </c>
      <c r="AC529" s="55">
        <v>0.18631439999999999</v>
      </c>
      <c r="AD529" s="55">
        <v>0</v>
      </c>
      <c r="AE529" s="55">
        <v>3.8361199999999998E-2</v>
      </c>
      <c r="AF529" s="55">
        <v>0.4777246</v>
      </c>
      <c r="AG529" s="55">
        <v>0</v>
      </c>
      <c r="AH529" s="55">
        <v>0</v>
      </c>
      <c r="AI529" s="55">
        <v>0</v>
      </c>
      <c r="AJ529" s="55">
        <v>0</v>
      </c>
      <c r="AK529" s="55">
        <v>0.29759970000000002</v>
      </c>
      <c r="AL529" s="12"/>
      <c r="AM529" s="55">
        <v>0</v>
      </c>
      <c r="AN529" s="55">
        <v>0</v>
      </c>
      <c r="AO529" s="55">
        <v>0</v>
      </c>
      <c r="AP529" s="55">
        <v>0.16884250000000001</v>
      </c>
      <c r="AQ529" s="55">
        <v>0</v>
      </c>
      <c r="AR529" s="55">
        <v>2.2338299999999998E-2</v>
      </c>
      <c r="AS529" s="55">
        <v>0.4818038</v>
      </c>
      <c r="AT529" s="55">
        <v>0</v>
      </c>
      <c r="AU529" s="55">
        <v>0</v>
      </c>
      <c r="AV529" s="55">
        <v>0</v>
      </c>
      <c r="AW529" s="55">
        <v>0.32701540000000001</v>
      </c>
      <c r="AX529" s="55">
        <v>0</v>
      </c>
      <c r="AZ529" s="29"/>
    </row>
    <row r="530" spans="2:52" ht="12.75" hidden="1" customHeight="1" x14ac:dyDescent="0.2">
      <c r="B530" s="16" t="s">
        <v>264</v>
      </c>
      <c r="C530" s="16" t="s">
        <v>343</v>
      </c>
      <c r="D530" s="16" t="s">
        <v>34</v>
      </c>
      <c r="E530" s="16"/>
      <c r="F530" s="53">
        <v>554371.13780099095</v>
      </c>
      <c r="G530" s="54">
        <v>3.136980975707</v>
      </c>
      <c r="H530" s="54">
        <v>0.49312861829089999</v>
      </c>
      <c r="I530" s="54">
        <v>0.12307677135829501</v>
      </c>
      <c r="J530" s="54">
        <v>9.4919866520081495</v>
      </c>
      <c r="K530" s="54">
        <v>0.296715610125313</v>
      </c>
      <c r="L530" s="54">
        <v>71.029013995479701</v>
      </c>
      <c r="M530" s="54">
        <v>0.249870264609689</v>
      </c>
      <c r="N530" s="12"/>
      <c r="O530" s="53">
        <v>1763.7484817504801</v>
      </c>
      <c r="P530" s="53">
        <v>81080.523842990398</v>
      </c>
      <c r="Q530" s="53">
        <v>15801.580053686999</v>
      </c>
      <c r="R530" s="53">
        <v>235191.71168196201</v>
      </c>
      <c r="S530" s="53">
        <v>3699.0245483517601</v>
      </c>
      <c r="T530" s="53">
        <v>83600.549260735497</v>
      </c>
      <c r="U530" s="53">
        <v>48947.875979900302</v>
      </c>
      <c r="V530" s="53">
        <v>136.86815738677899</v>
      </c>
      <c r="W530" s="53">
        <v>0</v>
      </c>
      <c r="X530" s="53">
        <v>84149.255794227094</v>
      </c>
      <c r="Y530" s="12"/>
      <c r="Z530" s="55">
        <v>0</v>
      </c>
      <c r="AA530" s="55">
        <v>0</v>
      </c>
      <c r="AB530" s="55">
        <v>0</v>
      </c>
      <c r="AC530" s="55">
        <v>0.48525309999999999</v>
      </c>
      <c r="AD530" s="55">
        <v>0.50690849999999998</v>
      </c>
      <c r="AE530" s="55">
        <v>0</v>
      </c>
      <c r="AF530" s="55">
        <v>0</v>
      </c>
      <c r="AG530" s="55">
        <v>0</v>
      </c>
      <c r="AH530" s="55">
        <v>0</v>
      </c>
      <c r="AI530" s="55">
        <v>0</v>
      </c>
      <c r="AJ530" s="55">
        <v>0</v>
      </c>
      <c r="AK530" s="55">
        <v>7.8384000000000006E-3</v>
      </c>
      <c r="AL530" s="12"/>
      <c r="AM530" s="55">
        <v>0</v>
      </c>
      <c r="AN530" s="55">
        <v>0</v>
      </c>
      <c r="AO530" s="55">
        <v>0</v>
      </c>
      <c r="AP530" s="55">
        <v>0.1884073</v>
      </c>
      <c r="AQ530" s="55">
        <v>0.80050679999999996</v>
      </c>
      <c r="AR530" s="55">
        <v>0</v>
      </c>
      <c r="AS530" s="55">
        <v>0</v>
      </c>
      <c r="AT530" s="55">
        <v>0</v>
      </c>
      <c r="AU530" s="55">
        <v>0</v>
      </c>
      <c r="AV530" s="55">
        <v>0</v>
      </c>
      <c r="AW530" s="55">
        <v>1.1085899999999999E-2</v>
      </c>
      <c r="AX530" s="55">
        <v>0</v>
      </c>
      <c r="AZ530" s="29"/>
    </row>
    <row r="531" spans="2:52" ht="12.75" hidden="1" customHeight="1" x14ac:dyDescent="0.2">
      <c r="B531" s="16" t="s">
        <v>265</v>
      </c>
      <c r="C531" s="16" t="s">
        <v>345</v>
      </c>
      <c r="D531" s="16"/>
      <c r="E531" s="16"/>
      <c r="F531" s="53">
        <v>28.9972863793373</v>
      </c>
      <c r="G531" s="54">
        <v>2.7244357033597466</v>
      </c>
      <c r="H531" s="54">
        <v>14.795456781535872</v>
      </c>
      <c r="I531" s="54">
        <v>26.737461173783604</v>
      </c>
      <c r="J531" s="54">
        <v>31.459648098917398</v>
      </c>
      <c r="K531" s="54">
        <v>3.1706402031029732</v>
      </c>
      <c r="L531" s="54">
        <v>0</v>
      </c>
      <c r="M531" s="54">
        <v>3.3012760925361322</v>
      </c>
      <c r="N531" s="12"/>
      <c r="O531" s="53">
        <v>22.1854446530342</v>
      </c>
      <c r="P531" s="53">
        <v>3.4093696475028898</v>
      </c>
      <c r="Q531" s="53">
        <v>0</v>
      </c>
      <c r="R531" s="53">
        <v>0</v>
      </c>
      <c r="S531" s="53">
        <v>0</v>
      </c>
      <c r="T531" s="53">
        <v>0</v>
      </c>
      <c r="U531" s="53">
        <v>0</v>
      </c>
      <c r="V531" s="53">
        <v>0</v>
      </c>
      <c r="W531" s="53">
        <v>3.4024720788002001</v>
      </c>
      <c r="X531" s="53">
        <v>0</v>
      </c>
      <c r="Y531" s="12"/>
      <c r="Z531" s="55">
        <v>0</v>
      </c>
      <c r="AA531" s="55">
        <v>0</v>
      </c>
      <c r="AB531" s="55">
        <v>0</v>
      </c>
      <c r="AC531" s="55">
        <v>0</v>
      </c>
      <c r="AD531" s="55">
        <v>0</v>
      </c>
      <c r="AE531" s="55">
        <v>0</v>
      </c>
      <c r="AF531" s="55">
        <v>0</v>
      </c>
      <c r="AG531" s="55">
        <v>0</v>
      </c>
      <c r="AH531" s="55">
        <v>0</v>
      </c>
      <c r="AI531" s="55">
        <v>0</v>
      </c>
      <c r="AJ531" s="55">
        <v>0</v>
      </c>
      <c r="AK531" s="55">
        <v>0</v>
      </c>
      <c r="AL531" s="12"/>
      <c r="AM531" s="55">
        <v>0</v>
      </c>
      <c r="AN531" s="55">
        <v>0</v>
      </c>
      <c r="AO531" s="55">
        <v>0</v>
      </c>
      <c r="AP531" s="55">
        <v>0</v>
      </c>
      <c r="AQ531" s="55">
        <v>0</v>
      </c>
      <c r="AR531" s="55">
        <v>0</v>
      </c>
      <c r="AS531" s="55">
        <v>0</v>
      </c>
      <c r="AT531" s="55">
        <v>0</v>
      </c>
      <c r="AU531" s="55">
        <v>0</v>
      </c>
      <c r="AV531" s="55">
        <v>0</v>
      </c>
      <c r="AW531" s="55">
        <v>0</v>
      </c>
      <c r="AX531" s="55">
        <v>0</v>
      </c>
      <c r="AZ531" s="29"/>
    </row>
    <row r="532" spans="2:52" ht="12.75" hidden="1" customHeight="1" x14ac:dyDescent="0.2">
      <c r="B532" s="16" t="s">
        <v>266</v>
      </c>
      <c r="C532" s="16" t="s">
        <v>346</v>
      </c>
      <c r="D532" s="16" t="s">
        <v>36</v>
      </c>
      <c r="E532" s="16"/>
      <c r="F532" s="53">
        <v>242847.72057056401</v>
      </c>
      <c r="G532" s="54">
        <v>3.75218660415155E-2</v>
      </c>
      <c r="H532" s="54">
        <v>29.541927714409599</v>
      </c>
      <c r="I532" s="54">
        <v>16.794823606128102</v>
      </c>
      <c r="J532" s="54">
        <v>35.619311200682603</v>
      </c>
      <c r="K532" s="54">
        <v>2.6440731231399801</v>
      </c>
      <c r="L532" s="54">
        <v>0</v>
      </c>
      <c r="M532" s="54">
        <v>15.3623425064043</v>
      </c>
      <c r="N532" s="12"/>
      <c r="O532" s="53">
        <v>1562.6037640571501</v>
      </c>
      <c r="P532" s="53">
        <v>5076.2565383911096</v>
      </c>
      <c r="Q532" s="53">
        <v>34253.240510702097</v>
      </c>
      <c r="R532" s="53">
        <v>28985.1069588065</v>
      </c>
      <c r="S532" s="53">
        <v>11116.713502824299</v>
      </c>
      <c r="T532" s="53">
        <v>41166.4058680534</v>
      </c>
      <c r="U532" s="53">
        <v>81729.458332776994</v>
      </c>
      <c r="V532" s="53">
        <v>1180.3582842349999</v>
      </c>
      <c r="W532" s="53">
        <v>0</v>
      </c>
      <c r="X532" s="53">
        <v>37777.576810717503</v>
      </c>
      <c r="Y532" s="12"/>
      <c r="Z532" s="55">
        <v>0</v>
      </c>
      <c r="AA532" s="55">
        <v>0</v>
      </c>
      <c r="AB532" s="55">
        <v>0.96884340000000002</v>
      </c>
      <c r="AC532" s="55">
        <v>0</v>
      </c>
      <c r="AD532" s="55">
        <v>0</v>
      </c>
      <c r="AE532" s="55">
        <v>0</v>
      </c>
      <c r="AF532" s="55">
        <v>0</v>
      </c>
      <c r="AG532" s="55">
        <v>0</v>
      </c>
      <c r="AH532" s="55">
        <v>0</v>
      </c>
      <c r="AI532" s="55">
        <v>0</v>
      </c>
      <c r="AJ532" s="55">
        <v>0</v>
      </c>
      <c r="AK532" s="55">
        <v>3.11566E-2</v>
      </c>
      <c r="AL532" s="12"/>
      <c r="AM532" s="55">
        <v>0</v>
      </c>
      <c r="AN532" s="55">
        <v>0</v>
      </c>
      <c r="AO532" s="55">
        <v>0.97344399999999998</v>
      </c>
      <c r="AP532" s="55">
        <v>0</v>
      </c>
      <c r="AQ532" s="55">
        <v>0</v>
      </c>
      <c r="AR532" s="55">
        <v>0</v>
      </c>
      <c r="AS532" s="55">
        <v>0</v>
      </c>
      <c r="AT532" s="55">
        <v>0</v>
      </c>
      <c r="AU532" s="55">
        <v>0</v>
      </c>
      <c r="AV532" s="55">
        <v>0</v>
      </c>
      <c r="AW532" s="55">
        <v>2.6556E-2</v>
      </c>
      <c r="AX532" s="55">
        <v>0</v>
      </c>
      <c r="AZ532" s="29"/>
    </row>
    <row r="533" spans="2:52" ht="12.75" hidden="1" customHeight="1" x14ac:dyDescent="0.2">
      <c r="B533" s="16" t="s">
        <v>267</v>
      </c>
      <c r="C533" s="16" t="s">
        <v>34</v>
      </c>
      <c r="D533" s="16" t="s">
        <v>34</v>
      </c>
      <c r="E533" s="16"/>
      <c r="F533" s="53">
        <v>597677.41921991098</v>
      </c>
      <c r="G533" s="54">
        <v>3.9892155956108999</v>
      </c>
      <c r="H533" s="54">
        <v>51.947870238902901</v>
      </c>
      <c r="I533" s="54">
        <v>15.9004406477783</v>
      </c>
      <c r="J533" s="54">
        <v>22.7582027740273</v>
      </c>
      <c r="K533" s="54">
        <v>2.8659127188317801</v>
      </c>
      <c r="L533" s="54">
        <v>9.0466128242959798E-2</v>
      </c>
      <c r="M533" s="54">
        <v>1.58676213039489</v>
      </c>
      <c r="N533" s="12"/>
      <c r="O533" s="53">
        <v>5937.2738597393</v>
      </c>
      <c r="P533" s="53">
        <v>6768.76716732978</v>
      </c>
      <c r="Q533" s="53">
        <v>14933.7867832183</v>
      </c>
      <c r="R533" s="53">
        <v>183008.72561264</v>
      </c>
      <c r="S533" s="53">
        <v>9594.5050910115206</v>
      </c>
      <c r="T533" s="53">
        <v>217112.77415013299</v>
      </c>
      <c r="U533" s="53">
        <v>154486.935470342</v>
      </c>
      <c r="V533" s="53">
        <v>22.6715984344482</v>
      </c>
      <c r="W533" s="53">
        <v>16.6311289072036</v>
      </c>
      <c r="X533" s="53">
        <v>5795.3483581542896</v>
      </c>
      <c r="Y533" s="12"/>
      <c r="Z533" s="55">
        <v>0</v>
      </c>
      <c r="AA533" s="55">
        <v>0</v>
      </c>
      <c r="AB533" s="55">
        <v>0</v>
      </c>
      <c r="AC533" s="55">
        <v>0.53495619999999999</v>
      </c>
      <c r="AD533" s="55">
        <v>0</v>
      </c>
      <c r="AE533" s="55">
        <v>5.1424000000000001E-3</v>
      </c>
      <c r="AF533" s="55">
        <v>0</v>
      </c>
      <c r="AG533" s="55">
        <v>0</v>
      </c>
      <c r="AH533" s="55">
        <v>0.45649479999999998</v>
      </c>
      <c r="AI533" s="55">
        <v>0</v>
      </c>
      <c r="AJ533" s="55">
        <v>0</v>
      </c>
      <c r="AK533" s="55">
        <v>3.4066999999999999E-3</v>
      </c>
      <c r="AL533" s="12"/>
      <c r="AM533" s="55">
        <v>0</v>
      </c>
      <c r="AN533" s="55">
        <v>0</v>
      </c>
      <c r="AO533" s="55">
        <v>0</v>
      </c>
      <c r="AP533" s="55">
        <v>0.41003089999999998</v>
      </c>
      <c r="AQ533" s="55">
        <v>0</v>
      </c>
      <c r="AR533" s="55">
        <v>1.4587299999999999E-2</v>
      </c>
      <c r="AS533" s="55">
        <v>0</v>
      </c>
      <c r="AT533" s="55">
        <v>0</v>
      </c>
      <c r="AU533" s="55">
        <v>0</v>
      </c>
      <c r="AV533" s="55">
        <v>0.55182770000000003</v>
      </c>
      <c r="AW533" s="55">
        <v>2.3554100000000001E-2</v>
      </c>
      <c r="AX533" s="55">
        <v>0</v>
      </c>
      <c r="AZ533" s="29"/>
    </row>
    <row r="534" spans="2:52" ht="12.75" hidden="1" customHeight="1" x14ac:dyDescent="0.2">
      <c r="B534" s="16" t="s">
        <v>268</v>
      </c>
      <c r="C534" s="16" t="s">
        <v>347</v>
      </c>
      <c r="D534" s="16" t="s">
        <v>36</v>
      </c>
      <c r="E534" s="16"/>
      <c r="F534" s="53">
        <v>71531.178938269601</v>
      </c>
      <c r="G534" s="54">
        <v>3.7872888756849501</v>
      </c>
      <c r="H534" s="54">
        <v>3.8572752335466999E-10</v>
      </c>
      <c r="I534" s="54">
        <v>3.25696208625296E-3</v>
      </c>
      <c r="J534" s="54">
        <v>0.63117147803178597</v>
      </c>
      <c r="K534" s="54">
        <v>0.99343521503965004</v>
      </c>
      <c r="L534" s="54">
        <v>91.502254015676002</v>
      </c>
      <c r="M534" s="54">
        <v>0.76884489685836699</v>
      </c>
      <c r="N534" s="12"/>
      <c r="O534" s="53">
        <v>36.038483858108499</v>
      </c>
      <c r="P534" s="53">
        <v>0</v>
      </c>
      <c r="Q534" s="53">
        <v>6209.8705350160599</v>
      </c>
      <c r="R534" s="53">
        <v>6769.5735467672303</v>
      </c>
      <c r="S534" s="53">
        <v>2378.7170367240901</v>
      </c>
      <c r="T534" s="53">
        <v>29917.149319350701</v>
      </c>
      <c r="U534" s="53">
        <v>24761.4265099763</v>
      </c>
      <c r="V534" s="53">
        <v>1449.0165066719001</v>
      </c>
      <c r="W534" s="53">
        <v>9.3869999051094002</v>
      </c>
      <c r="X534" s="53">
        <v>0</v>
      </c>
      <c r="Y534" s="12"/>
      <c r="Z534" s="55">
        <v>0</v>
      </c>
      <c r="AA534" s="55">
        <v>0</v>
      </c>
      <c r="AB534" s="55">
        <v>0</v>
      </c>
      <c r="AC534" s="55">
        <v>0</v>
      </c>
      <c r="AD534" s="55">
        <v>0</v>
      </c>
      <c r="AE534" s="55">
        <v>0</v>
      </c>
      <c r="AF534" s="55">
        <v>0</v>
      </c>
      <c r="AG534" s="55">
        <v>0</v>
      </c>
      <c r="AH534" s="55">
        <v>0</v>
      </c>
      <c r="AI534" s="55">
        <v>0</v>
      </c>
      <c r="AJ534" s="55">
        <v>0</v>
      </c>
      <c r="AK534" s="55">
        <v>0</v>
      </c>
      <c r="AL534" s="12"/>
      <c r="AM534" s="55">
        <v>0</v>
      </c>
      <c r="AN534" s="55">
        <v>0</v>
      </c>
      <c r="AO534" s="55">
        <v>0</v>
      </c>
      <c r="AP534" s="55">
        <v>0</v>
      </c>
      <c r="AQ534" s="55">
        <v>1</v>
      </c>
      <c r="AR534" s="55">
        <v>0</v>
      </c>
      <c r="AS534" s="55">
        <v>0</v>
      </c>
      <c r="AT534" s="55">
        <v>0</v>
      </c>
      <c r="AU534" s="55">
        <v>0</v>
      </c>
      <c r="AV534" s="55">
        <v>0</v>
      </c>
      <c r="AW534" s="55">
        <v>0</v>
      </c>
      <c r="AX534" s="55">
        <v>0</v>
      </c>
      <c r="AZ534" s="29"/>
    </row>
    <row r="535" spans="2:52" ht="12.75" hidden="1" customHeight="1" x14ac:dyDescent="0.2">
      <c r="B535" s="16" t="s">
        <v>269</v>
      </c>
      <c r="C535" s="16" t="s">
        <v>337</v>
      </c>
      <c r="D535" s="16" t="s">
        <v>33</v>
      </c>
      <c r="E535" s="16" t="s">
        <v>42</v>
      </c>
      <c r="F535" s="53">
        <v>242715.23510503699</v>
      </c>
      <c r="G535" s="54">
        <v>0.87472301332485503</v>
      </c>
      <c r="H535" s="54">
        <v>23.054584989086599</v>
      </c>
      <c r="I535" s="54">
        <v>11.1063401727376</v>
      </c>
      <c r="J535" s="54">
        <v>50.732297605691102</v>
      </c>
      <c r="K535" s="54">
        <v>6.8599640436345402</v>
      </c>
      <c r="L535" s="54">
        <v>7.1136722867574506E-5</v>
      </c>
      <c r="M535" s="54">
        <v>2.6287919515709399</v>
      </c>
      <c r="N535" s="12"/>
      <c r="O535" s="53">
        <v>6941.0909281671002</v>
      </c>
      <c r="P535" s="53">
        <v>30843.621756821802</v>
      </c>
      <c r="Q535" s="53">
        <v>29498.008289486101</v>
      </c>
      <c r="R535" s="53">
        <v>53953.8500320315</v>
      </c>
      <c r="S535" s="53">
        <v>2137.5300195217101</v>
      </c>
      <c r="T535" s="53">
        <v>52186.627959847399</v>
      </c>
      <c r="U535" s="53">
        <v>66242.067242950201</v>
      </c>
      <c r="V535" s="53">
        <v>0</v>
      </c>
      <c r="W535" s="53">
        <v>18.6084166169166</v>
      </c>
      <c r="X535" s="53">
        <v>893.83045959472599</v>
      </c>
      <c r="Y535" s="12"/>
      <c r="Z535" s="55">
        <v>0</v>
      </c>
      <c r="AA535" s="55">
        <v>0</v>
      </c>
      <c r="AB535" s="55">
        <v>0</v>
      </c>
      <c r="AC535" s="55">
        <v>0</v>
      </c>
      <c r="AD535" s="55">
        <v>0</v>
      </c>
      <c r="AE535" s="55">
        <v>1</v>
      </c>
      <c r="AF535" s="55">
        <v>0</v>
      </c>
      <c r="AG535" s="55">
        <v>0</v>
      </c>
      <c r="AH535" s="55">
        <v>0</v>
      </c>
      <c r="AI535" s="55">
        <v>0</v>
      </c>
      <c r="AJ535" s="55">
        <v>0</v>
      </c>
      <c r="AK535" s="55">
        <v>0</v>
      </c>
      <c r="AL535" s="12"/>
      <c r="AM535" s="55">
        <v>0</v>
      </c>
      <c r="AN535" s="55">
        <v>0</v>
      </c>
      <c r="AO535" s="55">
        <v>0</v>
      </c>
      <c r="AP535" s="55">
        <v>0</v>
      </c>
      <c r="AQ535" s="55">
        <v>0</v>
      </c>
      <c r="AR535" s="55">
        <v>1</v>
      </c>
      <c r="AS535" s="55">
        <v>0</v>
      </c>
      <c r="AT535" s="55">
        <v>0</v>
      </c>
      <c r="AU535" s="55">
        <v>0</v>
      </c>
      <c r="AV535" s="55">
        <v>0</v>
      </c>
      <c r="AW535" s="55">
        <v>0</v>
      </c>
      <c r="AX535" s="55">
        <v>0</v>
      </c>
      <c r="AZ535" s="29"/>
    </row>
    <row r="536" spans="2:52" ht="12.75" hidden="1" customHeight="1" x14ac:dyDescent="0.2">
      <c r="B536" s="16" t="s">
        <v>270</v>
      </c>
      <c r="C536" s="16" t="s">
        <v>346</v>
      </c>
      <c r="D536" s="16" t="s">
        <v>36</v>
      </c>
      <c r="E536" s="16"/>
      <c r="F536" s="53">
        <v>947126.70970237197</v>
      </c>
      <c r="G536" s="54">
        <v>0.194822496709534</v>
      </c>
      <c r="H536" s="54">
        <v>12.6314261437381</v>
      </c>
      <c r="I536" s="54">
        <v>26.152648843700401</v>
      </c>
      <c r="J536" s="54">
        <v>52.469538171709701</v>
      </c>
      <c r="K536" s="54">
        <v>1.3797940468372401</v>
      </c>
      <c r="L536" s="54">
        <v>3.3889114790469001E-2</v>
      </c>
      <c r="M536" s="54">
        <v>6.71538392283282</v>
      </c>
      <c r="N536" s="12"/>
      <c r="O536" s="53">
        <v>8046.6868615150397</v>
      </c>
      <c r="P536" s="53">
        <v>54087.3383693695</v>
      </c>
      <c r="Q536" s="53">
        <v>112710.682323336</v>
      </c>
      <c r="R536" s="53">
        <v>189069.99432826001</v>
      </c>
      <c r="S536" s="53">
        <v>22448.569119095799</v>
      </c>
      <c r="T536" s="53">
        <v>218263.58658540199</v>
      </c>
      <c r="U536" s="53">
        <v>284156.51579546899</v>
      </c>
      <c r="V536" s="53">
        <v>1454.6228485107399</v>
      </c>
      <c r="W536" s="53">
        <v>10.260039865970599</v>
      </c>
      <c r="X536" s="53">
        <v>56878.453431546601</v>
      </c>
      <c r="Y536" s="12"/>
      <c r="Z536" s="55">
        <v>0</v>
      </c>
      <c r="AA536" s="55">
        <v>0</v>
      </c>
      <c r="AB536" s="55">
        <v>0.83556229999999998</v>
      </c>
      <c r="AC536" s="55">
        <v>2.8195600000000001E-2</v>
      </c>
      <c r="AD536" s="55">
        <v>0</v>
      </c>
      <c r="AE536" s="55">
        <v>0</v>
      </c>
      <c r="AF536" s="55">
        <v>0</v>
      </c>
      <c r="AG536" s="55">
        <v>0.1362421</v>
      </c>
      <c r="AH536" s="55">
        <v>0</v>
      </c>
      <c r="AI536" s="55">
        <v>0</v>
      </c>
      <c r="AJ536" s="55">
        <v>0</v>
      </c>
      <c r="AK536" s="55">
        <v>0</v>
      </c>
      <c r="AL536" s="12"/>
      <c r="AM536" s="55">
        <v>0</v>
      </c>
      <c r="AN536" s="55">
        <v>0</v>
      </c>
      <c r="AO536" s="55">
        <v>0.84100200000000003</v>
      </c>
      <c r="AP536" s="55">
        <v>6.9475800000000004E-2</v>
      </c>
      <c r="AQ536" s="55">
        <v>0</v>
      </c>
      <c r="AR536" s="55">
        <v>0</v>
      </c>
      <c r="AS536" s="55">
        <v>0</v>
      </c>
      <c r="AT536" s="55">
        <v>8.9522099999999993E-2</v>
      </c>
      <c r="AU536" s="55">
        <v>0</v>
      </c>
      <c r="AV536" s="55">
        <v>0</v>
      </c>
      <c r="AW536" s="55">
        <v>0</v>
      </c>
      <c r="AX536" s="55">
        <v>0</v>
      </c>
      <c r="AZ536" s="29"/>
    </row>
    <row r="537" spans="2:52" ht="12.75" hidden="1" customHeight="1" x14ac:dyDescent="0.2">
      <c r="B537" s="16" t="s">
        <v>271</v>
      </c>
      <c r="C537" s="16" t="s">
        <v>334</v>
      </c>
      <c r="D537" s="16" t="s">
        <v>33</v>
      </c>
      <c r="E537" s="16" t="s">
        <v>43</v>
      </c>
      <c r="F537" s="53">
        <v>9300491.7562821507</v>
      </c>
      <c r="G537" s="54">
        <v>2.99306623167976</v>
      </c>
      <c r="H537" s="54">
        <v>16.2183606027649</v>
      </c>
      <c r="I537" s="54">
        <v>32.334099396236603</v>
      </c>
      <c r="J537" s="54">
        <v>34.573631144718497</v>
      </c>
      <c r="K537" s="54">
        <v>1.43121214400172</v>
      </c>
      <c r="L537" s="54">
        <v>9.7049538262157498</v>
      </c>
      <c r="M537" s="54">
        <v>2.0370400700926501</v>
      </c>
      <c r="N537" s="12"/>
      <c r="O537" s="53">
        <v>242086.44704598101</v>
      </c>
      <c r="P537" s="53">
        <v>614485.53464826895</v>
      </c>
      <c r="Q537" s="53">
        <v>1563723.8770439001</v>
      </c>
      <c r="R537" s="53">
        <v>1707996.72452962</v>
      </c>
      <c r="S537" s="53">
        <v>810472.22466090298</v>
      </c>
      <c r="T537" s="53">
        <v>2114582.9569588001</v>
      </c>
      <c r="U537" s="53">
        <v>1962130.4759899301</v>
      </c>
      <c r="V537" s="53">
        <v>213793.28580018799</v>
      </c>
      <c r="W537" s="53">
        <v>1230.37882101535</v>
      </c>
      <c r="X537" s="53">
        <v>69989.850783526897</v>
      </c>
      <c r="Y537" s="12"/>
      <c r="Z537" s="55">
        <v>0</v>
      </c>
      <c r="AA537" s="55">
        <v>0</v>
      </c>
      <c r="AB537" s="55">
        <v>1.75E-4</v>
      </c>
      <c r="AC537" s="55">
        <v>0.1321204</v>
      </c>
      <c r="AD537" s="55">
        <v>1.516E-4</v>
      </c>
      <c r="AE537" s="55">
        <v>0.50231800000000004</v>
      </c>
      <c r="AF537" s="55">
        <v>3.1164600000000001E-2</v>
      </c>
      <c r="AG537" s="55">
        <v>0</v>
      </c>
      <c r="AH537" s="55">
        <v>0.31054660000000001</v>
      </c>
      <c r="AI537" s="55">
        <v>0</v>
      </c>
      <c r="AJ537" s="55">
        <v>0</v>
      </c>
      <c r="AK537" s="55">
        <v>2.35239E-2</v>
      </c>
      <c r="AL537" s="12"/>
      <c r="AM537" s="55">
        <v>0</v>
      </c>
      <c r="AN537" s="55">
        <v>0</v>
      </c>
      <c r="AO537" s="55">
        <v>1.2685999999999999E-3</v>
      </c>
      <c r="AP537" s="55">
        <v>0.17796870000000001</v>
      </c>
      <c r="AQ537" s="55">
        <v>4.1825099999999997E-2</v>
      </c>
      <c r="AR537" s="55">
        <v>0.31700210000000001</v>
      </c>
      <c r="AS537" s="55">
        <v>6.2650200000000003E-2</v>
      </c>
      <c r="AT537" s="55">
        <v>0</v>
      </c>
      <c r="AU537" s="55">
        <v>0</v>
      </c>
      <c r="AV537" s="55">
        <v>0.2624938</v>
      </c>
      <c r="AW537" s="55">
        <v>0.1100883</v>
      </c>
      <c r="AX537" s="55">
        <v>2.67032E-2</v>
      </c>
      <c r="AZ537" s="29"/>
    </row>
    <row r="538" spans="2:52" ht="12.75" hidden="1" customHeight="1" x14ac:dyDescent="0.2">
      <c r="B538" s="16" t="s">
        <v>272</v>
      </c>
      <c r="C538" s="16" t="s">
        <v>341</v>
      </c>
      <c r="D538" s="16" t="s">
        <v>37</v>
      </c>
      <c r="E538" s="16"/>
      <c r="F538" s="53">
        <v>178308.776237607</v>
      </c>
      <c r="G538" s="54">
        <v>1.2814119942298099</v>
      </c>
      <c r="H538" s="54">
        <v>10.6124961159321</v>
      </c>
      <c r="I538" s="54">
        <v>7.9066144432937397</v>
      </c>
      <c r="J538" s="54">
        <v>76.5494785855701</v>
      </c>
      <c r="K538" s="54">
        <v>0.54116600481251498</v>
      </c>
      <c r="L538" s="54">
        <v>7.2200331017820293E-2</v>
      </c>
      <c r="M538" s="54">
        <v>2.4844511564544698</v>
      </c>
      <c r="N538" s="12"/>
      <c r="O538" s="53">
        <v>1139.8154285550099</v>
      </c>
      <c r="P538" s="53">
        <v>9943.1576163768696</v>
      </c>
      <c r="Q538" s="53">
        <v>4890.4893798828098</v>
      </c>
      <c r="R538" s="53">
        <v>12880.7931497097</v>
      </c>
      <c r="S538" s="53">
        <v>0</v>
      </c>
      <c r="T538" s="53">
        <v>57347.073709428303</v>
      </c>
      <c r="U538" s="53">
        <v>88805.461746156201</v>
      </c>
      <c r="V538" s="53">
        <v>0</v>
      </c>
      <c r="W538" s="53">
        <v>5.6660103797912598</v>
      </c>
      <c r="X538" s="53">
        <v>3296.31919711828</v>
      </c>
      <c r="Y538" s="12"/>
      <c r="Z538" s="55">
        <v>0</v>
      </c>
      <c r="AA538" s="55">
        <v>0</v>
      </c>
      <c r="AB538" s="55">
        <v>0</v>
      </c>
      <c r="AC538" s="55">
        <v>0</v>
      </c>
      <c r="AD538" s="55">
        <v>0</v>
      </c>
      <c r="AE538" s="55">
        <v>1</v>
      </c>
      <c r="AF538" s="55">
        <v>0</v>
      </c>
      <c r="AG538" s="55">
        <v>0</v>
      </c>
      <c r="AH538" s="55">
        <v>0</v>
      </c>
      <c r="AI538" s="55">
        <v>0</v>
      </c>
      <c r="AJ538" s="55">
        <v>0</v>
      </c>
      <c r="AK538" s="55">
        <v>0</v>
      </c>
      <c r="AL538" s="12"/>
      <c r="AM538" s="55">
        <v>0</v>
      </c>
      <c r="AN538" s="55">
        <v>0</v>
      </c>
      <c r="AO538" s="55">
        <v>0</v>
      </c>
      <c r="AP538" s="55">
        <v>0</v>
      </c>
      <c r="AQ538" s="55">
        <v>0</v>
      </c>
      <c r="AR538" s="55">
        <v>1</v>
      </c>
      <c r="AS538" s="55">
        <v>0</v>
      </c>
      <c r="AT538" s="55">
        <v>0</v>
      </c>
      <c r="AU538" s="55">
        <v>0</v>
      </c>
      <c r="AV538" s="55">
        <v>0</v>
      </c>
      <c r="AW538" s="55">
        <v>0</v>
      </c>
      <c r="AX538" s="55">
        <v>0</v>
      </c>
      <c r="AZ538" s="29"/>
    </row>
    <row r="539" spans="2:52" ht="12.75" hidden="1" customHeight="1" x14ac:dyDescent="0.2">
      <c r="B539" s="16" t="s">
        <v>273</v>
      </c>
      <c r="C539" s="16" t="s">
        <v>343</v>
      </c>
      <c r="D539" s="16" t="s">
        <v>34</v>
      </c>
      <c r="E539" s="16"/>
      <c r="F539" s="53">
        <v>448571.75567185797</v>
      </c>
      <c r="G539" s="54">
        <v>9.2005772525187801</v>
      </c>
      <c r="H539" s="54">
        <v>1.57498252914381</v>
      </c>
      <c r="I539" s="54">
        <v>0.42115239342642502</v>
      </c>
      <c r="J539" s="54">
        <v>12.811294598776501</v>
      </c>
      <c r="K539" s="54">
        <v>1.29528925946282</v>
      </c>
      <c r="L539" s="54">
        <v>71.1731317289793</v>
      </c>
      <c r="M539" s="54">
        <v>3.5235723992179699</v>
      </c>
      <c r="N539" s="12"/>
      <c r="O539" s="53">
        <v>8570.4215412139893</v>
      </c>
      <c r="P539" s="53">
        <v>65687.374799013094</v>
      </c>
      <c r="Q539" s="53">
        <v>18976.581345379302</v>
      </c>
      <c r="R539" s="53">
        <v>183194.73989200499</v>
      </c>
      <c r="S539" s="53">
        <v>13649.120869636499</v>
      </c>
      <c r="T539" s="53">
        <v>79576.998059570702</v>
      </c>
      <c r="U539" s="53">
        <v>38348.135902047099</v>
      </c>
      <c r="V539" s="53">
        <v>8658.0642257332802</v>
      </c>
      <c r="W539" s="53">
        <v>0</v>
      </c>
      <c r="X539" s="53">
        <v>31910.3190372586</v>
      </c>
      <c r="Y539" s="12"/>
      <c r="Z539" s="55">
        <v>0</v>
      </c>
      <c r="AA539" s="55">
        <v>0</v>
      </c>
      <c r="AB539" s="55">
        <v>0</v>
      </c>
      <c r="AC539" s="55">
        <v>0.59909820000000003</v>
      </c>
      <c r="AD539" s="55">
        <v>0.22088630000000001</v>
      </c>
      <c r="AE539" s="55">
        <v>0</v>
      </c>
      <c r="AF539" s="55">
        <v>0</v>
      </c>
      <c r="AG539" s="55">
        <v>0</v>
      </c>
      <c r="AH539" s="55">
        <v>0</v>
      </c>
      <c r="AI539" s="55">
        <v>0</v>
      </c>
      <c r="AJ539" s="55">
        <v>0</v>
      </c>
      <c r="AK539" s="55">
        <v>0.18001549999999999</v>
      </c>
      <c r="AL539" s="12"/>
      <c r="AM539" s="55">
        <v>0</v>
      </c>
      <c r="AN539" s="55">
        <v>0</v>
      </c>
      <c r="AO539" s="55">
        <v>0</v>
      </c>
      <c r="AP539" s="55">
        <v>0.20372270000000001</v>
      </c>
      <c r="AQ539" s="55">
        <v>0.67335469999999997</v>
      </c>
      <c r="AR539" s="55">
        <v>0</v>
      </c>
      <c r="AS539" s="55">
        <v>0</v>
      </c>
      <c r="AT539" s="55">
        <v>0</v>
      </c>
      <c r="AU539" s="55">
        <v>0</v>
      </c>
      <c r="AV539" s="55">
        <v>0</v>
      </c>
      <c r="AW539" s="55">
        <v>0.12292260000000001</v>
      </c>
      <c r="AX539" s="55">
        <v>0</v>
      </c>
      <c r="AZ539" s="29"/>
    </row>
    <row r="540" spans="2:52" ht="12.75" hidden="1" customHeight="1" x14ac:dyDescent="0.2">
      <c r="B540" s="16" t="s">
        <v>274</v>
      </c>
      <c r="C540" s="16" t="s">
        <v>345</v>
      </c>
      <c r="D540" s="16" t="s">
        <v>33</v>
      </c>
      <c r="E540" s="16"/>
      <c r="F540" s="53">
        <v>12289.673711597899</v>
      </c>
      <c r="G540" s="54">
        <v>2.7244357033597466</v>
      </c>
      <c r="H540" s="54">
        <v>7.6412408597574899</v>
      </c>
      <c r="I540" s="54">
        <v>31.071849740513699</v>
      </c>
      <c r="J540" s="54">
        <v>26.087165682747401</v>
      </c>
      <c r="K540" s="54">
        <v>0.35021488670996798</v>
      </c>
      <c r="L540" s="54">
        <v>0.64017203412539303</v>
      </c>
      <c r="M540" s="54">
        <v>8.6002565524927093</v>
      </c>
      <c r="N540" s="12"/>
      <c r="O540" s="53">
        <v>428.55213493108698</v>
      </c>
      <c r="P540" s="53">
        <v>29.884572446346201</v>
      </c>
      <c r="Q540" s="53">
        <v>5436.2750753760301</v>
      </c>
      <c r="R540" s="53">
        <v>414.515530705451</v>
      </c>
      <c r="S540" s="53">
        <v>2089.7622109651502</v>
      </c>
      <c r="T540" s="53">
        <v>557.90114325284901</v>
      </c>
      <c r="U540" s="53">
        <v>3192.54171097278</v>
      </c>
      <c r="V540" s="53">
        <v>135.27707076072599</v>
      </c>
      <c r="W540" s="53">
        <v>4.9642621874809203</v>
      </c>
      <c r="X540" s="53">
        <v>0</v>
      </c>
      <c r="Y540" s="12"/>
      <c r="Z540" s="55">
        <v>0</v>
      </c>
      <c r="AA540" s="55">
        <v>0</v>
      </c>
      <c r="AB540" s="55">
        <v>0</v>
      </c>
      <c r="AC540" s="55">
        <v>0</v>
      </c>
      <c r="AD540" s="55">
        <v>0</v>
      </c>
      <c r="AE540" s="55">
        <v>0</v>
      </c>
      <c r="AF540" s="55">
        <v>0</v>
      </c>
      <c r="AG540" s="55">
        <v>0</v>
      </c>
      <c r="AH540" s="55">
        <v>0</v>
      </c>
      <c r="AI540" s="55">
        <v>0</v>
      </c>
      <c r="AJ540" s="55">
        <v>0</v>
      </c>
      <c r="AK540" s="55">
        <v>0</v>
      </c>
      <c r="AL540" s="12"/>
      <c r="AM540" s="55">
        <v>0</v>
      </c>
      <c r="AN540" s="55">
        <v>0</v>
      </c>
      <c r="AO540" s="55">
        <v>0</v>
      </c>
      <c r="AP540" s="55">
        <v>0</v>
      </c>
      <c r="AQ540" s="55">
        <v>0</v>
      </c>
      <c r="AR540" s="55">
        <v>0</v>
      </c>
      <c r="AS540" s="55">
        <v>0</v>
      </c>
      <c r="AT540" s="55">
        <v>0</v>
      </c>
      <c r="AU540" s="55">
        <v>0</v>
      </c>
      <c r="AV540" s="55">
        <v>0</v>
      </c>
      <c r="AW540" s="55">
        <v>0</v>
      </c>
      <c r="AX540" s="55">
        <v>0</v>
      </c>
      <c r="AZ540" s="29"/>
    </row>
    <row r="541" spans="2:52" ht="12.75" hidden="1" customHeight="1" x14ac:dyDescent="0.2">
      <c r="B541" s="16" t="s">
        <v>275</v>
      </c>
      <c r="C541" s="16" t="s">
        <v>341</v>
      </c>
      <c r="D541" s="16" t="s">
        <v>37</v>
      </c>
      <c r="E541" s="16"/>
      <c r="F541" s="53">
        <v>917979.44262099196</v>
      </c>
      <c r="G541" s="54">
        <v>0.61178462308144399</v>
      </c>
      <c r="H541" s="54">
        <v>4.0259721962396098</v>
      </c>
      <c r="I541" s="54">
        <v>53.421045924154797</v>
      </c>
      <c r="J541" s="54">
        <v>39.115541115833501</v>
      </c>
      <c r="K541" s="54">
        <v>0.58228691472291205</v>
      </c>
      <c r="L541" s="54">
        <v>0.102191815641842</v>
      </c>
      <c r="M541" s="54">
        <v>1.3495869292287599</v>
      </c>
      <c r="N541" s="12"/>
      <c r="O541" s="53">
        <v>49597.551453590298</v>
      </c>
      <c r="P541" s="53">
        <v>180143.327697634</v>
      </c>
      <c r="Q541" s="53">
        <v>104867.18087881801</v>
      </c>
      <c r="R541" s="53">
        <v>182821.894646525</v>
      </c>
      <c r="S541" s="53">
        <v>33074.026518106402</v>
      </c>
      <c r="T541" s="53">
        <v>126889.211628675</v>
      </c>
      <c r="U541" s="53">
        <v>229041.83021169901</v>
      </c>
      <c r="V541" s="53">
        <v>5019.8020281791596</v>
      </c>
      <c r="W541" s="53">
        <v>13.5223652124404</v>
      </c>
      <c r="X541" s="53">
        <v>6511.0951925516101</v>
      </c>
      <c r="Y541" s="12"/>
      <c r="Z541" s="55">
        <v>9.5343700000000003E-2</v>
      </c>
      <c r="AA541" s="55">
        <v>3.3260000000000001E-4</v>
      </c>
      <c r="AB541" s="55">
        <v>0.75726159999999998</v>
      </c>
      <c r="AC541" s="55">
        <v>0.1</v>
      </c>
      <c r="AD541" s="55">
        <v>7.816E-3</v>
      </c>
      <c r="AE541" s="55">
        <v>0</v>
      </c>
      <c r="AF541" s="55">
        <v>0</v>
      </c>
      <c r="AG541" s="55">
        <v>0</v>
      </c>
      <c r="AH541" s="55">
        <v>0</v>
      </c>
      <c r="AI541" s="55">
        <v>0</v>
      </c>
      <c r="AJ541" s="55">
        <v>0</v>
      </c>
      <c r="AK541" s="55">
        <v>3.9246099999999999E-2</v>
      </c>
      <c r="AL541" s="12"/>
      <c r="AM541" s="55">
        <v>0.1123731</v>
      </c>
      <c r="AN541" s="55">
        <v>4.125E-4</v>
      </c>
      <c r="AO541" s="55">
        <v>0.68944749999999999</v>
      </c>
      <c r="AP541" s="55">
        <v>0.1196887</v>
      </c>
      <c r="AQ541" s="55">
        <v>3.424E-2</v>
      </c>
      <c r="AR541" s="55">
        <v>0</v>
      </c>
      <c r="AS541" s="55">
        <v>0</v>
      </c>
      <c r="AT541" s="55">
        <v>0</v>
      </c>
      <c r="AU541" s="55">
        <v>0</v>
      </c>
      <c r="AV541" s="55">
        <v>0</v>
      </c>
      <c r="AW541" s="55">
        <v>4.3838200000000001E-2</v>
      </c>
      <c r="AX541" s="55">
        <v>0</v>
      </c>
      <c r="AZ541" s="29"/>
    </row>
    <row r="542" spans="2:52" ht="12.75" hidden="1" customHeight="1" x14ac:dyDescent="0.2">
      <c r="B542" s="16" t="s">
        <v>276</v>
      </c>
      <c r="C542" s="16" t="s">
        <v>351</v>
      </c>
      <c r="D542" s="16" t="s">
        <v>35</v>
      </c>
      <c r="E542" s="16"/>
      <c r="F542" s="53">
        <v>329158.94106626499</v>
      </c>
      <c r="G542" s="54">
        <v>8.7624242204961593</v>
      </c>
      <c r="H542" s="54">
        <v>17.537657455877099</v>
      </c>
      <c r="I542" s="54">
        <v>35.418536320053498</v>
      </c>
      <c r="J542" s="54">
        <v>30.873212749610101</v>
      </c>
      <c r="K542" s="54">
        <v>4.8986534354597104</v>
      </c>
      <c r="L542" s="54">
        <v>3.03331484200135E-2</v>
      </c>
      <c r="M542" s="54">
        <v>0.93486745037637298</v>
      </c>
      <c r="N542" s="12"/>
      <c r="O542" s="53">
        <v>43948.147971451202</v>
      </c>
      <c r="P542" s="53">
        <v>13542.5666258335</v>
      </c>
      <c r="Q542" s="53">
        <v>71226.8289140462</v>
      </c>
      <c r="R542" s="53">
        <v>23173.678061723698</v>
      </c>
      <c r="S542" s="53">
        <v>90944.417314231396</v>
      </c>
      <c r="T542" s="53">
        <v>22955.176769137299</v>
      </c>
      <c r="U542" s="53">
        <v>44392.3822386264</v>
      </c>
      <c r="V542" s="53">
        <v>18909.071305751801</v>
      </c>
      <c r="W542" s="53">
        <v>66.671865463256793</v>
      </c>
      <c r="X542" s="53">
        <v>0</v>
      </c>
      <c r="Y542" s="12"/>
      <c r="Z542" s="55">
        <v>3.5693999999999999E-3</v>
      </c>
      <c r="AA542" s="55">
        <v>0.11837739999999999</v>
      </c>
      <c r="AB542" s="55">
        <v>0.42292590000000002</v>
      </c>
      <c r="AC542" s="55">
        <v>0</v>
      </c>
      <c r="AD542" s="55">
        <v>0</v>
      </c>
      <c r="AE542" s="55">
        <v>0</v>
      </c>
      <c r="AF542" s="55">
        <v>0</v>
      </c>
      <c r="AG542" s="55">
        <v>0.45512720000000001</v>
      </c>
      <c r="AH542" s="55">
        <v>0</v>
      </c>
      <c r="AI542" s="55">
        <v>0</v>
      </c>
      <c r="AJ542" s="55">
        <v>0</v>
      </c>
      <c r="AK542" s="55">
        <v>0</v>
      </c>
      <c r="AL542" s="12"/>
      <c r="AM542" s="55">
        <v>1.0564999999999999E-3</v>
      </c>
      <c r="AN542" s="55">
        <v>0.14034940000000001</v>
      </c>
      <c r="AO542" s="55">
        <v>0.3731004</v>
      </c>
      <c r="AP542" s="55">
        <v>0</v>
      </c>
      <c r="AQ542" s="55">
        <v>0</v>
      </c>
      <c r="AR542" s="55">
        <v>0</v>
      </c>
      <c r="AS542" s="55">
        <v>0</v>
      </c>
      <c r="AT542" s="55">
        <v>0.48549369999999997</v>
      </c>
      <c r="AU542" s="55">
        <v>0</v>
      </c>
      <c r="AV542" s="55">
        <v>0</v>
      </c>
      <c r="AW542" s="55">
        <v>0</v>
      </c>
      <c r="AX542" s="55">
        <v>0</v>
      </c>
      <c r="AZ542" s="29"/>
    </row>
    <row r="543" spans="2:52" ht="12.75" hidden="1" customHeight="1" x14ac:dyDescent="0.2">
      <c r="B543" s="16" t="s">
        <v>277</v>
      </c>
      <c r="C543" s="16" t="s">
        <v>347</v>
      </c>
      <c r="D543" s="16" t="s">
        <v>36</v>
      </c>
      <c r="E543" s="16"/>
      <c r="F543" s="53">
        <v>455889.26611208898</v>
      </c>
      <c r="G543" s="54">
        <v>0.85445892724461103</v>
      </c>
      <c r="H543" s="54">
        <v>4.7031024070574299E-10</v>
      </c>
      <c r="I543" s="54">
        <v>0.344117766040412</v>
      </c>
      <c r="J543" s="54">
        <v>1.3674112941154699</v>
      </c>
      <c r="K543" s="54">
        <v>1.0346001273894501</v>
      </c>
      <c r="L543" s="54">
        <v>95.285828657849507</v>
      </c>
      <c r="M543" s="54">
        <v>0.300441219705542</v>
      </c>
      <c r="N543" s="12"/>
      <c r="O543" s="53">
        <v>92.493101000785799</v>
      </c>
      <c r="P543" s="53">
        <v>5980.5664297938301</v>
      </c>
      <c r="Q543" s="53">
        <v>135797.541392385</v>
      </c>
      <c r="R543" s="53">
        <v>20068.2679044008</v>
      </c>
      <c r="S543" s="53">
        <v>90970.062562584804</v>
      </c>
      <c r="T543" s="53">
        <v>52693.334481775702</v>
      </c>
      <c r="U543" s="53">
        <v>105128.176118075</v>
      </c>
      <c r="V543" s="53">
        <v>45148.055420160199</v>
      </c>
      <c r="W543" s="53">
        <v>10.768701910972499</v>
      </c>
      <c r="X543" s="53">
        <v>0</v>
      </c>
      <c r="Y543" s="12"/>
      <c r="Z543" s="55">
        <v>0</v>
      </c>
      <c r="AA543" s="55">
        <v>0</v>
      </c>
      <c r="AB543" s="55">
        <v>0</v>
      </c>
      <c r="AC543" s="55">
        <v>0</v>
      </c>
      <c r="AD543" s="55">
        <v>5.2415200000000002E-2</v>
      </c>
      <c r="AE543" s="55">
        <v>0</v>
      </c>
      <c r="AF543" s="55">
        <v>0</v>
      </c>
      <c r="AG543" s="55">
        <v>0</v>
      </c>
      <c r="AH543" s="55">
        <v>0</v>
      </c>
      <c r="AI543" s="55">
        <v>0</v>
      </c>
      <c r="AJ543" s="55">
        <v>0</v>
      </c>
      <c r="AK543" s="55">
        <v>0.9475848</v>
      </c>
      <c r="AL543" s="12"/>
      <c r="AM543" s="55">
        <v>0</v>
      </c>
      <c r="AN543" s="55">
        <v>0</v>
      </c>
      <c r="AO543" s="55">
        <v>0</v>
      </c>
      <c r="AP543" s="55">
        <v>0</v>
      </c>
      <c r="AQ543" s="55">
        <v>0.863429</v>
      </c>
      <c r="AR543" s="55">
        <v>0</v>
      </c>
      <c r="AS543" s="55">
        <v>0</v>
      </c>
      <c r="AT543" s="55">
        <v>0</v>
      </c>
      <c r="AU543" s="55">
        <v>0</v>
      </c>
      <c r="AV543" s="55">
        <v>0</v>
      </c>
      <c r="AW543" s="55">
        <v>0.136571</v>
      </c>
      <c r="AX543" s="55">
        <v>0</v>
      </c>
    </row>
    <row r="544" spans="2:52" ht="12.75" hidden="1" customHeight="1" x14ac:dyDescent="0.2">
      <c r="B544" s="16" t="s">
        <v>278</v>
      </c>
      <c r="C544" s="16" t="s">
        <v>348</v>
      </c>
      <c r="D544" s="16" t="s">
        <v>36</v>
      </c>
      <c r="E544" s="16"/>
      <c r="F544" s="53">
        <v>755087.60492837406</v>
      </c>
      <c r="G544" s="54">
        <v>0.20514084255739401</v>
      </c>
      <c r="H544" s="54">
        <v>6.8547866664675103</v>
      </c>
      <c r="I544" s="54">
        <v>41.349370021135996</v>
      </c>
      <c r="J544" s="54">
        <v>49.028097876172801</v>
      </c>
      <c r="K544" s="54">
        <v>0.71441013574172296</v>
      </c>
      <c r="L544" s="54">
        <v>3.7442395103317802E-3</v>
      </c>
      <c r="M544" s="54">
        <v>1.84445020150379</v>
      </c>
      <c r="N544" s="12"/>
      <c r="O544" s="53">
        <v>2455.6292195320102</v>
      </c>
      <c r="P544" s="53">
        <v>49574.4826393127</v>
      </c>
      <c r="Q544" s="53">
        <v>71463.437804520101</v>
      </c>
      <c r="R544" s="53">
        <v>192052.18210566</v>
      </c>
      <c r="S544" s="53">
        <v>8305.7571992874091</v>
      </c>
      <c r="T544" s="53">
        <v>179693.38692998799</v>
      </c>
      <c r="U544" s="53">
        <v>239731.20527374701</v>
      </c>
      <c r="V544" s="53">
        <v>511.39326858520502</v>
      </c>
      <c r="W544" s="53">
        <v>0</v>
      </c>
      <c r="X544" s="53">
        <v>11300.13048774</v>
      </c>
      <c r="Y544" s="12"/>
      <c r="Z544" s="55">
        <v>0</v>
      </c>
      <c r="AA544" s="55">
        <v>0</v>
      </c>
      <c r="AB544" s="55">
        <v>1.57162E-2</v>
      </c>
      <c r="AC544" s="55">
        <v>0.21800169999999999</v>
      </c>
      <c r="AD544" s="55">
        <v>0</v>
      </c>
      <c r="AE544" s="55">
        <v>0</v>
      </c>
      <c r="AF544" s="55">
        <v>0</v>
      </c>
      <c r="AG544" s="55">
        <v>0.76628200000000002</v>
      </c>
      <c r="AH544" s="55">
        <v>0</v>
      </c>
      <c r="AI544" s="55">
        <v>0</v>
      </c>
      <c r="AJ544" s="55">
        <v>0</v>
      </c>
      <c r="AK544" s="55">
        <v>0</v>
      </c>
      <c r="AL544" s="12"/>
      <c r="AM544" s="55">
        <v>0</v>
      </c>
      <c r="AN544" s="55">
        <v>0</v>
      </c>
      <c r="AO544" s="55">
        <v>2.3961300000000001E-2</v>
      </c>
      <c r="AP544" s="55">
        <v>0.13637260000000001</v>
      </c>
      <c r="AQ544" s="55">
        <v>0</v>
      </c>
      <c r="AR544" s="55">
        <v>0</v>
      </c>
      <c r="AS544" s="55">
        <v>0</v>
      </c>
      <c r="AT544" s="55">
        <v>0.83966609999999997</v>
      </c>
      <c r="AU544" s="55">
        <v>0</v>
      </c>
      <c r="AV544" s="55">
        <v>0</v>
      </c>
      <c r="AW544" s="55">
        <v>0</v>
      </c>
      <c r="AX544" s="55">
        <v>0</v>
      </c>
    </row>
    <row r="545" spans="1:50" ht="12.75" hidden="1" customHeight="1" x14ac:dyDescent="0.2">
      <c r="B545" s="16" t="s">
        <v>279</v>
      </c>
      <c r="C545" s="16" t="s">
        <v>346</v>
      </c>
      <c r="D545" s="16" t="s">
        <v>36</v>
      </c>
      <c r="E545" s="16"/>
      <c r="F545" s="53">
        <v>392453.39593285299</v>
      </c>
      <c r="G545" s="54">
        <v>0.44289017954625698</v>
      </c>
      <c r="H545" s="54">
        <v>11.874301903538599</v>
      </c>
      <c r="I545" s="54">
        <v>31.243181237874499</v>
      </c>
      <c r="J545" s="54">
        <v>54.1846933168326</v>
      </c>
      <c r="K545" s="54">
        <v>1.4568295641907301</v>
      </c>
      <c r="L545" s="54">
        <v>7.7327858124576404E-2</v>
      </c>
      <c r="M545" s="54">
        <v>0.72077593191350398</v>
      </c>
      <c r="N545" s="12"/>
      <c r="O545" s="53">
        <v>86.140023708343506</v>
      </c>
      <c r="P545" s="53">
        <v>23384.632259726499</v>
      </c>
      <c r="Q545" s="53">
        <v>110969.082822084</v>
      </c>
      <c r="R545" s="53">
        <v>39788.033399522297</v>
      </c>
      <c r="S545" s="53">
        <v>30713.9902469515</v>
      </c>
      <c r="T545" s="53">
        <v>49068.637655615799</v>
      </c>
      <c r="U545" s="53">
        <v>129300.691586673</v>
      </c>
      <c r="V545" s="53">
        <v>5489.8331732749903</v>
      </c>
      <c r="W545" s="53">
        <v>0</v>
      </c>
      <c r="X545" s="53">
        <v>3652.3547652959801</v>
      </c>
      <c r="Y545" s="12"/>
      <c r="Z545" s="55">
        <v>0</v>
      </c>
      <c r="AA545" s="55">
        <v>0</v>
      </c>
      <c r="AB545" s="55">
        <v>0</v>
      </c>
      <c r="AC545" s="55">
        <v>0.51751530000000001</v>
      </c>
      <c r="AD545" s="55">
        <v>0</v>
      </c>
      <c r="AE545" s="55">
        <v>0</v>
      </c>
      <c r="AF545" s="55">
        <v>0</v>
      </c>
      <c r="AG545" s="55">
        <v>0.48248469999999999</v>
      </c>
      <c r="AH545" s="55">
        <v>0</v>
      </c>
      <c r="AI545" s="55">
        <v>0</v>
      </c>
      <c r="AJ545" s="55">
        <v>0</v>
      </c>
      <c r="AK545" s="55">
        <v>0</v>
      </c>
      <c r="AL545" s="12"/>
      <c r="AM545" s="55">
        <v>0</v>
      </c>
      <c r="AN545" s="55">
        <v>0</v>
      </c>
      <c r="AO545" s="55">
        <v>0</v>
      </c>
      <c r="AP545" s="55">
        <v>0.56150920000000004</v>
      </c>
      <c r="AQ545" s="55">
        <v>0</v>
      </c>
      <c r="AR545" s="55">
        <v>0</v>
      </c>
      <c r="AS545" s="55">
        <v>0</v>
      </c>
      <c r="AT545" s="55">
        <v>0.43849080000000001</v>
      </c>
      <c r="AU545" s="55">
        <v>0</v>
      </c>
      <c r="AV545" s="55">
        <v>0</v>
      </c>
      <c r="AW545" s="55">
        <v>0</v>
      </c>
      <c r="AX545" s="55">
        <v>0</v>
      </c>
    </row>
    <row r="546" spans="1:50" ht="12.75" hidden="1" customHeight="1" x14ac:dyDescent="0.2">
      <c r="B546" s="16" t="s">
        <v>280</v>
      </c>
      <c r="C546" s="16" t="s">
        <v>349</v>
      </c>
      <c r="D546" s="16" t="s">
        <v>36</v>
      </c>
      <c r="E546" s="16"/>
      <c r="F546" s="53">
        <v>1861975.7303199701</v>
      </c>
      <c r="G546" s="54">
        <v>0.99846549096436399</v>
      </c>
      <c r="H546" s="54">
        <v>6.1203675823458097</v>
      </c>
      <c r="I546" s="54">
        <v>0.65683843975188205</v>
      </c>
      <c r="J546" s="54">
        <v>27.906919237843201</v>
      </c>
      <c r="K546" s="54">
        <v>0.56278619289894805</v>
      </c>
      <c r="L546" s="54">
        <v>63.442161505405899</v>
      </c>
      <c r="M546" s="54">
        <v>0.240746018728103</v>
      </c>
      <c r="N546" s="12"/>
      <c r="O546" s="53">
        <v>21068.2675358653</v>
      </c>
      <c r="P546" s="53">
        <v>195451.214438378</v>
      </c>
      <c r="Q546" s="53">
        <v>118870.51655972</v>
      </c>
      <c r="R546" s="53">
        <v>415787.72477549303</v>
      </c>
      <c r="S546" s="53">
        <v>27614.237828552701</v>
      </c>
      <c r="T546" s="53">
        <v>654229.73286169698</v>
      </c>
      <c r="U546" s="53">
        <v>421386.72558212199</v>
      </c>
      <c r="V546" s="53">
        <v>5926.1111323833402</v>
      </c>
      <c r="W546" s="53">
        <v>22.291146814823101</v>
      </c>
      <c r="X546" s="53">
        <v>1618.9084589481299</v>
      </c>
      <c r="Y546" s="12"/>
      <c r="Z546" s="55">
        <v>0</v>
      </c>
      <c r="AA546" s="55">
        <v>0</v>
      </c>
      <c r="AB546" s="55">
        <v>0.32926290000000003</v>
      </c>
      <c r="AC546" s="55">
        <v>0.33249529999999999</v>
      </c>
      <c r="AD546" s="55">
        <v>0.29951610000000001</v>
      </c>
      <c r="AE546" s="55">
        <v>0</v>
      </c>
      <c r="AF546" s="55">
        <v>0</v>
      </c>
      <c r="AG546" s="55">
        <v>0</v>
      </c>
      <c r="AH546" s="55">
        <v>0</v>
      </c>
      <c r="AI546" s="55">
        <v>0</v>
      </c>
      <c r="AJ546" s="55">
        <v>0</v>
      </c>
      <c r="AK546" s="55">
        <v>3.8725700000000002E-2</v>
      </c>
      <c r="AL546" s="12"/>
      <c r="AM546" s="55">
        <v>0</v>
      </c>
      <c r="AN546" s="55">
        <v>0</v>
      </c>
      <c r="AO546" s="55">
        <v>0.21892059999999999</v>
      </c>
      <c r="AP546" s="55">
        <v>0.20668210000000001</v>
      </c>
      <c r="AQ546" s="55">
        <v>0.55226390000000003</v>
      </c>
      <c r="AR546" s="55">
        <v>0</v>
      </c>
      <c r="AS546" s="55">
        <v>0</v>
      </c>
      <c r="AT546" s="55">
        <v>0</v>
      </c>
      <c r="AU546" s="55">
        <v>0</v>
      </c>
      <c r="AV546" s="55">
        <v>0</v>
      </c>
      <c r="AW546" s="55">
        <v>2.2133400000000001E-2</v>
      </c>
      <c r="AX546" s="55">
        <v>0</v>
      </c>
    </row>
    <row r="547" spans="1:50" ht="12.75" hidden="1" customHeight="1" x14ac:dyDescent="0.2">
      <c r="B547" s="16" t="s">
        <v>281</v>
      </c>
      <c r="C547" s="16" t="s">
        <v>349</v>
      </c>
      <c r="D547" s="16" t="s">
        <v>36</v>
      </c>
      <c r="E547" s="16"/>
      <c r="F547" s="53">
        <v>633895.594809114</v>
      </c>
      <c r="G547" s="54">
        <v>1.2239544129950699E-2</v>
      </c>
      <c r="H547" s="54">
        <v>5.7523289918216696</v>
      </c>
      <c r="I547" s="54">
        <v>14.616176907586</v>
      </c>
      <c r="J547" s="54">
        <v>79.099401426024201</v>
      </c>
      <c r="K547" s="54">
        <v>0.51339493966746996</v>
      </c>
      <c r="L547" s="54">
        <v>0</v>
      </c>
      <c r="M547" s="54">
        <v>6.4581865774385704E-3</v>
      </c>
      <c r="N547" s="12"/>
      <c r="O547" s="53">
        <v>20067.452057242299</v>
      </c>
      <c r="P547" s="53">
        <v>176722.79585969399</v>
      </c>
      <c r="Q547" s="53">
        <v>12851.1830497384</v>
      </c>
      <c r="R547" s="53">
        <v>231137.877138435</v>
      </c>
      <c r="S547" s="53">
        <v>3267.55518531799</v>
      </c>
      <c r="T547" s="53">
        <v>85699.853369831995</v>
      </c>
      <c r="U547" s="53">
        <v>102181.83116132001</v>
      </c>
      <c r="V547" s="53">
        <v>1117.6974544525101</v>
      </c>
      <c r="W547" s="53">
        <v>0</v>
      </c>
      <c r="X547" s="53">
        <v>849.34953308105401</v>
      </c>
      <c r="Y547" s="12"/>
      <c r="Z547" s="55">
        <v>0</v>
      </c>
      <c r="AA547" s="55">
        <v>0</v>
      </c>
      <c r="AB547" s="55">
        <v>0.32926290000000003</v>
      </c>
      <c r="AC547" s="55">
        <v>0.33249529999999999</v>
      </c>
      <c r="AD547" s="55">
        <v>0.29951610000000001</v>
      </c>
      <c r="AE547" s="55">
        <v>0</v>
      </c>
      <c r="AF547" s="55">
        <v>0</v>
      </c>
      <c r="AG547" s="55">
        <v>0</v>
      </c>
      <c r="AH547" s="55">
        <v>0</v>
      </c>
      <c r="AI547" s="55">
        <v>0</v>
      </c>
      <c r="AJ547" s="55">
        <v>0</v>
      </c>
      <c r="AK547" s="55">
        <v>3.8725700000000002E-2</v>
      </c>
      <c r="AL547" s="12"/>
      <c r="AM547" s="55">
        <v>0</v>
      </c>
      <c r="AN547" s="55">
        <v>0</v>
      </c>
      <c r="AO547" s="55">
        <v>0.21892059999999999</v>
      </c>
      <c r="AP547" s="55">
        <v>0.20668210000000001</v>
      </c>
      <c r="AQ547" s="55">
        <v>0.55226390000000003</v>
      </c>
      <c r="AR547" s="55">
        <v>0</v>
      </c>
      <c r="AS547" s="55">
        <v>0</v>
      </c>
      <c r="AT547" s="55">
        <v>0</v>
      </c>
      <c r="AU547" s="55">
        <v>0</v>
      </c>
      <c r="AV547" s="55">
        <v>0</v>
      </c>
      <c r="AW547" s="55">
        <v>2.2133400000000001E-2</v>
      </c>
      <c r="AX547" s="55">
        <v>0</v>
      </c>
    </row>
    <row r="548" spans="1:50" ht="12.75" hidden="1" customHeight="1" x14ac:dyDescent="0.2">
      <c r="B548" s="16" t="s">
        <v>282</v>
      </c>
      <c r="C548" s="16" t="s">
        <v>335</v>
      </c>
      <c r="D548" s="16" t="s">
        <v>34</v>
      </c>
      <c r="E548" s="16"/>
      <c r="F548" s="53">
        <v>13739.7760490775</v>
      </c>
      <c r="G548" s="54">
        <v>0.29757577910778699</v>
      </c>
      <c r="H548" s="54">
        <v>27.5822948114002</v>
      </c>
      <c r="I548" s="54">
        <v>32.082775582849202</v>
      </c>
      <c r="J548" s="54">
        <v>35.384254743305497</v>
      </c>
      <c r="K548" s="54">
        <v>1.34043699855529</v>
      </c>
      <c r="L548" s="54">
        <v>0</v>
      </c>
      <c r="M548" s="54">
        <v>2.1155587959081399</v>
      </c>
      <c r="N548" s="12"/>
      <c r="O548" s="53">
        <v>15.3253078460693</v>
      </c>
      <c r="P548" s="53">
        <v>14.690943121909999</v>
      </c>
      <c r="Q548" s="53">
        <v>5246.7050676941799</v>
      </c>
      <c r="R548" s="53">
        <v>190.308143615722</v>
      </c>
      <c r="S548" s="53">
        <v>6889.7778253555298</v>
      </c>
      <c r="T548" s="53">
        <v>90.811628341674805</v>
      </c>
      <c r="U548" s="53">
        <v>315.66470909118601</v>
      </c>
      <c r="V548" s="53">
        <v>713.36846733093205</v>
      </c>
      <c r="W548" s="53">
        <v>0</v>
      </c>
      <c r="X548" s="53">
        <v>263.123956680297</v>
      </c>
      <c r="Y548" s="12"/>
      <c r="Z548" s="55">
        <v>0</v>
      </c>
      <c r="AA548" s="55">
        <v>0</v>
      </c>
      <c r="AB548" s="55">
        <v>0</v>
      </c>
      <c r="AC548" s="55">
        <v>0</v>
      </c>
      <c r="AD548" s="55">
        <v>0</v>
      </c>
      <c r="AE548" s="55">
        <v>0.13833989999999999</v>
      </c>
      <c r="AF548" s="55">
        <v>0.86166010000000004</v>
      </c>
      <c r="AG548" s="55">
        <v>0</v>
      </c>
      <c r="AH548" s="55">
        <v>0</v>
      </c>
      <c r="AI548" s="55">
        <v>0</v>
      </c>
      <c r="AJ548" s="55">
        <v>0</v>
      </c>
      <c r="AK548" s="55">
        <v>0</v>
      </c>
      <c r="AL548" s="12"/>
      <c r="AM548" s="55">
        <v>0</v>
      </c>
      <c r="AN548" s="55">
        <v>0</v>
      </c>
      <c r="AO548" s="55">
        <v>0</v>
      </c>
      <c r="AP548" s="55">
        <v>0</v>
      </c>
      <c r="AQ548" s="55">
        <v>0</v>
      </c>
      <c r="AR548" s="55">
        <v>0.13214290000000001</v>
      </c>
      <c r="AS548" s="55">
        <v>0.8678572</v>
      </c>
      <c r="AT548" s="55">
        <v>0</v>
      </c>
      <c r="AU548" s="55">
        <v>0</v>
      </c>
      <c r="AV548" s="55">
        <v>0</v>
      </c>
      <c r="AW548" s="55">
        <v>0</v>
      </c>
      <c r="AX548" s="55">
        <v>0</v>
      </c>
    </row>
    <row r="549" spans="1:50" ht="12.75" hidden="1" customHeight="1" x14ac:dyDescent="0.2">
      <c r="B549" s="16" t="s">
        <v>283</v>
      </c>
      <c r="C549" s="16" t="s">
        <v>335</v>
      </c>
      <c r="D549" s="16" t="s">
        <v>34</v>
      </c>
      <c r="E549" s="16"/>
      <c r="F549" s="53">
        <v>88206.343266010197</v>
      </c>
      <c r="G549" s="54">
        <v>1.82574084155696</v>
      </c>
      <c r="H549" s="54">
        <v>36.144431689782699</v>
      </c>
      <c r="I549" s="54">
        <v>25.809671598099801</v>
      </c>
      <c r="J549" s="54">
        <v>32.724528277013597</v>
      </c>
      <c r="K549" s="54">
        <v>3.4759530492497301</v>
      </c>
      <c r="L549" s="54">
        <v>0</v>
      </c>
      <c r="M549" s="54">
        <v>1.9674541075176698E-2</v>
      </c>
      <c r="N549" s="12"/>
      <c r="O549" s="53">
        <v>0</v>
      </c>
      <c r="P549" s="53">
        <v>8069.03618955612</v>
      </c>
      <c r="Q549" s="53">
        <v>31492.8169269561</v>
      </c>
      <c r="R549" s="53">
        <v>13910.918468952101</v>
      </c>
      <c r="S549" s="53">
        <v>13661.296493768599</v>
      </c>
      <c r="T549" s="53">
        <v>4399.6548461913999</v>
      </c>
      <c r="U549" s="53">
        <v>16092.4183406829</v>
      </c>
      <c r="V549" s="53">
        <v>580.20199990272499</v>
      </c>
      <c r="W549" s="53">
        <v>0</v>
      </c>
      <c r="X549" s="53">
        <v>0</v>
      </c>
      <c r="Y549" s="12"/>
      <c r="Z549" s="55">
        <v>0</v>
      </c>
      <c r="AA549" s="55">
        <v>0</v>
      </c>
      <c r="AB549" s="55">
        <v>0</v>
      </c>
      <c r="AC549" s="55">
        <v>0</v>
      </c>
      <c r="AD549" s="55">
        <v>0</v>
      </c>
      <c r="AE549" s="55">
        <v>0.99027430000000005</v>
      </c>
      <c r="AF549" s="55">
        <v>1.8400000000000001E-3</v>
      </c>
      <c r="AG549" s="55">
        <v>0</v>
      </c>
      <c r="AH549" s="55">
        <v>7.8857000000000007E-3</v>
      </c>
      <c r="AI549" s="55">
        <v>0</v>
      </c>
      <c r="AJ549" s="55">
        <v>0</v>
      </c>
      <c r="AK549" s="55">
        <v>0</v>
      </c>
      <c r="AL549" s="12"/>
      <c r="AM549" s="55">
        <v>0</v>
      </c>
      <c r="AN549" s="55">
        <v>0</v>
      </c>
      <c r="AO549" s="55">
        <v>0</v>
      </c>
      <c r="AP549" s="55">
        <v>0</v>
      </c>
      <c r="AQ549" s="55">
        <v>0</v>
      </c>
      <c r="AR549" s="55">
        <v>0.98235629999999996</v>
      </c>
      <c r="AS549" s="55">
        <v>1.4798E-2</v>
      </c>
      <c r="AT549" s="55">
        <v>0</v>
      </c>
      <c r="AU549" s="55">
        <v>0</v>
      </c>
      <c r="AV549" s="55">
        <v>2.8457999999999999E-3</v>
      </c>
      <c r="AW549" s="55">
        <v>0</v>
      </c>
      <c r="AX549" s="55">
        <v>0</v>
      </c>
    </row>
    <row r="550" spans="1:50" ht="12.75" hidden="1" customHeight="1" x14ac:dyDescent="0.2">
      <c r="B550" s="16" t="s">
        <v>284</v>
      </c>
      <c r="C550" s="16" t="s">
        <v>336</v>
      </c>
      <c r="D550" s="16" t="s">
        <v>36</v>
      </c>
      <c r="E550" s="16"/>
      <c r="F550" s="53">
        <v>983656.98506086995</v>
      </c>
      <c r="G550" s="54">
        <v>3.4291824575468199</v>
      </c>
      <c r="H550" s="54">
        <v>5.3120293997406497E-3</v>
      </c>
      <c r="I550" s="54">
        <v>8.9455173996313506E-3</v>
      </c>
      <c r="J550" s="54">
        <v>0.25187369831246198</v>
      </c>
      <c r="K550" s="54">
        <v>0.61372489797388596</v>
      </c>
      <c r="L550" s="54">
        <v>94.255614604297193</v>
      </c>
      <c r="M550" s="54">
        <v>0.89985759242302499</v>
      </c>
      <c r="N550" s="12"/>
      <c r="O550" s="53">
        <v>38744.456801891298</v>
      </c>
      <c r="P550" s="53">
        <v>59357.906687736497</v>
      </c>
      <c r="Q550" s="53">
        <v>114628.103845953</v>
      </c>
      <c r="R550" s="53">
        <v>110309.19280433599</v>
      </c>
      <c r="S550" s="53">
        <v>26954.127004265702</v>
      </c>
      <c r="T550" s="53">
        <v>251709.30738347699</v>
      </c>
      <c r="U550" s="53">
        <v>369800.03125792701</v>
      </c>
      <c r="V550" s="53">
        <v>7963.31812751293</v>
      </c>
      <c r="W550" s="53">
        <v>12.168932020664201</v>
      </c>
      <c r="X550" s="53">
        <v>4178.3722157478296</v>
      </c>
      <c r="Y550" s="12"/>
      <c r="Z550" s="55">
        <v>0</v>
      </c>
      <c r="AA550" s="55">
        <v>0</v>
      </c>
      <c r="AB550" s="55">
        <v>0</v>
      </c>
      <c r="AC550" s="55">
        <v>0</v>
      </c>
      <c r="AD550" s="55">
        <v>1</v>
      </c>
      <c r="AE550" s="55">
        <v>0</v>
      </c>
      <c r="AF550" s="55">
        <v>0</v>
      </c>
      <c r="AG550" s="55">
        <v>0</v>
      </c>
      <c r="AH550" s="55">
        <v>0</v>
      </c>
      <c r="AI550" s="55">
        <v>0</v>
      </c>
      <c r="AJ550" s="55">
        <v>0</v>
      </c>
      <c r="AK550" s="55">
        <v>0</v>
      </c>
      <c r="AL550" s="12"/>
      <c r="AM550" s="55">
        <v>0</v>
      </c>
      <c r="AN550" s="55">
        <v>0</v>
      </c>
      <c r="AO550" s="55">
        <v>0</v>
      </c>
      <c r="AP550" s="55">
        <v>0</v>
      </c>
      <c r="AQ550" s="55">
        <v>1</v>
      </c>
      <c r="AR550" s="55">
        <v>0</v>
      </c>
      <c r="AS550" s="55">
        <v>0</v>
      </c>
      <c r="AT550" s="55">
        <v>0</v>
      </c>
      <c r="AU550" s="55">
        <v>0</v>
      </c>
      <c r="AV550" s="55">
        <v>0</v>
      </c>
      <c r="AW550" s="55">
        <v>0</v>
      </c>
      <c r="AX550" s="55">
        <v>0</v>
      </c>
    </row>
    <row r="551" spans="1:50" hidden="1" x14ac:dyDescent="0.2">
      <c r="A551" s="60"/>
      <c r="B551" s="61"/>
      <c r="C551" s="62"/>
      <c r="D551" s="62"/>
      <c r="E551" s="62"/>
      <c r="F551" s="63"/>
      <c r="G551" s="64" t="s">
        <v>355</v>
      </c>
      <c r="H551" s="63"/>
      <c r="I551" s="63"/>
      <c r="J551" s="63"/>
      <c r="K551" s="63"/>
      <c r="L551" s="63"/>
      <c r="M551" s="63"/>
      <c r="N551" s="61"/>
      <c r="O551" s="63" t="s">
        <v>355</v>
      </c>
      <c r="P551" s="58"/>
      <c r="Q551" s="58"/>
      <c r="R551" s="58"/>
      <c r="S551" s="58"/>
      <c r="T551" s="58"/>
      <c r="U551" s="58"/>
      <c r="V551" s="58"/>
      <c r="W551" s="58"/>
      <c r="X551" s="58"/>
      <c r="Y551" s="61"/>
      <c r="Z551" s="58" t="s">
        <v>356</v>
      </c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61"/>
      <c r="AM551" s="58" t="s">
        <v>356</v>
      </c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</row>
    <row r="552" spans="1:50" hidden="1" x14ac:dyDescent="0.2">
      <c r="A552" s="60"/>
      <c r="B552" s="61"/>
      <c r="C552" s="62"/>
      <c r="D552" s="62"/>
      <c r="E552" s="62"/>
      <c r="F552" s="63"/>
      <c r="G552" s="63" t="s">
        <v>357</v>
      </c>
      <c r="H552" s="63"/>
      <c r="I552" s="63"/>
      <c r="J552" s="63"/>
      <c r="K552" s="63"/>
      <c r="L552" s="63"/>
      <c r="M552" s="63"/>
      <c r="N552" s="61"/>
      <c r="O552" s="63" t="s">
        <v>357</v>
      </c>
      <c r="P552" s="58"/>
      <c r="Q552" s="58"/>
      <c r="R552" s="58"/>
      <c r="S552" s="58"/>
      <c r="T552" s="58"/>
      <c r="U552" s="58"/>
      <c r="V552" s="58"/>
      <c r="W552" s="58"/>
      <c r="X552" s="58"/>
      <c r="Y552" s="61"/>
      <c r="Z552" s="58" t="s">
        <v>358</v>
      </c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61"/>
      <c r="AM552" s="58" t="s">
        <v>358</v>
      </c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</row>
    <row r="553" spans="1:50" hidden="1" x14ac:dyDescent="0.2">
      <c r="A553" s="60"/>
      <c r="B553" s="61"/>
      <c r="C553" s="62"/>
      <c r="D553" s="62"/>
      <c r="E553" s="62"/>
      <c r="F553" s="63"/>
      <c r="G553" s="63"/>
      <c r="H553" s="63"/>
      <c r="I553" s="63"/>
      <c r="J553" s="63"/>
      <c r="K553" s="63"/>
      <c r="L553" s="63"/>
      <c r="M553" s="63"/>
      <c r="N553" s="61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61"/>
      <c r="Z553" s="58" t="s">
        <v>359</v>
      </c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61"/>
      <c r="AM553" s="58" t="s">
        <v>359</v>
      </c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</row>
    <row r="554" spans="1:50" ht="12.75" customHeight="1" x14ac:dyDescent="0.2">
      <c r="N554" s="28"/>
      <c r="O554" s="28"/>
      <c r="Z554" s="58" t="s">
        <v>360</v>
      </c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M554" s="58" t="s">
        <v>360</v>
      </c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</row>
    <row r="555" spans="1:50" x14ac:dyDescent="0.2">
      <c r="N555" s="28"/>
      <c r="O555" s="28"/>
    </row>
    <row r="556" spans="1:50" x14ac:dyDescent="0.2">
      <c r="N556" s="28"/>
      <c r="O556" s="28"/>
    </row>
    <row r="557" spans="1:50" x14ac:dyDescent="0.2">
      <c r="N557" s="28"/>
      <c r="O557" s="28"/>
    </row>
    <row r="558" spans="1:50" x14ac:dyDescent="0.2">
      <c r="N558" s="28"/>
      <c r="O558" s="28"/>
    </row>
    <row r="559" spans="1:50" x14ac:dyDescent="0.2">
      <c r="N559" s="28"/>
      <c r="O559" s="28"/>
    </row>
    <row r="560" spans="1:50" x14ac:dyDescent="0.2">
      <c r="P560" s="29"/>
      <c r="Q560" s="29"/>
    </row>
    <row r="561" spans="16:16" x14ac:dyDescent="0.2">
      <c r="P561" s="29"/>
    </row>
    <row r="562" spans="16:16" x14ac:dyDescent="0.2">
      <c r="P562" s="29"/>
    </row>
    <row r="563" spans="16:16" x14ac:dyDescent="0.2">
      <c r="P563" s="29"/>
    </row>
    <row r="564" spans="16:16" x14ac:dyDescent="0.2">
      <c r="P564" s="29"/>
    </row>
    <row r="565" spans="16:16" x14ac:dyDescent="0.2">
      <c r="P565" s="29"/>
    </row>
    <row r="566" spans="16:16" x14ac:dyDescent="0.2">
      <c r="P566" s="29"/>
    </row>
    <row r="567" spans="16:16" x14ac:dyDescent="0.2">
      <c r="P567" s="29"/>
    </row>
    <row r="568" spans="16:16" x14ac:dyDescent="0.2">
      <c r="P568" s="29"/>
    </row>
    <row r="569" spans="16:16" x14ac:dyDescent="0.2">
      <c r="P569" s="29"/>
    </row>
    <row r="570" spans="16:16" x14ac:dyDescent="0.2">
      <c r="P570" s="29"/>
    </row>
  </sheetData>
  <autoFilter ref="A149:BE348" xr:uid="{00000000-0009-0000-0000-000021000000}"/>
  <mergeCells count="19">
    <mergeCell ref="BA350:BC350"/>
    <mergeCell ref="G351:M351"/>
    <mergeCell ref="O351:X351"/>
    <mergeCell ref="Z351:AK351"/>
    <mergeCell ref="AM351:AX351"/>
    <mergeCell ref="AZ374:BC376"/>
    <mergeCell ref="G147:Z147"/>
    <mergeCell ref="AB147:AE147"/>
    <mergeCell ref="AG147:AL147"/>
    <mergeCell ref="AN147:AP147"/>
    <mergeCell ref="AR147:AT147"/>
    <mergeCell ref="G148:L148"/>
    <mergeCell ref="N148:S148"/>
    <mergeCell ref="E129:U129"/>
    <mergeCell ref="W129:Z129"/>
    <mergeCell ref="AB129:AG129"/>
    <mergeCell ref="AI129:AK129"/>
    <mergeCell ref="E130:J130"/>
    <mergeCell ref="K130:P130"/>
  </mergeCells>
  <dataValidations count="2">
    <dataValidation type="list" allowBlank="1" showInputMessage="1" showErrorMessage="1" sqref="C353:C550" xr:uid="{519701E6-1716-6A4E-9247-D109F467A9D5}">
      <formula1>$AZ$353:$AZ$373</formula1>
    </dataValidation>
    <dataValidation type="list" allowBlank="1" showInputMessage="1" showErrorMessage="1" sqref="D353:D550" xr:uid="{03FE558A-2B33-484E-8321-EDF36190C408}">
      <formula1>$C$132:$C$141</formula1>
    </dataValidation>
  </dataValidations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</vt:lpstr>
      <vt:lpstr>2020</vt:lpstr>
      <vt:lpstr>'2018'!lrlcofaocmb00_Country</vt:lpstr>
      <vt:lpstr>'2020'!lrlcofaocmb00_Country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Denton Gentry</cp:lastModifiedBy>
  <dcterms:created xsi:type="dcterms:W3CDTF">2019-01-23T10:05:38Z</dcterms:created>
  <dcterms:modified xsi:type="dcterms:W3CDTF">2020-04-07T14:09:53Z</dcterms:modified>
</cp:coreProperties>
</file>