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aa_kerenhappukh_student_han_nl/Documents/1. School Documents/Minor - MDD/Period 3/Intro to Math and R/MSR/"/>
    </mc:Choice>
  </mc:AlternateContent>
  <xr:revisionPtr revIDLastSave="59" documentId="11_24C3F913B2AE7885BD15BB68E578A886B1030D85" xr6:coauthVersionLast="47" xr6:coauthVersionMax="47" xr10:uidLastSave="{A5BADCB9-06E2-4495-8CA1-1A0EBB12F858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5" i="1"/>
  <c r="N16" i="1"/>
  <c r="N17" i="1"/>
  <c r="N18" i="1"/>
  <c r="N19" i="1"/>
  <c r="N20" i="1"/>
  <c r="N21" i="1"/>
  <c r="N22" i="1"/>
  <c r="N12" i="1"/>
  <c r="M12" i="1"/>
  <c r="M27" i="1" s="1"/>
  <c r="M13" i="1"/>
  <c r="M14" i="1"/>
  <c r="M15" i="1"/>
  <c r="M16" i="1"/>
  <c r="M17" i="1"/>
  <c r="M18" i="1"/>
  <c r="M19" i="1"/>
  <c r="M20" i="1"/>
  <c r="M21" i="1"/>
  <c r="M22" i="1"/>
  <c r="U12" i="1"/>
  <c r="U16" i="1"/>
  <c r="J3" i="1"/>
  <c r="H8" i="1"/>
  <c r="G8" i="1"/>
  <c r="F8" i="1"/>
  <c r="E8" i="1"/>
  <c r="D8" i="1"/>
  <c r="C6" i="1" l="1"/>
  <c r="C8" i="1" l="1"/>
  <c r="L20" i="1"/>
  <c r="K16" i="1"/>
  <c r="O14" i="1"/>
  <c r="O13" i="1"/>
  <c r="K17" i="1"/>
  <c r="O22" i="1"/>
  <c r="O18" i="1"/>
  <c r="H29" i="1"/>
  <c r="H28" i="1"/>
  <c r="D29" i="1"/>
  <c r="D28" i="1"/>
  <c r="E28" i="1"/>
  <c r="E29" i="1"/>
  <c r="G29" i="1"/>
  <c r="G28" i="1"/>
  <c r="F29" i="1"/>
  <c r="F28" i="1"/>
  <c r="E26" i="1"/>
  <c r="F25" i="1"/>
  <c r="G27" i="1"/>
  <c r="E27" i="1"/>
  <c r="D27" i="1"/>
  <c r="H27" i="1"/>
  <c r="G25" i="1"/>
  <c r="F26" i="1"/>
  <c r="D25" i="1"/>
  <c r="H25" i="1"/>
  <c r="G26" i="1"/>
  <c r="F27" i="1"/>
  <c r="E25" i="1"/>
  <c r="D26" i="1"/>
  <c r="H26" i="1"/>
  <c r="R27" i="1" l="1"/>
  <c r="K12" i="1"/>
  <c r="L12" i="1"/>
  <c r="O12" i="1"/>
  <c r="L14" i="1"/>
  <c r="L16" i="1"/>
  <c r="K22" i="1"/>
  <c r="O19" i="1"/>
  <c r="K14" i="1"/>
  <c r="L19" i="1"/>
  <c r="L18" i="1"/>
  <c r="K18" i="1"/>
  <c r="K19" i="1"/>
  <c r="C26" i="1"/>
  <c r="I26" i="1" s="1"/>
  <c r="K21" i="1"/>
  <c r="L21" i="1"/>
  <c r="Y14" i="1"/>
  <c r="U22" i="1"/>
  <c r="K13" i="1"/>
  <c r="K20" i="1"/>
  <c r="Y22" i="1"/>
  <c r="U15" i="1"/>
  <c r="O20" i="1"/>
  <c r="C29" i="1"/>
  <c r="I29" i="1" s="1"/>
  <c r="O21" i="1"/>
  <c r="O16" i="1"/>
  <c r="C27" i="1"/>
  <c r="I27" i="1" s="1"/>
  <c r="Y20" i="1"/>
  <c r="U13" i="1"/>
  <c r="L22" i="1"/>
  <c r="R26" i="1"/>
  <c r="Y16" i="1"/>
  <c r="U21" i="1"/>
  <c r="R29" i="1"/>
  <c r="O17" i="1"/>
  <c r="K15" i="1"/>
  <c r="L13" i="1"/>
  <c r="C25" i="1"/>
  <c r="Y17" i="1"/>
  <c r="Y19" i="1"/>
  <c r="Y12" i="1"/>
  <c r="U19" i="1"/>
  <c r="O15" i="1"/>
  <c r="L17" i="1"/>
  <c r="Y21" i="1"/>
  <c r="U18" i="1"/>
  <c r="C28" i="1"/>
  <c r="I28" i="1" s="1"/>
  <c r="L15" i="1"/>
  <c r="Y18" i="1"/>
  <c r="Y13" i="1"/>
  <c r="Y15" i="1"/>
  <c r="U20" i="1"/>
  <c r="U14" i="1"/>
  <c r="U17" i="1"/>
  <c r="R28" i="1"/>
  <c r="V13" i="1" l="1"/>
  <c r="V17" i="1"/>
  <c r="Z16" i="1"/>
  <c r="Z17" i="1"/>
  <c r="H39" i="1"/>
  <c r="G39" i="1"/>
  <c r="F39" i="1"/>
  <c r="E39" i="1"/>
  <c r="D39" i="1"/>
  <c r="C39" i="1"/>
  <c r="H37" i="1"/>
  <c r="G37" i="1"/>
  <c r="C37" i="1"/>
  <c r="F37" i="1"/>
  <c r="E37" i="1"/>
  <c r="D37" i="1"/>
  <c r="H36" i="1"/>
  <c r="E36" i="1"/>
  <c r="D36" i="1"/>
  <c r="G36" i="1"/>
  <c r="C36" i="1"/>
  <c r="F36" i="1"/>
  <c r="H38" i="1"/>
  <c r="F38" i="1"/>
  <c r="E38" i="1"/>
  <c r="D38" i="1"/>
  <c r="G38" i="1"/>
  <c r="C38" i="1"/>
  <c r="V22" i="1"/>
  <c r="Z15" i="1"/>
  <c r="V14" i="1"/>
  <c r="Z18" i="1"/>
  <c r="Z22" i="1"/>
  <c r="V16" i="1"/>
  <c r="N28" i="1"/>
  <c r="V20" i="1"/>
  <c r="Z13" i="1"/>
  <c r="Z14" i="1"/>
  <c r="Z19" i="1"/>
  <c r="Z21" i="1"/>
  <c r="V19" i="1"/>
  <c r="V18" i="1"/>
  <c r="O29" i="1"/>
  <c r="L26" i="1"/>
  <c r="Z20" i="1"/>
  <c r="V21" i="1"/>
  <c r="V15" i="1"/>
  <c r="L46" i="1" l="1"/>
  <c r="L45" i="1"/>
  <c r="L44" i="1"/>
  <c r="L43" i="1"/>
  <c r="L42" i="1"/>
  <c r="L41" i="1"/>
  <c r="L40" i="1"/>
  <c r="L39" i="1"/>
  <c r="L38" i="1"/>
  <c r="L37" i="1"/>
  <c r="O46" i="1"/>
  <c r="O45" i="1"/>
  <c r="O44" i="1"/>
  <c r="O43" i="1"/>
  <c r="O42" i="1"/>
  <c r="O41" i="1"/>
  <c r="O40" i="1"/>
  <c r="O39" i="1"/>
  <c r="O37" i="1"/>
  <c r="O38" i="1"/>
  <c r="N46" i="1"/>
  <c r="N45" i="1"/>
  <c r="N44" i="1"/>
  <c r="N43" i="1"/>
  <c r="N42" i="1"/>
  <c r="N41" i="1"/>
  <c r="N40" i="1"/>
  <c r="N39" i="1"/>
  <c r="N38" i="1"/>
  <c r="N37" i="1"/>
  <c r="M46" i="1"/>
  <c r="M45" i="1"/>
  <c r="M44" i="1"/>
  <c r="M43" i="1"/>
  <c r="M42" i="1"/>
  <c r="M41" i="1"/>
  <c r="M40" i="1"/>
  <c r="M39" i="1"/>
  <c r="M38" i="1"/>
  <c r="M37" i="1"/>
  <c r="O36" i="1"/>
  <c r="N36" i="1"/>
  <c r="M36" i="1"/>
  <c r="L36" i="1"/>
</calcChain>
</file>

<file path=xl/sharedStrings.xml><?xml version="1.0" encoding="utf-8"?>
<sst xmlns="http://schemas.openxmlformats.org/spreadsheetml/2006/main" count="60" uniqueCount="39">
  <si>
    <t>HAN</t>
  </si>
  <si>
    <t>Stats &amp; Marhs Foundation course</t>
  </si>
  <si>
    <t>Assugnment 1</t>
  </si>
  <si>
    <t>utility</t>
  </si>
  <si>
    <t>mean</t>
  </si>
  <si>
    <t>+- spread</t>
  </si>
  <si>
    <t>Histogram (in number of marks)</t>
  </si>
  <si>
    <t>Histogram (in %)</t>
  </si>
  <si>
    <t>Courses</t>
  </si>
  <si>
    <t>Random generator</t>
  </si>
  <si>
    <t>Students</t>
  </si>
  <si>
    <t>Histogram</t>
  </si>
  <si>
    <t>Scores</t>
  </si>
  <si>
    <t>sum</t>
  </si>
  <si>
    <t>Mean</t>
  </si>
  <si>
    <t>Std Dev</t>
  </si>
  <si>
    <t>skewness</t>
  </si>
  <si>
    <t>Kurtosis</t>
  </si>
  <si>
    <t>Bin</t>
  </si>
  <si>
    <t>Cumulative</t>
  </si>
  <si>
    <t>Frequency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</si>
  <si>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</si>
  <si>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</si>
  <si>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</si>
  <si>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</si>
  <si>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</si>
  <si>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</si>
  <si>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</si>
  <si>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</si>
  <si>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</si>
  <si>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</si>
  <si>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</si>
  <si>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 xml:space="preserve"> Mean of Means</t>
  </si>
  <si>
    <t xml:space="preserve">Total </t>
  </si>
  <si>
    <t>Sum</t>
  </si>
  <si>
    <t>Skewness</t>
  </si>
  <si>
    <t>Mean of partial means are the same &amp; equal to total mean</t>
  </si>
  <si>
    <t>NOT TRUE for standard deviation (NOT LINEAR !!!)</t>
  </si>
  <si>
    <t>NOT TRUE for skewness and kurtosis (NOT LINEAR 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</si>
</sst>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i/>
      <sz val="12"/>
      <color theme="3"/>
      <name val="Calibri"/>
      <family val="2"/>
      <scheme val="minor"/>
    </font>
    <font>
      <i/>
      <sz val="14"/>
      <color theme="3"/>
      <name val="Calibri"/>
      <family val="2"/>
      <scheme val="minor"/>
    </font>
    <font>
      <b/>
      <i/>
      <sz val="14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0" xfId="0" applyNumberFormat="1"/>
    <xf numFmtId="2" fontId="0" fillId="0" borderId="14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7" fillId="0" borderId="0" xfId="0" applyFont="1"/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quotePrefix="1" applyFont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0" fillId="0" borderId="13" xfId="0" applyBorder="1"/>
    <xf numFmtId="164" fontId="0" fillId="0" borderId="0" xfId="0" applyNumberFormat="1"/>
    <xf numFmtId="164" fontId="0" fillId="0" borderId="14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9" fillId="0" borderId="0" xfId="0" applyFont="1"/>
    <xf numFmtId="2" fontId="2" fillId="4" borderId="5" xfId="0" applyNumberFormat="1" applyFont="1" applyFill="1" applyBorder="1"/>
    <xf numFmtId="2" fontId="2" fillId="4" borderId="6" xfId="0" applyNumberFormat="1" applyFont="1" applyFill="1" applyBorder="1"/>
    <xf numFmtId="2" fontId="2" fillId="4" borderId="7" xfId="0" applyNumberFormat="1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2" fontId="2" fillId="4" borderId="12" xfId="0" applyNumberFormat="1" applyFont="1" applyFill="1" applyBorder="1"/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2" borderId="5" xfId="0" applyFill="1" applyBorder="1"/>
    <xf numFmtId="0" fontId="0" fillId="0" borderId="15" xfId="0" applyBorder="1" applyAlignment="1">
      <alignment horizontal="center"/>
    </xf>
    <xf numFmtId="0" fontId="0" fillId="2" borderId="16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/>
    <xf numFmtId="1" fontId="0" fillId="0" borderId="14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25" xfId="0" applyBorder="1"/>
    <xf numFmtId="2" fontId="2" fillId="4" borderId="25" xfId="0" applyNumberFormat="1" applyFont="1" applyFill="1" applyBorder="1"/>
    <xf numFmtId="0" fontId="0" fillId="0" borderId="25" xfId="0" applyBorder="1" applyAlignment="1">
      <alignment horizontal="center"/>
    </xf>
    <xf numFmtId="0" fontId="0" fillId="4" borderId="25" xfId="0" applyFill="1" applyBorder="1"/>
    <xf numFmtId="0" fontId="0" fillId="0" borderId="6" xfId="0" applyBorder="1" applyAlignment="1">
      <alignment horizontal="center"/>
    </xf>
    <xf numFmtId="0" fontId="0" fillId="4" borderId="6" xfId="0" applyFill="1" applyBorder="1"/>
    <xf numFmtId="0" fontId="0" fillId="0" borderId="2" xfId="0" applyBorder="1"/>
    <xf numFmtId="2" fontId="0" fillId="0" borderId="22" xfId="0" applyNumberFormat="1" applyBorder="1"/>
    <xf numFmtId="2" fontId="0" fillId="0" borderId="23" xfId="0" applyNumberFormat="1" applyBorder="1"/>
    <xf numFmtId="0" fontId="9" fillId="0" borderId="7" xfId="0" applyFont="1" applyBorder="1"/>
    <xf numFmtId="0" fontId="9" fillId="0" borderId="13" xfId="0" applyFont="1" applyBorder="1"/>
    <xf numFmtId="0" fontId="0" fillId="0" borderId="14" xfId="0" applyBorder="1"/>
    <xf numFmtId="0" fontId="9" fillId="0" borderId="10" xfId="0" applyFont="1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2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24" xfId="0" applyBorder="1"/>
    <xf numFmtId="0" fontId="0" fillId="0" borderId="35" xfId="0" applyBorder="1"/>
    <xf numFmtId="0" fontId="0" fillId="0" borderId="36" xfId="0" applyBorder="1"/>
    <xf numFmtId="4" fontId="0" fillId="0" borderId="7" xfId="0" applyNumberFormat="1" applyBorder="1"/>
    <xf numFmtId="4" fontId="0" fillId="0" borderId="9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0" xfId="0" applyNumberFormat="1" applyBorder="1"/>
    <xf numFmtId="4" fontId="0" fillId="0" borderId="12" xfId="0" applyNumberFormat="1" applyBorder="1"/>
    <xf numFmtId="0" fontId="9" fillId="0" borderId="11" xfId="0" applyFont="1" applyBorder="1"/>
    <xf numFmtId="4" fontId="0" fillId="0" borderId="11" xfId="0" applyNumberFormat="1" applyBorder="1"/>
    <xf numFmtId="0" fontId="11" fillId="0" borderId="0" xfId="0" applyFont="1"/>
    <xf numFmtId="2" fontId="11" fillId="0" borderId="0" xfId="0" applyNumberFormat="1" applyFont="1"/>
    <xf numFmtId="0" fontId="11" fillId="0" borderId="1" xfId="0" applyFont="1" applyBorder="1"/>
    <xf numFmtId="0" fontId="1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strike val="0"/>
        <color rgb="FF9C0006"/>
      </font>
      <fill>
        <patternFill>
          <bgColor rgb="FFFFC7CE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Overall Distribution of Marks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Distribution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Sheet1!$Z$12:$Z$22</c:f>
              <c:numCache>
                <c:formatCode>0.0</c:formatCode>
                <c:ptCount val="11"/>
                <c:pt idx="0">
                  <c:v>0</c:v>
                </c:pt>
                <c:pt idx="1">
                  <c:v>1.5151515151515151</c:v>
                </c:pt>
                <c:pt idx="2">
                  <c:v>1.5151515151515151</c:v>
                </c:pt>
                <c:pt idx="3">
                  <c:v>4.5454545454545459</c:v>
                </c:pt>
                <c:pt idx="4">
                  <c:v>16.666666666666664</c:v>
                </c:pt>
                <c:pt idx="5">
                  <c:v>6.0606060606060623</c:v>
                </c:pt>
                <c:pt idx="6">
                  <c:v>7.5757575757575708</c:v>
                </c:pt>
                <c:pt idx="7">
                  <c:v>16.666666666666664</c:v>
                </c:pt>
                <c:pt idx="8">
                  <c:v>15.151515151515163</c:v>
                </c:pt>
                <c:pt idx="9">
                  <c:v>19.696969696969688</c:v>
                </c:pt>
                <c:pt idx="10">
                  <c:v>10.606060606060609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78270464"/>
        <c:axId val="165148864"/>
      </c:barChart>
      <c:lineChart>
        <c:grouping val="standard"/>
        <c:varyColors val="0"/>
        <c:ser>
          <c:idx val="1"/>
          <c:order val="0"/>
          <c:tx>
            <c:v>Cumulative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Sheet1!$Y$12:$Y$22</c:f>
              <c:numCache>
                <c:formatCode>0.0</c:formatCode>
                <c:ptCount val="11"/>
                <c:pt idx="0">
                  <c:v>0</c:v>
                </c:pt>
                <c:pt idx="1">
                  <c:v>1.5151515151515151</c:v>
                </c:pt>
                <c:pt idx="2">
                  <c:v>3.0303030303030303</c:v>
                </c:pt>
                <c:pt idx="3">
                  <c:v>7.5757575757575761</c:v>
                </c:pt>
                <c:pt idx="4">
                  <c:v>24.242424242424242</c:v>
                </c:pt>
                <c:pt idx="5">
                  <c:v>30.303030303030305</c:v>
                </c:pt>
                <c:pt idx="6">
                  <c:v>37.878787878787875</c:v>
                </c:pt>
                <c:pt idx="7">
                  <c:v>54.54545454545454</c:v>
                </c:pt>
                <c:pt idx="8">
                  <c:v>69.696969696969703</c:v>
                </c:pt>
                <c:pt idx="9">
                  <c:v>89.393939393939391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271488"/>
        <c:axId val="165149440"/>
      </c:lineChart>
      <c:catAx>
        <c:axId val="27827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48864"/>
        <c:crosses val="autoZero"/>
        <c:auto val="1"/>
        <c:lblAlgn val="ctr"/>
        <c:lblOffset val="100"/>
        <c:noMultiLvlLbl val="0"/>
      </c:catAx>
      <c:valAx>
        <c:axId val="1651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70464"/>
        <c:crosses val="autoZero"/>
        <c:crossBetween val="between"/>
      </c:valAx>
      <c:valAx>
        <c:axId val="165149440"/>
        <c:scaling>
          <c:orientation val="minMax"/>
          <c:max val="1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71488"/>
        <c:crosses val="max"/>
        <c:crossBetween val="between"/>
      </c:valAx>
      <c:catAx>
        <c:axId val="27827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5149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Overall Distribution of Marks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1"/>
          <c:tx>
            <c:v>Frequency Distribution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Sheet1!$V$12:$V$22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11</c:v>
                </c:pt>
                <c:pt idx="5">
                  <c:v>4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13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78272000"/>
        <c:axId val="279118400"/>
      </c:barChart>
      <c:lineChart>
        <c:grouping val="standard"/>
        <c:varyColors val="0"/>
        <c:ser>
          <c:idx val="1"/>
          <c:order val="0"/>
          <c:tx>
            <c:v>Cumulative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Sheet1!$X$12:$X$22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Sheet1!$U$12:$U$22</c:f>
              <c:numCache>
                <c:formatCode>0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16</c:v>
                </c:pt>
                <c:pt idx="5">
                  <c:v>20</c:v>
                </c:pt>
                <c:pt idx="6">
                  <c:v>25</c:v>
                </c:pt>
                <c:pt idx="7">
                  <c:v>36</c:v>
                </c:pt>
                <c:pt idx="8">
                  <c:v>46</c:v>
                </c:pt>
                <c:pt idx="9">
                  <c:v>59</c:v>
                </c:pt>
                <c:pt idx="1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28-4731-9E5D-82A0A6502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273536"/>
        <c:axId val="279118976"/>
      </c:lineChart>
      <c:catAx>
        <c:axId val="27827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18400"/>
        <c:crosses val="autoZero"/>
        <c:auto val="1"/>
        <c:lblAlgn val="ctr"/>
        <c:lblOffset val="100"/>
        <c:noMultiLvlLbl val="0"/>
      </c:catAx>
      <c:valAx>
        <c:axId val="2791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 (in number)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72000"/>
        <c:crosses val="autoZero"/>
        <c:crossBetween val="between"/>
      </c:valAx>
      <c:valAx>
        <c:axId val="2791189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cumulative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273536"/>
        <c:crosses val="max"/>
        <c:crossBetween val="between"/>
      </c:valAx>
      <c:catAx>
        <c:axId val="27827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9118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Grade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grade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Sheet1!$L$12:$L$22</c:f>
              <c:numCache>
                <c:formatCode>0.00</c:formatCode>
                <c:ptCount val="11"/>
                <c:pt idx="0">
                  <c:v>6.833333333333333</c:v>
                </c:pt>
                <c:pt idx="1">
                  <c:v>7.166666666666667</c:v>
                </c:pt>
                <c:pt idx="2">
                  <c:v>8.8333333333333339</c:v>
                </c:pt>
                <c:pt idx="3">
                  <c:v>5.5</c:v>
                </c:pt>
                <c:pt idx="4">
                  <c:v>7.333333333333333</c:v>
                </c:pt>
                <c:pt idx="5">
                  <c:v>6</c:v>
                </c:pt>
                <c:pt idx="6">
                  <c:v>7.333333333333333</c:v>
                </c:pt>
                <c:pt idx="7">
                  <c:v>6.666666666666667</c:v>
                </c:pt>
                <c:pt idx="8">
                  <c:v>6</c:v>
                </c:pt>
                <c:pt idx="9">
                  <c:v>5.5</c:v>
                </c:pt>
                <c:pt idx="10">
                  <c:v>7.833333333333333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3-403D-82E1-F6E110B2150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Sheet1!$L$36:$L$46</c:f>
              <c:numCache>
                <c:formatCode>0.00</c:formatCode>
                <c:ptCount val="11"/>
                <c:pt idx="0">
                  <c:v>6.8181818181818183</c:v>
                </c:pt>
                <c:pt idx="1">
                  <c:v>6.8181818181818183</c:v>
                </c:pt>
                <c:pt idx="2">
                  <c:v>6.8181818181818183</c:v>
                </c:pt>
                <c:pt idx="3">
                  <c:v>6.8181818181818183</c:v>
                </c:pt>
                <c:pt idx="4">
                  <c:v>6.8181818181818183</c:v>
                </c:pt>
                <c:pt idx="5">
                  <c:v>6.8181818181818183</c:v>
                </c:pt>
                <c:pt idx="6">
                  <c:v>6.8181818181818183</c:v>
                </c:pt>
                <c:pt idx="7">
                  <c:v>6.8181818181818183</c:v>
                </c:pt>
                <c:pt idx="8">
                  <c:v>6.8181818181818183</c:v>
                </c:pt>
                <c:pt idx="9">
                  <c:v>6.8181818181818183</c:v>
                </c:pt>
                <c:pt idx="10">
                  <c:v>6.8181818181818183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B3-403D-82E1-F6E110B21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02848"/>
        <c:axId val="279120704"/>
      </c:lineChart>
      <c:catAx>
        <c:axId val="27950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20704"/>
        <c:crosses val="autoZero"/>
        <c:auto val="1"/>
        <c:lblAlgn val="ctr"/>
        <c:lblOffset val="100"/>
        <c:noMultiLvlLbl val="0"/>
      </c:catAx>
      <c:valAx>
        <c:axId val="27912070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0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Skeweness</a:t>
            </a:r>
            <a:r>
              <a:rPr lang="en-GB" baseline="0"/>
              <a:t> of Grades</a:t>
            </a:r>
            <a:r>
              <a:rPr lang="en-GB"/>
              <a:t>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Skewness of Grades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Sheet1!$N$12:$N$22</c:f>
              <c:numCache>
                <c:formatCode>#,##0.00</c:formatCode>
                <c:ptCount val="11"/>
                <c:pt idx="0">
                  <c:v>-0.90005741457801181</c:v>
                </c:pt>
                <c:pt idx="1">
                  <c:v>-2.1481787369100678</c:v>
                </c:pt>
                <c:pt idx="2">
                  <c:v>-1.839514689317991</c:v>
                </c:pt>
                <c:pt idx="3">
                  <c:v>0</c:v>
                </c:pt>
                <c:pt idx="4">
                  <c:v>-1.2807439093397543</c:v>
                </c:pt>
                <c:pt idx="5">
                  <c:v>0.42955830598619132</c:v>
                </c:pt>
                <c:pt idx="6">
                  <c:v>-5.2950944186429136E-2</c:v>
                </c:pt>
                <c:pt idx="7">
                  <c:v>0.59982241535582081</c:v>
                </c:pt>
                <c:pt idx="8">
                  <c:v>0.88939059192235648</c:v>
                </c:pt>
                <c:pt idx="9">
                  <c:v>-0.60798537367247263</c:v>
                </c:pt>
                <c:pt idx="10">
                  <c:v>0.41807152029954447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B-47D6-B55C-5116B8FDA0A0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Sheet1!$N$36:$N$46</c:f>
              <c:numCache>
                <c:formatCode>0.00</c:formatCode>
                <c:ptCount val="11"/>
                <c:pt idx="0">
                  <c:v>-0.40841711222189231</c:v>
                </c:pt>
                <c:pt idx="1">
                  <c:v>-0.40841711222189231</c:v>
                </c:pt>
                <c:pt idx="2">
                  <c:v>-0.40841711222189231</c:v>
                </c:pt>
                <c:pt idx="3">
                  <c:v>-0.40841711222189231</c:v>
                </c:pt>
                <c:pt idx="4">
                  <c:v>-0.40841711222189231</c:v>
                </c:pt>
                <c:pt idx="5">
                  <c:v>-0.40841711222189231</c:v>
                </c:pt>
                <c:pt idx="6">
                  <c:v>-0.40841711222189231</c:v>
                </c:pt>
                <c:pt idx="7">
                  <c:v>-0.40841711222189231</c:v>
                </c:pt>
                <c:pt idx="8">
                  <c:v>-0.40841711222189231</c:v>
                </c:pt>
                <c:pt idx="9">
                  <c:v>-0.40841711222189231</c:v>
                </c:pt>
                <c:pt idx="10">
                  <c:v>-0.40841711222189231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4B-47D6-B55C-5116B8FDA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04384"/>
        <c:axId val="279122432"/>
      </c:lineChart>
      <c:catAx>
        <c:axId val="27950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22432"/>
        <c:crosses val="autoZero"/>
        <c:auto val="1"/>
        <c:lblAlgn val="ctr"/>
        <c:lblOffset val="100"/>
        <c:noMultiLvlLbl val="0"/>
      </c:catAx>
      <c:valAx>
        <c:axId val="27912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0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Deviation of Grades</a:t>
            </a:r>
            <a:r>
              <a:rPr lang="en-GB"/>
              <a:t>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Devoiation of Grades by Students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Sheet1!$M$12:$M$22</c:f>
              <c:numCache>
                <c:formatCode>0.00</c:formatCode>
                <c:ptCount val="11"/>
                <c:pt idx="0">
                  <c:v>2.733536577809454</c:v>
                </c:pt>
                <c:pt idx="1">
                  <c:v>1.4624940645653537</c:v>
                </c:pt>
                <c:pt idx="2">
                  <c:v>1.3437096247164249</c:v>
                </c:pt>
                <c:pt idx="3">
                  <c:v>2.3629078131263039</c:v>
                </c:pt>
                <c:pt idx="4">
                  <c:v>1.699673171197595</c:v>
                </c:pt>
                <c:pt idx="5">
                  <c:v>2.5166114784235831</c:v>
                </c:pt>
                <c:pt idx="6">
                  <c:v>1.8856180831641267</c:v>
                </c:pt>
                <c:pt idx="7">
                  <c:v>2.1343747458109497</c:v>
                </c:pt>
                <c:pt idx="8">
                  <c:v>2.3094010767585029</c:v>
                </c:pt>
                <c:pt idx="9">
                  <c:v>2.565800719723442</c:v>
                </c:pt>
                <c:pt idx="10">
                  <c:v>1.3437096247164249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5C-93B1-D3949D78EBA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Sheet1!$M$36:$M$46</c:f>
              <c:numCache>
                <c:formatCode>0.00</c:formatCode>
                <c:ptCount val="11"/>
                <c:pt idx="0">
                  <c:v>2.0325306345465601</c:v>
                </c:pt>
                <c:pt idx="1">
                  <c:v>2.0325306345465601</c:v>
                </c:pt>
                <c:pt idx="2">
                  <c:v>2.0325306345465601</c:v>
                </c:pt>
                <c:pt idx="3">
                  <c:v>2.0325306345465601</c:v>
                </c:pt>
                <c:pt idx="4">
                  <c:v>2.0325306345465601</c:v>
                </c:pt>
                <c:pt idx="5">
                  <c:v>2.0325306345465601</c:v>
                </c:pt>
                <c:pt idx="6">
                  <c:v>2.0325306345465601</c:v>
                </c:pt>
                <c:pt idx="7">
                  <c:v>2.0325306345465601</c:v>
                </c:pt>
                <c:pt idx="8">
                  <c:v>2.0325306345465601</c:v>
                </c:pt>
                <c:pt idx="9">
                  <c:v>2.0325306345465601</c:v>
                </c:pt>
                <c:pt idx="10">
                  <c:v>2.0325306345465601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AB-455C-93B1-D3949D78E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05408"/>
        <c:axId val="279124160"/>
      </c:lineChart>
      <c:catAx>
        <c:axId val="27950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24160"/>
        <c:crosses val="autoZero"/>
        <c:auto val="1"/>
        <c:lblAlgn val="ctr"/>
        <c:lblOffset val="100"/>
        <c:noMultiLvlLbl val="0"/>
      </c:catAx>
      <c:valAx>
        <c:axId val="27912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0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Kurtosis</a:t>
            </a:r>
            <a:r>
              <a:rPr lang="en-GB" baseline="0"/>
              <a:t> of</a:t>
            </a:r>
            <a:r>
              <a:rPr lang="en-GB"/>
              <a:t> Grades by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Kurtosis of Grades by Student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Sheet1!$B$12:$B$22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Sheet1!$O$12:$O$22</c:f>
              <c:numCache>
                <c:formatCode>#,##0.00</c:formatCode>
                <c:ptCount val="11"/>
                <c:pt idx="0">
                  <c:v>-1.8983983084810889</c:v>
                </c:pt>
                <c:pt idx="1">
                  <c:v>4.6399055489964578</c:v>
                </c:pt>
                <c:pt idx="2">
                  <c:v>3.9124260355029641</c:v>
                </c:pt>
                <c:pt idx="3">
                  <c:v>-1.2541768768099821</c:v>
                </c:pt>
                <c:pt idx="4">
                  <c:v>1.8528106508875695</c:v>
                </c:pt>
                <c:pt idx="5">
                  <c:v>-1.5720221606648197</c:v>
                </c:pt>
                <c:pt idx="6">
                  <c:v>-1.7211914062499982</c:v>
                </c:pt>
                <c:pt idx="7">
                  <c:v>-1.2894110648423567</c:v>
                </c:pt>
                <c:pt idx="8">
                  <c:v>-0.78125000000000178</c:v>
                </c:pt>
                <c:pt idx="9">
                  <c:v>0.20349302996314567</c:v>
                </c:pt>
                <c:pt idx="10">
                  <c:v>-0.859171597633134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3-42FF-B238-27F5596FEAA1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Sheet1!$O$36:$O$46</c:f>
              <c:numCache>
                <c:formatCode>0.00</c:formatCode>
                <c:ptCount val="11"/>
                <c:pt idx="0">
                  <c:v>0.11209216824261414</c:v>
                </c:pt>
                <c:pt idx="1">
                  <c:v>0.11209216824261414</c:v>
                </c:pt>
                <c:pt idx="2">
                  <c:v>0.11209216824261414</c:v>
                </c:pt>
                <c:pt idx="3">
                  <c:v>0.11209216824261414</c:v>
                </c:pt>
                <c:pt idx="4">
                  <c:v>0.11209216824261414</c:v>
                </c:pt>
                <c:pt idx="5">
                  <c:v>0.11209216824261414</c:v>
                </c:pt>
                <c:pt idx="6">
                  <c:v>0.11209216824261414</c:v>
                </c:pt>
                <c:pt idx="7">
                  <c:v>0.11209216824261414</c:v>
                </c:pt>
                <c:pt idx="8">
                  <c:v>0.11209216824261414</c:v>
                </c:pt>
                <c:pt idx="9">
                  <c:v>0.11209216824261414</c:v>
                </c:pt>
                <c:pt idx="10">
                  <c:v>0.11209216824261414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3-42FF-B238-27F5596FE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06432"/>
        <c:axId val="279199744"/>
      </c:lineChart>
      <c:catAx>
        <c:axId val="27950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199744"/>
        <c:crosses val="autoZero"/>
        <c:auto val="1"/>
        <c:lblAlgn val="ctr"/>
        <c:lblOffset val="100"/>
        <c:noMultiLvlLbl val="0"/>
      </c:catAx>
      <c:valAx>
        <c:axId val="2791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0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Grade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Mean grade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Sheet1!$C$26:$H$26</c:f>
              <c:numCache>
                <c:formatCode>0.00</c:formatCode>
                <c:ptCount val="6"/>
                <c:pt idx="0">
                  <c:v>6.6363636363636367</c:v>
                </c:pt>
                <c:pt idx="1">
                  <c:v>8.1818181818181817</c:v>
                </c:pt>
                <c:pt idx="2">
                  <c:v>6.7272727272727275</c:v>
                </c:pt>
                <c:pt idx="3">
                  <c:v>4.1818181818181817</c:v>
                </c:pt>
                <c:pt idx="4">
                  <c:v>6.0909090909090908</c:v>
                </c:pt>
                <c:pt idx="5">
                  <c:v>9.0909090909090917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B3-403D-82E1-F6E110B2150D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Sheet1!$C$36:$H$36</c:f>
              <c:numCache>
                <c:formatCode>0.00</c:formatCode>
                <c:ptCount val="6"/>
                <c:pt idx="0">
                  <c:v>6.8181818181818175</c:v>
                </c:pt>
                <c:pt idx="1">
                  <c:v>6.8181818181818175</c:v>
                </c:pt>
                <c:pt idx="2">
                  <c:v>6.8181818181818175</c:v>
                </c:pt>
                <c:pt idx="3">
                  <c:v>6.8181818181818175</c:v>
                </c:pt>
                <c:pt idx="4">
                  <c:v>6.8181818181818175</c:v>
                </c:pt>
                <c:pt idx="5">
                  <c:v>6.8181818181818175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5-48FC-BEBD-8F8F95DA8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64800"/>
        <c:axId val="279201472"/>
      </c:lineChart>
      <c:catAx>
        <c:axId val="2795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201472"/>
        <c:crosses val="autoZero"/>
        <c:auto val="1"/>
        <c:lblAlgn val="ctr"/>
        <c:lblOffset val="100"/>
        <c:noMultiLvlLbl val="0"/>
      </c:catAx>
      <c:valAx>
        <c:axId val="27920147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6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Skeweness</a:t>
            </a:r>
            <a:r>
              <a:rPr lang="en-GB" baseline="0"/>
              <a:t> of Grades</a:t>
            </a:r>
            <a:r>
              <a:rPr lang="en-GB"/>
              <a:t>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Skewness of Grades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Sheet1!$C$28:$H$28</c:f>
              <c:numCache>
                <c:formatCode>0.00</c:formatCode>
                <c:ptCount val="6"/>
                <c:pt idx="0">
                  <c:v>2.1154223252775915E-2</c:v>
                </c:pt>
                <c:pt idx="1">
                  <c:v>0.15450413514782707</c:v>
                </c:pt>
                <c:pt idx="2">
                  <c:v>-0.18058551881071055</c:v>
                </c:pt>
                <c:pt idx="3">
                  <c:v>0.98209641290984284</c:v>
                </c:pt>
                <c:pt idx="4">
                  <c:v>-0.39676205367739148</c:v>
                </c:pt>
                <c:pt idx="5">
                  <c:v>-0.18995783020491969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4B-47D6-B55C-5116B8FDA0A0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Sheet1!$C$38:$H$38</c:f>
              <c:numCache>
                <c:formatCode>0.00</c:formatCode>
                <c:ptCount val="6"/>
                <c:pt idx="0">
                  <c:v>6.5074894769570693E-2</c:v>
                </c:pt>
                <c:pt idx="1">
                  <c:v>6.5074894769570693E-2</c:v>
                </c:pt>
                <c:pt idx="2">
                  <c:v>6.5074894769570693E-2</c:v>
                </c:pt>
                <c:pt idx="3">
                  <c:v>6.5074894769570693E-2</c:v>
                </c:pt>
                <c:pt idx="4">
                  <c:v>6.5074894769570693E-2</c:v>
                </c:pt>
                <c:pt idx="5">
                  <c:v>6.5074894769570693E-2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2-4F24-9CB8-96AD7C94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65824"/>
        <c:axId val="279203200"/>
      </c:lineChart>
      <c:catAx>
        <c:axId val="27956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203200"/>
        <c:crosses val="autoZero"/>
        <c:auto val="1"/>
        <c:lblAlgn val="ctr"/>
        <c:lblOffset val="100"/>
        <c:noMultiLvlLbl val="0"/>
      </c:catAx>
      <c:valAx>
        <c:axId val="2792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Deviation of Grades</a:t>
            </a:r>
            <a:r>
              <a:rPr lang="en-GB"/>
              <a:t>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Standard Devoiation of Grades by Course"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Sheet1!$C$27:$H$27</c:f>
              <c:numCache>
                <c:formatCode>0.00</c:formatCode>
                <c:ptCount val="6"/>
                <c:pt idx="0">
                  <c:v>2.3460887091934435</c:v>
                </c:pt>
                <c:pt idx="1">
                  <c:v>1.0285189544531601</c:v>
                </c:pt>
                <c:pt idx="2">
                  <c:v>1.9112541856026035</c:v>
                </c:pt>
                <c:pt idx="3">
                  <c:v>2.1242402628268948</c:v>
                </c:pt>
                <c:pt idx="4">
                  <c:v>1.443137078762504</c:v>
                </c:pt>
                <c:pt idx="5">
                  <c:v>0.79252708064375876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AB-455C-93B1-D3949D78EBA8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Sheet1!$C$37:$H$37</c:f>
              <c:numCache>
                <c:formatCode>0.00</c:formatCode>
                <c:ptCount val="6"/>
                <c:pt idx="0">
                  <c:v>1.6076277119137272</c:v>
                </c:pt>
                <c:pt idx="1">
                  <c:v>1.6076277119137272</c:v>
                </c:pt>
                <c:pt idx="2">
                  <c:v>1.6076277119137272</c:v>
                </c:pt>
                <c:pt idx="3">
                  <c:v>1.6076277119137272</c:v>
                </c:pt>
                <c:pt idx="4">
                  <c:v>1.6076277119137272</c:v>
                </c:pt>
                <c:pt idx="5">
                  <c:v>1.6076277119137272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3-49A4-BECA-A85F9BBD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81888"/>
        <c:axId val="279204928"/>
      </c:lineChart>
      <c:catAx>
        <c:axId val="23498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204928"/>
        <c:crosses val="autoZero"/>
        <c:auto val="1"/>
        <c:lblAlgn val="ctr"/>
        <c:lblOffset val="100"/>
        <c:noMultiLvlLbl val="0"/>
      </c:catAx>
      <c:valAx>
        <c:axId val="2792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8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Kurtosis</a:t>
            </a:r>
            <a:r>
              <a:rPr lang="en-GB" baseline="0"/>
              <a:t> of</a:t>
            </a:r>
            <a:r>
              <a:rPr lang="en-GB"/>
              <a:t> Grades by Course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Kurtosis of Grades by Course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Sheet1!$C$29:$H$29</c:f>
              <c:numCache>
                <c:formatCode>0.00</c:formatCode>
                <c:ptCount val="6"/>
                <c:pt idx="0">
                  <c:v>-1.3183453723994267</c:v>
                </c:pt>
                <c:pt idx="1">
                  <c:v>-1.3875325520833344</c:v>
                </c:pt>
                <c:pt idx="2">
                  <c:v>-1.7364509326180873</c:v>
                </c:pt>
                <c:pt idx="3">
                  <c:v>1.276684243717213</c:v>
                </c:pt>
                <c:pt idx="4">
                  <c:v>-1.1640211640211646</c:v>
                </c:pt>
                <c:pt idx="5">
                  <c:v>-1.4854570637119093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3-42FF-B238-27F5596FEAA1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Sheet1!$C$39:$H$39</c:f>
              <c:numCache>
                <c:formatCode>0.00</c:formatCode>
                <c:ptCount val="6"/>
                <c:pt idx="0">
                  <c:v>-0.96918714018611818</c:v>
                </c:pt>
                <c:pt idx="1">
                  <c:v>-0.96918714018611818</c:v>
                </c:pt>
                <c:pt idx="2">
                  <c:v>-0.96918714018611818</c:v>
                </c:pt>
                <c:pt idx="3">
                  <c:v>-0.96918714018611818</c:v>
                </c:pt>
                <c:pt idx="4">
                  <c:v>-0.96918714018611818</c:v>
                </c:pt>
                <c:pt idx="5">
                  <c:v>-0.96918714018611818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A-4D07-814D-5B29DFB3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567360"/>
        <c:axId val="279206656"/>
      </c:lineChart>
      <c:catAx>
        <c:axId val="27956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206656"/>
        <c:crosses val="autoZero"/>
        <c:auto val="1"/>
        <c:lblAlgn val="ctr"/>
        <c:lblOffset val="100"/>
        <c:noMultiLvlLbl val="0"/>
      </c:catAx>
      <c:valAx>
        <c:axId val="2792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5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276225</xdr:colOff>
      <xdr:row>26</xdr:row>
      <xdr:rowOff>157162</xdr:rowOff>
    </xdr:from>
    <xdr:to>
      <xdr:col>32</xdr:col>
      <xdr:colOff>47625</xdr:colOff>
      <xdr:row>41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4AC4B2-2CB2-481D-99A6-D71A0E954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247650</xdr:colOff>
      <xdr:row>26</xdr:row>
      <xdr:rowOff>147637</xdr:rowOff>
    </xdr:from>
    <xdr:to>
      <xdr:col>25</xdr:col>
      <xdr:colOff>200025</xdr:colOff>
      <xdr:row>41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83D966-18CF-438B-B041-91FD624B29E5}"/>
            </a:ext>
            <a:ext uri="{147F2762-F138-4A5C-976F-8EAC2B608ADB}">
              <a16:predDERef xmlns:a16="http://schemas.microsoft.com/office/drawing/2014/main" pred="{E34AC4B2-2CB2-481D-99A6-D71A0E954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561975</xdr:colOff>
      <xdr:row>8</xdr:row>
      <xdr:rowOff>47625</xdr:rowOff>
    </xdr:from>
    <xdr:to>
      <xdr:col>41</xdr:col>
      <xdr:colOff>257175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AACBEE-E6B4-4EDE-8F18-3C82D5809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584200</xdr:colOff>
      <xdr:row>23</xdr:row>
      <xdr:rowOff>0</xdr:rowOff>
    </xdr:from>
    <xdr:to>
      <xdr:col>41</xdr:col>
      <xdr:colOff>273050</xdr:colOff>
      <xdr:row>37</xdr:row>
      <xdr:rowOff>73025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D7ED2E-BAC2-4844-8818-615D1F692F39}"/>
            </a:ext>
            <a:ext uri="{147F2762-F138-4A5C-976F-8EAC2B608ADB}">
              <a16:predDERef xmlns:a16="http://schemas.microsoft.com/office/drawing/2014/main" pred="{DDAACBEE-E6B4-4EDE-8F18-3C82D5809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295275</xdr:colOff>
      <xdr:row>8</xdr:row>
      <xdr:rowOff>53975</xdr:rowOff>
    </xdr:from>
    <xdr:to>
      <xdr:col>48</xdr:col>
      <xdr:colOff>600075</xdr:colOff>
      <xdr:row>22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E18337-1BE7-4679-B7F1-553F4CE9B8E0}"/>
            </a:ext>
            <a:ext uri="{147F2762-F138-4A5C-976F-8EAC2B608ADB}">
              <a16:predDERef xmlns:a16="http://schemas.microsoft.com/office/drawing/2014/main" pred="{4BD7ED2E-BAC2-4844-8818-615D1F692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314325</xdr:colOff>
      <xdr:row>22</xdr:row>
      <xdr:rowOff>171450</xdr:rowOff>
    </xdr:from>
    <xdr:to>
      <xdr:col>49</xdr:col>
      <xdr:colOff>3175</xdr:colOff>
      <xdr:row>37</xdr:row>
      <xdr:rowOff>53975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572402-DA4B-4CCE-8E74-6F0F2EE1EC48}"/>
            </a:ext>
            <a:ext uri="{147F2762-F138-4A5C-976F-8EAC2B608ADB}">
              <a16:predDERef xmlns:a16="http://schemas.microsoft.com/office/drawing/2014/main" pred="{CAE18337-1BE7-4679-B7F1-553F4CE9B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241300</xdr:colOff>
      <xdr:row>8</xdr:row>
      <xdr:rowOff>152400</xdr:rowOff>
    </xdr:from>
    <xdr:to>
      <xdr:col>56</xdr:col>
      <xdr:colOff>546100</xdr:colOff>
      <xdr:row>23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B54D6C-D42C-4A53-B4A6-54B881425AB5}"/>
            </a:ext>
            <a:ext uri="{147F2762-F138-4A5C-976F-8EAC2B608ADB}">
              <a16:predDERef xmlns:a16="http://schemas.microsoft.com/office/drawing/2014/main" pred="{46572402-DA4B-4CCE-8E74-6F0F2EE1E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187325</xdr:colOff>
      <xdr:row>23</xdr:row>
      <xdr:rowOff>28575</xdr:rowOff>
    </xdr:from>
    <xdr:to>
      <xdr:col>56</xdr:col>
      <xdr:colOff>485775</xdr:colOff>
      <xdr:row>37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F44BD6E-2B38-42A2-BF58-21999E9824C4}"/>
            </a:ext>
            <a:ext uri="{147F2762-F138-4A5C-976F-8EAC2B608ADB}">
              <a16:predDERef xmlns:a16="http://schemas.microsoft.com/office/drawing/2014/main" pred="{A1B54D6C-D42C-4A53-B4A6-54B881425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56</xdr:col>
      <xdr:colOff>546100</xdr:colOff>
      <xdr:row>8</xdr:row>
      <xdr:rowOff>139700</xdr:rowOff>
    </xdr:from>
    <xdr:to>
      <xdr:col>64</xdr:col>
      <xdr:colOff>241300</xdr:colOff>
      <xdr:row>23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C47D69-8B01-48B9-B1EB-16354B5F4E8F}"/>
            </a:ext>
            <a:ext uri="{147F2762-F138-4A5C-976F-8EAC2B608ADB}">
              <a16:predDERef xmlns:a16="http://schemas.microsoft.com/office/drawing/2014/main" pred="{2F44BD6E-2B38-42A2-BF58-21999E982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558800</xdr:colOff>
      <xdr:row>23</xdr:row>
      <xdr:rowOff>28575</xdr:rowOff>
    </xdr:from>
    <xdr:to>
      <xdr:col>64</xdr:col>
      <xdr:colOff>254000</xdr:colOff>
      <xdr:row>37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EF7DA2-7FFD-4669-974D-562052AF2CBB}"/>
            </a:ext>
            <a:ext uri="{147F2762-F138-4A5C-976F-8EAC2B608ADB}">
              <a16:predDERef xmlns:a16="http://schemas.microsoft.com/office/drawing/2014/main" pred="{11C47D69-8B01-48B9-B1EB-16354B5F4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8"/>
  <sheetViews>
    <sheetView tabSelected="1" topLeftCell="R14" zoomScale="90" zoomScaleNormal="90" workbookViewId="0">
      <selection activeCell="AQ5" sqref="AQ5"/>
    </sheetView>
  </sheetViews>
  <sheetFormatPr defaultRowHeight="15"/>
  <cols>
    <col min="2" max="2" width="11" customWidth="1"/>
    <col min="9" max="9" width="10.42578125" customWidth="1"/>
    <col min="12" max="12" width="8.7109375" customWidth="1"/>
    <col min="21" max="21" width="11.42578125" customWidth="1"/>
    <col min="22" max="22" width="12.28515625" customWidth="1"/>
    <col min="23" max="23" width="12.42578125" customWidth="1"/>
    <col min="25" max="25" width="14.85546875" customWidth="1"/>
    <col min="26" max="27" width="13.140625" customWidth="1"/>
  </cols>
  <sheetData>
    <row r="2" spans="1:26" ht="21">
      <c r="A2" s="1" t="s">
        <v>0</v>
      </c>
      <c r="B2" s="4" t="s">
        <v>1</v>
      </c>
    </row>
    <row r="3" spans="1:26">
      <c r="J3" t="e">
        <f>_xludf.round</f>
        <v>#NAME?</v>
      </c>
    </row>
    <row r="4" spans="1:26" ht="18.75">
      <c r="B4" s="3" t="s">
        <v>2</v>
      </c>
    </row>
    <row r="5" spans="1:26" ht="15.75">
      <c r="B5" s="2"/>
    </row>
    <row r="6" spans="1:26">
      <c r="A6" s="15" t="s">
        <v>3</v>
      </c>
      <c r="B6" s="15" t="s">
        <v>4</v>
      </c>
      <c r="C6" s="16">
        <f>--6</f>
        <v>6</v>
      </c>
      <c r="D6" s="17">
        <v>8</v>
      </c>
      <c r="E6" s="17">
        <v>7</v>
      </c>
      <c r="F6" s="17">
        <v>5</v>
      </c>
      <c r="G6" s="17">
        <v>6</v>
      </c>
      <c r="H6" s="18">
        <v>9</v>
      </c>
    </row>
    <row r="7" spans="1:26">
      <c r="A7" s="15"/>
      <c r="B7" s="19" t="s">
        <v>5</v>
      </c>
      <c r="C7" s="20">
        <v>4</v>
      </c>
      <c r="D7" s="21">
        <v>2</v>
      </c>
      <c r="E7" s="21">
        <v>3</v>
      </c>
      <c r="F7" s="21">
        <v>4</v>
      </c>
      <c r="G7" s="21">
        <v>2</v>
      </c>
      <c r="H7" s="22">
        <v>1</v>
      </c>
    </row>
    <row r="8" spans="1:26">
      <c r="A8" s="15"/>
      <c r="B8" s="19"/>
      <c r="C8" s="43" t="str">
        <f>IF(C6+C7&gt;10,"Marks &gt; 10",IF(C6-C7&lt;1,"Marks &lt; 1","ok"))</f>
        <v>ok</v>
      </c>
      <c r="D8" s="43" t="str">
        <f t="shared" ref="D8:H8" si="0">IF(D6+D7&gt;10,"Marks &gt; 10",IF(D6-D7&lt;1,"Marks &lt; 1","ok"))</f>
        <v>ok</v>
      </c>
      <c r="E8" s="43" t="str">
        <f t="shared" si="0"/>
        <v>ok</v>
      </c>
      <c r="F8" s="43" t="str">
        <f t="shared" si="0"/>
        <v>ok</v>
      </c>
      <c r="G8" s="43" t="str">
        <f t="shared" si="0"/>
        <v>ok</v>
      </c>
      <c r="H8" s="43" t="str">
        <f t="shared" si="0"/>
        <v>ok</v>
      </c>
    </row>
    <row r="9" spans="1:26" ht="15.75">
      <c r="T9" s="34" t="s">
        <v>6</v>
      </c>
      <c r="X9" s="35" t="s">
        <v>7</v>
      </c>
    </row>
    <row r="10" spans="1:26" ht="15.75" thickBot="1">
      <c r="C10" s="48" t="s">
        <v>8</v>
      </c>
      <c r="D10" s="36" t="s">
        <v>9</v>
      </c>
    </row>
    <row r="11" spans="1:26" ht="15.75" thickBot="1">
      <c r="B11" s="50" t="s">
        <v>10</v>
      </c>
      <c r="C11" s="49">
        <v>1</v>
      </c>
      <c r="D11" s="49">
        <v>2</v>
      </c>
      <c r="E11" s="49">
        <v>3</v>
      </c>
      <c r="F11" s="49">
        <v>4</v>
      </c>
      <c r="G11" s="49">
        <v>5</v>
      </c>
      <c r="H11" s="49">
        <v>6</v>
      </c>
      <c r="I11" s="80" t="s">
        <v>11</v>
      </c>
      <c r="J11" s="81" t="s">
        <v>12</v>
      </c>
      <c r="K11" s="5" t="s">
        <v>13</v>
      </c>
      <c r="L11" s="5" t="s">
        <v>14</v>
      </c>
      <c r="M11" s="6" t="s">
        <v>15</v>
      </c>
      <c r="N11" s="73" t="s">
        <v>16</v>
      </c>
      <c r="O11" s="6" t="s">
        <v>17</v>
      </c>
      <c r="T11" s="31" t="s">
        <v>18</v>
      </c>
      <c r="U11" s="32" t="s">
        <v>19</v>
      </c>
      <c r="V11" s="33" t="s">
        <v>20</v>
      </c>
      <c r="X11" s="31" t="s">
        <v>18</v>
      </c>
      <c r="Y11" s="32" t="s">
        <v>19</v>
      </c>
      <c r="Z11" s="33" t="s">
        <v>20</v>
      </c>
    </row>
    <row r="12" spans="1:26">
      <c r="B12" s="51" t="s">
        <v>21</v>
      </c>
      <c r="C12" s="105">
        <v>3</v>
      </c>
      <c r="D12" s="105">
        <v>9</v>
      </c>
      <c r="E12" s="105">
        <v>9</v>
      </c>
      <c r="F12" s="105">
        <v>3</v>
      </c>
      <c r="G12" s="105">
        <v>8</v>
      </c>
      <c r="H12" s="105">
        <v>9</v>
      </c>
      <c r="I12" s="82"/>
      <c r="J12" s="83"/>
      <c r="K12" s="9">
        <f>SUM(C12:H12)</f>
        <v>41</v>
      </c>
      <c r="L12" s="9">
        <f>AVERAGE(C12:H12)</f>
        <v>6.833333333333333</v>
      </c>
      <c r="M12" s="12">
        <f t="shared" ref="M12:M22" si="1">_xlfn.STDEV.P(C12:H12)</f>
        <v>2.733536577809454</v>
      </c>
      <c r="N12" s="93">
        <f>SKEW(C12:H12)</f>
        <v>-0.90005741457801181</v>
      </c>
      <c r="O12" s="94">
        <f>KURT(C12:H12)</f>
        <v>-1.8983983084810889</v>
      </c>
      <c r="T12" s="7">
        <v>0</v>
      </c>
      <c r="U12" s="55">
        <f>COUNTIF($C$12:$H$22,CONCATENATE("&lt;=",T12))</f>
        <v>0</v>
      </c>
      <c r="V12" s="56">
        <v>0</v>
      </c>
      <c r="X12" s="7">
        <v>0</v>
      </c>
      <c r="Y12" s="24">
        <f>COUNTIF($C$12:$H$22,CONCATENATE("&lt;=",X12))/COUNT($C$12:$H$22)*100</f>
        <v>0</v>
      </c>
      <c r="Z12" s="25">
        <v>0</v>
      </c>
    </row>
    <row r="13" spans="1:26">
      <c r="B13" s="52" t="s">
        <v>22</v>
      </c>
      <c r="C13" s="105">
        <v>8</v>
      </c>
      <c r="D13" s="105">
        <v>8</v>
      </c>
      <c r="E13" s="105">
        <v>7</v>
      </c>
      <c r="F13" s="105">
        <v>4</v>
      </c>
      <c r="G13" s="105">
        <v>8</v>
      </c>
      <c r="H13" s="105">
        <v>8</v>
      </c>
      <c r="I13" s="82"/>
      <c r="J13" s="84"/>
      <c r="K13" s="11">
        <f t="shared" ref="K13:K22" si="2">SUM(C13:H13)</f>
        <v>43</v>
      </c>
      <c r="L13" s="11">
        <f t="shared" ref="L13:L22" si="3">AVERAGE(C13:H13)</f>
        <v>7.166666666666667</v>
      </c>
      <c r="M13" s="12">
        <f t="shared" si="1"/>
        <v>1.4624940645653537</v>
      </c>
      <c r="N13" s="95">
        <f>SKEW(C13:H13)</f>
        <v>-2.1481787369100678</v>
      </c>
      <c r="O13" s="96">
        <f t="shared" ref="O13:O22" si="4">KURT(C13:H13)</f>
        <v>4.6399055489964578</v>
      </c>
      <c r="T13" s="26">
        <v>1</v>
      </c>
      <c r="U13" s="57">
        <f>COUNTIF($C$12:$H$22,CONCATENATE("&lt;=",T13))</f>
        <v>1</v>
      </c>
      <c r="V13" s="58">
        <f>U13-U12</f>
        <v>1</v>
      </c>
      <c r="X13" s="26">
        <v>1</v>
      </c>
      <c r="Y13" s="27">
        <f t="shared" ref="Y13:Y22" si="5">COUNTIF(C$12:H$22,CONCATENATE("&lt;=",X13))/COUNT(C$12:H$22)*100</f>
        <v>1.5151515151515151</v>
      </c>
      <c r="Z13" s="28">
        <f>Y13-Y12</f>
        <v>1.5151515151515151</v>
      </c>
    </row>
    <row r="14" spans="1:26">
      <c r="B14" s="52" t="s">
        <v>23</v>
      </c>
      <c r="C14" s="105">
        <v>9</v>
      </c>
      <c r="D14" s="105">
        <v>10</v>
      </c>
      <c r="E14" s="105">
        <v>9</v>
      </c>
      <c r="F14" s="105">
        <v>9</v>
      </c>
      <c r="G14" s="105">
        <v>6</v>
      </c>
      <c r="H14" s="105">
        <v>10</v>
      </c>
      <c r="I14" s="82"/>
      <c r="J14" s="84"/>
      <c r="K14" s="11">
        <f t="shared" si="2"/>
        <v>53</v>
      </c>
      <c r="L14" s="11">
        <f t="shared" si="3"/>
        <v>8.8333333333333339</v>
      </c>
      <c r="M14" s="12">
        <f t="shared" si="1"/>
        <v>1.3437096247164249</v>
      </c>
      <c r="N14" s="95">
        <f t="shared" ref="N14:N22" si="6">SKEW(C14:H14)</f>
        <v>-1.839514689317991</v>
      </c>
      <c r="O14" s="96">
        <f t="shared" si="4"/>
        <v>3.9124260355029641</v>
      </c>
      <c r="T14" s="26">
        <v>2</v>
      </c>
      <c r="U14" s="57">
        <f t="shared" ref="U14:U22" si="7">COUNTIF($C$12:$H$22,CONCATENATE("&lt;=",T14))</f>
        <v>2</v>
      </c>
      <c r="V14" s="58">
        <f t="shared" ref="V14:V22" si="8">U14-U13</f>
        <v>1</v>
      </c>
      <c r="X14" s="26">
        <v>2</v>
      </c>
      <c r="Y14" s="27">
        <f t="shared" si="5"/>
        <v>3.0303030303030303</v>
      </c>
      <c r="Z14" s="28">
        <f t="shared" ref="Z14:Z22" si="9">Y14-Y13</f>
        <v>1.5151515151515151</v>
      </c>
    </row>
    <row r="15" spans="1:26">
      <c r="B15" s="52" t="s">
        <v>24</v>
      </c>
      <c r="C15" s="105">
        <v>4</v>
      </c>
      <c r="D15" s="105">
        <v>7</v>
      </c>
      <c r="E15" s="105">
        <v>4</v>
      </c>
      <c r="F15" s="105">
        <v>2</v>
      </c>
      <c r="G15" s="105">
        <v>7</v>
      </c>
      <c r="H15" s="105">
        <v>9</v>
      </c>
      <c r="I15" s="82"/>
      <c r="J15" s="84"/>
      <c r="K15" s="11">
        <f t="shared" si="2"/>
        <v>33</v>
      </c>
      <c r="L15" s="11">
        <f t="shared" si="3"/>
        <v>5.5</v>
      </c>
      <c r="M15" s="12">
        <f t="shared" si="1"/>
        <v>2.3629078131263039</v>
      </c>
      <c r="N15" s="95">
        <f t="shared" si="6"/>
        <v>0</v>
      </c>
      <c r="O15" s="96">
        <f t="shared" si="4"/>
        <v>-1.2541768768099821</v>
      </c>
      <c r="T15" s="26">
        <v>3</v>
      </c>
      <c r="U15" s="57">
        <f t="shared" si="7"/>
        <v>5</v>
      </c>
      <c r="V15" s="58">
        <f t="shared" si="8"/>
        <v>3</v>
      </c>
      <c r="X15" s="26">
        <v>3</v>
      </c>
      <c r="Y15" s="27">
        <f t="shared" si="5"/>
        <v>7.5757575757575761</v>
      </c>
      <c r="Z15" s="28">
        <f t="shared" si="9"/>
        <v>4.5454545454545459</v>
      </c>
    </row>
    <row r="16" spans="1:26">
      <c r="B16" s="52" t="s">
        <v>25</v>
      </c>
      <c r="C16" s="105">
        <v>7</v>
      </c>
      <c r="D16" s="105">
        <v>9</v>
      </c>
      <c r="E16" s="105">
        <v>8</v>
      </c>
      <c r="F16" s="105">
        <v>4</v>
      </c>
      <c r="G16" s="105">
        <v>7</v>
      </c>
      <c r="H16" s="105">
        <v>9</v>
      </c>
      <c r="I16" s="82"/>
      <c r="J16" s="84"/>
      <c r="K16" s="11">
        <f t="shared" si="2"/>
        <v>44</v>
      </c>
      <c r="L16" s="11">
        <f t="shared" si="3"/>
        <v>7.333333333333333</v>
      </c>
      <c r="M16" s="12">
        <f t="shared" si="1"/>
        <v>1.699673171197595</v>
      </c>
      <c r="N16" s="95">
        <f t="shared" si="6"/>
        <v>-1.2807439093397543</v>
      </c>
      <c r="O16" s="96">
        <f t="shared" si="4"/>
        <v>1.8528106508875695</v>
      </c>
      <c r="T16" s="26">
        <v>4</v>
      </c>
      <c r="U16" s="57">
        <f>COUNTIF($C$12:$H$22,CONCATENATE("&lt;=",T16))</f>
        <v>16</v>
      </c>
      <c r="V16" s="58">
        <f t="shared" si="8"/>
        <v>11</v>
      </c>
      <c r="X16" s="26">
        <v>4</v>
      </c>
      <c r="Y16" s="27">
        <f t="shared" si="5"/>
        <v>24.242424242424242</v>
      </c>
      <c r="Z16" s="28">
        <f t="shared" si="9"/>
        <v>16.666666666666664</v>
      </c>
    </row>
    <row r="17" spans="2:26">
      <c r="B17" s="52" t="s">
        <v>26</v>
      </c>
      <c r="C17" s="105">
        <v>10</v>
      </c>
      <c r="D17" s="105">
        <v>7</v>
      </c>
      <c r="E17" s="105">
        <v>4</v>
      </c>
      <c r="F17" s="105">
        <v>3</v>
      </c>
      <c r="G17" s="105">
        <v>4</v>
      </c>
      <c r="H17" s="105">
        <v>8</v>
      </c>
      <c r="I17" s="82"/>
      <c r="J17" s="84"/>
      <c r="K17" s="11">
        <f t="shared" si="2"/>
        <v>36</v>
      </c>
      <c r="L17" s="11">
        <f t="shared" si="3"/>
        <v>6</v>
      </c>
      <c r="M17" s="12">
        <f t="shared" si="1"/>
        <v>2.5166114784235831</v>
      </c>
      <c r="N17" s="95">
        <f t="shared" si="6"/>
        <v>0.42955830598619132</v>
      </c>
      <c r="O17" s="96">
        <f t="shared" si="4"/>
        <v>-1.5720221606648197</v>
      </c>
      <c r="T17" s="26">
        <v>5</v>
      </c>
      <c r="U17" s="57">
        <f t="shared" si="7"/>
        <v>20</v>
      </c>
      <c r="V17" s="58">
        <f t="shared" si="8"/>
        <v>4</v>
      </c>
      <c r="X17" s="26">
        <v>5</v>
      </c>
      <c r="Y17" s="27">
        <f t="shared" si="5"/>
        <v>30.303030303030305</v>
      </c>
      <c r="Z17" s="28">
        <f t="shared" si="9"/>
        <v>6.0606060606060623</v>
      </c>
    </row>
    <row r="18" spans="2:26">
      <c r="B18" s="52" t="s">
        <v>27</v>
      </c>
      <c r="C18" s="105">
        <v>5</v>
      </c>
      <c r="D18" s="105">
        <v>9</v>
      </c>
      <c r="E18" s="105">
        <v>8</v>
      </c>
      <c r="F18" s="105">
        <v>5</v>
      </c>
      <c r="G18" s="105">
        <v>7</v>
      </c>
      <c r="H18" s="105">
        <v>10</v>
      </c>
      <c r="I18" s="82"/>
      <c r="J18" s="84"/>
      <c r="K18" s="11">
        <f t="shared" si="2"/>
        <v>44</v>
      </c>
      <c r="L18" s="11">
        <f t="shared" si="3"/>
        <v>7.333333333333333</v>
      </c>
      <c r="M18" s="12">
        <f t="shared" si="1"/>
        <v>1.8856180831641267</v>
      </c>
      <c r="N18" s="95">
        <f t="shared" si="6"/>
        <v>-5.2950944186429136E-2</v>
      </c>
      <c r="O18" s="96">
        <f t="shared" si="4"/>
        <v>-1.7211914062499982</v>
      </c>
      <c r="T18" s="26">
        <v>6</v>
      </c>
      <c r="U18" s="57">
        <f t="shared" si="7"/>
        <v>25</v>
      </c>
      <c r="V18" s="58">
        <f t="shared" si="8"/>
        <v>5</v>
      </c>
      <c r="X18" s="26">
        <v>6</v>
      </c>
      <c r="Y18" s="27">
        <f t="shared" si="5"/>
        <v>37.878787878787875</v>
      </c>
      <c r="Z18" s="28">
        <f t="shared" si="9"/>
        <v>7.5757575757575708</v>
      </c>
    </row>
    <row r="19" spans="2:26">
      <c r="B19" s="52" t="s">
        <v>28</v>
      </c>
      <c r="C19" s="105">
        <v>6</v>
      </c>
      <c r="D19" s="105">
        <v>9</v>
      </c>
      <c r="E19" s="105">
        <v>5</v>
      </c>
      <c r="F19" s="105">
        <v>4</v>
      </c>
      <c r="G19" s="105">
        <v>6</v>
      </c>
      <c r="H19" s="105">
        <v>10</v>
      </c>
      <c r="I19" s="82"/>
      <c r="J19" s="84"/>
      <c r="K19" s="11">
        <f t="shared" si="2"/>
        <v>40</v>
      </c>
      <c r="L19" s="11">
        <f t="shared" si="3"/>
        <v>6.666666666666667</v>
      </c>
      <c r="M19" s="12">
        <f t="shared" si="1"/>
        <v>2.1343747458109497</v>
      </c>
      <c r="N19" s="95">
        <f t="shared" si="6"/>
        <v>0.59982241535582081</v>
      </c>
      <c r="O19" s="96">
        <f t="shared" si="4"/>
        <v>-1.2894110648423567</v>
      </c>
      <c r="T19" s="26">
        <v>7</v>
      </c>
      <c r="U19" s="57">
        <f t="shared" si="7"/>
        <v>36</v>
      </c>
      <c r="V19" s="58">
        <f t="shared" si="8"/>
        <v>11</v>
      </c>
      <c r="X19" s="26">
        <v>7</v>
      </c>
      <c r="Y19" s="27">
        <f t="shared" si="5"/>
        <v>54.54545454545454</v>
      </c>
      <c r="Z19" s="28">
        <f t="shared" si="9"/>
        <v>16.666666666666664</v>
      </c>
    </row>
    <row r="20" spans="2:26">
      <c r="B20" s="52" t="s">
        <v>29</v>
      </c>
      <c r="C20" s="105">
        <v>4</v>
      </c>
      <c r="D20" s="105">
        <v>8</v>
      </c>
      <c r="E20" s="105">
        <v>6</v>
      </c>
      <c r="F20" s="105">
        <v>4</v>
      </c>
      <c r="G20" s="105">
        <v>4</v>
      </c>
      <c r="H20" s="105">
        <v>10</v>
      </c>
      <c r="I20" s="82"/>
      <c r="J20" s="84"/>
      <c r="K20" s="11">
        <f t="shared" si="2"/>
        <v>36</v>
      </c>
      <c r="L20" s="11">
        <f t="shared" si="3"/>
        <v>6</v>
      </c>
      <c r="M20" s="12">
        <f t="shared" si="1"/>
        <v>2.3094010767585029</v>
      </c>
      <c r="N20" s="95">
        <f t="shared" si="6"/>
        <v>0.88939059192235648</v>
      </c>
      <c r="O20" s="96">
        <f t="shared" si="4"/>
        <v>-0.78125000000000178</v>
      </c>
      <c r="T20" s="26">
        <v>8</v>
      </c>
      <c r="U20" s="57">
        <f t="shared" si="7"/>
        <v>46</v>
      </c>
      <c r="V20" s="58">
        <f t="shared" si="8"/>
        <v>10</v>
      </c>
      <c r="X20" s="26">
        <v>8</v>
      </c>
      <c r="Y20" s="27">
        <f t="shared" si="5"/>
        <v>69.696969696969703</v>
      </c>
      <c r="Z20" s="28">
        <f t="shared" si="9"/>
        <v>15.151515151515163</v>
      </c>
    </row>
    <row r="21" spans="2:26">
      <c r="B21" s="52" t="s">
        <v>30</v>
      </c>
      <c r="C21" s="105">
        <v>7</v>
      </c>
      <c r="D21" s="105">
        <v>7</v>
      </c>
      <c r="E21" s="105">
        <v>5</v>
      </c>
      <c r="F21" s="105">
        <v>1</v>
      </c>
      <c r="G21" s="105">
        <v>4</v>
      </c>
      <c r="H21" s="105">
        <v>9</v>
      </c>
      <c r="I21" s="82"/>
      <c r="J21" s="84"/>
      <c r="K21" s="11">
        <f t="shared" si="2"/>
        <v>33</v>
      </c>
      <c r="L21" s="11">
        <f t="shared" si="3"/>
        <v>5.5</v>
      </c>
      <c r="M21" s="12">
        <f t="shared" si="1"/>
        <v>2.565800719723442</v>
      </c>
      <c r="N21" s="95">
        <f t="shared" si="6"/>
        <v>-0.60798537367247263</v>
      </c>
      <c r="O21" s="96">
        <f t="shared" si="4"/>
        <v>0.20349302996314567</v>
      </c>
      <c r="T21" s="26">
        <v>9</v>
      </c>
      <c r="U21" s="57">
        <f t="shared" si="7"/>
        <v>59</v>
      </c>
      <c r="V21" s="58">
        <f t="shared" si="8"/>
        <v>13</v>
      </c>
      <c r="X21" s="26">
        <v>9</v>
      </c>
      <c r="Y21" s="27">
        <f t="shared" si="5"/>
        <v>89.393939393939391</v>
      </c>
      <c r="Z21" s="28">
        <f t="shared" si="9"/>
        <v>19.696969696969688</v>
      </c>
    </row>
    <row r="22" spans="2:26" ht="15.75" thickBot="1">
      <c r="B22" s="53" t="s">
        <v>31</v>
      </c>
      <c r="C22" s="105">
        <v>10</v>
      </c>
      <c r="D22" s="105">
        <v>7</v>
      </c>
      <c r="E22" s="105">
        <v>9</v>
      </c>
      <c r="F22" s="105">
        <v>7</v>
      </c>
      <c r="G22" s="105">
        <v>6</v>
      </c>
      <c r="H22" s="105">
        <v>8</v>
      </c>
      <c r="I22" s="85"/>
      <c r="J22" s="86"/>
      <c r="K22" s="13">
        <f t="shared" si="2"/>
        <v>47</v>
      </c>
      <c r="L22" s="13">
        <f t="shared" si="3"/>
        <v>7.833333333333333</v>
      </c>
      <c r="M22" s="14">
        <f t="shared" si="1"/>
        <v>1.3437096247164249</v>
      </c>
      <c r="N22" s="97">
        <f t="shared" si="6"/>
        <v>0.41807152029954447</v>
      </c>
      <c r="O22" s="98">
        <f t="shared" si="4"/>
        <v>-0.859171597633134</v>
      </c>
      <c r="T22" s="8">
        <v>10</v>
      </c>
      <c r="U22" s="59">
        <f t="shared" si="7"/>
        <v>66</v>
      </c>
      <c r="V22" s="60">
        <f t="shared" si="8"/>
        <v>7</v>
      </c>
      <c r="X22" s="8">
        <v>10</v>
      </c>
      <c r="Y22" s="29">
        <f t="shared" si="5"/>
        <v>100</v>
      </c>
      <c r="Z22" s="30">
        <f t="shared" si="9"/>
        <v>10.606060606060609</v>
      </c>
    </row>
    <row r="23" spans="2:26">
      <c r="B23" s="61" t="s">
        <v>11</v>
      </c>
      <c r="C23" s="87"/>
      <c r="D23" s="88"/>
      <c r="E23" s="88"/>
      <c r="F23" s="88"/>
      <c r="G23" s="88"/>
      <c r="H23" s="89"/>
      <c r="K23" s="11"/>
      <c r="L23" s="13"/>
      <c r="M23" s="13"/>
      <c r="N23" s="100"/>
      <c r="O23" s="98"/>
    </row>
    <row r="24" spans="2:26" ht="15.75" thickBot="1">
      <c r="B24" s="61" t="s">
        <v>12</v>
      </c>
      <c r="C24" s="90"/>
      <c r="D24" s="91"/>
      <c r="E24" s="91"/>
      <c r="F24" s="91"/>
      <c r="G24" s="91"/>
      <c r="H24" s="92"/>
      <c r="L24" s="106" t="s">
        <v>32</v>
      </c>
      <c r="M24" s="107"/>
      <c r="N24" s="107"/>
      <c r="O24" s="108"/>
      <c r="Q24" s="23" t="s">
        <v>33</v>
      </c>
    </row>
    <row r="25" spans="2:26">
      <c r="B25" s="54" t="s">
        <v>34</v>
      </c>
      <c r="C25" s="44">
        <f t="shared" ref="C25:H25" si="10">SUM(C12:C22)</f>
        <v>73</v>
      </c>
      <c r="D25" s="44">
        <f t="shared" si="10"/>
        <v>90</v>
      </c>
      <c r="E25" s="44">
        <f t="shared" si="10"/>
        <v>74</v>
      </c>
      <c r="F25" s="44">
        <f t="shared" si="10"/>
        <v>46</v>
      </c>
      <c r="G25" s="44">
        <f t="shared" si="10"/>
        <v>67</v>
      </c>
      <c r="H25" s="45">
        <f t="shared" si="10"/>
        <v>100</v>
      </c>
      <c r="L25" s="7"/>
      <c r="M25" s="62"/>
      <c r="N25" s="62"/>
      <c r="O25" s="63"/>
    </row>
    <row r="26" spans="2:26">
      <c r="B26" s="52" t="s">
        <v>14</v>
      </c>
      <c r="C26" s="44">
        <f t="shared" ref="C26:H26" si="11">AVERAGE(C12:C22)</f>
        <v>6.6363636363636367</v>
      </c>
      <c r="D26" s="44">
        <f t="shared" si="11"/>
        <v>8.1818181818181817</v>
      </c>
      <c r="E26" s="44">
        <f t="shared" si="11"/>
        <v>6.7272727272727275</v>
      </c>
      <c r="F26" s="44">
        <f t="shared" si="11"/>
        <v>4.1818181818181817</v>
      </c>
      <c r="G26" s="44">
        <f t="shared" si="11"/>
        <v>6.0909090909090908</v>
      </c>
      <c r="H26" s="45">
        <f t="shared" si="11"/>
        <v>9.0909090909090917</v>
      </c>
      <c r="I26" s="37">
        <f>AVERAGE(C26:H26)</f>
        <v>6.8181818181818175</v>
      </c>
      <c r="L26" s="39">
        <f>AVERAGE(L$12:L$22)</f>
        <v>6.8181818181818183</v>
      </c>
      <c r="M26" s="40"/>
      <c r="O26" s="78"/>
      <c r="Q26" s="66" t="s">
        <v>14</v>
      </c>
      <c r="R26" s="37">
        <f>AVERAGE(C12:H22)</f>
        <v>6.8181818181818183</v>
      </c>
    </row>
    <row r="27" spans="2:26" ht="15.75" thickBot="1">
      <c r="B27" s="53" t="s">
        <v>15</v>
      </c>
      <c r="C27" s="46">
        <f t="shared" ref="C27:H27" si="12">_xlfn.STDEV.P(C12:C22)</f>
        <v>2.3460887091934435</v>
      </c>
      <c r="D27" s="46">
        <f t="shared" si="12"/>
        <v>1.0285189544531601</v>
      </c>
      <c r="E27" s="46">
        <f t="shared" si="12"/>
        <v>1.9112541856026035</v>
      </c>
      <c r="F27" s="46">
        <f t="shared" si="12"/>
        <v>2.1242402628268948</v>
      </c>
      <c r="G27" s="46">
        <f t="shared" si="12"/>
        <v>1.443137078762504</v>
      </c>
      <c r="H27" s="47">
        <f t="shared" si="12"/>
        <v>0.79252708064375876</v>
      </c>
      <c r="I27" s="38">
        <f>AVERAGE(C27:H27)</f>
        <v>1.6076277119137272</v>
      </c>
      <c r="L27" s="41"/>
      <c r="M27" s="42">
        <f>AVERAGE(M$12:M$22)</f>
        <v>2.0325306345465601</v>
      </c>
      <c r="O27" s="78"/>
      <c r="Q27" s="67" t="s">
        <v>15</v>
      </c>
      <c r="R27" s="68">
        <f>_xlfn.STDEV.P(C12:H22)</f>
        <v>2.3088045634909626</v>
      </c>
    </row>
    <row r="28" spans="2:26">
      <c r="B28" s="54" t="s">
        <v>35</v>
      </c>
      <c r="C28" s="74">
        <f t="shared" ref="C28:H28" si="13">SKEW(C12:C22)</f>
        <v>2.1154223252775915E-2</v>
      </c>
      <c r="D28" s="9">
        <f t="shared" si="13"/>
        <v>0.15450413514782707</v>
      </c>
      <c r="E28" s="9">
        <f t="shared" si="13"/>
        <v>-0.18058551881071055</v>
      </c>
      <c r="F28" s="9">
        <f t="shared" si="13"/>
        <v>0.98209641290984284</v>
      </c>
      <c r="G28" s="9">
        <f t="shared" si="13"/>
        <v>-0.39676205367739148</v>
      </c>
      <c r="H28" s="10">
        <f t="shared" si="13"/>
        <v>-0.18995783020491969</v>
      </c>
      <c r="I28" s="38">
        <f t="shared" ref="I28:I29" si="14">AVERAGE(C28:H28)</f>
        <v>6.5074894769570693E-2</v>
      </c>
      <c r="L28" s="26"/>
      <c r="N28" s="39">
        <f>AVERAGE(N$12:N$22)</f>
        <v>-0.40841711222189231</v>
      </c>
      <c r="O28" s="40"/>
      <c r="Q28" s="69" t="s">
        <v>35</v>
      </c>
      <c r="R28" s="70">
        <f>SKEW(C12:H22)</f>
        <v>-0.46831565745948556</v>
      </c>
    </row>
    <row r="29" spans="2:26" ht="15.75" thickBot="1">
      <c r="B29" s="53" t="s">
        <v>17</v>
      </c>
      <c r="C29" s="75">
        <f t="shared" ref="C29:H29" si="15">KURT(C12:C22)</f>
        <v>-1.3183453723994267</v>
      </c>
      <c r="D29" s="13">
        <f t="shared" si="15"/>
        <v>-1.3875325520833344</v>
      </c>
      <c r="E29" s="13">
        <f t="shared" si="15"/>
        <v>-1.7364509326180873</v>
      </c>
      <c r="F29" s="13">
        <f t="shared" si="15"/>
        <v>1.276684243717213</v>
      </c>
      <c r="G29" s="13">
        <f t="shared" si="15"/>
        <v>-1.1640211640211646</v>
      </c>
      <c r="H29" s="14">
        <f t="shared" si="15"/>
        <v>-1.4854570637119093</v>
      </c>
      <c r="I29" s="38">
        <f t="shared" si="14"/>
        <v>-0.96918714018611818</v>
      </c>
      <c r="L29" s="79"/>
      <c r="M29" s="99"/>
      <c r="N29" s="41"/>
      <c r="O29" s="42">
        <f>AVERAGE(O$12:O$22)</f>
        <v>0.11209216824261414</v>
      </c>
      <c r="Q29" s="71" t="s">
        <v>17</v>
      </c>
      <c r="R29" s="72">
        <f>KURT(C12:H22)</f>
        <v>-0.78582052074480346</v>
      </c>
    </row>
    <row r="30" spans="2:26">
      <c r="L30" s="36"/>
      <c r="M30" s="36"/>
    </row>
    <row r="32" spans="2:26">
      <c r="K32" s="76" t="s">
        <v>36</v>
      </c>
      <c r="L32" s="62"/>
      <c r="M32" s="62"/>
      <c r="N32" s="62"/>
      <c r="O32" s="62"/>
      <c r="P32" s="63"/>
    </row>
    <row r="33" spans="2:16">
      <c r="K33" s="77" t="s">
        <v>37</v>
      </c>
      <c r="P33" s="78"/>
    </row>
    <row r="34" spans="2:16">
      <c r="K34" s="79" t="s">
        <v>38</v>
      </c>
      <c r="L34" s="64"/>
      <c r="M34" s="64"/>
      <c r="N34" s="64"/>
      <c r="O34" s="64"/>
      <c r="P34" s="65"/>
    </row>
    <row r="36" spans="2:16">
      <c r="B36" s="104" t="s">
        <v>14</v>
      </c>
      <c r="C36" s="102">
        <f t="shared" ref="C36:G36" si="16">$I26</f>
        <v>6.8181818181818175</v>
      </c>
      <c r="D36" s="102">
        <f t="shared" si="16"/>
        <v>6.8181818181818175</v>
      </c>
      <c r="E36" s="102">
        <f t="shared" si="16"/>
        <v>6.8181818181818175</v>
      </c>
      <c r="F36" s="102">
        <f t="shared" si="16"/>
        <v>6.8181818181818175</v>
      </c>
      <c r="G36" s="102">
        <f t="shared" si="16"/>
        <v>6.8181818181818175</v>
      </c>
      <c r="H36" s="102">
        <f>$I26</f>
        <v>6.8181818181818175</v>
      </c>
      <c r="J36" s="103" t="s">
        <v>3</v>
      </c>
      <c r="K36" s="101"/>
      <c r="L36" s="102">
        <f>L$26</f>
        <v>6.8181818181818183</v>
      </c>
      <c r="M36" s="102">
        <f>M$27</f>
        <v>2.0325306345465601</v>
      </c>
      <c r="N36" s="102">
        <f>N$28</f>
        <v>-0.40841711222189231</v>
      </c>
      <c r="O36" s="102">
        <f>O$29</f>
        <v>0.11209216824261414</v>
      </c>
    </row>
    <row r="37" spans="2:16">
      <c r="B37" s="104" t="s">
        <v>15</v>
      </c>
      <c r="C37" s="102">
        <f t="shared" ref="C37:G37" si="17">$I27</f>
        <v>1.6076277119137272</v>
      </c>
      <c r="D37" s="102">
        <f t="shared" si="17"/>
        <v>1.6076277119137272</v>
      </c>
      <c r="E37" s="102">
        <f t="shared" si="17"/>
        <v>1.6076277119137272</v>
      </c>
      <c r="F37" s="102">
        <f t="shared" si="17"/>
        <v>1.6076277119137272</v>
      </c>
      <c r="G37" s="102">
        <f t="shared" si="17"/>
        <v>1.6076277119137272</v>
      </c>
      <c r="H37" s="102">
        <f>$I27</f>
        <v>1.6076277119137272</v>
      </c>
      <c r="L37" s="102">
        <f t="shared" ref="L37:L46" si="18">L$26</f>
        <v>6.8181818181818183</v>
      </c>
      <c r="M37" s="102">
        <f t="shared" ref="M37:M46" si="19">M$27</f>
        <v>2.0325306345465601</v>
      </c>
      <c r="N37" s="102">
        <f t="shared" ref="N37:N46" si="20">N$28</f>
        <v>-0.40841711222189231</v>
      </c>
      <c r="O37" s="102">
        <f t="shared" ref="O37:O46" si="21">O$29</f>
        <v>0.11209216824261414</v>
      </c>
    </row>
    <row r="38" spans="2:16">
      <c r="B38" s="104" t="s">
        <v>35</v>
      </c>
      <c r="C38" s="102">
        <f t="shared" ref="C38:G38" si="22">$I28</f>
        <v>6.5074894769570693E-2</v>
      </c>
      <c r="D38" s="102">
        <f t="shared" si="22"/>
        <v>6.5074894769570693E-2</v>
      </c>
      <c r="E38" s="102">
        <f t="shared" si="22"/>
        <v>6.5074894769570693E-2</v>
      </c>
      <c r="F38" s="102">
        <f t="shared" si="22"/>
        <v>6.5074894769570693E-2</v>
      </c>
      <c r="G38" s="102">
        <f t="shared" si="22"/>
        <v>6.5074894769570693E-2</v>
      </c>
      <c r="H38" s="102">
        <f>$I28</f>
        <v>6.5074894769570693E-2</v>
      </c>
      <c r="L38" s="102">
        <f t="shared" si="18"/>
        <v>6.8181818181818183</v>
      </c>
      <c r="M38" s="102">
        <f t="shared" si="19"/>
        <v>2.0325306345465601</v>
      </c>
      <c r="N38" s="102">
        <f t="shared" si="20"/>
        <v>-0.40841711222189231</v>
      </c>
      <c r="O38" s="102">
        <f t="shared" si="21"/>
        <v>0.11209216824261414</v>
      </c>
    </row>
    <row r="39" spans="2:16">
      <c r="B39" s="104" t="s">
        <v>17</v>
      </c>
      <c r="C39" s="102">
        <f t="shared" ref="C39:G39" si="23">$I29</f>
        <v>-0.96918714018611818</v>
      </c>
      <c r="D39" s="102">
        <f t="shared" si="23"/>
        <v>-0.96918714018611818</v>
      </c>
      <c r="E39" s="102">
        <f t="shared" si="23"/>
        <v>-0.96918714018611818</v>
      </c>
      <c r="F39" s="102">
        <f t="shared" si="23"/>
        <v>-0.96918714018611818</v>
      </c>
      <c r="G39" s="102">
        <f t="shared" si="23"/>
        <v>-0.96918714018611818</v>
      </c>
      <c r="H39" s="102">
        <f>$I29</f>
        <v>-0.96918714018611818</v>
      </c>
      <c r="L39" s="102">
        <f t="shared" si="18"/>
        <v>6.8181818181818183</v>
      </c>
      <c r="M39" s="102">
        <f t="shared" si="19"/>
        <v>2.0325306345465601</v>
      </c>
      <c r="N39" s="102">
        <f t="shared" si="20"/>
        <v>-0.40841711222189231</v>
      </c>
      <c r="O39" s="102">
        <f t="shared" si="21"/>
        <v>0.11209216824261414</v>
      </c>
    </row>
    <row r="40" spans="2:16">
      <c r="L40" s="102">
        <f t="shared" si="18"/>
        <v>6.8181818181818183</v>
      </c>
      <c r="M40" s="102">
        <f t="shared" si="19"/>
        <v>2.0325306345465601</v>
      </c>
      <c r="N40" s="102">
        <f t="shared" si="20"/>
        <v>-0.40841711222189231</v>
      </c>
      <c r="O40" s="102">
        <f t="shared" si="21"/>
        <v>0.11209216824261414</v>
      </c>
    </row>
    <row r="41" spans="2:16">
      <c r="L41" s="102">
        <f t="shared" si="18"/>
        <v>6.8181818181818183</v>
      </c>
      <c r="M41" s="102">
        <f t="shared" si="19"/>
        <v>2.0325306345465601</v>
      </c>
      <c r="N41" s="102">
        <f t="shared" si="20"/>
        <v>-0.40841711222189231</v>
      </c>
      <c r="O41" s="102">
        <f t="shared" si="21"/>
        <v>0.11209216824261414</v>
      </c>
    </row>
    <row r="42" spans="2:16">
      <c r="L42" s="102">
        <f t="shared" si="18"/>
        <v>6.8181818181818183</v>
      </c>
      <c r="M42" s="102">
        <f t="shared" si="19"/>
        <v>2.0325306345465601</v>
      </c>
      <c r="N42" s="102">
        <f t="shared" si="20"/>
        <v>-0.40841711222189231</v>
      </c>
      <c r="O42" s="102">
        <f t="shared" si="21"/>
        <v>0.11209216824261414</v>
      </c>
    </row>
    <row r="43" spans="2:16">
      <c r="L43" s="102">
        <f t="shared" si="18"/>
        <v>6.8181818181818183</v>
      </c>
      <c r="M43" s="102">
        <f t="shared" si="19"/>
        <v>2.0325306345465601</v>
      </c>
      <c r="N43" s="102">
        <f t="shared" si="20"/>
        <v>-0.40841711222189231</v>
      </c>
      <c r="O43" s="102">
        <f t="shared" si="21"/>
        <v>0.11209216824261414</v>
      </c>
    </row>
    <row r="44" spans="2:16">
      <c r="L44" s="102">
        <f t="shared" si="18"/>
        <v>6.8181818181818183</v>
      </c>
      <c r="M44" s="102">
        <f t="shared" si="19"/>
        <v>2.0325306345465601</v>
      </c>
      <c r="N44" s="102">
        <f t="shared" si="20"/>
        <v>-0.40841711222189231</v>
      </c>
      <c r="O44" s="102">
        <f t="shared" si="21"/>
        <v>0.11209216824261414</v>
      </c>
    </row>
    <row r="45" spans="2:16">
      <c r="L45" s="102">
        <f t="shared" si="18"/>
        <v>6.8181818181818183</v>
      </c>
      <c r="M45" s="102">
        <f t="shared" si="19"/>
        <v>2.0325306345465601</v>
      </c>
      <c r="N45" s="102">
        <f t="shared" si="20"/>
        <v>-0.40841711222189231</v>
      </c>
      <c r="O45" s="102">
        <f t="shared" si="21"/>
        <v>0.11209216824261414</v>
      </c>
    </row>
    <row r="46" spans="2:16">
      <c r="L46" s="102">
        <f t="shared" si="18"/>
        <v>6.8181818181818183</v>
      </c>
      <c r="M46" s="102">
        <f t="shared" si="19"/>
        <v>2.0325306345465601</v>
      </c>
      <c r="N46" s="102">
        <f t="shared" si="20"/>
        <v>-0.40841711222189231</v>
      </c>
      <c r="O46" s="102">
        <f t="shared" si="21"/>
        <v>0.11209216824261414</v>
      </c>
    </row>
    <row r="48" spans="2:16">
      <c r="L48" s="101" t="s">
        <v>14</v>
      </c>
      <c r="M48" s="101" t="s">
        <v>15</v>
      </c>
      <c r="N48" s="101" t="s">
        <v>16</v>
      </c>
      <c r="O48" s="101" t="s">
        <v>17</v>
      </c>
    </row>
  </sheetData>
  <mergeCells count="1">
    <mergeCell ref="L24:O24"/>
  </mergeCells>
  <conditionalFormatting sqref="C8:H8">
    <cfRule type="cellIs" dxfId="2" priority="1" operator="equal">
      <formula>"Marks &lt; 1"</formula>
    </cfRule>
    <cfRule type="cellIs" dxfId="1" priority="2" operator="equal">
      <formula>"Marks &gt; 10"</formula>
    </cfRule>
    <cfRule type="cellIs" dxfId="0" priority="3" operator="equal">
      <formula>"OK"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Sheet1!D12:D22</xm:f>
              <xm:sqref>D23</xm:sqref>
            </x14:sparkline>
            <x14:sparkline>
              <xm:f>Sheet1!E12:E22</xm:f>
              <xm:sqref>E23</xm:sqref>
            </x14:sparkline>
            <x14:sparkline>
              <xm:f>Sheet1!F12:F22</xm:f>
              <xm:sqref>F23</xm:sqref>
            </x14:sparkline>
            <x14:sparkline>
              <xm:f>Sheet1!G12:G22</xm:f>
              <xm:sqref>G23</xm:sqref>
            </x14:sparkline>
            <x14:sparkline>
              <xm:f>Sheet1!H12:H22</xm:f>
              <xm:sqref>H23</xm:sqref>
            </x14:sparkline>
          </x14:sparklines>
        </x14:sparklineGroup>
        <x14:sparklineGroup type="column" displayEmptyCellsAs="gap" xr2:uid="{00000000-0003-0000-00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Sheet1!C12:C22</xm:f>
              <xm:sqref>C23</xm:sqref>
            </x14:sparkline>
          </x14:sparklines>
        </x14:sparklineGroup>
        <x14:sparklineGroup type="column" displayEmptyCellsAs="gap" xr2:uid="{00000000-0003-0000-00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Sheet1!C13:H13</xm:f>
              <xm:sqref>I13</xm:sqref>
            </x14:sparkline>
            <x14:sparkline>
              <xm:f>Sheet1!C14:H14</xm:f>
              <xm:sqref>I14</xm:sqref>
            </x14:sparkline>
            <x14:sparkline>
              <xm:f>Sheet1!C15:H15</xm:f>
              <xm:sqref>I15</xm:sqref>
            </x14:sparkline>
            <x14:sparkline>
              <xm:f>Sheet1!C16:H16</xm:f>
              <xm:sqref>I16</xm:sqref>
            </x14:sparkline>
            <x14:sparkline>
              <xm:f>Sheet1!C17:H17</xm:f>
              <xm:sqref>I17</xm:sqref>
            </x14:sparkline>
            <x14:sparkline>
              <xm:f>Sheet1!C18:H18</xm:f>
              <xm:sqref>I18</xm:sqref>
            </x14:sparkline>
            <x14:sparkline>
              <xm:f>Sheet1!C19:H19</xm:f>
              <xm:sqref>I19</xm:sqref>
            </x14:sparkline>
            <x14:sparkline>
              <xm:f>Sheet1!C20:H20</xm:f>
              <xm:sqref>I20</xm:sqref>
            </x14:sparkline>
            <x14:sparkline>
              <xm:f>Sheet1!C21:H21</xm:f>
              <xm:sqref>I21</xm:sqref>
            </x14:sparkline>
            <x14:sparkline>
              <xm:f>Sheet1!C22:H22</xm:f>
              <xm:sqref>I22</xm:sqref>
            </x14:sparkline>
            <x14:sparkline>
              <xm:sqref>I23</xm:sqref>
            </x14:sparkline>
          </x14:sparklines>
        </x14:sparklineGroup>
        <x14:sparklineGroup type="column" displayEmptyCellsAs="gap" xr2:uid="{00000000-0003-0000-00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Sheet1!C12:H12</xm:f>
              <xm:sqref>I12</xm:sqref>
            </x14:sparkline>
          </x14:sparklines>
        </x14:sparklineGroup>
        <x14:sparklineGroup displayEmptyCellsAs="gap" xr2:uid="{00000000-0003-0000-0000-000004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Sheet1!C12:H12</xm:f>
              <xm:sqref>J12</xm:sqref>
            </x14:sparkline>
            <x14:sparkline>
              <xm:f>Sheet1!C13:H13</xm:f>
              <xm:sqref>J13</xm:sqref>
            </x14:sparkline>
            <x14:sparkline>
              <xm:f>Sheet1!C14:H14</xm:f>
              <xm:sqref>J14</xm:sqref>
            </x14:sparkline>
            <x14:sparkline>
              <xm:f>Sheet1!C15:H15</xm:f>
              <xm:sqref>J15</xm:sqref>
            </x14:sparkline>
            <x14:sparkline>
              <xm:f>Sheet1!C16:H16</xm:f>
              <xm:sqref>J16</xm:sqref>
            </x14:sparkline>
            <x14:sparkline>
              <xm:f>Sheet1!C17:H17</xm:f>
              <xm:sqref>J17</xm:sqref>
            </x14:sparkline>
            <x14:sparkline>
              <xm:f>Sheet1!C18:H18</xm:f>
              <xm:sqref>J18</xm:sqref>
            </x14:sparkline>
            <x14:sparkline>
              <xm:f>Sheet1!C19:H19</xm:f>
              <xm:sqref>J19</xm:sqref>
            </x14:sparkline>
            <x14:sparkline>
              <xm:f>Sheet1!C20:H20</xm:f>
              <xm:sqref>J20</xm:sqref>
            </x14:sparkline>
            <x14:sparkline>
              <xm:f>Sheet1!C21:H21</xm:f>
              <xm:sqref>J21</xm:sqref>
            </x14:sparkline>
            <x14:sparkline>
              <xm:f>Sheet1!C22:H22</xm:f>
              <xm:sqref>J22</xm:sqref>
            </x14:sparkline>
          </x14:sparklines>
        </x14:sparklineGroup>
        <x14:sparklineGroup displayEmptyCellsAs="gap" xr2:uid="{00000000-0003-0000-0000-000005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Sheet1!C12:C22</xm:f>
              <xm:sqref>C24</xm:sqref>
            </x14:sparkline>
          </x14:sparklines>
        </x14:sparklineGroup>
        <x14:sparklineGroup displayEmptyCellsAs="gap" xr2:uid="{00000000-0003-0000-0000-000006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Sheet1!D12:D22</xm:f>
              <xm:sqref>D24</xm:sqref>
            </x14:sparkline>
            <x14:sparkline>
              <xm:f>Sheet1!E12:E22</xm:f>
              <xm:sqref>E24</xm:sqref>
            </x14:sparkline>
            <x14:sparkline>
              <xm:f>Sheet1!F12:F22</xm:f>
              <xm:sqref>F24</xm:sqref>
            </x14:sparkline>
            <x14:sparkline>
              <xm:f>Sheet1!G12:G22</xm:f>
              <xm:sqref>G24</xm:sqref>
            </x14:sparkline>
            <x14:sparkline>
              <xm:f>Sheet1!H12:H22</xm:f>
              <xm:sqref>H24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Cihan Açilov (student)</cp:lastModifiedBy>
  <cp:revision/>
  <dcterms:created xsi:type="dcterms:W3CDTF">2021-09-27T15:24:10Z</dcterms:created>
  <dcterms:modified xsi:type="dcterms:W3CDTF">2021-11-15T15:37:33Z</dcterms:modified>
  <cp:category/>
  <cp:contentStatus/>
</cp:coreProperties>
</file>