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1"/>
  </bookViews>
  <sheets>
    <sheet name="Instructions" sheetId="2" r:id="rId1"/>
    <sheet name="Calibration Verification" sheetId="1" r:id="rId2"/>
  </sheets>
  <calcPr calcId="124519"/>
</workbook>
</file>

<file path=xl/calcChain.xml><?xml version="1.0" encoding="utf-8"?>
<calcChain xmlns="http://schemas.openxmlformats.org/spreadsheetml/2006/main">
  <c r="B5" i="1"/>
  <c r="B7" s="1"/>
  <c r="C5"/>
  <c r="C11" s="1"/>
  <c r="C13" s="1"/>
  <c r="D5"/>
  <c r="D7" s="1"/>
  <c r="E5"/>
  <c r="E11" s="1"/>
  <c r="E13" s="1"/>
  <c r="F5"/>
  <c r="F7" s="1"/>
  <c r="G5"/>
  <c r="H5"/>
  <c r="H7" s="1"/>
  <c r="I5"/>
  <c r="I11" s="1"/>
  <c r="I13" s="1"/>
  <c r="J5"/>
  <c r="J7" s="1"/>
  <c r="K5"/>
  <c r="K11" s="1"/>
  <c r="K13" s="1"/>
  <c r="L5"/>
  <c r="L7" s="1"/>
  <c r="M5"/>
  <c r="M11" s="1"/>
  <c r="M13" s="1"/>
  <c r="N5"/>
  <c r="N7" s="1"/>
  <c r="O5"/>
  <c r="O11" s="1"/>
  <c r="O13" s="1"/>
  <c r="P5"/>
  <c r="P7" s="1"/>
  <c r="Q5"/>
  <c r="Q11" s="1"/>
  <c r="Q13" s="1"/>
  <c r="R5"/>
  <c r="R7" s="1"/>
  <c r="S5"/>
  <c r="S11" s="1"/>
  <c r="S13" s="1"/>
  <c r="G11"/>
  <c r="G13" s="1"/>
  <c r="R9" l="1"/>
  <c r="R18" s="1"/>
  <c r="P9"/>
  <c r="P18" s="1"/>
  <c r="N9"/>
  <c r="N18" s="1"/>
  <c r="L9"/>
  <c r="L18" s="1"/>
  <c r="J9"/>
  <c r="J18" s="1"/>
  <c r="H9"/>
  <c r="H18" s="1"/>
  <c r="F9"/>
  <c r="F18" s="1"/>
  <c r="D9"/>
  <c r="D18" s="1"/>
  <c r="B9"/>
  <c r="B18" s="1"/>
  <c r="B26"/>
  <c r="B25" l="1"/>
</calcChain>
</file>

<file path=xl/sharedStrings.xml><?xml version="1.0" encoding="utf-8"?>
<sst xmlns="http://schemas.openxmlformats.org/spreadsheetml/2006/main" count="51" uniqueCount="49">
  <si>
    <t>B9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</si>
  <si>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</si>
  <si>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</si>
  <si>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</si>
  <si>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</si>
  <si>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</si>
  <si>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</si>
  <si>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</si>
  <si>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</si>
  <si>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</si>
  <si>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</si>
  <si>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</si>
  <si>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</si>
  <si>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</si>
  <si>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</si>
  <si>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</si>
  <si>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BA</t>
  </si>
  <si>
    <t>BB</t>
  </si>
  <si>
    <t>Parameters</t>
  </si>
  <si>
    <t>β0</t>
  </si>
  <si>
    <t>β1</t>
  </si>
  <si>
    <t>β2</t>
  </si>
  <si>
    <t>β3</t>
  </si>
  <si>
    <t>β4</t>
  </si>
  <si>
    <t>β5</t>
  </si>
  <si>
    <t>β6</t>
  </si>
  <si>
    <t>β7</t>
  </si>
  <si>
    <t>β8</t>
  </si>
  <si>
    <t>Hexdecimal to binary</t>
  </si>
  <si>
    <t>Sci base</t>
  </si>
  <si>
    <t>Binary to decimal</t>
  </si>
  <si>
    <t>numbers</t>
  </si>
  <si>
    <t>Sign</t>
  </si>
  <si>
    <t>Sci</t>
  </si>
  <si>
    <t>Pa</t>
  </si>
  <si>
    <t>°C</t>
  </si>
  <si>
    <t>T,raw =</t>
  </si>
  <si>
    <t>P,raw =</t>
  </si>
  <si>
    <t>Pressure =</t>
  </si>
  <si>
    <t>Temperature =</t>
  </si>
  <si>
    <t>LSB</t>
  </si>
  <si>
    <r>
      <t>The "Calibration Verification" sheet provides a tool to verify your calibration implementation for GMP102 readouts.
1. Put in the calibration registers (AAh~BBh) values read from your GMP102 device.
2. The calibration parameters (β0~β8) will be calculated. Check them against your implementation result.
3. Put in the P and T raw data from the reading of your GMP102 device. The calibrated P(Pa) and T(</t>
    </r>
    <r>
      <rPr>
        <sz val="12"/>
        <color theme="1"/>
        <rFont val="新細明體"/>
        <family val="1"/>
        <charset val="136"/>
      </rPr>
      <t>℃</t>
    </r>
    <r>
      <rPr>
        <sz val="12"/>
        <color theme="1"/>
        <rFont val="Arial Unicode MS"/>
        <family val="2"/>
        <charset val="136"/>
      </rPr>
      <t>) will be calculated. Check them against your implementation result.</t>
    </r>
    <phoneticPr fontId="4" type="noConversion"/>
  </si>
  <si>
    <t>2F</t>
    <phoneticPr fontId="4" type="noConversion"/>
  </si>
  <si>
    <t>DD</t>
    <phoneticPr fontId="4" type="noConversion"/>
  </si>
  <si>
    <t>EE</t>
    <phoneticPr fontId="4" type="noConversion"/>
  </si>
  <si>
    <t>A1</t>
    <phoneticPr fontId="4" type="noConversion"/>
  </si>
  <si>
    <t>6A</t>
    <phoneticPr fontId="4" type="noConversion"/>
  </si>
  <si>
    <t>B9</t>
    <phoneticPr fontId="4" type="noConversion"/>
  </si>
  <si>
    <t>E6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</si>
</sst>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.E+00"/>
    <numFmt numFmtId="177" formatCode="0.000E+00"/>
  </numFmts>
  <fonts count="7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b/>
      <sz val="12"/>
      <color theme="1"/>
      <name val="Calibri"/>
      <family val="2"/>
    </font>
    <font>
      <b/>
      <sz val="12"/>
      <color theme="4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Arial Unicode MS"/>
      <family val="2"/>
      <charset val="136"/>
    </font>
    <font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1" fontId="3" fillId="2" borderId="0" xfId="0" applyNumberFormat="1" applyFont="1" applyFill="1"/>
    <xf numFmtId="2" fontId="3" fillId="2" borderId="0" xfId="0" applyNumberFormat="1" applyFont="1" applyFill="1"/>
    <xf numFmtId="0" fontId="0" fillId="2" borderId="0" xfId="0" applyFont="1" applyFill="1"/>
    <xf numFmtId="0" fontId="0" fillId="2" borderId="0" xfId="0" applyFill="1" applyProtection="1">
      <protection hidden="1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2" borderId="0" xfId="0" applyFont="1" applyFill="1" applyBorder="1" applyProtection="1"/>
    <xf numFmtId="0" fontId="0" fillId="2" borderId="0" xfId="0" applyFill="1" applyProtection="1"/>
    <xf numFmtId="177" fontId="0" fillId="2" borderId="0" xfId="0" applyNumberFormat="1" applyFill="1" applyBorder="1" applyAlignment="1">
      <alignment horizontal="center"/>
    </xf>
    <xf numFmtId="176" fontId="0" fillId="2" borderId="0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/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sqref="A1:A27"/>
    </sheetView>
  </sheetViews>
  <sheetFormatPr defaultRowHeight="16.2"/>
  <cols>
    <col min="1" max="1" width="75" customWidth="1"/>
  </cols>
  <sheetData>
    <row r="1" spans="1:14">
      <c r="A1" s="19" t="s">
        <v>41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>
      <c r="A2" s="18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>
      <c r="A3" s="18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>
      <c r="A4" s="18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>
      <c r="A5" s="18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>
      <c r="A6" s="18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>
      <c r="A7" s="18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>
      <c r="A8" s="18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>
      <c r="A9" s="18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>
      <c r="A11" s="1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>
      <c r="A12" s="18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>
      <c r="A13" s="18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>
      <c r="A14" s="1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>
      <c r="A15" s="1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>
      <c r="A16" s="18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>
      <c r="A17" s="18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>
      <c r="A18" s="1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>
      <c r="A19" s="18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>
      <c r="A20" s="18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>
      <c r="A21" s="1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>
      <c r="A24" s="18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>
      <c r="A25" s="1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>
      <c r="A26" s="1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>
      <c r="A27" s="1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</sheetData>
  <mergeCells count="1">
    <mergeCell ref="A1:A27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S26"/>
  <sheetViews>
    <sheetView tabSelected="1" workbookViewId="0">
      <selection activeCell="C3" sqref="C3"/>
    </sheetView>
  </sheetViews>
  <sheetFormatPr defaultColWidth="9" defaultRowHeight="16.2"/>
  <cols>
    <col min="1" max="1" width="13.6640625" style="1" customWidth="1"/>
    <col min="2" max="19" width="9.33203125" style="1" customWidth="1"/>
    <col min="20" max="16384" width="9" style="1"/>
  </cols>
  <sheetData>
    <row r="2" spans="1:19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0</v>
      </c>
      <c r="R2" s="4" t="s">
        <v>16</v>
      </c>
      <c r="S2" s="4" t="s">
        <v>17</v>
      </c>
    </row>
    <row r="3" spans="1:19">
      <c r="B3" s="10" t="s">
        <v>42</v>
      </c>
      <c r="C3" s="10" t="s">
        <v>43</v>
      </c>
      <c r="D3" s="10">
        <v>21</v>
      </c>
      <c r="E3" s="10">
        <v>69</v>
      </c>
      <c r="F3" s="10" t="s">
        <v>44</v>
      </c>
      <c r="G3" s="10" t="s">
        <v>43</v>
      </c>
      <c r="H3" s="10">
        <v>26</v>
      </c>
      <c r="I3" s="10">
        <v>21</v>
      </c>
      <c r="J3" s="10">
        <v>28</v>
      </c>
      <c r="K3" s="10" t="s">
        <v>45</v>
      </c>
      <c r="L3" s="10">
        <v>18</v>
      </c>
      <c r="M3" s="10">
        <v>71</v>
      </c>
      <c r="N3" s="10" t="s">
        <v>46</v>
      </c>
      <c r="O3" s="10" t="s">
        <v>47</v>
      </c>
      <c r="P3" s="10">
        <v>13</v>
      </c>
      <c r="Q3" s="10">
        <v>42</v>
      </c>
      <c r="R3" s="10" t="s">
        <v>48</v>
      </c>
      <c r="S3" s="10">
        <v>41</v>
      </c>
    </row>
    <row r="4" spans="1:19" s="9" customFormat="1" hidden="1">
      <c r="A4" s="9" t="s">
        <v>28</v>
      </c>
    </row>
    <row r="5" spans="1:19" s="9" customFormat="1" hidden="1">
      <c r="B5" s="9" t="str">
        <f>HEX2BIN(B3,8)</f>
        <v>00101111</v>
      </c>
      <c r="C5" s="9" t="str">
        <f t="shared" ref="C5:S5" si="0">HEX2BIN(C3,8)</f>
        <v>11011101</v>
      </c>
      <c r="D5" s="9" t="str">
        <f t="shared" si="0"/>
        <v>00100001</v>
      </c>
      <c r="E5" s="9" t="str">
        <f t="shared" si="0"/>
        <v>01101001</v>
      </c>
      <c r="F5" s="9" t="str">
        <f t="shared" si="0"/>
        <v>11101110</v>
      </c>
      <c r="G5" s="9" t="str">
        <f t="shared" si="0"/>
        <v>11011101</v>
      </c>
      <c r="H5" s="9" t="str">
        <f t="shared" si="0"/>
        <v>00100110</v>
      </c>
      <c r="I5" s="9" t="str">
        <f t="shared" si="0"/>
        <v>00100001</v>
      </c>
      <c r="J5" s="9" t="str">
        <f t="shared" si="0"/>
        <v>00101000</v>
      </c>
      <c r="K5" s="9" t="str">
        <f t="shared" si="0"/>
        <v>10100001</v>
      </c>
      <c r="L5" s="9" t="str">
        <f t="shared" si="0"/>
        <v>00011000</v>
      </c>
      <c r="M5" s="9" t="str">
        <f t="shared" si="0"/>
        <v>01110001</v>
      </c>
      <c r="N5" s="9" t="str">
        <f t="shared" si="0"/>
        <v>01101010</v>
      </c>
      <c r="O5" s="9" t="str">
        <f t="shared" si="0"/>
        <v>10111001</v>
      </c>
      <c r="P5" s="9" t="str">
        <f t="shared" si="0"/>
        <v>00010011</v>
      </c>
      <c r="Q5" s="9" t="str">
        <f t="shared" si="0"/>
        <v>01000010</v>
      </c>
      <c r="R5" s="9" t="str">
        <f t="shared" si="0"/>
        <v>11100110</v>
      </c>
      <c r="S5" s="9" t="str">
        <f t="shared" si="0"/>
        <v>01000001</v>
      </c>
    </row>
    <row r="6" spans="1:19" s="9" customFormat="1" hidden="1">
      <c r="A6" s="9" t="s">
        <v>32</v>
      </c>
    </row>
    <row r="7" spans="1:19" s="9" customFormat="1" hidden="1">
      <c r="B7" s="9">
        <f>VALUE(LEFT(B5,1))</f>
        <v>0</v>
      </c>
      <c r="D7" s="9">
        <f>VALUE(LEFT(D5,1))</f>
        <v>0</v>
      </c>
      <c r="F7" s="9">
        <f>VALUE(LEFT(F5,1))</f>
        <v>1</v>
      </c>
      <c r="H7" s="9">
        <f>VALUE(LEFT(H5,1))</f>
        <v>0</v>
      </c>
      <c r="J7" s="9">
        <f>VALUE(LEFT(J5,1))</f>
        <v>0</v>
      </c>
      <c r="L7" s="9">
        <f>VALUE(LEFT(L5,1))</f>
        <v>0</v>
      </c>
      <c r="N7" s="9">
        <f>VALUE(LEFT(N5,1))</f>
        <v>0</v>
      </c>
      <c r="P7" s="9">
        <f>VALUE(LEFT(P5,1))</f>
        <v>0</v>
      </c>
      <c r="R7" s="9">
        <f>VALUE(LEFT(R5,1))</f>
        <v>1</v>
      </c>
    </row>
    <row r="8" spans="1:19" s="9" customFormat="1" hidden="1">
      <c r="A8" s="9" t="s">
        <v>31</v>
      </c>
    </row>
    <row r="9" spans="1:19" s="9" customFormat="1" hidden="1">
      <c r="B9" s="9">
        <f>IF(B7=1,BIN2DEC(RIGHT(B5,7))*2^6+BIN2DEC(LEFT(C5,6))-2^13,BIN2DEC(RIGHT(B5,7))*2^6+BIN2DEC(LEFT(C5,6)))</f>
        <v>3063</v>
      </c>
      <c r="D9" s="9">
        <f>IF(D7=1,BIN2DEC(RIGHT(D5,7))*2^6+BIN2DEC(LEFT(E5,6))-2^13,BIN2DEC(RIGHT(D5,7))*2^6+BIN2DEC(LEFT(E5,6)))</f>
        <v>2138</v>
      </c>
      <c r="F9" s="9">
        <f>IF(F7=1,BIN2DEC(RIGHT(F5,7))*2^6+BIN2DEC(LEFT(G5,6))-2^13,BIN2DEC(RIGHT(F5,7))*2^6+BIN2DEC(LEFT(G5,6)))</f>
        <v>-1097</v>
      </c>
      <c r="H9" s="9">
        <f>IF(H7=1,BIN2DEC(RIGHT(H5,7))*2^6+BIN2DEC(LEFT(I5,6))-2^13,BIN2DEC(RIGHT(H5,7))*2^6+BIN2DEC(LEFT(I5,6)))</f>
        <v>2440</v>
      </c>
      <c r="J9" s="9">
        <f>IF(J7=1,BIN2DEC(RIGHT(J5,7))*2^6+BIN2DEC(LEFT(K5,6))-2^13,BIN2DEC(RIGHT(J5,7))*2^6+BIN2DEC(LEFT(K5,6)))</f>
        <v>2600</v>
      </c>
      <c r="L9" s="9">
        <f>IF(L7=1,BIN2DEC(RIGHT(L5,7))*2^6+BIN2DEC(LEFT(M5,6))-2^13,BIN2DEC(RIGHT(L5,7))*2^6+BIN2DEC(LEFT(M5,6)))</f>
        <v>1564</v>
      </c>
      <c r="N9" s="9">
        <f>IF(N7=1,BIN2DEC(RIGHT(N5,7))*2^6+BIN2DEC(LEFT(O5,6))-2^13,BIN2DEC(RIGHT(N5,7))*2^6+BIN2DEC(LEFT(O5,6)))</f>
        <v>6830</v>
      </c>
      <c r="P9" s="9">
        <f>IF(P7=1,BIN2DEC(RIGHT(P5,7))*2^6+BIN2DEC(LEFT(Q5,6))-2^13,BIN2DEC(RIGHT(P5,7))*2^6+BIN2DEC(LEFT(Q5,6)))</f>
        <v>1232</v>
      </c>
      <c r="R9" s="9">
        <f>IF(R7=1,BIN2DEC(RIGHT(R5,7))*2^6+BIN2DEC(LEFT(S5,6))-2^13,BIN2DEC(RIGHT(R5,7))*2^6+BIN2DEC(LEFT(S5,6)))</f>
        <v>-1648</v>
      </c>
    </row>
    <row r="10" spans="1:19" s="9" customFormat="1" hidden="1">
      <c r="A10" s="9" t="s">
        <v>33</v>
      </c>
    </row>
    <row r="11" spans="1:19" s="9" customFormat="1" hidden="1">
      <c r="C11" s="9" t="str">
        <f>RIGHT(C5,2)</f>
        <v>01</v>
      </c>
      <c r="E11" s="9" t="str">
        <f>RIGHT(E5,2)</f>
        <v>01</v>
      </c>
      <c r="G11" s="9" t="str">
        <f>RIGHT(G5,2)</f>
        <v>01</v>
      </c>
      <c r="I11" s="9" t="str">
        <f>RIGHT(I5,2)</f>
        <v>01</v>
      </c>
      <c r="K11" s="9" t="str">
        <f>RIGHT(K5,2)</f>
        <v>01</v>
      </c>
      <c r="M11" s="9" t="str">
        <f>RIGHT(M5,2)</f>
        <v>01</v>
      </c>
      <c r="O11" s="9" t="str">
        <f>RIGHT(O5,2)</f>
        <v>01</v>
      </c>
      <c r="Q11" s="9" t="str">
        <f>RIGHT(Q5,2)</f>
        <v>10</v>
      </c>
      <c r="S11" s="9" t="str">
        <f>RIGHT(S5,2)</f>
        <v>01</v>
      </c>
    </row>
    <row r="12" spans="1:19" s="9" customFormat="1" hidden="1">
      <c r="A12" s="9" t="s">
        <v>30</v>
      </c>
    </row>
    <row r="13" spans="1:19" s="9" customFormat="1" hidden="1">
      <c r="C13" s="9">
        <f>BIN2DEC(C11)</f>
        <v>1</v>
      </c>
      <c r="E13" s="9">
        <f>BIN2DEC(E11)</f>
        <v>1</v>
      </c>
      <c r="G13" s="9">
        <f>BIN2DEC(G11)</f>
        <v>1</v>
      </c>
      <c r="I13" s="9">
        <f>BIN2DEC(I11)</f>
        <v>1</v>
      </c>
      <c r="K13" s="9">
        <f>BIN2DEC(K11)</f>
        <v>1</v>
      </c>
      <c r="M13" s="9">
        <f>BIN2DEC(M11)</f>
        <v>1</v>
      </c>
      <c r="O13" s="9">
        <f>BIN2DEC(O11)</f>
        <v>1</v>
      </c>
      <c r="Q13" s="9">
        <f>BIN2DEC(Q11)</f>
        <v>2</v>
      </c>
      <c r="S13" s="9">
        <f>BIN2DEC(S11)</f>
        <v>1</v>
      </c>
    </row>
    <row r="14" spans="1:19" s="9" customFormat="1"/>
    <row r="16" spans="1:19">
      <c r="A16" s="3"/>
      <c r="B16" s="16" t="s">
        <v>19</v>
      </c>
      <c r="C16" s="16"/>
      <c r="D16" s="16" t="s">
        <v>20</v>
      </c>
      <c r="E16" s="16"/>
      <c r="F16" s="16" t="s">
        <v>21</v>
      </c>
      <c r="G16" s="16"/>
      <c r="H16" s="16" t="s">
        <v>22</v>
      </c>
      <c r="I16" s="16"/>
      <c r="J16" s="16" t="s">
        <v>23</v>
      </c>
      <c r="K16" s="16"/>
      <c r="L16" s="16" t="s">
        <v>24</v>
      </c>
      <c r="M16" s="16"/>
      <c r="N16" s="16" t="s">
        <v>25</v>
      </c>
      <c r="O16" s="16"/>
      <c r="P16" s="16" t="s">
        <v>26</v>
      </c>
      <c r="Q16" s="16"/>
      <c r="R16" s="16" t="s">
        <v>27</v>
      </c>
      <c r="S16" s="16"/>
    </row>
    <row r="17" spans="1:19" s="13" customFormat="1" hidden="1">
      <c r="A17" s="12" t="s">
        <v>29</v>
      </c>
      <c r="B17" s="15">
        <v>1</v>
      </c>
      <c r="C17" s="15"/>
      <c r="D17" s="15">
        <v>1.0000000000000001E-5</v>
      </c>
      <c r="E17" s="15"/>
      <c r="F17" s="15">
        <v>1E-10</v>
      </c>
      <c r="G17" s="15"/>
      <c r="H17" s="15">
        <v>1.0000000000000001E-5</v>
      </c>
      <c r="I17" s="15"/>
      <c r="J17" s="15">
        <v>1E-10</v>
      </c>
      <c r="K17" s="15"/>
      <c r="L17" s="15">
        <v>1.0000000000000001E-15</v>
      </c>
      <c r="M17" s="15"/>
      <c r="N17" s="15">
        <v>9.9999999999999998E-13</v>
      </c>
      <c r="O17" s="15"/>
      <c r="P17" s="15">
        <v>1.0000000000000001E-17</v>
      </c>
      <c r="Q17" s="15"/>
      <c r="R17" s="15">
        <v>9.9999999999999991E-22</v>
      </c>
      <c r="S17" s="15"/>
    </row>
    <row r="18" spans="1:19">
      <c r="A18" s="5" t="s">
        <v>18</v>
      </c>
      <c r="B18" s="14">
        <f>B9*B17*10^C13</f>
        <v>30630</v>
      </c>
      <c r="C18" s="14"/>
      <c r="D18" s="14">
        <f>D9*D17*10^E13</f>
        <v>0.21380000000000005</v>
      </c>
      <c r="E18" s="14"/>
      <c r="F18" s="14">
        <f>F9*F17*10^G13</f>
        <v>-1.097E-6</v>
      </c>
      <c r="G18" s="14"/>
      <c r="H18" s="14">
        <f>H9*H17*10^I13</f>
        <v>0.24400000000000002</v>
      </c>
      <c r="I18" s="14"/>
      <c r="J18" s="14">
        <f>J9*J17*10^K13</f>
        <v>2.6000000000000001E-6</v>
      </c>
      <c r="K18" s="14"/>
      <c r="L18" s="14">
        <f>L9*L17*10^M13</f>
        <v>1.5640000000000004E-11</v>
      </c>
      <c r="M18" s="14"/>
      <c r="N18" s="14">
        <f>N9*N17*10^O13</f>
        <v>6.8299999999999996E-8</v>
      </c>
      <c r="O18" s="14"/>
      <c r="P18" s="14">
        <f>P9*P17*10^Q13</f>
        <v>1.2320000000000002E-12</v>
      </c>
      <c r="Q18" s="14"/>
      <c r="R18" s="14">
        <f>R9*R17*10^S13</f>
        <v>-1.6479999999999999E-17</v>
      </c>
      <c r="S18" s="14"/>
    </row>
    <row r="22" spans="1:19">
      <c r="A22" s="8" t="s">
        <v>37</v>
      </c>
      <c r="B22" s="11">
        <v>243704</v>
      </c>
      <c r="C22" s="1" t="s">
        <v>40</v>
      </c>
    </row>
    <row r="23" spans="1:19">
      <c r="A23" s="8" t="s">
        <v>36</v>
      </c>
      <c r="B23" s="11">
        <v>6629</v>
      </c>
      <c r="C23" s="1" t="s">
        <v>40</v>
      </c>
    </row>
    <row r="24" spans="1:19">
      <c r="A24" s="2"/>
      <c r="B24" s="3"/>
    </row>
    <row r="25" spans="1:19">
      <c r="A25" s="2" t="s">
        <v>38</v>
      </c>
      <c r="B25" s="6">
        <f>B18+D18*B23+F18*B23^2+H18*B22+J18*B23*B22+L18*B23^2*B22+N18*B22^2+P18*B23*B22^2+R18*B23^2*B22^2</f>
        <v>100329.16380534874</v>
      </c>
      <c r="C25" s="2" t="s">
        <v>34</v>
      </c>
    </row>
    <row r="26" spans="1:19">
      <c r="A26" s="2" t="s">
        <v>39</v>
      </c>
      <c r="B26" s="7">
        <f>B23/256</f>
        <v>25.89453125</v>
      </c>
      <c r="C26" s="2" t="s">
        <v>35</v>
      </c>
    </row>
  </sheetData>
  <sheetProtection sheet="1" objects="1" scenarios="1" selectLockedCells="1"/>
  <mergeCells count="27">
    <mergeCell ref="F16:G16"/>
    <mergeCell ref="D16:E16"/>
    <mergeCell ref="B16:C16"/>
    <mergeCell ref="R17:S17"/>
    <mergeCell ref="P17:Q17"/>
    <mergeCell ref="N17:O17"/>
    <mergeCell ref="L17:M17"/>
    <mergeCell ref="J17:K17"/>
    <mergeCell ref="H17:I17"/>
    <mergeCell ref="F17:G17"/>
    <mergeCell ref="R16:S16"/>
    <mergeCell ref="P16:Q16"/>
    <mergeCell ref="N16:O16"/>
    <mergeCell ref="L16:M16"/>
    <mergeCell ref="J16:K16"/>
    <mergeCell ref="H16:I16"/>
    <mergeCell ref="R18:S18"/>
    <mergeCell ref="P18:Q18"/>
    <mergeCell ref="N18:O18"/>
    <mergeCell ref="D17:E17"/>
    <mergeCell ref="B17:C17"/>
    <mergeCell ref="F18:G18"/>
    <mergeCell ref="D18:E18"/>
    <mergeCell ref="B18:C18"/>
    <mergeCell ref="L18:M18"/>
    <mergeCell ref="J18:K18"/>
    <mergeCell ref="H18:I18"/>
  </mergeCells>
  <phoneticPr fontId="4" type="noConversion"/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</vt:lpstr>
      <vt:lpstr>Calibration Verification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2016-10-28T05:36:41Z</dcterms:modified>
</cp:coreProperties>
</file>