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A:\RnD\1 Working\NFHS\Rohini_Cesarean\The Lancet regional health SEA\"/>
    </mc:Choice>
  </mc:AlternateContent>
  <xr:revisionPtr revIDLastSave="0" documentId="13_ncr:1_{20BBA954-C8E3-4BEC-8BCB-A2667BAC44C3}" xr6:coauthVersionLast="47" xr6:coauthVersionMax="47" xr10:uidLastSave="{00000000-0000-0000-0000-000000000000}"/>
  <bookViews>
    <workbookView xWindow="-108" yWindow="-108" windowWidth="23256" windowHeight="12456" xr2:uid="{83F9B723-4B99-4351-BAAF-9A09E583B10E}"/>
  </bookViews>
  <sheets>
    <sheet name="SupplTable-1" sheetId="1" r:id="rId1"/>
    <sheet name="SupplTable-2" sheetId="2" r:id="rId2"/>
    <sheet name="Figure-1" sheetId="4" r:id="rId3"/>
    <sheet name="Figure-3" sheetId="7" r:id="rId4"/>
  </sheets>
  <definedNames>
    <definedName name="_8ldjruat157h" localSheetId="0">'SupplTable-1'!$A$1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2" i="7" l="1"/>
  <c r="AE42" i="7"/>
  <c r="AF40" i="7"/>
  <c r="AE40" i="7"/>
  <c r="AE39" i="7"/>
  <c r="AF38" i="7"/>
  <c r="AE38" i="7"/>
  <c r="AE37" i="7"/>
  <c r="AF36" i="7"/>
  <c r="AE36" i="7"/>
  <c r="AF35" i="7"/>
  <c r="AE35" i="7"/>
  <c r="AE34" i="7"/>
  <c r="AF33" i="7"/>
  <c r="AE33" i="7"/>
  <c r="AF32" i="7"/>
  <c r="AE32" i="7"/>
  <c r="AF31" i="7"/>
  <c r="AE31" i="7"/>
  <c r="AF30" i="7"/>
  <c r="AE30" i="7"/>
  <c r="AF29" i="7"/>
  <c r="AE29" i="7"/>
  <c r="AF28" i="7"/>
  <c r="AE28" i="7"/>
  <c r="AE27" i="7"/>
  <c r="AF26" i="7"/>
  <c r="AE26" i="7"/>
  <c r="AF25" i="7"/>
  <c r="AE25" i="7"/>
  <c r="AF24" i="7"/>
  <c r="AE24" i="7"/>
  <c r="AF23" i="7"/>
  <c r="AE23" i="7"/>
  <c r="AE22" i="7"/>
  <c r="AF21" i="7"/>
  <c r="AE21" i="7"/>
  <c r="AF20" i="7"/>
  <c r="AE20" i="7"/>
  <c r="AF19" i="7"/>
  <c r="AE19" i="7"/>
  <c r="AF18" i="7"/>
  <c r="AE18" i="7"/>
  <c r="AF17" i="7"/>
  <c r="AE17" i="7"/>
  <c r="AF16" i="7"/>
  <c r="AE16" i="7"/>
  <c r="AF15" i="7"/>
  <c r="AE15" i="7"/>
  <c r="AF14" i="7"/>
  <c r="AE14" i="7"/>
  <c r="AF13" i="7"/>
  <c r="AE13" i="7"/>
  <c r="AF12" i="7"/>
  <c r="AE12" i="7"/>
  <c r="AF11" i="7"/>
  <c r="AE11" i="7"/>
  <c r="AE10" i="7"/>
  <c r="AF9" i="7"/>
  <c r="AE9" i="7"/>
  <c r="AF8" i="7"/>
  <c r="AE8" i="7"/>
  <c r="AF7" i="7"/>
  <c r="AE7" i="7"/>
  <c r="AF6" i="7"/>
  <c r="AE6" i="7"/>
  <c r="AF5" i="7"/>
  <c r="AE5" i="7"/>
  <c r="AE43" i="7" l="1"/>
  <c r="AF43" i="7"/>
  <c r="AB43" i="4" l="1"/>
  <c r="Z43" i="4"/>
  <c r="W43" i="4"/>
  <c r="U43" i="4"/>
  <c r="AB42" i="4"/>
  <c r="Z42" i="4"/>
  <c r="W42" i="4"/>
  <c r="U42" i="4"/>
  <c r="AB41" i="4"/>
  <c r="Z41" i="4"/>
  <c r="W41" i="4"/>
  <c r="U41" i="4"/>
  <c r="AB40" i="4"/>
  <c r="Z40" i="4"/>
  <c r="W40" i="4"/>
  <c r="U40" i="4"/>
  <c r="AB39" i="4"/>
  <c r="Z39" i="4"/>
  <c r="W39" i="4"/>
  <c r="U39" i="4"/>
  <c r="AB38" i="4"/>
  <c r="Z38" i="4"/>
  <c r="W38" i="4"/>
  <c r="U38" i="4"/>
  <c r="AB37" i="4"/>
  <c r="Z37" i="4"/>
  <c r="W37" i="4"/>
  <c r="U37" i="4"/>
  <c r="AB36" i="4"/>
  <c r="Z36" i="4"/>
  <c r="W36" i="4"/>
  <c r="U36" i="4"/>
  <c r="AB35" i="4"/>
  <c r="Z35" i="4"/>
  <c r="W35" i="4"/>
  <c r="U35" i="4"/>
  <c r="AB34" i="4"/>
  <c r="Z34" i="4"/>
  <c r="W34" i="4"/>
  <c r="U34" i="4"/>
  <c r="AB33" i="4"/>
  <c r="Z33" i="4"/>
  <c r="W33" i="4"/>
  <c r="U33" i="4"/>
  <c r="AB32" i="4"/>
  <c r="Z32" i="4"/>
  <c r="W32" i="4"/>
  <c r="U32" i="4"/>
  <c r="AB31" i="4"/>
  <c r="Z31" i="4"/>
  <c r="W31" i="4"/>
  <c r="U31" i="4"/>
  <c r="AB30" i="4"/>
  <c r="Z30" i="4"/>
  <c r="W30" i="4"/>
  <c r="U30" i="4"/>
  <c r="AB29" i="4"/>
  <c r="Z29" i="4"/>
  <c r="W29" i="4"/>
  <c r="U29" i="4"/>
  <c r="AB28" i="4"/>
  <c r="Z28" i="4"/>
  <c r="W28" i="4"/>
  <c r="U28" i="4"/>
  <c r="AB27" i="4"/>
  <c r="Z27" i="4"/>
  <c r="W27" i="4"/>
  <c r="U27" i="4"/>
  <c r="AB26" i="4"/>
  <c r="Z26" i="4"/>
  <c r="W26" i="4"/>
  <c r="U26" i="4"/>
  <c r="AB25" i="4"/>
  <c r="Z25" i="4"/>
  <c r="W25" i="4"/>
  <c r="U25" i="4"/>
  <c r="AB24" i="4"/>
  <c r="Z24" i="4"/>
  <c r="W24" i="4"/>
  <c r="U24" i="4"/>
  <c r="AB23" i="4"/>
  <c r="Z23" i="4"/>
  <c r="W23" i="4"/>
  <c r="U23" i="4"/>
  <c r="AB22" i="4"/>
  <c r="Z22" i="4"/>
  <c r="W22" i="4"/>
  <c r="U22" i="4"/>
  <c r="AB21" i="4"/>
  <c r="Z21" i="4"/>
  <c r="W21" i="4"/>
  <c r="U21" i="4"/>
  <c r="AB20" i="4"/>
  <c r="Z20" i="4"/>
  <c r="W20" i="4"/>
  <c r="U20" i="4"/>
  <c r="AB19" i="4"/>
  <c r="Z19" i="4"/>
  <c r="W19" i="4"/>
  <c r="U19" i="4"/>
  <c r="AB18" i="4"/>
  <c r="Z18" i="4"/>
  <c r="W18" i="4"/>
  <c r="U18" i="4"/>
  <c r="AB17" i="4"/>
  <c r="Z17" i="4"/>
  <c r="W17" i="4"/>
  <c r="U17" i="4"/>
  <c r="AB16" i="4"/>
  <c r="Z16" i="4"/>
  <c r="W16" i="4"/>
  <c r="U16" i="4"/>
  <c r="AB15" i="4"/>
  <c r="Z15" i="4"/>
  <c r="W15" i="4"/>
  <c r="U15" i="4"/>
  <c r="AB14" i="4"/>
  <c r="Z14" i="4"/>
  <c r="W14" i="4"/>
  <c r="U14" i="4"/>
  <c r="AB13" i="4"/>
  <c r="Z13" i="4"/>
  <c r="W13" i="4"/>
  <c r="U13" i="4"/>
  <c r="AB12" i="4"/>
  <c r="Z12" i="4"/>
  <c r="W12" i="4"/>
  <c r="U12" i="4"/>
  <c r="AB11" i="4"/>
  <c r="Z11" i="4"/>
  <c r="W11" i="4"/>
  <c r="U11" i="4"/>
  <c r="AB10" i="4"/>
  <c r="Z10" i="4"/>
  <c r="W10" i="4"/>
  <c r="U10" i="4"/>
  <c r="AB9" i="4"/>
  <c r="Z9" i="4"/>
  <c r="W9" i="4"/>
  <c r="U9" i="4"/>
  <c r="AB8" i="4"/>
  <c r="Z8" i="4"/>
  <c r="W8" i="4"/>
  <c r="U8" i="4"/>
  <c r="AB7" i="4"/>
  <c r="Z7" i="4"/>
  <c r="W7" i="4"/>
  <c r="U7" i="4"/>
  <c r="D7" i="2"/>
  <c r="BO43" i="2"/>
  <c r="Y43" i="2" s="1"/>
  <c r="BN43" i="2"/>
  <c r="W43" i="2" s="1"/>
  <c r="BM43" i="2"/>
  <c r="U43" i="2" s="1"/>
  <c r="U44" i="2" s="1"/>
  <c r="BL43" i="2"/>
  <c r="BK43" i="2"/>
  <c r="Q43" i="2" s="1"/>
  <c r="BJ43" i="2"/>
  <c r="BI43" i="2"/>
  <c r="M43" i="2" s="1"/>
  <c r="BH43" i="2"/>
  <c r="BG43" i="2"/>
  <c r="I43" i="2" s="1"/>
  <c r="BF43" i="2"/>
  <c r="G43" i="2" s="1"/>
  <c r="BE43" i="2"/>
  <c r="BD43" i="2"/>
  <c r="AW43" i="2"/>
  <c r="AV43" i="2"/>
  <c r="AU43" i="2"/>
  <c r="T43" i="2" s="1"/>
  <c r="AT43" i="2"/>
  <c r="AS43" i="2"/>
  <c r="AR43" i="2"/>
  <c r="R43" i="2" s="1"/>
  <c r="AQ43" i="2"/>
  <c r="AP43" i="2"/>
  <c r="AO43" i="2"/>
  <c r="AN43" i="2"/>
  <c r="N43" i="2" s="1"/>
  <c r="AM43" i="2"/>
  <c r="L43" i="2" s="1"/>
  <c r="AL43" i="2"/>
  <c r="AK43" i="2"/>
  <c r="AJ43" i="2"/>
  <c r="J43" i="2" s="1"/>
  <c r="AI43" i="2"/>
  <c r="AH43" i="2"/>
  <c r="AG43" i="2"/>
  <c r="BA43" i="2" s="1"/>
  <c r="AF43" i="2"/>
  <c r="AE43" i="2"/>
  <c r="AY43" i="2" s="1"/>
  <c r="AD43" i="2"/>
  <c r="S43" i="2"/>
  <c r="S44" i="2" s="1"/>
  <c r="P43" i="2"/>
  <c r="O43" i="2"/>
  <c r="K43" i="2"/>
  <c r="H43" i="2"/>
  <c r="E43" i="2"/>
  <c r="C43" i="2"/>
  <c r="BO42" i="2"/>
  <c r="Y42" i="2" s="1"/>
  <c r="BN42" i="2"/>
  <c r="W42" i="2" s="1"/>
  <c r="BM42" i="2"/>
  <c r="U42" i="2" s="1"/>
  <c r="BL42" i="2"/>
  <c r="S42" i="2" s="1"/>
  <c r="BK42" i="2"/>
  <c r="Q42" i="2" s="1"/>
  <c r="BJ42" i="2"/>
  <c r="O42" i="2" s="1"/>
  <c r="BI42" i="2"/>
  <c r="BH42" i="2"/>
  <c r="BG42" i="2"/>
  <c r="I42" i="2" s="1"/>
  <c r="BF42" i="2"/>
  <c r="G42" i="2" s="1"/>
  <c r="BE42" i="2"/>
  <c r="E42" i="2" s="1"/>
  <c r="BD42" i="2"/>
  <c r="Z42" i="2"/>
  <c r="X42" i="2"/>
  <c r="V42" i="2"/>
  <c r="T42" i="2"/>
  <c r="R42" i="2"/>
  <c r="P42" i="2"/>
  <c r="N42" i="2"/>
  <c r="M42" i="2"/>
  <c r="L42" i="2"/>
  <c r="K42" i="2"/>
  <c r="J42" i="2"/>
  <c r="H42" i="2"/>
  <c r="F42" i="2"/>
  <c r="D42" i="2"/>
  <c r="C42" i="2"/>
  <c r="BO41" i="2"/>
  <c r="Y41" i="2" s="1"/>
  <c r="BN41" i="2"/>
  <c r="W41" i="2" s="1"/>
  <c r="BM41" i="2"/>
  <c r="BL41" i="2"/>
  <c r="BK41" i="2"/>
  <c r="Q41" i="2" s="1"/>
  <c r="BJ41" i="2"/>
  <c r="O41" i="2" s="1"/>
  <c r="BI41" i="2"/>
  <c r="M41" i="2" s="1"/>
  <c r="BH41" i="2"/>
  <c r="K41" i="2" s="1"/>
  <c r="BG41" i="2"/>
  <c r="I41" i="2" s="1"/>
  <c r="BF41" i="2"/>
  <c r="G41" i="2" s="1"/>
  <c r="BE41" i="2"/>
  <c r="BD41" i="2"/>
  <c r="Z41" i="2"/>
  <c r="X41" i="2"/>
  <c r="V41" i="2"/>
  <c r="U41" i="2"/>
  <c r="T41" i="2"/>
  <c r="S41" i="2"/>
  <c r="R41" i="2"/>
  <c r="P41" i="2"/>
  <c r="N41" i="2"/>
  <c r="L41" i="2"/>
  <c r="J41" i="2"/>
  <c r="H41" i="2"/>
  <c r="F41" i="2"/>
  <c r="E41" i="2"/>
  <c r="D41" i="2"/>
  <c r="C41" i="2"/>
  <c r="BO40" i="2"/>
  <c r="Y40" i="2" s="1"/>
  <c r="BN40" i="2"/>
  <c r="W40" i="2" s="1"/>
  <c r="BM40" i="2"/>
  <c r="U40" i="2" s="1"/>
  <c r="BL40" i="2"/>
  <c r="BK40" i="2"/>
  <c r="Q40" i="2" s="1"/>
  <c r="BJ40" i="2"/>
  <c r="O40" i="2" s="1"/>
  <c r="BI40" i="2"/>
  <c r="BH40" i="2"/>
  <c r="K40" i="2" s="1"/>
  <c r="BG40" i="2"/>
  <c r="I40" i="2" s="1"/>
  <c r="BF40" i="2"/>
  <c r="G40" i="2" s="1"/>
  <c r="BE40" i="2"/>
  <c r="E40" i="2" s="1"/>
  <c r="BD40" i="2"/>
  <c r="Z40" i="2"/>
  <c r="X40" i="2"/>
  <c r="V40" i="2"/>
  <c r="T40" i="2"/>
  <c r="S40" i="2"/>
  <c r="R40" i="2"/>
  <c r="P40" i="2"/>
  <c r="N40" i="2"/>
  <c r="M40" i="2"/>
  <c r="L40" i="2"/>
  <c r="J40" i="2"/>
  <c r="H40" i="2"/>
  <c r="F40" i="2"/>
  <c r="D40" i="2"/>
  <c r="C40" i="2"/>
  <c r="BO39" i="2"/>
  <c r="Y39" i="2" s="1"/>
  <c r="BN39" i="2"/>
  <c r="W39" i="2" s="1"/>
  <c r="BM39" i="2"/>
  <c r="BL39" i="2"/>
  <c r="BK39" i="2"/>
  <c r="Q39" i="2" s="1"/>
  <c r="BJ39" i="2"/>
  <c r="O39" i="2" s="1"/>
  <c r="BI39" i="2"/>
  <c r="M39" i="2" s="1"/>
  <c r="BH39" i="2"/>
  <c r="K39" i="2" s="1"/>
  <c r="BG39" i="2"/>
  <c r="I39" i="2" s="1"/>
  <c r="BF39" i="2"/>
  <c r="G39" i="2" s="1"/>
  <c r="BE39" i="2"/>
  <c r="BD39" i="2"/>
  <c r="Z39" i="2"/>
  <c r="X39" i="2"/>
  <c r="V39" i="2"/>
  <c r="U39" i="2"/>
  <c r="T39" i="2"/>
  <c r="S39" i="2"/>
  <c r="R39" i="2"/>
  <c r="P39" i="2"/>
  <c r="N39" i="2"/>
  <c r="L39" i="2"/>
  <c r="J39" i="2"/>
  <c r="H39" i="2"/>
  <c r="F39" i="2"/>
  <c r="E39" i="2"/>
  <c r="D39" i="2"/>
  <c r="C39" i="2"/>
  <c r="BO38" i="2"/>
  <c r="Y38" i="2" s="1"/>
  <c r="BN38" i="2"/>
  <c r="W38" i="2" s="1"/>
  <c r="BM38" i="2"/>
  <c r="U38" i="2" s="1"/>
  <c r="BL38" i="2"/>
  <c r="S38" i="2" s="1"/>
  <c r="BK38" i="2"/>
  <c r="Q38" i="2" s="1"/>
  <c r="BJ38" i="2"/>
  <c r="O38" i="2" s="1"/>
  <c r="BI38" i="2"/>
  <c r="BH38" i="2"/>
  <c r="K38" i="2" s="1"/>
  <c r="BG38" i="2"/>
  <c r="I38" i="2" s="1"/>
  <c r="BF38" i="2"/>
  <c r="G38" i="2" s="1"/>
  <c r="BE38" i="2"/>
  <c r="E38" i="2" s="1"/>
  <c r="BD38" i="2"/>
  <c r="C38" i="2" s="1"/>
  <c r="Z38" i="2"/>
  <c r="X38" i="2"/>
  <c r="V38" i="2"/>
  <c r="T38" i="2"/>
  <c r="R38" i="2"/>
  <c r="P38" i="2"/>
  <c r="N38" i="2"/>
  <c r="M38" i="2"/>
  <c r="L38" i="2"/>
  <c r="J38" i="2"/>
  <c r="H38" i="2"/>
  <c r="F38" i="2"/>
  <c r="D38" i="2"/>
  <c r="BO37" i="2"/>
  <c r="Y37" i="2" s="1"/>
  <c r="BN37" i="2"/>
  <c r="W37" i="2" s="1"/>
  <c r="BM37" i="2"/>
  <c r="BL37" i="2"/>
  <c r="S37" i="2" s="1"/>
  <c r="BK37" i="2"/>
  <c r="Q37" i="2" s="1"/>
  <c r="BJ37" i="2"/>
  <c r="O37" i="2" s="1"/>
  <c r="BI37" i="2"/>
  <c r="M37" i="2" s="1"/>
  <c r="BH37" i="2"/>
  <c r="K37" i="2" s="1"/>
  <c r="BG37" i="2"/>
  <c r="I37" i="2" s="1"/>
  <c r="BF37" i="2"/>
  <c r="G37" i="2" s="1"/>
  <c r="BE37" i="2"/>
  <c r="BD37" i="2"/>
  <c r="C37" i="2" s="1"/>
  <c r="Z37" i="2"/>
  <c r="X37" i="2"/>
  <c r="V37" i="2"/>
  <c r="U37" i="2"/>
  <c r="T37" i="2"/>
  <c r="R37" i="2"/>
  <c r="P37" i="2"/>
  <c r="N37" i="2"/>
  <c r="L37" i="2"/>
  <c r="J37" i="2"/>
  <c r="H37" i="2"/>
  <c r="F37" i="2"/>
  <c r="E37" i="2"/>
  <c r="D37" i="2"/>
  <c r="BO36" i="2"/>
  <c r="Y36" i="2" s="1"/>
  <c r="BN36" i="2"/>
  <c r="W36" i="2" s="1"/>
  <c r="BM36" i="2"/>
  <c r="U36" i="2" s="1"/>
  <c r="BL36" i="2"/>
  <c r="S36" i="2" s="1"/>
  <c r="BK36" i="2"/>
  <c r="Q36" i="2" s="1"/>
  <c r="BJ36" i="2"/>
  <c r="O36" i="2" s="1"/>
  <c r="BI36" i="2"/>
  <c r="M36" i="2" s="1"/>
  <c r="BH36" i="2"/>
  <c r="BG36" i="2"/>
  <c r="I36" i="2" s="1"/>
  <c r="BF36" i="2"/>
  <c r="G36" i="2" s="1"/>
  <c r="BE36" i="2"/>
  <c r="E36" i="2" s="1"/>
  <c r="BD36" i="2"/>
  <c r="Z36" i="2"/>
  <c r="X36" i="2"/>
  <c r="V36" i="2"/>
  <c r="T36" i="2"/>
  <c r="R36" i="2"/>
  <c r="P36" i="2"/>
  <c r="N36" i="2"/>
  <c r="L36" i="2"/>
  <c r="K36" i="2"/>
  <c r="J36" i="2"/>
  <c r="H36" i="2"/>
  <c r="F36" i="2"/>
  <c r="D36" i="2"/>
  <c r="C36" i="2"/>
  <c r="BO35" i="2"/>
  <c r="Y35" i="2" s="1"/>
  <c r="BN35" i="2"/>
  <c r="W35" i="2" s="1"/>
  <c r="BM35" i="2"/>
  <c r="BL35" i="2"/>
  <c r="BK35" i="2"/>
  <c r="Q35" i="2" s="1"/>
  <c r="BJ35" i="2"/>
  <c r="O35" i="2" s="1"/>
  <c r="BI35" i="2"/>
  <c r="M35" i="2" s="1"/>
  <c r="BH35" i="2"/>
  <c r="K35" i="2" s="1"/>
  <c r="BG35" i="2"/>
  <c r="I35" i="2" s="1"/>
  <c r="BF35" i="2"/>
  <c r="G35" i="2" s="1"/>
  <c r="BE35" i="2"/>
  <c r="BD35" i="2"/>
  <c r="Z35" i="2"/>
  <c r="X35" i="2"/>
  <c r="V35" i="2"/>
  <c r="U35" i="2"/>
  <c r="T35" i="2"/>
  <c r="S35" i="2"/>
  <c r="R35" i="2"/>
  <c r="P35" i="2"/>
  <c r="N35" i="2"/>
  <c r="L35" i="2"/>
  <c r="J35" i="2"/>
  <c r="H35" i="2"/>
  <c r="F35" i="2"/>
  <c r="E35" i="2"/>
  <c r="D35" i="2"/>
  <c r="C35" i="2"/>
  <c r="BO34" i="2"/>
  <c r="Y34" i="2" s="1"/>
  <c r="BN34" i="2"/>
  <c r="W34" i="2" s="1"/>
  <c r="BM34" i="2"/>
  <c r="U34" i="2" s="1"/>
  <c r="BL34" i="2"/>
  <c r="BK34" i="2"/>
  <c r="Q34" i="2" s="1"/>
  <c r="BJ34" i="2"/>
  <c r="O34" i="2" s="1"/>
  <c r="BI34" i="2"/>
  <c r="M34" i="2" s="1"/>
  <c r="BH34" i="2"/>
  <c r="BG34" i="2"/>
  <c r="I34" i="2" s="1"/>
  <c r="BF34" i="2"/>
  <c r="G34" i="2" s="1"/>
  <c r="BE34" i="2"/>
  <c r="E34" i="2" s="1"/>
  <c r="BD34" i="2"/>
  <c r="Z34" i="2"/>
  <c r="X34" i="2"/>
  <c r="V34" i="2"/>
  <c r="T34" i="2"/>
  <c r="S34" i="2"/>
  <c r="R34" i="2"/>
  <c r="P34" i="2"/>
  <c r="N34" i="2"/>
  <c r="L34" i="2"/>
  <c r="K34" i="2"/>
  <c r="J34" i="2"/>
  <c r="H34" i="2"/>
  <c r="F34" i="2"/>
  <c r="D34" i="2"/>
  <c r="C34" i="2"/>
  <c r="BO33" i="2"/>
  <c r="Y33" i="2" s="1"/>
  <c r="BN33" i="2"/>
  <c r="W33" i="2" s="1"/>
  <c r="BM33" i="2"/>
  <c r="BL33" i="2"/>
  <c r="BK33" i="2"/>
  <c r="Q33" i="2" s="1"/>
  <c r="BJ33" i="2"/>
  <c r="O33" i="2" s="1"/>
  <c r="BI33" i="2"/>
  <c r="M33" i="2" s="1"/>
  <c r="BH33" i="2"/>
  <c r="K33" i="2" s="1"/>
  <c r="BG33" i="2"/>
  <c r="I33" i="2" s="1"/>
  <c r="BF33" i="2"/>
  <c r="G33" i="2" s="1"/>
  <c r="BE33" i="2"/>
  <c r="BD33" i="2"/>
  <c r="Z33" i="2"/>
  <c r="X33" i="2"/>
  <c r="V33" i="2"/>
  <c r="U33" i="2"/>
  <c r="T33" i="2"/>
  <c r="S33" i="2"/>
  <c r="R33" i="2"/>
  <c r="P33" i="2"/>
  <c r="N33" i="2"/>
  <c r="L33" i="2"/>
  <c r="J33" i="2"/>
  <c r="H33" i="2"/>
  <c r="F33" i="2"/>
  <c r="E33" i="2"/>
  <c r="D33" i="2"/>
  <c r="C33" i="2"/>
  <c r="BO32" i="2"/>
  <c r="Y32" i="2" s="1"/>
  <c r="BN32" i="2"/>
  <c r="W32" i="2" s="1"/>
  <c r="BM32" i="2"/>
  <c r="U32" i="2" s="1"/>
  <c r="BL32" i="2"/>
  <c r="BK32" i="2"/>
  <c r="Q32" i="2" s="1"/>
  <c r="BJ32" i="2"/>
  <c r="O32" i="2" s="1"/>
  <c r="BI32" i="2"/>
  <c r="M32" i="2" s="1"/>
  <c r="BH32" i="2"/>
  <c r="BG32" i="2"/>
  <c r="I32" i="2" s="1"/>
  <c r="BF32" i="2"/>
  <c r="G32" i="2" s="1"/>
  <c r="BE32" i="2"/>
  <c r="E32" i="2" s="1"/>
  <c r="BD32" i="2"/>
  <c r="Z32" i="2"/>
  <c r="X32" i="2"/>
  <c r="V32" i="2"/>
  <c r="T32" i="2"/>
  <c r="S32" i="2"/>
  <c r="R32" i="2"/>
  <c r="P32" i="2"/>
  <c r="N32" i="2"/>
  <c r="L32" i="2"/>
  <c r="K32" i="2"/>
  <c r="J32" i="2"/>
  <c r="H32" i="2"/>
  <c r="F32" i="2"/>
  <c r="D32" i="2"/>
  <c r="C32" i="2"/>
  <c r="BO31" i="2"/>
  <c r="Y31" i="2" s="1"/>
  <c r="BN31" i="2"/>
  <c r="W31" i="2" s="1"/>
  <c r="BM31" i="2"/>
  <c r="BL31" i="2"/>
  <c r="BK31" i="2"/>
  <c r="Q31" i="2" s="1"/>
  <c r="BJ31" i="2"/>
  <c r="O31" i="2" s="1"/>
  <c r="BI31" i="2"/>
  <c r="M31" i="2" s="1"/>
  <c r="BH31" i="2"/>
  <c r="K31" i="2" s="1"/>
  <c r="BG31" i="2"/>
  <c r="I31" i="2" s="1"/>
  <c r="BF31" i="2"/>
  <c r="G31" i="2" s="1"/>
  <c r="BE31" i="2"/>
  <c r="BD31" i="2"/>
  <c r="Z31" i="2"/>
  <c r="X31" i="2"/>
  <c r="V31" i="2"/>
  <c r="U31" i="2"/>
  <c r="T31" i="2"/>
  <c r="S31" i="2"/>
  <c r="R31" i="2"/>
  <c r="P31" i="2"/>
  <c r="N31" i="2"/>
  <c r="L31" i="2"/>
  <c r="J31" i="2"/>
  <c r="H31" i="2"/>
  <c r="F31" i="2"/>
  <c r="E31" i="2"/>
  <c r="D31" i="2"/>
  <c r="C31" i="2"/>
  <c r="BO30" i="2"/>
  <c r="Y30" i="2" s="1"/>
  <c r="BN30" i="2"/>
  <c r="W30" i="2" s="1"/>
  <c r="BM30" i="2"/>
  <c r="U30" i="2" s="1"/>
  <c r="BL30" i="2"/>
  <c r="S30" i="2" s="1"/>
  <c r="BK30" i="2"/>
  <c r="Q30" i="2" s="1"/>
  <c r="BJ30" i="2"/>
  <c r="O30" i="2" s="1"/>
  <c r="BI30" i="2"/>
  <c r="M30" i="2" s="1"/>
  <c r="BH30" i="2"/>
  <c r="BG30" i="2"/>
  <c r="I30" i="2" s="1"/>
  <c r="BF30" i="2"/>
  <c r="G30" i="2" s="1"/>
  <c r="BE30" i="2"/>
  <c r="E30" i="2" s="1"/>
  <c r="BD30" i="2"/>
  <c r="C30" i="2" s="1"/>
  <c r="Z30" i="2"/>
  <c r="X30" i="2"/>
  <c r="V30" i="2"/>
  <c r="T30" i="2"/>
  <c r="R30" i="2"/>
  <c r="P30" i="2"/>
  <c r="N30" i="2"/>
  <c r="L30" i="2"/>
  <c r="K30" i="2"/>
  <c r="J30" i="2"/>
  <c r="H30" i="2"/>
  <c r="F30" i="2"/>
  <c r="D30" i="2"/>
  <c r="BO29" i="2"/>
  <c r="Y29" i="2" s="1"/>
  <c r="BN29" i="2"/>
  <c r="W29" i="2" s="1"/>
  <c r="BM29" i="2"/>
  <c r="BL29" i="2"/>
  <c r="BK29" i="2"/>
  <c r="Q29" i="2" s="1"/>
  <c r="BJ29" i="2"/>
  <c r="O29" i="2" s="1"/>
  <c r="BI29" i="2"/>
  <c r="M29" i="2" s="1"/>
  <c r="BH29" i="2"/>
  <c r="K29" i="2" s="1"/>
  <c r="BG29" i="2"/>
  <c r="I29" i="2" s="1"/>
  <c r="BF29" i="2"/>
  <c r="G29" i="2" s="1"/>
  <c r="BE29" i="2"/>
  <c r="BD29" i="2"/>
  <c r="Z29" i="2"/>
  <c r="X29" i="2"/>
  <c r="V29" i="2"/>
  <c r="U29" i="2"/>
  <c r="T29" i="2"/>
  <c r="S29" i="2"/>
  <c r="R29" i="2"/>
  <c r="P29" i="2"/>
  <c r="N29" i="2"/>
  <c r="L29" i="2"/>
  <c r="J29" i="2"/>
  <c r="H29" i="2"/>
  <c r="F29" i="2"/>
  <c r="E29" i="2"/>
  <c r="D29" i="2"/>
  <c r="C29" i="2"/>
  <c r="BO28" i="2"/>
  <c r="Y28" i="2" s="1"/>
  <c r="BN28" i="2"/>
  <c r="W28" i="2" s="1"/>
  <c r="BM28" i="2"/>
  <c r="U28" i="2" s="1"/>
  <c r="BL28" i="2"/>
  <c r="S28" i="2" s="1"/>
  <c r="BK28" i="2"/>
  <c r="Q28" i="2" s="1"/>
  <c r="BJ28" i="2"/>
  <c r="O28" i="2" s="1"/>
  <c r="BI28" i="2"/>
  <c r="M28" i="2" s="1"/>
  <c r="BH28" i="2"/>
  <c r="BG28" i="2"/>
  <c r="I28" i="2" s="1"/>
  <c r="BF28" i="2"/>
  <c r="G28" i="2" s="1"/>
  <c r="BE28" i="2"/>
  <c r="E28" i="2" s="1"/>
  <c r="BD28" i="2"/>
  <c r="C28" i="2" s="1"/>
  <c r="Z28" i="2"/>
  <c r="X28" i="2"/>
  <c r="V28" i="2"/>
  <c r="T28" i="2"/>
  <c r="R28" i="2"/>
  <c r="P28" i="2"/>
  <c r="N28" i="2"/>
  <c r="L28" i="2"/>
  <c r="K28" i="2"/>
  <c r="J28" i="2"/>
  <c r="H28" i="2"/>
  <c r="F28" i="2"/>
  <c r="D28" i="2"/>
  <c r="BO27" i="2"/>
  <c r="Y27" i="2" s="1"/>
  <c r="BN27" i="2"/>
  <c r="W27" i="2" s="1"/>
  <c r="BM27" i="2"/>
  <c r="BL27" i="2"/>
  <c r="BK27" i="2"/>
  <c r="Q27" i="2" s="1"/>
  <c r="BJ27" i="2"/>
  <c r="O27" i="2" s="1"/>
  <c r="BI27" i="2"/>
  <c r="M27" i="2" s="1"/>
  <c r="BH27" i="2"/>
  <c r="K27" i="2" s="1"/>
  <c r="BG27" i="2"/>
  <c r="I27" i="2" s="1"/>
  <c r="BF27" i="2"/>
  <c r="G27" i="2" s="1"/>
  <c r="BE27" i="2"/>
  <c r="BD27" i="2"/>
  <c r="Z27" i="2"/>
  <c r="X27" i="2"/>
  <c r="V27" i="2"/>
  <c r="U27" i="2"/>
  <c r="T27" i="2"/>
  <c r="S27" i="2"/>
  <c r="R27" i="2"/>
  <c r="P27" i="2"/>
  <c r="N27" i="2"/>
  <c r="L27" i="2"/>
  <c r="J27" i="2"/>
  <c r="H27" i="2"/>
  <c r="F27" i="2"/>
  <c r="E27" i="2"/>
  <c r="D27" i="2"/>
  <c r="C27" i="2"/>
  <c r="BO26" i="2"/>
  <c r="Y26" i="2" s="1"/>
  <c r="BN26" i="2"/>
  <c r="W26" i="2" s="1"/>
  <c r="BM26" i="2"/>
  <c r="U26" i="2" s="1"/>
  <c r="BL26" i="2"/>
  <c r="S26" i="2" s="1"/>
  <c r="BK26" i="2"/>
  <c r="Q26" i="2" s="1"/>
  <c r="BJ26" i="2"/>
  <c r="O26" i="2" s="1"/>
  <c r="BI26" i="2"/>
  <c r="M26" i="2" s="1"/>
  <c r="BH26" i="2"/>
  <c r="BG26" i="2"/>
  <c r="I26" i="2" s="1"/>
  <c r="BF26" i="2"/>
  <c r="G26" i="2" s="1"/>
  <c r="BE26" i="2"/>
  <c r="E26" i="2" s="1"/>
  <c r="BD26" i="2"/>
  <c r="C26" i="2" s="1"/>
  <c r="Z26" i="2"/>
  <c r="X26" i="2"/>
  <c r="V26" i="2"/>
  <c r="T26" i="2"/>
  <c r="R26" i="2"/>
  <c r="P26" i="2"/>
  <c r="N26" i="2"/>
  <c r="L26" i="2"/>
  <c r="K26" i="2"/>
  <c r="J26" i="2"/>
  <c r="H26" i="2"/>
  <c r="F26" i="2"/>
  <c r="D26" i="2"/>
  <c r="BO25" i="2"/>
  <c r="Y25" i="2" s="1"/>
  <c r="BN25" i="2"/>
  <c r="W25" i="2" s="1"/>
  <c r="BM25" i="2"/>
  <c r="U25" i="2" s="1"/>
  <c r="BL25" i="2"/>
  <c r="BK25" i="2"/>
  <c r="Q25" i="2" s="1"/>
  <c r="BJ25" i="2"/>
  <c r="O25" i="2" s="1"/>
  <c r="BI25" i="2"/>
  <c r="M25" i="2" s="1"/>
  <c r="BH25" i="2"/>
  <c r="K25" i="2" s="1"/>
  <c r="BG25" i="2"/>
  <c r="I25" i="2" s="1"/>
  <c r="BF25" i="2"/>
  <c r="G25" i="2" s="1"/>
  <c r="BE25" i="2"/>
  <c r="E25" i="2" s="1"/>
  <c r="BD25" i="2"/>
  <c r="Z25" i="2"/>
  <c r="X25" i="2"/>
  <c r="V25" i="2"/>
  <c r="T25" i="2"/>
  <c r="S25" i="2"/>
  <c r="R25" i="2"/>
  <c r="P25" i="2"/>
  <c r="N25" i="2"/>
  <c r="L25" i="2"/>
  <c r="J25" i="2"/>
  <c r="H25" i="2"/>
  <c r="F25" i="2"/>
  <c r="D25" i="2"/>
  <c r="C25" i="2"/>
  <c r="BO24" i="2"/>
  <c r="Y24" i="2" s="1"/>
  <c r="BN24" i="2"/>
  <c r="W24" i="2" s="1"/>
  <c r="BM24" i="2"/>
  <c r="U24" i="2" s="1"/>
  <c r="BL24" i="2"/>
  <c r="BK24" i="2"/>
  <c r="Q24" i="2" s="1"/>
  <c r="BJ24" i="2"/>
  <c r="O24" i="2" s="1"/>
  <c r="BI24" i="2"/>
  <c r="M24" i="2" s="1"/>
  <c r="BH24" i="2"/>
  <c r="BG24" i="2"/>
  <c r="I24" i="2" s="1"/>
  <c r="BF24" i="2"/>
  <c r="G24" i="2" s="1"/>
  <c r="BE24" i="2"/>
  <c r="E24" i="2" s="1"/>
  <c r="BD24" i="2"/>
  <c r="Z24" i="2"/>
  <c r="X24" i="2"/>
  <c r="V24" i="2"/>
  <c r="T24" i="2"/>
  <c r="S24" i="2"/>
  <c r="R24" i="2"/>
  <c r="P24" i="2"/>
  <c r="N24" i="2"/>
  <c r="L24" i="2"/>
  <c r="K24" i="2"/>
  <c r="J24" i="2"/>
  <c r="H24" i="2"/>
  <c r="F24" i="2"/>
  <c r="D24" i="2"/>
  <c r="C24" i="2"/>
  <c r="BO23" i="2"/>
  <c r="Y23" i="2" s="1"/>
  <c r="BN23" i="2"/>
  <c r="W23" i="2" s="1"/>
  <c r="BM23" i="2"/>
  <c r="U23" i="2" s="1"/>
  <c r="BL23" i="2"/>
  <c r="S23" i="2" s="1"/>
  <c r="BK23" i="2"/>
  <c r="BJ23" i="2"/>
  <c r="O23" i="2" s="1"/>
  <c r="BI23" i="2"/>
  <c r="M23" i="2" s="1"/>
  <c r="BH23" i="2"/>
  <c r="K23" i="2" s="1"/>
  <c r="BG23" i="2"/>
  <c r="BF23" i="2"/>
  <c r="G23" i="2" s="1"/>
  <c r="BE23" i="2"/>
  <c r="BD23" i="2"/>
  <c r="C23" i="2" s="1"/>
  <c r="Z23" i="2"/>
  <c r="X23" i="2"/>
  <c r="V23" i="2"/>
  <c r="T23" i="2"/>
  <c r="R23" i="2"/>
  <c r="Q23" i="2"/>
  <c r="P23" i="2"/>
  <c r="N23" i="2"/>
  <c r="L23" i="2"/>
  <c r="J23" i="2"/>
  <c r="I23" i="2"/>
  <c r="H23" i="2"/>
  <c r="F23" i="2"/>
  <c r="E23" i="2"/>
  <c r="D23" i="2"/>
  <c r="BO22" i="2"/>
  <c r="Y22" i="2" s="1"/>
  <c r="BN22" i="2"/>
  <c r="W22" i="2" s="1"/>
  <c r="BM22" i="2"/>
  <c r="U22" i="2" s="1"/>
  <c r="BL22" i="2"/>
  <c r="S22" i="2" s="1"/>
  <c r="BK22" i="2"/>
  <c r="Q22" i="2" s="1"/>
  <c r="BJ22" i="2"/>
  <c r="O22" i="2" s="1"/>
  <c r="BI22" i="2"/>
  <c r="BH22" i="2"/>
  <c r="K22" i="2" s="1"/>
  <c r="BG22" i="2"/>
  <c r="I22" i="2" s="1"/>
  <c r="BF22" i="2"/>
  <c r="G22" i="2" s="1"/>
  <c r="BE22" i="2"/>
  <c r="E22" i="2" s="1"/>
  <c r="BD22" i="2"/>
  <c r="C22" i="2" s="1"/>
  <c r="Z22" i="2"/>
  <c r="X22" i="2"/>
  <c r="V22" i="2"/>
  <c r="T22" i="2"/>
  <c r="R22" i="2"/>
  <c r="P22" i="2"/>
  <c r="N22" i="2"/>
  <c r="M22" i="2"/>
  <c r="L22" i="2"/>
  <c r="J22" i="2"/>
  <c r="H22" i="2"/>
  <c r="F22" i="2"/>
  <c r="D22" i="2"/>
  <c r="BO21" i="2"/>
  <c r="Y21" i="2" s="1"/>
  <c r="BN21" i="2"/>
  <c r="W21" i="2" s="1"/>
  <c r="BM21" i="2"/>
  <c r="BL21" i="2"/>
  <c r="S21" i="2" s="1"/>
  <c r="BK21" i="2"/>
  <c r="BJ21" i="2"/>
  <c r="O21" i="2" s="1"/>
  <c r="BI21" i="2"/>
  <c r="M21" i="2" s="1"/>
  <c r="BH21" i="2"/>
  <c r="K21" i="2" s="1"/>
  <c r="BG21" i="2"/>
  <c r="BF21" i="2"/>
  <c r="G21" i="2" s="1"/>
  <c r="BE21" i="2"/>
  <c r="BD21" i="2"/>
  <c r="C21" i="2" s="1"/>
  <c r="Z21" i="2"/>
  <c r="X21" i="2"/>
  <c r="V21" i="2"/>
  <c r="U21" i="2"/>
  <c r="T21" i="2"/>
  <c r="R21" i="2"/>
  <c r="Q21" i="2"/>
  <c r="P21" i="2"/>
  <c r="N21" i="2"/>
  <c r="L21" i="2"/>
  <c r="J21" i="2"/>
  <c r="I21" i="2"/>
  <c r="H21" i="2"/>
  <c r="F21" i="2"/>
  <c r="E21" i="2"/>
  <c r="D21" i="2"/>
  <c r="BO20" i="2"/>
  <c r="Y20" i="2" s="1"/>
  <c r="BN20" i="2"/>
  <c r="W20" i="2" s="1"/>
  <c r="BM20" i="2"/>
  <c r="U20" i="2" s="1"/>
  <c r="BL20" i="2"/>
  <c r="BK20" i="2"/>
  <c r="Q20" i="2" s="1"/>
  <c r="BJ20" i="2"/>
  <c r="O20" i="2" s="1"/>
  <c r="BI20" i="2"/>
  <c r="BH20" i="2"/>
  <c r="BG20" i="2"/>
  <c r="I20" i="2" s="1"/>
  <c r="BF20" i="2"/>
  <c r="G20" i="2" s="1"/>
  <c r="BE20" i="2"/>
  <c r="E20" i="2" s="1"/>
  <c r="BD20" i="2"/>
  <c r="Z20" i="2"/>
  <c r="X20" i="2"/>
  <c r="V20" i="2"/>
  <c r="T20" i="2"/>
  <c r="S20" i="2"/>
  <c r="R20" i="2"/>
  <c r="P20" i="2"/>
  <c r="N20" i="2"/>
  <c r="M20" i="2"/>
  <c r="L20" i="2"/>
  <c r="K20" i="2"/>
  <c r="J20" i="2"/>
  <c r="H20" i="2"/>
  <c r="F20" i="2"/>
  <c r="D20" i="2"/>
  <c r="C20" i="2"/>
  <c r="BO19" i="2"/>
  <c r="Y19" i="2" s="1"/>
  <c r="BN19" i="2"/>
  <c r="W19" i="2" s="1"/>
  <c r="BM19" i="2"/>
  <c r="U19" i="2" s="1"/>
  <c r="BL19" i="2"/>
  <c r="BK19" i="2"/>
  <c r="Q19" i="2" s="1"/>
  <c r="BJ19" i="2"/>
  <c r="O19" i="2" s="1"/>
  <c r="BI19" i="2"/>
  <c r="M19" i="2" s="1"/>
  <c r="BH19" i="2"/>
  <c r="BG19" i="2"/>
  <c r="I19" i="2" s="1"/>
  <c r="BF19" i="2"/>
  <c r="G19" i="2" s="1"/>
  <c r="BE19" i="2"/>
  <c r="E19" i="2" s="1"/>
  <c r="BD19" i="2"/>
  <c r="Z19" i="2"/>
  <c r="X19" i="2"/>
  <c r="V19" i="2"/>
  <c r="T19" i="2"/>
  <c r="S19" i="2"/>
  <c r="R19" i="2"/>
  <c r="P19" i="2"/>
  <c r="N19" i="2"/>
  <c r="L19" i="2"/>
  <c r="K19" i="2"/>
  <c r="J19" i="2"/>
  <c r="H19" i="2"/>
  <c r="F19" i="2"/>
  <c r="D19" i="2"/>
  <c r="C19" i="2"/>
  <c r="BO18" i="2"/>
  <c r="Y18" i="2" s="1"/>
  <c r="BN18" i="2"/>
  <c r="W18" i="2" s="1"/>
  <c r="BM18" i="2"/>
  <c r="U18" i="2" s="1"/>
  <c r="BL18" i="2"/>
  <c r="BK18" i="2"/>
  <c r="Q18" i="2" s="1"/>
  <c r="BJ18" i="2"/>
  <c r="O18" i="2" s="1"/>
  <c r="BI18" i="2"/>
  <c r="M18" i="2" s="1"/>
  <c r="BH18" i="2"/>
  <c r="K18" i="2" s="1"/>
  <c r="BG18" i="2"/>
  <c r="I18" i="2" s="1"/>
  <c r="BF18" i="2"/>
  <c r="G18" i="2" s="1"/>
  <c r="BE18" i="2"/>
  <c r="E18" i="2" s="1"/>
  <c r="BD18" i="2"/>
  <c r="Z18" i="2"/>
  <c r="X18" i="2"/>
  <c r="V18" i="2"/>
  <c r="T18" i="2"/>
  <c r="S18" i="2"/>
  <c r="R18" i="2"/>
  <c r="P18" i="2"/>
  <c r="N18" i="2"/>
  <c r="L18" i="2"/>
  <c r="J18" i="2"/>
  <c r="H18" i="2"/>
  <c r="F18" i="2"/>
  <c r="D18" i="2"/>
  <c r="C18" i="2"/>
  <c r="BO17" i="2"/>
  <c r="Y17" i="2" s="1"/>
  <c r="BN17" i="2"/>
  <c r="W17" i="2" s="1"/>
  <c r="BM17" i="2"/>
  <c r="U17" i="2" s="1"/>
  <c r="BL17" i="2"/>
  <c r="S17" i="2" s="1"/>
  <c r="BK17" i="2"/>
  <c r="Q17" i="2" s="1"/>
  <c r="BJ17" i="2"/>
  <c r="O17" i="2" s="1"/>
  <c r="BI17" i="2"/>
  <c r="M17" i="2" s="1"/>
  <c r="BH17" i="2"/>
  <c r="BG17" i="2"/>
  <c r="I17" i="2" s="1"/>
  <c r="BF17" i="2"/>
  <c r="G17" i="2" s="1"/>
  <c r="BE17" i="2"/>
  <c r="BD17" i="2"/>
  <c r="C17" i="2" s="1"/>
  <c r="Z17" i="2"/>
  <c r="X17" i="2"/>
  <c r="V17" i="2"/>
  <c r="T17" i="2"/>
  <c r="R17" i="2"/>
  <c r="P17" i="2"/>
  <c r="N17" i="2"/>
  <c r="L17" i="2"/>
  <c r="K17" i="2"/>
  <c r="J17" i="2"/>
  <c r="H17" i="2"/>
  <c r="F17" i="2"/>
  <c r="E17" i="2"/>
  <c r="D17" i="2"/>
  <c r="BO16" i="2"/>
  <c r="Y16" i="2" s="1"/>
  <c r="BN16" i="2"/>
  <c r="W16" i="2" s="1"/>
  <c r="BM16" i="2"/>
  <c r="U16" i="2" s="1"/>
  <c r="BL16" i="2"/>
  <c r="BK16" i="2"/>
  <c r="Q16" i="2" s="1"/>
  <c r="BJ16" i="2"/>
  <c r="O16" i="2" s="1"/>
  <c r="BI16" i="2"/>
  <c r="M16" i="2" s="1"/>
  <c r="BH16" i="2"/>
  <c r="BG16" i="2"/>
  <c r="I16" i="2" s="1"/>
  <c r="BF16" i="2"/>
  <c r="G16" i="2" s="1"/>
  <c r="BE16" i="2"/>
  <c r="E16" i="2" s="1"/>
  <c r="BD16" i="2"/>
  <c r="Z16" i="2"/>
  <c r="X16" i="2"/>
  <c r="V16" i="2"/>
  <c r="T16" i="2"/>
  <c r="S16" i="2"/>
  <c r="R16" i="2"/>
  <c r="P16" i="2"/>
  <c r="N16" i="2"/>
  <c r="L16" i="2"/>
  <c r="K16" i="2"/>
  <c r="J16" i="2"/>
  <c r="H16" i="2"/>
  <c r="F16" i="2"/>
  <c r="D16" i="2"/>
  <c r="C16" i="2"/>
  <c r="BO15" i="2"/>
  <c r="Y15" i="2" s="1"/>
  <c r="BN15" i="2"/>
  <c r="W15" i="2" s="1"/>
  <c r="BM15" i="2"/>
  <c r="U15" i="2" s="1"/>
  <c r="BL15" i="2"/>
  <c r="BK15" i="2"/>
  <c r="Q15" i="2" s="1"/>
  <c r="BJ15" i="2"/>
  <c r="O15" i="2" s="1"/>
  <c r="BI15" i="2"/>
  <c r="M15" i="2" s="1"/>
  <c r="BH15" i="2"/>
  <c r="BG15" i="2"/>
  <c r="I15" i="2" s="1"/>
  <c r="BF15" i="2"/>
  <c r="G15" i="2" s="1"/>
  <c r="BE15" i="2"/>
  <c r="E15" i="2" s="1"/>
  <c r="BD15" i="2"/>
  <c r="Z15" i="2"/>
  <c r="X15" i="2"/>
  <c r="V15" i="2"/>
  <c r="T15" i="2"/>
  <c r="S15" i="2"/>
  <c r="R15" i="2"/>
  <c r="P15" i="2"/>
  <c r="N15" i="2"/>
  <c r="L15" i="2"/>
  <c r="K15" i="2"/>
  <c r="J15" i="2"/>
  <c r="H15" i="2"/>
  <c r="F15" i="2"/>
  <c r="D15" i="2"/>
  <c r="C15" i="2"/>
  <c r="BO14" i="2"/>
  <c r="Y14" i="2" s="1"/>
  <c r="BN14" i="2"/>
  <c r="W14" i="2" s="1"/>
  <c r="BM14" i="2"/>
  <c r="U14" i="2" s="1"/>
  <c r="BL14" i="2"/>
  <c r="S14" i="2" s="1"/>
  <c r="BK14" i="2"/>
  <c r="Q14" i="2" s="1"/>
  <c r="BJ14" i="2"/>
  <c r="O14" i="2" s="1"/>
  <c r="BI14" i="2"/>
  <c r="BH14" i="2"/>
  <c r="BG14" i="2"/>
  <c r="I14" i="2" s="1"/>
  <c r="BF14" i="2"/>
  <c r="G14" i="2" s="1"/>
  <c r="BE14" i="2"/>
  <c r="E14" i="2" s="1"/>
  <c r="BD14" i="2"/>
  <c r="Z14" i="2"/>
  <c r="X14" i="2"/>
  <c r="V14" i="2"/>
  <c r="T14" i="2"/>
  <c r="R14" i="2"/>
  <c r="P14" i="2"/>
  <c r="N14" i="2"/>
  <c r="M14" i="2"/>
  <c r="L14" i="2"/>
  <c r="K14" i="2"/>
  <c r="J14" i="2"/>
  <c r="H14" i="2"/>
  <c r="F14" i="2"/>
  <c r="D14" i="2"/>
  <c r="C14" i="2"/>
  <c r="BO13" i="2"/>
  <c r="Y13" i="2" s="1"/>
  <c r="BN13" i="2"/>
  <c r="W13" i="2" s="1"/>
  <c r="BM13" i="2"/>
  <c r="BL13" i="2"/>
  <c r="BK13" i="2"/>
  <c r="BJ13" i="2"/>
  <c r="O13" i="2" s="1"/>
  <c r="BI13" i="2"/>
  <c r="M13" i="2" s="1"/>
  <c r="BH13" i="2"/>
  <c r="BG13" i="2"/>
  <c r="I13" i="2" s="1"/>
  <c r="BF13" i="2"/>
  <c r="G13" i="2" s="1"/>
  <c r="BE13" i="2"/>
  <c r="E13" i="2" s="1"/>
  <c r="BD13" i="2"/>
  <c r="C13" i="2" s="1"/>
  <c r="Z13" i="2"/>
  <c r="X13" i="2"/>
  <c r="V13" i="2"/>
  <c r="U13" i="2"/>
  <c r="T13" i="2"/>
  <c r="S13" i="2"/>
  <c r="R13" i="2"/>
  <c r="Q13" i="2"/>
  <c r="P13" i="2"/>
  <c r="N13" i="2"/>
  <c r="L13" i="2"/>
  <c r="K13" i="2"/>
  <c r="J13" i="2"/>
  <c r="H13" i="2"/>
  <c r="F13" i="2"/>
  <c r="D13" i="2"/>
  <c r="BO12" i="2"/>
  <c r="Y12" i="2" s="1"/>
  <c r="BN12" i="2"/>
  <c r="W12" i="2" s="1"/>
  <c r="BM12" i="2"/>
  <c r="U12" i="2" s="1"/>
  <c r="BL12" i="2"/>
  <c r="BK12" i="2"/>
  <c r="Q12" i="2" s="1"/>
  <c r="BJ12" i="2"/>
  <c r="O12" i="2" s="1"/>
  <c r="BI12" i="2"/>
  <c r="BH12" i="2"/>
  <c r="BG12" i="2"/>
  <c r="I12" i="2" s="1"/>
  <c r="BF12" i="2"/>
  <c r="G12" i="2" s="1"/>
  <c r="BE12" i="2"/>
  <c r="E12" i="2" s="1"/>
  <c r="BD12" i="2"/>
  <c r="Z12" i="2"/>
  <c r="X12" i="2"/>
  <c r="V12" i="2"/>
  <c r="T12" i="2"/>
  <c r="S12" i="2"/>
  <c r="R12" i="2"/>
  <c r="P12" i="2"/>
  <c r="N12" i="2"/>
  <c r="M12" i="2"/>
  <c r="L12" i="2"/>
  <c r="K12" i="2"/>
  <c r="J12" i="2"/>
  <c r="H12" i="2"/>
  <c r="F12" i="2"/>
  <c r="D12" i="2"/>
  <c r="C12" i="2"/>
  <c r="BO11" i="2"/>
  <c r="Y11" i="2" s="1"/>
  <c r="BN11" i="2"/>
  <c r="W11" i="2" s="1"/>
  <c r="BM11" i="2"/>
  <c r="U11" i="2" s="1"/>
  <c r="BL11" i="2"/>
  <c r="BK11" i="2"/>
  <c r="Q11" i="2" s="1"/>
  <c r="BJ11" i="2"/>
  <c r="O11" i="2" s="1"/>
  <c r="BI11" i="2"/>
  <c r="M11" i="2" s="1"/>
  <c r="BH11" i="2"/>
  <c r="BG11" i="2"/>
  <c r="I11" i="2" s="1"/>
  <c r="BF11" i="2"/>
  <c r="G11" i="2" s="1"/>
  <c r="BE11" i="2"/>
  <c r="BD11" i="2"/>
  <c r="Z11" i="2"/>
  <c r="X11" i="2"/>
  <c r="V11" i="2"/>
  <c r="T11" i="2"/>
  <c r="S11" i="2"/>
  <c r="R11" i="2"/>
  <c r="P11" i="2"/>
  <c r="N11" i="2"/>
  <c r="L11" i="2"/>
  <c r="K11" i="2"/>
  <c r="J11" i="2"/>
  <c r="H11" i="2"/>
  <c r="F11" i="2"/>
  <c r="E11" i="2"/>
  <c r="D11" i="2"/>
  <c r="C11" i="2"/>
  <c r="BO10" i="2"/>
  <c r="Y10" i="2" s="1"/>
  <c r="BN10" i="2"/>
  <c r="W10" i="2" s="1"/>
  <c r="BM10" i="2"/>
  <c r="U10" i="2" s="1"/>
  <c r="BL10" i="2"/>
  <c r="BK10" i="2"/>
  <c r="Q10" i="2" s="1"/>
  <c r="BJ10" i="2"/>
  <c r="O10" i="2" s="1"/>
  <c r="BI10" i="2"/>
  <c r="M10" i="2" s="1"/>
  <c r="BH10" i="2"/>
  <c r="K10" i="2" s="1"/>
  <c r="BG10" i="2"/>
  <c r="I10" i="2" s="1"/>
  <c r="BF10" i="2"/>
  <c r="G10" i="2" s="1"/>
  <c r="BE10" i="2"/>
  <c r="E10" i="2" s="1"/>
  <c r="BD10" i="2"/>
  <c r="Z10" i="2"/>
  <c r="X10" i="2"/>
  <c r="V10" i="2"/>
  <c r="T10" i="2"/>
  <c r="S10" i="2"/>
  <c r="R10" i="2"/>
  <c r="P10" i="2"/>
  <c r="N10" i="2"/>
  <c r="L10" i="2"/>
  <c r="J10" i="2"/>
  <c r="H10" i="2"/>
  <c r="F10" i="2"/>
  <c r="D10" i="2"/>
  <c r="C10" i="2"/>
  <c r="BO9" i="2"/>
  <c r="BN9" i="2"/>
  <c r="W9" i="2" s="1"/>
  <c r="BM9" i="2"/>
  <c r="U9" i="2" s="1"/>
  <c r="BL9" i="2"/>
  <c r="S9" i="2" s="1"/>
  <c r="BK9" i="2"/>
  <c r="BJ9" i="2"/>
  <c r="O9" i="2" s="1"/>
  <c r="BI9" i="2"/>
  <c r="M9" i="2" s="1"/>
  <c r="BH9" i="2"/>
  <c r="BG9" i="2"/>
  <c r="BF9" i="2"/>
  <c r="G9" i="2" s="1"/>
  <c r="BE9" i="2"/>
  <c r="E9" i="2" s="1"/>
  <c r="BD9" i="2"/>
  <c r="C9" i="2" s="1"/>
  <c r="Z9" i="2"/>
  <c r="Y9" i="2"/>
  <c r="X9" i="2"/>
  <c r="V9" i="2"/>
  <c r="T9" i="2"/>
  <c r="R9" i="2"/>
  <c r="Q9" i="2"/>
  <c r="P9" i="2"/>
  <c r="N9" i="2"/>
  <c r="L9" i="2"/>
  <c r="K9" i="2"/>
  <c r="J9" i="2"/>
  <c r="I9" i="2"/>
  <c r="H9" i="2"/>
  <c r="F9" i="2"/>
  <c r="D9" i="2"/>
  <c r="BO8" i="2"/>
  <c r="Y8" i="2" s="1"/>
  <c r="BN8" i="2"/>
  <c r="W8" i="2" s="1"/>
  <c r="BM8" i="2"/>
  <c r="U8" i="2" s="1"/>
  <c r="BL8" i="2"/>
  <c r="S8" i="2" s="1"/>
  <c r="BK8" i="2"/>
  <c r="Q8" i="2" s="1"/>
  <c r="BJ8" i="2"/>
  <c r="O8" i="2" s="1"/>
  <c r="BI8" i="2"/>
  <c r="M8" i="2" s="1"/>
  <c r="BH8" i="2"/>
  <c r="BG8" i="2"/>
  <c r="I8" i="2" s="1"/>
  <c r="BF8" i="2"/>
  <c r="G8" i="2" s="1"/>
  <c r="BE8" i="2"/>
  <c r="BD8" i="2"/>
  <c r="C8" i="2" s="1"/>
  <c r="Z8" i="2"/>
  <c r="X8" i="2"/>
  <c r="V8" i="2"/>
  <c r="T8" i="2"/>
  <c r="R8" i="2"/>
  <c r="P8" i="2"/>
  <c r="N8" i="2"/>
  <c r="L8" i="2"/>
  <c r="K8" i="2"/>
  <c r="J8" i="2"/>
  <c r="H8" i="2"/>
  <c r="F8" i="2"/>
  <c r="E8" i="2"/>
  <c r="D8" i="2"/>
  <c r="BO7" i="2"/>
  <c r="BN7" i="2"/>
  <c r="W7" i="2" s="1"/>
  <c r="BM7" i="2"/>
  <c r="BL7" i="2"/>
  <c r="BK7" i="2"/>
  <c r="Q7" i="2" s="1"/>
  <c r="BJ7" i="2"/>
  <c r="O7" i="2" s="1"/>
  <c r="BI7" i="2"/>
  <c r="M7" i="2" s="1"/>
  <c r="BH7" i="2"/>
  <c r="K7" i="2" s="1"/>
  <c r="BG7" i="2"/>
  <c r="I7" i="2" s="1"/>
  <c r="BF7" i="2"/>
  <c r="G7" i="2" s="1"/>
  <c r="BE7" i="2"/>
  <c r="BD7" i="2"/>
  <c r="Z7" i="2"/>
  <c r="Y7" i="2"/>
  <c r="X7" i="2"/>
  <c r="V7" i="2"/>
  <c r="U7" i="2"/>
  <c r="T7" i="2"/>
  <c r="S7" i="2"/>
  <c r="R7" i="2"/>
  <c r="P7" i="2"/>
  <c r="N7" i="2"/>
  <c r="L7" i="2"/>
  <c r="J7" i="2"/>
  <c r="H7" i="2"/>
  <c r="F7" i="2"/>
  <c r="E7" i="2"/>
  <c r="C7" i="2"/>
  <c r="X7" i="1"/>
  <c r="C41" i="1"/>
  <c r="X43" i="1"/>
  <c r="W43" i="1"/>
  <c r="V43" i="1"/>
  <c r="U43" i="1"/>
  <c r="T43" i="1"/>
  <c r="E43" i="1" s="1"/>
  <c r="S43" i="1"/>
  <c r="C43" i="1" s="1"/>
  <c r="N43" i="1"/>
  <c r="L43" i="1"/>
  <c r="J43" i="1"/>
  <c r="H43" i="1"/>
  <c r="F43" i="1"/>
  <c r="D43" i="1"/>
  <c r="X42" i="1"/>
  <c r="W42" i="1"/>
  <c r="V42" i="1"/>
  <c r="U42" i="1"/>
  <c r="T42" i="1"/>
  <c r="S42" i="1"/>
  <c r="N42" i="1"/>
  <c r="L42" i="1"/>
  <c r="J42" i="1"/>
  <c r="H42" i="1"/>
  <c r="G42" i="1"/>
  <c r="F42" i="1"/>
  <c r="D42" i="1"/>
  <c r="X41" i="1"/>
  <c r="W41" i="1"/>
  <c r="V41" i="1"/>
  <c r="U41" i="1"/>
  <c r="G41" i="1" s="1"/>
  <c r="N41" i="1"/>
  <c r="L41" i="1"/>
  <c r="K41" i="1" s="1"/>
  <c r="J41" i="1"/>
  <c r="H41" i="1"/>
  <c r="F41" i="1"/>
  <c r="E41" i="1" s="1"/>
  <c r="X40" i="1"/>
  <c r="W40" i="1"/>
  <c r="V40" i="1"/>
  <c r="I40" i="1" s="1"/>
  <c r="U40" i="1"/>
  <c r="T40" i="1"/>
  <c r="S40" i="1"/>
  <c r="N40" i="1"/>
  <c r="L40" i="1"/>
  <c r="K40" i="1" s="1"/>
  <c r="J40" i="1"/>
  <c r="H40" i="1"/>
  <c r="F40" i="1"/>
  <c r="D40" i="1"/>
  <c r="X39" i="1"/>
  <c r="W39" i="1"/>
  <c r="V39" i="1"/>
  <c r="U39" i="1"/>
  <c r="T39" i="1"/>
  <c r="S39" i="1"/>
  <c r="N39" i="1"/>
  <c r="L39" i="1"/>
  <c r="J39" i="1"/>
  <c r="H39" i="1"/>
  <c r="F39" i="1"/>
  <c r="D39" i="1"/>
  <c r="X38" i="1"/>
  <c r="W38" i="1"/>
  <c r="V38" i="1"/>
  <c r="U38" i="1"/>
  <c r="G38" i="1" s="1"/>
  <c r="T38" i="1"/>
  <c r="S38" i="1"/>
  <c r="O38" i="1" s="1"/>
  <c r="N38" i="1"/>
  <c r="L38" i="1"/>
  <c r="J38" i="1"/>
  <c r="H38" i="1"/>
  <c r="F38" i="1"/>
  <c r="D38" i="1"/>
  <c r="C38" i="1" s="1"/>
  <c r="X37" i="1"/>
  <c r="W37" i="1"/>
  <c r="O37" i="1" s="1"/>
  <c r="V37" i="1"/>
  <c r="U37" i="1"/>
  <c r="T37" i="1"/>
  <c r="S37" i="1"/>
  <c r="N37" i="1"/>
  <c r="L37" i="1"/>
  <c r="J37" i="1"/>
  <c r="I37" i="1" s="1"/>
  <c r="H37" i="1"/>
  <c r="F37" i="1"/>
  <c r="D37" i="1"/>
  <c r="X36" i="1"/>
  <c r="W36" i="1"/>
  <c r="V36" i="1"/>
  <c r="U36" i="1"/>
  <c r="T36" i="1"/>
  <c r="E36" i="1" s="1"/>
  <c r="S36" i="1"/>
  <c r="N36" i="1"/>
  <c r="L36" i="1"/>
  <c r="J36" i="1"/>
  <c r="H36" i="1"/>
  <c r="F36" i="1"/>
  <c r="D36" i="1"/>
  <c r="X35" i="1"/>
  <c r="W35" i="1"/>
  <c r="V35" i="1"/>
  <c r="U35" i="1"/>
  <c r="T35" i="1"/>
  <c r="S35" i="1"/>
  <c r="N35" i="1"/>
  <c r="L35" i="1"/>
  <c r="J35" i="1"/>
  <c r="H35" i="1"/>
  <c r="F35" i="1"/>
  <c r="D35" i="1"/>
  <c r="X34" i="1"/>
  <c r="W34" i="1"/>
  <c r="V34" i="1"/>
  <c r="U34" i="1"/>
  <c r="T34" i="1"/>
  <c r="S34" i="1"/>
  <c r="N34" i="1"/>
  <c r="M34" i="1" s="1"/>
  <c r="L34" i="1"/>
  <c r="J34" i="1"/>
  <c r="H34" i="1"/>
  <c r="F34" i="1"/>
  <c r="D34" i="1"/>
  <c r="X33" i="1"/>
  <c r="M33" i="1" s="1"/>
  <c r="W33" i="1"/>
  <c r="V33" i="1"/>
  <c r="U33" i="1"/>
  <c r="T33" i="1"/>
  <c r="S33" i="1"/>
  <c r="N33" i="1"/>
  <c r="L33" i="1"/>
  <c r="J33" i="1"/>
  <c r="H33" i="1"/>
  <c r="F33" i="1"/>
  <c r="D33" i="1"/>
  <c r="X32" i="1"/>
  <c r="W32" i="1"/>
  <c r="V32" i="1"/>
  <c r="U32" i="1"/>
  <c r="T32" i="1"/>
  <c r="S32" i="1"/>
  <c r="N32" i="1"/>
  <c r="L32" i="1"/>
  <c r="K32" i="1" s="1"/>
  <c r="J32" i="1"/>
  <c r="H32" i="1"/>
  <c r="F32" i="1"/>
  <c r="D32" i="1"/>
  <c r="X31" i="1"/>
  <c r="W31" i="1"/>
  <c r="V31" i="1"/>
  <c r="U31" i="1"/>
  <c r="T31" i="1"/>
  <c r="S31" i="1"/>
  <c r="N31" i="1"/>
  <c r="L31" i="1"/>
  <c r="J31" i="1"/>
  <c r="H31" i="1"/>
  <c r="F31" i="1"/>
  <c r="D31" i="1"/>
  <c r="X30" i="1"/>
  <c r="W30" i="1"/>
  <c r="V30" i="1"/>
  <c r="U30" i="1"/>
  <c r="T30" i="1"/>
  <c r="S30" i="1"/>
  <c r="N30" i="1"/>
  <c r="M30" i="1" s="1"/>
  <c r="L30" i="1"/>
  <c r="J30" i="1"/>
  <c r="H30" i="1"/>
  <c r="F30" i="1"/>
  <c r="D30" i="1"/>
  <c r="X29" i="1"/>
  <c r="W29" i="1"/>
  <c r="V29" i="1"/>
  <c r="U29" i="1"/>
  <c r="T29" i="1"/>
  <c r="S29" i="1"/>
  <c r="N29" i="1"/>
  <c r="L29" i="1"/>
  <c r="J29" i="1"/>
  <c r="H29" i="1"/>
  <c r="F29" i="1"/>
  <c r="D29" i="1"/>
  <c r="X28" i="1"/>
  <c r="W28" i="1"/>
  <c r="V28" i="1"/>
  <c r="U28" i="1"/>
  <c r="T28" i="1"/>
  <c r="S28" i="1"/>
  <c r="N28" i="1"/>
  <c r="L28" i="1"/>
  <c r="J28" i="1"/>
  <c r="H28" i="1"/>
  <c r="F28" i="1"/>
  <c r="D28" i="1"/>
  <c r="X27" i="1"/>
  <c r="W27" i="1"/>
  <c r="V27" i="1"/>
  <c r="U27" i="1"/>
  <c r="T27" i="1"/>
  <c r="S27" i="1"/>
  <c r="N27" i="1"/>
  <c r="L27" i="1"/>
  <c r="K27" i="1" s="1"/>
  <c r="J27" i="1"/>
  <c r="H27" i="1"/>
  <c r="F27" i="1"/>
  <c r="D27" i="1"/>
  <c r="X26" i="1"/>
  <c r="W26" i="1"/>
  <c r="V26" i="1"/>
  <c r="U26" i="1"/>
  <c r="T26" i="1"/>
  <c r="S26" i="1"/>
  <c r="N26" i="1"/>
  <c r="L26" i="1"/>
  <c r="J26" i="1"/>
  <c r="H26" i="1"/>
  <c r="F26" i="1"/>
  <c r="D26" i="1"/>
  <c r="X25" i="1"/>
  <c r="W25" i="1"/>
  <c r="V25" i="1"/>
  <c r="U25" i="1"/>
  <c r="T25" i="1"/>
  <c r="S25" i="1"/>
  <c r="O25" i="1"/>
  <c r="N25" i="1"/>
  <c r="L25" i="1"/>
  <c r="J25" i="1"/>
  <c r="H25" i="1"/>
  <c r="F25" i="1"/>
  <c r="D25" i="1"/>
  <c r="X24" i="1"/>
  <c r="W24" i="1"/>
  <c r="V24" i="1"/>
  <c r="I24" i="1" s="1"/>
  <c r="U24" i="1"/>
  <c r="T24" i="1"/>
  <c r="S24" i="1"/>
  <c r="N24" i="1"/>
  <c r="L24" i="1"/>
  <c r="J24" i="1"/>
  <c r="H24" i="1"/>
  <c r="F24" i="1"/>
  <c r="D24" i="1"/>
  <c r="X23" i="1"/>
  <c r="W23" i="1"/>
  <c r="V23" i="1"/>
  <c r="U23" i="1"/>
  <c r="T23" i="1"/>
  <c r="S23" i="1"/>
  <c r="N23" i="1"/>
  <c r="L23" i="1"/>
  <c r="J23" i="1"/>
  <c r="H23" i="1"/>
  <c r="F23" i="1"/>
  <c r="D23" i="1"/>
  <c r="X22" i="1"/>
  <c r="W22" i="1"/>
  <c r="O22" i="1" s="1"/>
  <c r="V22" i="1"/>
  <c r="U22" i="1"/>
  <c r="T22" i="1"/>
  <c r="S22" i="1"/>
  <c r="N22" i="1"/>
  <c r="L22" i="1"/>
  <c r="J22" i="1"/>
  <c r="H22" i="1"/>
  <c r="F22" i="1"/>
  <c r="D22" i="1"/>
  <c r="X21" i="1"/>
  <c r="W21" i="1"/>
  <c r="V21" i="1"/>
  <c r="U21" i="1"/>
  <c r="T21" i="1"/>
  <c r="S21" i="1"/>
  <c r="N21" i="1"/>
  <c r="L21" i="1"/>
  <c r="J21" i="1"/>
  <c r="H21" i="1"/>
  <c r="F21" i="1"/>
  <c r="D21" i="1"/>
  <c r="X20" i="1"/>
  <c r="W20" i="1"/>
  <c r="V20" i="1"/>
  <c r="I20" i="1" s="1"/>
  <c r="U20" i="1"/>
  <c r="T20" i="1"/>
  <c r="S20" i="1"/>
  <c r="N20" i="1"/>
  <c r="L20" i="1"/>
  <c r="J20" i="1"/>
  <c r="H20" i="1"/>
  <c r="F20" i="1"/>
  <c r="D20" i="1"/>
  <c r="X19" i="1"/>
  <c r="W19" i="1"/>
  <c r="V19" i="1"/>
  <c r="U19" i="1"/>
  <c r="T19" i="1"/>
  <c r="S19" i="1"/>
  <c r="N19" i="1"/>
  <c r="L19" i="1"/>
  <c r="J19" i="1"/>
  <c r="H19" i="1"/>
  <c r="F19" i="1"/>
  <c r="D19" i="1"/>
  <c r="X18" i="1"/>
  <c r="W18" i="1"/>
  <c r="V18" i="1"/>
  <c r="U18" i="1"/>
  <c r="T18" i="1"/>
  <c r="S18" i="1"/>
  <c r="N18" i="1"/>
  <c r="L18" i="1"/>
  <c r="J18" i="1"/>
  <c r="H18" i="1"/>
  <c r="F18" i="1"/>
  <c r="E18" i="1" s="1"/>
  <c r="D18" i="1"/>
  <c r="X17" i="1"/>
  <c r="W17" i="1"/>
  <c r="V17" i="1"/>
  <c r="U17" i="1"/>
  <c r="T17" i="1"/>
  <c r="S17" i="1"/>
  <c r="O17" i="1" s="1"/>
  <c r="N17" i="1"/>
  <c r="L17" i="1"/>
  <c r="J17" i="1"/>
  <c r="H17" i="1"/>
  <c r="F17" i="1"/>
  <c r="D17" i="1"/>
  <c r="X16" i="1"/>
  <c r="W16" i="1"/>
  <c r="O16" i="1" s="1"/>
  <c r="V16" i="1"/>
  <c r="U16" i="1"/>
  <c r="T16" i="1"/>
  <c r="S16" i="1"/>
  <c r="N16" i="1"/>
  <c r="L16" i="1"/>
  <c r="J16" i="1"/>
  <c r="H16" i="1"/>
  <c r="F16" i="1"/>
  <c r="E16" i="1" s="1"/>
  <c r="D16" i="1"/>
  <c r="X15" i="1"/>
  <c r="W15" i="1"/>
  <c r="V15" i="1"/>
  <c r="U15" i="1"/>
  <c r="T15" i="1"/>
  <c r="S15" i="1"/>
  <c r="N15" i="1"/>
  <c r="L15" i="1"/>
  <c r="J15" i="1"/>
  <c r="H15" i="1"/>
  <c r="F15" i="1"/>
  <c r="D15" i="1"/>
  <c r="X14" i="1"/>
  <c r="W14" i="1"/>
  <c r="K14" i="1" s="1"/>
  <c r="V14" i="1"/>
  <c r="U14" i="1"/>
  <c r="T14" i="1"/>
  <c r="S14" i="1"/>
  <c r="N14" i="1"/>
  <c r="L14" i="1"/>
  <c r="J14" i="1"/>
  <c r="H14" i="1"/>
  <c r="F14" i="1"/>
  <c r="D14" i="1"/>
  <c r="X13" i="1"/>
  <c r="W13" i="1"/>
  <c r="V13" i="1"/>
  <c r="U13" i="1"/>
  <c r="T13" i="1"/>
  <c r="S13" i="1"/>
  <c r="N13" i="1"/>
  <c r="L13" i="1"/>
  <c r="J13" i="1"/>
  <c r="H13" i="1"/>
  <c r="F13" i="1"/>
  <c r="D13" i="1"/>
  <c r="X12" i="1"/>
  <c r="W12" i="1"/>
  <c r="V12" i="1"/>
  <c r="U12" i="1"/>
  <c r="T12" i="1"/>
  <c r="S12" i="1"/>
  <c r="N12" i="1"/>
  <c r="L12" i="1"/>
  <c r="J12" i="1"/>
  <c r="H12" i="1"/>
  <c r="F12" i="1"/>
  <c r="D12" i="1"/>
  <c r="X11" i="1"/>
  <c r="W11" i="1"/>
  <c r="V11" i="1"/>
  <c r="I11" i="1" s="1"/>
  <c r="U11" i="1"/>
  <c r="T11" i="1"/>
  <c r="S11" i="1"/>
  <c r="O11" i="1" s="1"/>
  <c r="N11" i="1"/>
  <c r="L11" i="1"/>
  <c r="K11" i="1" s="1"/>
  <c r="J11" i="1"/>
  <c r="H11" i="1"/>
  <c r="F11" i="1"/>
  <c r="D11" i="1"/>
  <c r="X10" i="1"/>
  <c r="W10" i="1"/>
  <c r="V10" i="1"/>
  <c r="U10" i="1"/>
  <c r="T10" i="1"/>
  <c r="S10" i="1"/>
  <c r="N10" i="1"/>
  <c r="L10" i="1"/>
  <c r="J10" i="1"/>
  <c r="H10" i="1"/>
  <c r="F10" i="1"/>
  <c r="D10" i="1"/>
  <c r="X9" i="1"/>
  <c r="W9" i="1"/>
  <c r="V9" i="1"/>
  <c r="U9" i="1"/>
  <c r="T9" i="1"/>
  <c r="S9" i="1"/>
  <c r="N9" i="1"/>
  <c r="L9" i="1"/>
  <c r="J9" i="1"/>
  <c r="H9" i="1"/>
  <c r="F9" i="1"/>
  <c r="D9" i="1"/>
  <c r="X8" i="1"/>
  <c r="W8" i="1"/>
  <c r="V8" i="1"/>
  <c r="U8" i="1"/>
  <c r="T8" i="1"/>
  <c r="S8" i="1"/>
  <c r="N8" i="1"/>
  <c r="L8" i="1"/>
  <c r="J8" i="1"/>
  <c r="H8" i="1"/>
  <c r="F8" i="1"/>
  <c r="D8" i="1"/>
  <c r="W7" i="1"/>
  <c r="V7" i="1"/>
  <c r="U7" i="1"/>
  <c r="T7" i="1"/>
  <c r="S7" i="1"/>
  <c r="N7" i="1"/>
  <c r="L7" i="1"/>
  <c r="J7" i="1"/>
  <c r="H7" i="1"/>
  <c r="F7" i="1"/>
  <c r="D7" i="1"/>
  <c r="V7" i="4" l="1"/>
  <c r="V9" i="4"/>
  <c r="V11" i="4"/>
  <c r="V13" i="4"/>
  <c r="V29" i="4"/>
  <c r="V31" i="4"/>
  <c r="V33" i="4"/>
  <c r="V16" i="4"/>
  <c r="V39" i="4"/>
  <c r="V41" i="4"/>
  <c r="V14" i="4"/>
  <c r="V18" i="4"/>
  <c r="V20" i="4"/>
  <c r="V28" i="4"/>
  <c r="V30" i="4"/>
  <c r="V32" i="4"/>
  <c r="V34" i="4"/>
  <c r="V23" i="4"/>
  <c r="V25" i="4"/>
  <c r="V17" i="4"/>
  <c r="V21" i="4"/>
  <c r="V42" i="4"/>
  <c r="V12" i="4"/>
  <c r="V26" i="4"/>
  <c r="V38" i="4"/>
  <c r="V27" i="4"/>
  <c r="V40" i="4"/>
  <c r="V22" i="4"/>
  <c r="V36" i="4"/>
  <c r="V15" i="4"/>
  <c r="V24" i="4"/>
  <c r="V37" i="4"/>
  <c r="V8" i="4"/>
  <c r="V10" i="4"/>
  <c r="V19" i="4"/>
  <c r="V43" i="4"/>
  <c r="V35" i="4"/>
  <c r="F43" i="2"/>
  <c r="AZ43" i="2"/>
  <c r="Z43" i="2" s="1"/>
  <c r="V43" i="2"/>
  <c r="D43" i="2"/>
  <c r="AX43" i="2"/>
  <c r="X43" i="2" s="1"/>
  <c r="E35" i="1"/>
  <c r="I43" i="1"/>
  <c r="G13" i="1"/>
  <c r="E30" i="1"/>
  <c r="I14" i="1"/>
  <c r="M35" i="1"/>
  <c r="G7" i="1"/>
  <c r="K7" i="1"/>
  <c r="I13" i="1"/>
  <c r="M20" i="1"/>
  <c r="O32" i="1"/>
  <c r="O34" i="1"/>
  <c r="M8" i="1"/>
  <c r="M10" i="1"/>
  <c r="I28" i="1"/>
  <c r="C16" i="1"/>
  <c r="K19" i="1"/>
  <c r="M32" i="1"/>
  <c r="E7" i="1"/>
  <c r="O27" i="1"/>
  <c r="I31" i="1"/>
  <c r="I8" i="1"/>
  <c r="I10" i="1"/>
  <c r="M29" i="1"/>
  <c r="G28" i="1"/>
  <c r="C34" i="1"/>
  <c r="E13" i="1"/>
  <c r="E26" i="1"/>
  <c r="C30" i="1"/>
  <c r="M37" i="1"/>
  <c r="E38" i="1"/>
  <c r="G10" i="1"/>
  <c r="I15" i="1"/>
  <c r="C19" i="1"/>
  <c r="I22" i="1"/>
  <c r="M24" i="1"/>
  <c r="K26" i="1"/>
  <c r="C27" i="1"/>
  <c r="I34" i="1"/>
  <c r="K36" i="1"/>
  <c r="K38" i="1"/>
  <c r="C39" i="1"/>
  <c r="M16" i="1"/>
  <c r="M18" i="1"/>
  <c r="E25" i="1"/>
  <c r="E27" i="1"/>
  <c r="C32" i="1"/>
  <c r="G35" i="1"/>
  <c r="I36" i="1"/>
  <c r="M36" i="1"/>
  <c r="C22" i="1"/>
  <c r="G29" i="1"/>
  <c r="K35" i="1"/>
  <c r="G12" i="1"/>
  <c r="M15" i="1"/>
  <c r="G18" i="1"/>
  <c r="E20" i="1"/>
  <c r="M28" i="1"/>
  <c r="E29" i="1"/>
  <c r="K30" i="1"/>
  <c r="E31" i="1"/>
  <c r="I32" i="1"/>
  <c r="E42" i="1"/>
  <c r="C18" i="1"/>
  <c r="C8" i="1"/>
  <c r="M17" i="1"/>
  <c r="C20" i="1"/>
  <c r="K22" i="1"/>
  <c r="C25" i="1"/>
  <c r="G26" i="1"/>
  <c r="C37" i="1"/>
  <c r="M41" i="1"/>
  <c r="O42" i="1"/>
  <c r="M9" i="1"/>
  <c r="E10" i="1"/>
  <c r="M14" i="1"/>
  <c r="E15" i="1"/>
  <c r="K24" i="1"/>
  <c r="O7" i="1"/>
  <c r="K8" i="1"/>
  <c r="O14" i="1"/>
  <c r="G15" i="1"/>
  <c r="K15" i="1"/>
  <c r="G20" i="1"/>
  <c r="M22" i="1"/>
  <c r="C29" i="1"/>
  <c r="G34" i="1"/>
  <c r="C36" i="1"/>
  <c r="M11" i="1"/>
  <c r="I12" i="1"/>
  <c r="M13" i="1"/>
  <c r="G17" i="1"/>
  <c r="K18" i="1"/>
  <c r="K23" i="1"/>
  <c r="C24" i="1"/>
  <c r="I25" i="1"/>
  <c r="G33" i="1"/>
  <c r="M38" i="1"/>
  <c r="I39" i="1"/>
  <c r="M7" i="1"/>
  <c r="G14" i="1"/>
  <c r="E24" i="1"/>
  <c r="K39" i="1"/>
  <c r="G9" i="1"/>
  <c r="E19" i="1"/>
  <c r="I9" i="1"/>
  <c r="G19" i="1"/>
  <c r="G22" i="1"/>
  <c r="K25" i="1"/>
  <c r="M27" i="1"/>
  <c r="O28" i="1"/>
  <c r="G32" i="1"/>
  <c r="E32" i="1"/>
  <c r="I33" i="1"/>
  <c r="K33" i="1"/>
  <c r="K34" i="1"/>
  <c r="K37" i="1"/>
  <c r="C42" i="1"/>
  <c r="G11" i="1"/>
  <c r="K29" i="1"/>
  <c r="E39" i="1"/>
  <c r="I42" i="1"/>
  <c r="E11" i="1"/>
  <c r="M12" i="1"/>
  <c r="E14" i="1"/>
  <c r="E17" i="1"/>
  <c r="O18" i="1"/>
  <c r="I19" i="1"/>
  <c r="M21" i="1"/>
  <c r="E23" i="1"/>
  <c r="I23" i="1"/>
  <c r="G24" i="1"/>
  <c r="G25" i="1"/>
  <c r="E28" i="1"/>
  <c r="K31" i="1"/>
  <c r="O35" i="1"/>
  <c r="G39" i="1"/>
  <c r="M43" i="1"/>
  <c r="K9" i="1"/>
  <c r="K20" i="1"/>
  <c r="G23" i="1"/>
  <c r="M26" i="1"/>
  <c r="G30" i="1"/>
  <c r="O9" i="1"/>
  <c r="E22" i="1"/>
  <c r="O26" i="1"/>
  <c r="I29" i="1"/>
  <c r="I30" i="1"/>
  <c r="E37" i="1"/>
  <c r="I38" i="1"/>
  <c r="I41" i="1"/>
  <c r="I7" i="1"/>
  <c r="C7" i="1"/>
  <c r="K13" i="1"/>
  <c r="G21" i="1"/>
  <c r="K28" i="1"/>
  <c r="O30" i="1"/>
  <c r="M31" i="1"/>
  <c r="G36" i="1"/>
  <c r="G37" i="1"/>
  <c r="M39" i="1"/>
  <c r="M40" i="1"/>
  <c r="M42" i="1"/>
  <c r="G43" i="1"/>
  <c r="K12" i="1"/>
  <c r="C13" i="1"/>
  <c r="C35" i="1"/>
  <c r="C9" i="1"/>
  <c r="K10" i="1"/>
  <c r="C12" i="1"/>
  <c r="O15" i="1"/>
  <c r="K17" i="1"/>
  <c r="C21" i="1"/>
  <c r="E8" i="1"/>
  <c r="E9" i="1"/>
  <c r="E12" i="1"/>
  <c r="I17" i="1"/>
  <c r="I18" i="1"/>
  <c r="M19" i="1"/>
  <c r="O20" i="1"/>
  <c r="E21" i="1"/>
  <c r="I21" i="1"/>
  <c r="M23" i="1"/>
  <c r="M25" i="1"/>
  <c r="G27" i="1"/>
  <c r="O31" i="1"/>
  <c r="E34" i="1"/>
  <c r="I35" i="1"/>
  <c r="O40" i="1"/>
  <c r="K16" i="1"/>
  <c r="G8" i="1"/>
  <c r="C11" i="1"/>
  <c r="C14" i="1"/>
  <c r="G16" i="1"/>
  <c r="K21" i="1"/>
  <c r="O23" i="1"/>
  <c r="I26" i="1"/>
  <c r="I27" i="1"/>
  <c r="E40" i="1"/>
  <c r="K43" i="1"/>
  <c r="C10" i="1"/>
  <c r="I16" i="1"/>
  <c r="G31" i="1"/>
  <c r="G40" i="1"/>
  <c r="O10" i="1"/>
  <c r="O13" i="1"/>
  <c r="C17" i="1"/>
  <c r="O21" i="1"/>
  <c r="C28" i="1"/>
  <c r="C31" i="1"/>
  <c r="O33" i="1"/>
  <c r="C40" i="1"/>
  <c r="O43" i="1"/>
  <c r="O8" i="1"/>
  <c r="C15" i="1"/>
  <c r="O19" i="1"/>
  <c r="C23" i="1"/>
  <c r="C26" i="1"/>
  <c r="K42" i="1"/>
</calcChain>
</file>

<file path=xl/sharedStrings.xml><?xml version="1.0" encoding="utf-8"?>
<sst xmlns="http://schemas.openxmlformats.org/spreadsheetml/2006/main" count="893" uniqueCount="126">
  <si>
    <t>Weighted sample</t>
  </si>
  <si>
    <t>Unweighted sample</t>
  </si>
  <si>
    <t>Wealth index combined</t>
  </si>
  <si>
    <t>Poorest</t>
  </si>
  <si>
    <t>Poorer</t>
  </si>
  <si>
    <t>Middle</t>
  </si>
  <si>
    <t>Richer</t>
  </si>
  <si>
    <t>Richest</t>
  </si>
  <si>
    <t>Delivery by caesarean section</t>
  </si>
  <si>
    <t>State</t>
  </si>
  <si>
    <t>Total</t>
  </si>
  <si>
    <t>(Richest / Poorest)</t>
  </si>
  <si>
    <t>No</t>
  </si>
  <si>
    <t>Yes</t>
  </si>
  <si>
    <t>% (95% CI)</t>
  </si>
  <si>
    <t># Births</t>
  </si>
  <si>
    <t>Relative Diff</t>
  </si>
  <si>
    <t>Overall</t>
  </si>
  <si>
    <t>Count</t>
  </si>
  <si>
    <t>S</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</si>
  <si>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</si>
  <si>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</si>
  <si>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</si>
  <si>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</si>
  <si>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</si>
  <si>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</si>
  <si>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</si>
  <si>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</si>
  <si>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</si>
  <si>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</si>
  <si>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</si>
  <si>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</si>
  <si>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</si>
  <si>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</si>
  <si>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</si>
  <si>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</si>
  <si>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</si>
  <si>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</si>
  <si>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</si>
  <si>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</si>
  <si>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</si>
  <si>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</si>
  <si>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</si>
  <si>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</si>
  <si>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</si>
  <si>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</si>
  <si>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</si>
  <si>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0 (0 - 0)</t>
  </si>
  <si>
    <t>Uttarakhand</t>
  </si>
  <si>
    <t>West Bengal</t>
  </si>
  <si>
    <t>UT</t>
  </si>
  <si>
    <t>Andaman &amp; Nicobar Islands</t>
  </si>
  <si>
    <t>Chandigarh</t>
  </si>
  <si>
    <t>Dadra &amp; Nagar Haveli And Daman &amp; Diu</t>
  </si>
  <si>
    <t>Delhi</t>
  </si>
  <si>
    <t>Nct Of Delhi</t>
  </si>
  <si>
    <t>Ladakh</t>
  </si>
  <si>
    <t>Lakshadweep</t>
  </si>
  <si>
    <t>Puducherry</t>
  </si>
  <si>
    <t>India</t>
  </si>
  <si>
    <t>Note:</t>
  </si>
  <si>
    <t>% are based on the weighted samples</t>
  </si>
  <si>
    <t xml:space="preserve">Supplementary Table 1: Overall caesarian delivery (CD) rates and wealth inequalities in CD rates across states and UTs in India arranged in descending order of relative inequality </t>
  </si>
  <si>
    <t>*denotes union territories (UTs). Note: % are based on weighted samples. These CD rates represent the percentage of cesarean deliveries among total births in the respective wealth quintiles or health sectors and should not be interpreted as the distribution of cesarean deliveries across these facilities. Relative inequalities were unavailable for Sikkim, Goa, Andaman &amp; Nicobar Islands, National Capital Territory of Delhi (NCT of Delhi), Lakshadweep, and Mizoram.</t>
  </si>
  <si>
    <t>Supplementary Table S2: Proportion of total institutional live births by Cesarean Delivery (CD) in the respective Wealth Quintiles and in type of healthcare sectors in 36 Indian States and UTs *denotes union territories (UTs). % are based on the weighted samples. These CD rates represent the percentage of C-sections among total births in the respective wealth quintiles or health sectors and should not be interpreted as the distribution of C-sections across these facilities.</t>
  </si>
  <si>
    <t>Public</t>
  </si>
  <si>
    <t>Private</t>
  </si>
  <si>
    <t>%</t>
  </si>
  <si>
    <t>A &amp; N Islands</t>
  </si>
  <si>
    <t>DNH And DD</t>
  </si>
  <si>
    <t>Overall CS</t>
  </si>
  <si>
    <t>DNH &amp; DD</t>
  </si>
  <si>
    <t>% calculated based on weighted sample</t>
  </si>
  <si>
    <t>Wealth Quintile</t>
  </si>
  <si>
    <t>1st fifth (Poorest)</t>
  </si>
  <si>
    <t>3rd fifth (Middle)</t>
  </si>
  <si>
    <t>4th fifth (Richer)</t>
  </si>
  <si>
    <t>5th fifth (Richest)</t>
  </si>
  <si>
    <t>10% Cut-off</t>
  </si>
  <si>
    <t>(Richest - Poorest)</t>
  </si>
  <si>
    <t>Absolute Diff</t>
  </si>
  <si>
    <t>CDR</t>
  </si>
  <si>
    <t>AP</t>
  </si>
  <si>
    <t>ArP</t>
  </si>
  <si>
    <t>AS</t>
  </si>
  <si>
    <t>BI</t>
  </si>
  <si>
    <t>CH</t>
  </si>
  <si>
    <t>GO</t>
  </si>
  <si>
    <t>-</t>
  </si>
  <si>
    <t>GJ</t>
  </si>
  <si>
    <t>HR</t>
  </si>
  <si>
    <t>HP</t>
  </si>
  <si>
    <t>JK</t>
  </si>
  <si>
    <t>JH</t>
  </si>
  <si>
    <t>KT</t>
  </si>
  <si>
    <t>KR</t>
  </si>
  <si>
    <t>MP</t>
  </si>
  <si>
    <t>MH</t>
  </si>
  <si>
    <t>MN</t>
  </si>
  <si>
    <t>MG</t>
  </si>
  <si>
    <t>MZ</t>
  </si>
  <si>
    <t>NG</t>
  </si>
  <si>
    <t>OD</t>
  </si>
  <si>
    <t>PB</t>
  </si>
  <si>
    <t>RJ</t>
  </si>
  <si>
    <t>SK</t>
  </si>
  <si>
    <t>TN</t>
  </si>
  <si>
    <t>TL</t>
  </si>
  <si>
    <t>TR</t>
  </si>
  <si>
    <t>UP</t>
  </si>
  <si>
    <t>UK</t>
  </si>
  <si>
    <t>WB</t>
  </si>
  <si>
    <t>AN</t>
  </si>
  <si>
    <t>CD</t>
  </si>
  <si>
    <t>AP: Andhra Pradesh, ArP: Arunachal Pradesh, AS: Assam, BI: Bihar, CH: Chhattisgarh, GJ: Gujarat, GO: Goa, HP: Himachal Pradesh, HR: Haryana, Jh: Jharkhand, KL: Kerala, KT: Karnataka, ME: Meghalaya, MH: Maharashtra, MN: Manipur, MP: Madhya Pradesh, MZ: Mizoram, NG: Nagaland, OD: Odisha, PB: Punjab, RJ: Rajasthan, SK: Sikkim, TL: Telangana, TN: Tamil Nadu, TR: Tripura, UK: Uttarakhand, UP: Uttar Pradesh, WB: West Bengal, AN: Andaman &amp; Nicobar Islands, CD: Chandigarh, DDH:	Dadara Nagar Haveli &amp; Diu Daman, DL: Delhi, JK: Jammu &amp; Kashmir, LD: Ladakh, LK: Lakshadweep, PD: Puducherry</t>
  </si>
  <si>
    <t>DDH</t>
  </si>
  <si>
    <t>DL</t>
  </si>
  <si>
    <t>LD</t>
  </si>
  <si>
    <t>LK</t>
  </si>
  <si>
    <t>PD</t>
  </si>
  <si>
    <t>IN</t>
  </si>
  <si>
    <t>Median</t>
  </si>
  <si>
    <r>
      <t>2</t>
    </r>
    <r>
      <rPr>
        <b/>
        <vertAlign val="superscript"/>
        <sz val="11"/>
        <color rgb="FF000000"/>
        <rFont val="Calibri"/>
        <family val="2"/>
        <scheme val="minor"/>
      </rPr>
      <t>nd</t>
    </r>
    <r>
      <rPr>
        <b/>
        <sz val="11"/>
        <color rgb="FF000000"/>
        <rFont val="Calibri"/>
        <family val="2"/>
        <scheme val="minor"/>
      </rPr>
      <t xml:space="preserve"> fifth (Poorer)</t>
    </r>
  </si>
  <si>
    <t>Figure 1: Caesarean delivery rates by economic status across Indian states and union territories in decreasing order of inequality from 2019-2021.</t>
  </si>
  <si>
    <t>The X-axis indicates states and UTs, with each state and UT represented by five circles (one for each wealth quintile group). Vertical blue lines indicate the difference between the minimum and maximum CD rates in each state and UT. The Y-axis indicates the percentage of deliveries performed through caesarean section, with each unit representing a 10% difference in the CD rate. States are arranged in decreasing order of the difference in CD rates between the richest and poorest wealth quintiles, highlighting the magnitude of disparity. A horizontal line at the 10% cut-off indicates the threshold for underuse of caesarean deliveries.</t>
  </si>
  <si>
    <r>
      <t xml:space="preserve">Figure 3: </t>
    </r>
    <r>
      <rPr>
        <b/>
        <sz val="12"/>
        <color rgb="FF444746"/>
        <rFont val="Times New Roman"/>
        <family val="1"/>
      </rPr>
      <t>Comparison of overall caesarean delivery  rates (CD rates) and relative</t>
    </r>
    <r>
      <rPr>
        <b/>
        <sz val="12"/>
        <color rgb="FF000000"/>
        <rFont val="Times New Roman"/>
        <family val="1"/>
      </rPr>
      <t xml:space="preserve"> wealth-related inequality</t>
    </r>
    <r>
      <rPr>
        <b/>
        <sz val="12"/>
        <color rgb="FFFF0000"/>
        <rFont val="Times New Roman"/>
        <family val="1"/>
      </rPr>
      <t xml:space="preserve"> </t>
    </r>
    <r>
      <rPr>
        <b/>
        <sz val="12"/>
        <color rgb="FF444746"/>
        <rFont val="Times New Roman"/>
        <family val="1"/>
      </rPr>
      <t>in caesarean deliveries across 36 states and union territories.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</si>
</sst>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family val="2"/>
      <scheme val="minor"/>
    </font>
    <font>
      <sz val="10"/>
      <color rgb="FF000000"/>
      <name val="Calibri"/>
      <family val="2"/>
      <scheme val="minor"/>
    </font>
    <font>
      <i/>
      <sz val="11"/>
      <color rgb="FF000000"/>
      <name val="Times New Roman"/>
      <family val="1"/>
    </font>
    <font>
      <b/>
      <sz val="11"/>
      <color theme="1"/>
      <name val="Times New Roman"/>
      <family val="1"/>
    </font>
    <font>
      <sz val="11"/>
      <color theme="1"/>
      <name val="Times New Roman"/>
      <family val="1"/>
    </font>
    <font>
      <b/>
      <sz val="10"/>
      <color rgb="FF000000"/>
      <name val="Times New Roman"/>
      <family val="1"/>
    </font>
    <font>
      <sz val="10"/>
      <color rgb="FF000000"/>
      <name val="Times New Roman"/>
      <family val="1"/>
    </font>
    <font>
      <i/>
      <sz val="10"/>
      <color rgb="FF000000"/>
      <name val="Calibri"/>
      <family val="2"/>
      <scheme val="minor"/>
    </font>
    <font>
      <b/>
      <sz val="11"/>
      <color rgb="FF000000"/>
      <name val="Calibri"/>
      <family val="2"/>
      <scheme val="minor"/>
    </font>
    <font>
      <sz val="11"/>
      <color rgb="FF000000"/>
      <name val="Calibri"/>
      <family val="2"/>
      <scheme val="minor"/>
    </font>
    <font>
      <i/>
      <u/>
      <sz val="11"/>
      <color rgb="FF000000"/>
      <name val="Calibri"/>
      <family val="2"/>
      <scheme val="minor"/>
    </font>
    <font>
      <b/>
      <vertAlign val="superscript"/>
      <sz val="11"/>
      <color rgb="FF000000"/>
      <name val="Calibri"/>
      <family val="2"/>
      <scheme val="minor"/>
    </font>
    <font>
      <i/>
      <sz val="11"/>
      <color rgb="FF000000"/>
      <name val="Calibri"/>
      <family val="2"/>
      <scheme val="minor"/>
    </font>
    <font>
      <b/>
      <sz val="12"/>
      <color rgb="FF000000"/>
      <name val="Times New Roman"/>
      <family val="1"/>
    </font>
    <font>
      <b/>
      <sz val="12"/>
      <color rgb="FF444746"/>
      <name val="Times New Roman"/>
      <family val="1"/>
    </font>
    <font>
      <b/>
      <sz val="12"/>
      <color rgb="FFFF0000"/>
      <name val="Times New Roman"/>
      <family val="1"/>
    </font>
  </fonts>
  <fills count="2">
    <fill>
      <patternFill patternType="none"/>
    </fill>
    <fill>
      <patternFill patternType="gray125"/>
    </fill>
  </fills>
  <borders count="32">
    <border>
      <left/>
      <right/>
      <top/>
      <bottom/>
      <diagonal/>
    </border>
    <border>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hair">
        <color auto="1"/>
      </right>
      <top/>
      <bottom/>
      <diagonal/>
    </border>
    <border>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hair">
        <color auto="1"/>
      </top>
      <bottom style="thin">
        <color auto="1"/>
      </bottom>
      <diagonal/>
    </border>
    <border>
      <left/>
      <right/>
      <top/>
      <bottom style="hair">
        <color auto="1"/>
      </bottom>
      <diagonal/>
    </border>
    <border>
      <left/>
      <right/>
      <top style="hair">
        <color auto="1"/>
      </top>
      <bottom style="hair">
        <color auto="1"/>
      </bottom>
      <diagonal/>
    </border>
    <border>
      <left style="hair">
        <color auto="1"/>
      </left>
      <right style="hair">
        <color auto="1"/>
      </right>
      <top style="hair">
        <color auto="1"/>
      </top>
      <bottom style="medium">
        <color auto="1"/>
      </bottom>
      <diagonal/>
    </border>
    <border>
      <left/>
      <right/>
      <top style="hair">
        <color auto="1"/>
      </top>
      <bottom style="medium">
        <color auto="1"/>
      </bottom>
      <diagonal/>
    </border>
  </borders>
  <cellStyleXfs count="9">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4" fillId="0" borderId="0"/>
    <xf numFmtId="9" fontId="4"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cellStyleXfs>
  <cellXfs count="148">
    <xf numFmtId="0" fontId="0" fillId="0" borderId="0" xfId="0"/>
    <xf numFmtId="0" fontId="3" fillId="0" borderId="0" xfId="0" applyFont="1"/>
    <xf numFmtId="0" fontId="0" fillId="0" borderId="0" xfId="0" applyAlignment="1">
      <alignment vertical="center"/>
    </xf>
    <xf numFmtId="0" fontId="0" fillId="0" borderId="0" xfId="0" applyAlignment="1">
      <alignment horizontal="left" vertical="center"/>
    </xf>
    <xf numFmtId="0" fontId="3" fillId="0" borderId="5" xfId="0" applyFont="1" applyBorder="1" applyAlignment="1">
      <alignment horizontal="centerContinuous"/>
    </xf>
    <xf numFmtId="0" fontId="3" fillId="0" borderId="6" xfId="0" applyFont="1" applyBorder="1" applyAlignment="1">
      <alignment horizontal="centerContinuous"/>
    </xf>
    <xf numFmtId="0" fontId="0" fillId="0" borderId="7" xfId="0" applyBorder="1" applyAlignment="1">
      <alignment horizontal="left" vertical="center"/>
    </xf>
    <xf numFmtId="164" fontId="0" fillId="0" borderId="0" xfId="2" applyNumberFormat="1" applyFont="1" applyAlignment="1">
      <alignment vertical="center"/>
    </xf>
    <xf numFmtId="0" fontId="0" fillId="0" borderId="10" xfId="0" applyBorder="1" applyAlignment="1">
      <alignment horizontal="left" vertical="center"/>
    </xf>
    <xf numFmtId="0" fontId="4" fillId="0" borderId="10" xfId="0" applyFont="1" applyBorder="1" applyAlignment="1">
      <alignment horizontal="left" vertical="center"/>
    </xf>
    <xf numFmtId="0" fontId="4" fillId="0" borderId="0" xfId="0" applyFont="1" applyAlignment="1">
      <alignment vertical="center"/>
    </xf>
    <xf numFmtId="0" fontId="0" fillId="0" borderId="13" xfId="0"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0" fillId="0" borderId="0" xfId="0" applyAlignment="1">
      <alignment horizontal="centerContinuous" wrapText="1"/>
    </xf>
    <xf numFmtId="0" fontId="2" fillId="0" borderId="0" xfId="0" applyFont="1" applyAlignment="1">
      <alignment horizontal="centerContinuous" wrapText="1"/>
    </xf>
    <xf numFmtId="0" fontId="6" fillId="0" borderId="0" xfId="0" applyFont="1" applyAlignment="1">
      <alignment horizontal="centerContinuous" wrapText="1"/>
    </xf>
    <xf numFmtId="0" fontId="7" fillId="0" borderId="0" xfId="0" applyFont="1" applyAlignment="1">
      <alignment horizontal="centerContinuous" wrapText="1"/>
    </xf>
    <xf numFmtId="0" fontId="7" fillId="0" borderId="0" xfId="0" applyFont="1"/>
    <xf numFmtId="0" fontId="8" fillId="0" borderId="0" xfId="0" applyFont="1"/>
    <xf numFmtId="0" fontId="7" fillId="0" borderId="0" xfId="0" applyFont="1" applyAlignment="1">
      <alignment vertical="center"/>
    </xf>
    <xf numFmtId="0" fontId="7" fillId="0" borderId="0" xfId="0" applyFont="1" applyAlignment="1">
      <alignment horizontal="left" vertical="center"/>
    </xf>
    <xf numFmtId="0" fontId="8" fillId="0" borderId="0" xfId="0" applyFont="1" applyAlignment="1">
      <alignment vertical="center"/>
    </xf>
    <xf numFmtId="0" fontId="8" fillId="0" borderId="1" xfId="0" applyFont="1" applyBorder="1" applyAlignment="1">
      <alignment vertical="center"/>
    </xf>
    <xf numFmtId="0" fontId="8" fillId="0" borderId="2" xfId="0" applyFont="1" applyBorder="1" applyAlignment="1">
      <alignment horizontal="centerContinuous" vertical="center"/>
    </xf>
    <xf numFmtId="0" fontId="8" fillId="0" borderId="3" xfId="0" applyFont="1" applyBorder="1" applyAlignment="1">
      <alignment horizontal="centerContinuous" vertical="center"/>
    </xf>
    <xf numFmtId="0" fontId="9" fillId="0" borderId="3" xfId="0" applyFont="1" applyBorder="1" applyAlignment="1">
      <alignment vertical="center"/>
    </xf>
    <xf numFmtId="0" fontId="7" fillId="0" borderId="4" xfId="0" applyFont="1" applyBorder="1" applyAlignment="1">
      <alignment vertical="center"/>
    </xf>
    <xf numFmtId="0" fontId="8" fillId="0" borderId="5" xfId="0" applyFont="1" applyBorder="1" applyAlignment="1">
      <alignment horizontal="centerContinuous"/>
    </xf>
    <xf numFmtId="0" fontId="8" fillId="0" borderId="6" xfId="0" applyFont="1" applyBorder="1" applyAlignment="1">
      <alignment horizontal="centerContinuous"/>
    </xf>
    <xf numFmtId="0" fontId="8" fillId="0" borderId="6" xfId="3" applyFont="1" applyBorder="1" applyAlignment="1">
      <alignment vertical="center"/>
    </xf>
    <xf numFmtId="0" fontId="7" fillId="0" borderId="7" xfId="0" applyFont="1" applyBorder="1" applyAlignment="1">
      <alignment horizontal="left" vertical="center"/>
    </xf>
    <xf numFmtId="164" fontId="7" fillId="0" borderId="8" xfId="0" applyNumberFormat="1"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43" fontId="7" fillId="0" borderId="9" xfId="4" applyFont="1" applyFill="1" applyBorder="1" applyAlignment="1">
      <alignment horizontal="center"/>
    </xf>
    <xf numFmtId="43" fontId="7" fillId="0" borderId="0" xfId="4" applyFont="1" applyBorder="1"/>
    <xf numFmtId="164" fontId="7" fillId="0" borderId="0" xfId="2" applyNumberFormat="1" applyFont="1" applyAlignment="1">
      <alignment vertical="center"/>
    </xf>
    <xf numFmtId="0" fontId="7" fillId="0" borderId="10" xfId="0" applyFont="1" applyBorder="1" applyAlignment="1">
      <alignment horizontal="left" vertical="center"/>
    </xf>
    <xf numFmtId="164" fontId="7" fillId="0" borderId="11" xfId="0" applyNumberFormat="1"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43" fontId="7" fillId="0" borderId="12" xfId="4" applyFont="1" applyFill="1" applyBorder="1" applyAlignment="1">
      <alignment horizontal="center"/>
    </xf>
    <xf numFmtId="43" fontId="7" fillId="0" borderId="12" xfId="4" applyFont="1" applyBorder="1" applyAlignment="1">
      <alignment horizont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0" xfId="0" applyFont="1" applyAlignment="1">
      <alignment vertical="center"/>
    </xf>
    <xf numFmtId="0" fontId="7" fillId="0" borderId="13" xfId="0" applyFont="1" applyBorder="1" applyAlignment="1">
      <alignment horizontal="left" vertical="center"/>
    </xf>
    <xf numFmtId="164" fontId="7" fillId="0" borderId="14" xfId="0" applyNumberFormat="1"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43" fontId="7" fillId="0" borderId="15" xfId="4" applyFont="1" applyFill="1" applyBorder="1" applyAlignment="1">
      <alignment horizontal="center"/>
    </xf>
    <xf numFmtId="0" fontId="7" fillId="0" borderId="16" xfId="0" applyFont="1" applyBorder="1" applyAlignment="1">
      <alignment vertical="center"/>
    </xf>
    <xf numFmtId="164" fontId="7" fillId="0" borderId="17" xfId="0" applyNumberFormat="1"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43" fontId="7" fillId="0" borderId="18" xfId="4" applyFont="1" applyBorder="1" applyAlignment="1">
      <alignment horizontal="center"/>
    </xf>
    <xf numFmtId="0" fontId="7" fillId="0" borderId="0" xfId="0" applyFont="1" applyAlignment="1">
      <alignment horizontal="center" vertical="center"/>
    </xf>
    <xf numFmtId="43" fontId="7" fillId="0" borderId="0" xfId="4" applyFont="1" applyAlignment="1">
      <alignment horizontal="center"/>
    </xf>
    <xf numFmtId="1" fontId="7" fillId="0" borderId="11" xfId="0" applyNumberFormat="1" applyFont="1" applyBorder="1" applyAlignment="1">
      <alignment horizontal="center" vertical="center"/>
    </xf>
    <xf numFmtId="0" fontId="0" fillId="0" borderId="1" xfId="0" applyBorder="1"/>
    <xf numFmtId="0" fontId="3" fillId="0" borderId="2"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0" fillId="0" borderId="10" xfId="0" applyBorder="1"/>
    <xf numFmtId="0" fontId="3" fillId="0" borderId="11" xfId="0" applyFont="1" applyBorder="1" applyAlignment="1">
      <alignment horizontal="centerContinuous"/>
    </xf>
    <xf numFmtId="0" fontId="0" fillId="0" borderId="11" xfId="0" applyBorder="1" applyAlignment="1">
      <alignment horizontal="centerContinuous"/>
    </xf>
    <xf numFmtId="0" fontId="0" fillId="0" borderId="12" xfId="0" applyBorder="1" applyAlignment="1">
      <alignment horizontal="centerContinuous"/>
    </xf>
    <xf numFmtId="0" fontId="3" fillId="0" borderId="19" xfId="0" applyFont="1" applyBorder="1" applyAlignment="1">
      <alignment horizontal="centerContinuous" vertical="center"/>
    </xf>
    <xf numFmtId="0" fontId="3" fillId="0" borderId="20" xfId="0" applyFont="1" applyBorder="1" applyAlignment="1">
      <alignment horizontal="centerContinuous" vertical="center"/>
    </xf>
    <xf numFmtId="0" fontId="0" fillId="0" borderId="4" xfId="0" applyBorder="1"/>
    <xf numFmtId="0" fontId="3" fillId="0" borderId="4" xfId="0" applyFont="1" applyBorder="1" applyAlignment="1">
      <alignment horizontal="centerContinuous" vertical="center"/>
    </xf>
    <xf numFmtId="0" fontId="3" fillId="0" borderId="5" xfId="0" applyFont="1" applyBorder="1" applyAlignment="1">
      <alignment horizontal="centerContinuous" vertical="center"/>
    </xf>
    <xf numFmtId="43"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4" fillId="0" borderId="0" xfId="0" applyFont="1"/>
    <xf numFmtId="0" fontId="0" fillId="0" borderId="1" xfId="0" applyBorder="1" applyAlignment="1">
      <alignment horizontal="left" vertical="center"/>
    </xf>
    <xf numFmtId="43" fontId="0" fillId="0" borderId="2" xfId="1" applyFont="1" applyBorder="1" applyAlignment="1">
      <alignment vertical="center"/>
    </xf>
    <xf numFmtId="43" fontId="0" fillId="0" borderId="11" xfId="0" applyNumberForma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43" fontId="0" fillId="0" borderId="11" xfId="1" applyFont="1" applyBorder="1" applyAlignment="1">
      <alignment vertical="center"/>
    </xf>
    <xf numFmtId="43" fontId="0" fillId="0" borderId="14"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4" xfId="0" applyBorder="1" applyAlignment="1">
      <alignment horizontal="left" vertical="center"/>
    </xf>
    <xf numFmtId="43" fontId="0" fillId="0" borderId="5" xfId="1" applyFont="1" applyBorder="1" applyAlignment="1">
      <alignment vertical="center"/>
    </xf>
    <xf numFmtId="0" fontId="0" fillId="0" borderId="16" xfId="0" applyBorder="1" applyAlignment="1">
      <alignment horizontal="left" vertical="center"/>
    </xf>
    <xf numFmtId="43" fontId="0" fillId="0" borderId="17" xfId="0" applyNumberForma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1" xfId="0" applyBorder="1" applyAlignment="1">
      <alignment vertical="center"/>
    </xf>
    <xf numFmtId="43" fontId="0" fillId="0" borderId="22" xfId="1" applyFont="1" applyBorder="1" applyAlignment="1">
      <alignment vertical="center"/>
    </xf>
    <xf numFmtId="43" fontId="0" fillId="0" borderId="23" xfId="0" applyNumberFormat="1" applyBorder="1" applyAlignment="1">
      <alignment horizontal="center"/>
    </xf>
    <xf numFmtId="0" fontId="2" fillId="0" borderId="0" xfId="0" applyFont="1"/>
    <xf numFmtId="0" fontId="4" fillId="0" borderId="0" xfId="5"/>
    <xf numFmtId="0" fontId="3" fillId="0" borderId="0" xfId="5" applyFont="1"/>
    <xf numFmtId="0" fontId="4" fillId="0" borderId="0" xfId="5" applyAlignment="1">
      <alignment vertical="center"/>
    </xf>
    <xf numFmtId="43" fontId="0" fillId="0" borderId="0" xfId="4" applyFont="1"/>
    <xf numFmtId="0" fontId="1" fillId="0" borderId="0" xfId="3" applyAlignment="1">
      <alignment vertical="center"/>
    </xf>
    <xf numFmtId="0" fontId="1" fillId="0" borderId="0" xfId="3"/>
    <xf numFmtId="0" fontId="3" fillId="0" borderId="0" xfId="3" applyFont="1" applyAlignment="1">
      <alignment vertical="center"/>
    </xf>
    <xf numFmtId="0" fontId="1" fillId="0" borderId="0" xfId="3" applyAlignment="1">
      <alignment horizontal="left" vertical="center"/>
    </xf>
    <xf numFmtId="164" fontId="0" fillId="0" borderId="0" xfId="7" applyNumberFormat="1" applyFont="1" applyAlignment="1">
      <alignment vertical="center"/>
    </xf>
    <xf numFmtId="164" fontId="0" fillId="0" borderId="0" xfId="7" applyNumberFormat="1" applyFont="1" applyFill="1" applyAlignment="1">
      <alignment vertical="center"/>
    </xf>
    <xf numFmtId="164" fontId="1" fillId="0" borderId="0" xfId="3" applyNumberFormat="1"/>
    <xf numFmtId="9" fontId="1" fillId="0" borderId="0" xfId="3" applyNumberFormat="1"/>
    <xf numFmtId="164" fontId="0" fillId="0" borderId="0" xfId="7" applyNumberFormat="1" applyFont="1"/>
    <xf numFmtId="43" fontId="0" fillId="0" borderId="0" xfId="4" applyFont="1" applyFill="1"/>
    <xf numFmtId="164" fontId="4" fillId="0" borderId="0" xfId="7" applyNumberFormat="1" applyFont="1"/>
    <xf numFmtId="43" fontId="4" fillId="0" borderId="0" xfId="4" applyFont="1" applyFill="1"/>
    <xf numFmtId="0" fontId="4" fillId="0" borderId="0" xfId="3" applyFont="1" applyAlignment="1">
      <alignment horizontal="left" vertical="center"/>
    </xf>
    <xf numFmtId="43" fontId="4" fillId="0" borderId="0" xfId="4" applyFont="1"/>
    <xf numFmtId="164" fontId="2" fillId="0" borderId="0" xfId="3" applyNumberFormat="1" applyFont="1"/>
    <xf numFmtId="43" fontId="2" fillId="0" borderId="0" xfId="4" applyFont="1"/>
    <xf numFmtId="0" fontId="2" fillId="0" borderId="0" xfId="3" applyFont="1"/>
    <xf numFmtId="0" fontId="11" fillId="0" borderId="0" xfId="5" applyFont="1" applyAlignment="1">
      <alignment horizontal="centerContinuous"/>
    </xf>
    <xf numFmtId="0" fontId="12" fillId="0" borderId="0" xfId="5" applyFont="1"/>
    <xf numFmtId="0" fontId="13" fillId="0" borderId="0" xfId="5" applyFont="1"/>
    <xf numFmtId="0" fontId="12" fillId="0" borderId="19" xfId="5" applyFont="1" applyBorder="1"/>
    <xf numFmtId="0" fontId="11" fillId="0" borderId="20" xfId="5" applyFont="1" applyBorder="1" applyAlignment="1">
      <alignment horizontal="centerContinuous"/>
    </xf>
    <xf numFmtId="0" fontId="11" fillId="0" borderId="26" xfId="5" applyFont="1" applyBorder="1" applyAlignment="1">
      <alignment horizontal="centerContinuous"/>
    </xf>
    <xf numFmtId="0" fontId="11" fillId="0" borderId="27" xfId="5" applyFont="1" applyBorder="1" applyAlignment="1">
      <alignment horizontal="center"/>
    </xf>
    <xf numFmtId="0" fontId="11" fillId="0" borderId="4" xfId="5" applyFont="1" applyBorder="1"/>
    <xf numFmtId="0" fontId="11" fillId="0" borderId="5" xfId="5" applyFont="1" applyBorder="1" applyAlignment="1">
      <alignment horizontal="center"/>
    </xf>
    <xf numFmtId="0" fontId="11" fillId="0" borderId="6" xfId="5" applyFont="1" applyBorder="1" applyAlignment="1">
      <alignment horizontal="center"/>
    </xf>
    <xf numFmtId="0" fontId="11" fillId="0" borderId="0" xfId="5" applyFont="1" applyAlignment="1">
      <alignment horizontal="center"/>
    </xf>
    <xf numFmtId="0" fontId="12" fillId="0" borderId="7" xfId="5" applyFont="1" applyBorder="1"/>
    <xf numFmtId="164" fontId="1" fillId="0" borderId="8" xfId="6" applyNumberFormat="1" applyFont="1" applyBorder="1" applyAlignment="1">
      <alignment horizontal="center"/>
    </xf>
    <xf numFmtId="164" fontId="1" fillId="0" borderId="9" xfId="6" applyNumberFormat="1" applyFont="1" applyBorder="1" applyAlignment="1">
      <alignment horizontal="center"/>
    </xf>
    <xf numFmtId="164" fontId="1" fillId="0" borderId="0" xfId="6" applyNumberFormat="1" applyFont="1" applyBorder="1" applyAlignment="1">
      <alignment horizontal="center"/>
    </xf>
    <xf numFmtId="164" fontId="1" fillId="0" borderId="28" xfId="6" applyNumberFormat="1" applyFont="1" applyBorder="1" applyAlignment="1">
      <alignment horizontal="center"/>
    </xf>
    <xf numFmtId="164" fontId="12" fillId="0" borderId="0" xfId="5" applyNumberFormat="1" applyFont="1"/>
    <xf numFmtId="0" fontId="12" fillId="0" borderId="10" xfId="5" applyFont="1" applyBorder="1"/>
    <xf numFmtId="164" fontId="1" fillId="0" borderId="11" xfId="6" applyNumberFormat="1" applyFont="1" applyBorder="1" applyAlignment="1">
      <alignment horizontal="center"/>
    </xf>
    <xf numFmtId="164" fontId="1" fillId="0" borderId="12" xfId="6" applyNumberFormat="1" applyFont="1" applyBorder="1" applyAlignment="1">
      <alignment horizontal="center"/>
    </xf>
    <xf numFmtId="164" fontId="1" fillId="0" borderId="29" xfId="6" applyNumberFormat="1" applyFont="1" applyBorder="1" applyAlignment="1">
      <alignment horizontal="center"/>
    </xf>
    <xf numFmtId="0" fontId="12" fillId="0" borderId="24" xfId="5" applyFont="1" applyBorder="1"/>
    <xf numFmtId="164" fontId="1" fillId="0" borderId="30" xfId="6" applyNumberFormat="1" applyFont="1" applyBorder="1" applyAlignment="1">
      <alignment horizontal="center"/>
    </xf>
    <xf numFmtId="164" fontId="1" fillId="0" borderId="25" xfId="6" applyNumberFormat="1" applyFont="1" applyBorder="1" applyAlignment="1">
      <alignment horizontal="center"/>
    </xf>
    <xf numFmtId="164" fontId="1" fillId="0" borderId="31" xfId="6" applyNumberFormat="1" applyFont="1" applyBorder="1" applyAlignment="1">
      <alignment horizontal="center"/>
    </xf>
    <xf numFmtId="0" fontId="11" fillId="0" borderId="24" xfId="5" applyFont="1" applyBorder="1"/>
    <xf numFmtId="0" fontId="15" fillId="0" borderId="0" xfId="5" applyFont="1"/>
    <xf numFmtId="0" fontId="12" fillId="0" borderId="0" xfId="5" applyFont="1" applyAlignment="1">
      <alignment vertical="center"/>
    </xf>
    <xf numFmtId="0" fontId="15" fillId="0" borderId="0" xfId="5" applyFont="1" applyAlignment="1">
      <alignment horizontal="centerContinuous" wrapText="1"/>
    </xf>
    <xf numFmtId="0" fontId="16" fillId="0" borderId="0" xfId="0" applyFont="1" applyAlignment="1">
      <alignment horizontal="center" vertical="center" wrapText="1"/>
    </xf>
    <xf numFmtId="0" fontId="10" fillId="0" borderId="0" xfId="5" applyFont="1" applyAlignment="1">
      <alignment horizontal="left" wrapText="1"/>
    </xf>
  </cellXfs>
  <cellStyles count="9">
    <cellStyle name="Comma" xfId="1" builtinId="3"/>
    <cellStyle name="Comma 2" xfId="4" xr:uid="{CF260902-DA10-4AD7-86E6-707910E66C46}"/>
    <cellStyle name="Comma 3" xfId="8" xr:uid="{BDDA15BA-8514-4EFC-85F7-7D18847BEBFD}"/>
    <cellStyle name="Normal" xfId="0" builtinId="0"/>
    <cellStyle name="Normal 2" xfId="3" xr:uid="{878F6800-167D-4837-825D-662B20550059}"/>
    <cellStyle name="Normal 3" xfId="5" xr:uid="{3B9BAF71-5C6C-4B90-AD58-FA52EDD45D27}"/>
    <cellStyle name="Percent" xfId="2" builtinId="5"/>
    <cellStyle name="Percent 2" xfId="6" xr:uid="{2F7EB9A6-2B52-4670-869A-F0C25996E104}"/>
    <cellStyle name="Percent 2 2" xfId="7" xr:uid="{A3A84825-B944-48B9-94D3-EBC361B82B5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949041489480823E-2"/>
          <c:y val="4.7482652211362018E-2"/>
          <c:w val="0.89484010258343083"/>
          <c:h val="0.71394851108699242"/>
        </c:manualLayout>
      </c:layout>
      <c:barChart>
        <c:barDir val="col"/>
        <c:grouping val="stacked"/>
        <c:varyColors val="0"/>
        <c:ser>
          <c:idx val="5"/>
          <c:order val="5"/>
          <c:tx>
            <c:v>.</c:v>
          </c:tx>
          <c:spPr>
            <a:noFill/>
            <a:ln>
              <a:noFill/>
            </a:ln>
            <a:effectLst/>
          </c:spPr>
          <c:invertIfNegative val="0"/>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'Figure-1'!$U$7:$U$43</c:f>
              <c:numCache>
                <c:formatCode>0.0%</c:formatCode>
                <c:ptCount val="37"/>
                <c:pt idx="0">
                  <c:v>7.0243149363180241E-2</c:v>
                </c:pt>
                <c:pt idx="1">
                  <c:v>0</c:v>
                </c:pt>
                <c:pt idx="2">
                  <c:v>0.18670831164324136</c:v>
                </c:pt>
                <c:pt idx="3">
                  <c:v>9.2165898617511524E-2</c:v>
                </c:pt>
                <c:pt idx="4">
                  <c:v>7.5268817204301078E-2</c:v>
                </c:pt>
                <c:pt idx="5">
                  <c:v>4.6035805626598467E-2</c:v>
                </c:pt>
                <c:pt idx="6">
                  <c:v>0</c:v>
                </c:pt>
                <c:pt idx="7">
                  <c:v>0</c:v>
                </c:pt>
                <c:pt idx="8">
                  <c:v>9.2859785423603403E-2</c:v>
                </c:pt>
                <c:pt idx="9">
                  <c:v>0.18469656992084432</c:v>
                </c:pt>
                <c:pt idx="10">
                  <c:v>0</c:v>
                </c:pt>
                <c:pt idx="11">
                  <c:v>5.6662515566625153E-2</c:v>
                </c:pt>
                <c:pt idx="12">
                  <c:v>0.36</c:v>
                </c:pt>
                <c:pt idx="13">
                  <c:v>9.2307692307692313E-2</c:v>
                </c:pt>
                <c:pt idx="14">
                  <c:v>8.3333333333333329E-2</c:v>
                </c:pt>
                <c:pt idx="15">
                  <c:v>0</c:v>
                </c:pt>
                <c:pt idx="16">
                  <c:v>6.2116040955631398E-2</c:v>
                </c:pt>
                <c:pt idx="17">
                  <c:v>6.1742317451367351E-2</c:v>
                </c:pt>
                <c:pt idx="18">
                  <c:v>0.2097560975609756</c:v>
                </c:pt>
                <c:pt idx="19">
                  <c:v>7.2629051620648255E-2</c:v>
                </c:pt>
                <c:pt idx="20">
                  <c:v>2.5000000000000001E-2</c:v>
                </c:pt>
                <c:pt idx="21">
                  <c:v>0</c:v>
                </c:pt>
                <c:pt idx="22">
                  <c:v>0.13417721518987341</c:v>
                </c:pt>
                <c:pt idx="23">
                  <c:v>5.0679933665008295E-2</c:v>
                </c:pt>
                <c:pt idx="24">
                  <c:v>4.1098719537381249E-2</c:v>
                </c:pt>
                <c:pt idx="25">
                  <c:v>5.0424322320177968E-2</c:v>
                </c:pt>
                <c:pt idx="26">
                  <c:v>6.1403508771929821E-2</c:v>
                </c:pt>
                <c:pt idx="27">
                  <c:v>3.3898305084745763E-2</c:v>
                </c:pt>
                <c:pt idx="28">
                  <c:v>2.4096385542168676E-2</c:v>
                </c:pt>
                <c:pt idx="29">
                  <c:v>0</c:v>
                </c:pt>
                <c:pt idx="30">
                  <c:v>0.3</c:v>
                </c:pt>
                <c:pt idx="31">
                  <c:v>0.32119205298013243</c:v>
                </c:pt>
                <c:pt idx="32">
                  <c:v>3.6751361161524498E-2</c:v>
                </c:pt>
                <c:pt idx="33">
                  <c:v>0.33333333333333331</c:v>
                </c:pt>
                <c:pt idx="34">
                  <c:v>8.8888888888888892E-2</c:v>
                </c:pt>
                <c:pt idx="35">
                  <c:v>0.24444444444444444</c:v>
                </c:pt>
                <c:pt idx="36">
                  <c:v>7.3401444424872286E-2</c:v>
                </c:pt>
              </c:numCache>
            </c:numRef>
          </c:val>
          <c:extLst>
            <c:ext xmlns:c16="http://schemas.microsoft.com/office/drawing/2014/chart" uri="{C3380CC4-5D6E-409C-BE32-E72D297353CC}">
              <c16:uniqueId val="{00000000-A0DE-4ED5-9EAC-F04FCFEE75F5}"/>
            </c:ext>
          </c:extLst>
        </c:ser>
        <c:ser>
          <c:idx val="6"/>
          <c:order val="6"/>
          <c:tx>
            <c:v>.</c:v>
          </c:tx>
          <c:spPr>
            <a:solidFill>
              <a:schemeClr val="accent1">
                <a:lumMod val="50000"/>
              </a:schemeClr>
            </a:solidFill>
            <a:ln>
              <a:noFill/>
            </a:ln>
            <a:effectLst/>
          </c:spPr>
          <c:invertIfNegative val="0"/>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'Figure-1'!$V$7:$V$43</c:f>
              <c:numCache>
                <c:formatCode>0.0%</c:formatCode>
                <c:ptCount val="37"/>
                <c:pt idx="0">
                  <c:v>0.69688013830805262</c:v>
                </c:pt>
                <c:pt idx="1">
                  <c:v>0.6</c:v>
                </c:pt>
                <c:pt idx="2">
                  <c:v>0.54543454549961568</c:v>
                </c:pt>
                <c:pt idx="3">
                  <c:v>0.51128237724455738</c:v>
                </c:pt>
                <c:pt idx="4">
                  <c:v>0.5053763440860215</c:v>
                </c:pt>
                <c:pt idx="5">
                  <c:v>0.45396419437340152</c:v>
                </c:pt>
                <c:pt idx="6">
                  <c:v>0.4375</c:v>
                </c:pt>
                <c:pt idx="7">
                  <c:v>0.42857142857142855</c:v>
                </c:pt>
                <c:pt idx="8">
                  <c:v>0.42845804403376098</c:v>
                </c:pt>
                <c:pt idx="9">
                  <c:v>0.4270568019481345</c:v>
                </c:pt>
                <c:pt idx="10">
                  <c:v>0.4</c:v>
                </c:pt>
                <c:pt idx="11">
                  <c:v>0.38421924796042894</c:v>
                </c:pt>
                <c:pt idx="12">
                  <c:v>0.37584905660377355</c:v>
                </c:pt>
                <c:pt idx="13">
                  <c:v>0.3722141234701834</c:v>
                </c:pt>
                <c:pt idx="14">
                  <c:v>0.37121212121212122</c:v>
                </c:pt>
                <c:pt idx="15">
                  <c:v>0.3577981651376147</c:v>
                </c:pt>
                <c:pt idx="16">
                  <c:v>0.32746441086548433</c:v>
                </c:pt>
                <c:pt idx="17">
                  <c:v>0.31800451799167062</c:v>
                </c:pt>
                <c:pt idx="18">
                  <c:v>0.31562461309892287</c:v>
                </c:pt>
                <c:pt idx="19">
                  <c:v>0.31555171315339575</c:v>
                </c:pt>
                <c:pt idx="20">
                  <c:v>0.31079335793357932</c:v>
                </c:pt>
                <c:pt idx="21">
                  <c:v>0.30732860520094563</c:v>
                </c:pt>
                <c:pt idx="22">
                  <c:v>0.30320711547021295</c:v>
                </c:pt>
                <c:pt idx="23">
                  <c:v>0.29316864677663212</c:v>
                </c:pt>
                <c:pt idx="24">
                  <c:v>0.27212492458205811</c:v>
                </c:pt>
                <c:pt idx="25">
                  <c:v>0.26395644283935626</c:v>
                </c:pt>
                <c:pt idx="26">
                  <c:v>0.26158919195799724</c:v>
                </c:pt>
                <c:pt idx="27">
                  <c:v>0.23477389408537871</c:v>
                </c:pt>
                <c:pt idx="28">
                  <c:v>0.22590361445783133</c:v>
                </c:pt>
                <c:pt idx="29">
                  <c:v>0.21052631578947367</c:v>
                </c:pt>
                <c:pt idx="30">
                  <c:v>0.2</c:v>
                </c:pt>
                <c:pt idx="31">
                  <c:v>0.18558085538640146</c:v>
                </c:pt>
                <c:pt idx="32">
                  <c:v>0.1795141384737782</c:v>
                </c:pt>
                <c:pt idx="33">
                  <c:v>0.16666666666666669</c:v>
                </c:pt>
                <c:pt idx="34">
                  <c:v>0.16111111111111109</c:v>
                </c:pt>
                <c:pt idx="35">
                  <c:v>0.15662222222222225</c:v>
                </c:pt>
                <c:pt idx="36">
                  <c:v>0.31776644280600708</c:v>
                </c:pt>
              </c:numCache>
            </c:numRef>
          </c:val>
          <c:extLst>
            <c:ext xmlns:c16="http://schemas.microsoft.com/office/drawing/2014/chart" uri="{C3380CC4-5D6E-409C-BE32-E72D297353CC}">
              <c16:uniqueId val="{00000001-A0DE-4ED5-9EAC-F04FCFEE75F5}"/>
            </c:ext>
          </c:extLst>
        </c:ser>
        <c:dLbls>
          <c:showLegendKey val="0"/>
          <c:showVal val="0"/>
          <c:showCatName val="0"/>
          <c:showSerName val="0"/>
          <c:showPercent val="0"/>
          <c:showBubbleSize val="0"/>
        </c:dLbls>
        <c:gapWidth val="500"/>
        <c:overlap val="100"/>
        <c:axId val="637688952"/>
        <c:axId val="1024560136"/>
      </c:barChart>
      <c:lineChart>
        <c:grouping val="standard"/>
        <c:varyColors val="0"/>
        <c:ser>
          <c:idx val="0"/>
          <c:order val="0"/>
          <c:tx>
            <c:strRef>
              <c:f>'Figure-1'!$P$6</c:f>
              <c:strCache>
                <c:ptCount val="1"/>
                <c:pt idx="0">
                  <c:v>1st fifth (Poorest)</c:v>
                </c:pt>
              </c:strCache>
            </c:strRef>
          </c:tx>
          <c:spPr>
            <a:ln w="28575" cap="rnd">
              <a:noFill/>
              <a:round/>
            </a:ln>
            <a:effectLst/>
          </c:spPr>
          <c:marker>
            <c:symbol val="circle"/>
            <c:size val="8"/>
            <c:spPr>
              <a:solidFill>
                <a:schemeClr val="bg1">
                  <a:lumMod val="95000"/>
                </a:schemeClr>
              </a:solidFill>
              <a:ln w="9525">
                <a:solidFill>
                  <a:schemeClr val="tx1">
                    <a:lumMod val="50000"/>
                    <a:lumOff val="50000"/>
                  </a:schemeClr>
                </a:solidFill>
              </a:ln>
              <a:effectLst/>
            </c:spPr>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'Figure-1'!$P$7:$P$43</c:f>
              <c:numCache>
                <c:formatCode>0.0%</c:formatCode>
                <c:ptCount val="37"/>
                <c:pt idx="0">
                  <c:v>7.0243149363180241E-2</c:v>
                </c:pt>
                <c:pt idx="1">
                  <c:v>0</c:v>
                </c:pt>
                <c:pt idx="2">
                  <c:v>0.18670831164324136</c:v>
                </c:pt>
                <c:pt idx="3">
                  <c:v>9.2165898617511524E-2</c:v>
                </c:pt>
                <c:pt idx="4">
                  <c:v>7.5268817204301078E-2</c:v>
                </c:pt>
                <c:pt idx="5">
                  <c:v>4.6035805626598467E-2</c:v>
                </c:pt>
                <c:pt idx="6">
                  <c:v>0</c:v>
                </c:pt>
                <c:pt idx="7">
                  <c:v>0</c:v>
                </c:pt>
                <c:pt idx="8">
                  <c:v>9.2859785423603403E-2</c:v>
                </c:pt>
                <c:pt idx="9">
                  <c:v>0.18469656992084432</c:v>
                </c:pt>
                <c:pt idx="10">
                  <c:v>0</c:v>
                </c:pt>
                <c:pt idx="11">
                  <c:v>5.6662515566625153E-2</c:v>
                </c:pt>
                <c:pt idx="12">
                  <c:v>0.36</c:v>
                </c:pt>
                <c:pt idx="13">
                  <c:v>9.2307692307692313E-2</c:v>
                </c:pt>
                <c:pt idx="14">
                  <c:v>8.3333333333333329E-2</c:v>
                </c:pt>
                <c:pt idx="15">
                  <c:v>0.25</c:v>
                </c:pt>
                <c:pt idx="16">
                  <c:v>6.2116040955631398E-2</c:v>
                </c:pt>
                <c:pt idx="17">
                  <c:v>6.1742317451367351E-2</c:v>
                </c:pt>
                <c:pt idx="18">
                  <c:v>0.2097560975609756</c:v>
                </c:pt>
                <c:pt idx="19">
                  <c:v>7.2629051620648255E-2</c:v>
                </c:pt>
                <c:pt idx="20">
                  <c:v>2.5000000000000001E-2</c:v>
                </c:pt>
                <c:pt idx="21">
                  <c:v>0</c:v>
                </c:pt>
                <c:pt idx="22">
                  <c:v>0.13417721518987341</c:v>
                </c:pt>
                <c:pt idx="23">
                  <c:v>5.0679933665008295E-2</c:v>
                </c:pt>
                <c:pt idx="24">
                  <c:v>4.1098719537381249E-2</c:v>
                </c:pt>
                <c:pt idx="25">
                  <c:v>5.0424322320177968E-2</c:v>
                </c:pt>
                <c:pt idx="26">
                  <c:v>6.1403508771929821E-2</c:v>
                </c:pt>
                <c:pt idx="27">
                  <c:v>3.3898305084745763E-2</c:v>
                </c:pt>
                <c:pt idx="28">
                  <c:v>2.4096385542168676E-2</c:v>
                </c:pt>
                <c:pt idx="29">
                  <c:v>0</c:v>
                </c:pt>
                <c:pt idx="30">
                  <c:v>0.5</c:v>
                </c:pt>
                <c:pt idx="31">
                  <c:v>0.32119205298013243</c:v>
                </c:pt>
                <c:pt idx="32">
                  <c:v>3.6751361161524498E-2</c:v>
                </c:pt>
                <c:pt idx="33">
                  <c:v>0.33333333333333331</c:v>
                </c:pt>
                <c:pt idx="34">
                  <c:v>8.8888888888888892E-2</c:v>
                </c:pt>
                <c:pt idx="35">
                  <c:v>0.24444444444444444</c:v>
                </c:pt>
                <c:pt idx="36">
                  <c:v>7.3401444424872286E-2</c:v>
                </c:pt>
              </c:numCache>
            </c:numRef>
          </c:val>
          <c:smooth val="0"/>
          <c:extLst>
            <c:ext xmlns:c16="http://schemas.microsoft.com/office/drawing/2014/chart" uri="{C3380CC4-5D6E-409C-BE32-E72D297353CC}">
              <c16:uniqueId val="{00000002-A0DE-4ED5-9EAC-F04FCFEE75F5}"/>
            </c:ext>
          </c:extLst>
        </c:ser>
        <c:ser>
          <c:idx val="1"/>
          <c:order val="1"/>
          <c:tx>
            <c:strRef>
              <c:f>'Figure-1'!$Q$6</c:f>
              <c:strCache>
                <c:ptCount val="1"/>
                <c:pt idx="0">
                  <c:v>2nd fifth (Poorer)</c:v>
                </c:pt>
              </c:strCache>
            </c:strRef>
          </c:tx>
          <c:spPr>
            <a:ln w="28575" cap="rnd">
              <a:noFill/>
              <a:round/>
            </a:ln>
            <a:effectLst/>
          </c:spPr>
          <c:marker>
            <c:symbol val="circle"/>
            <c:size val="8"/>
            <c:spPr>
              <a:solidFill>
                <a:schemeClr val="accent1">
                  <a:lumMod val="40000"/>
                  <a:lumOff val="60000"/>
                </a:schemeClr>
              </a:solidFill>
              <a:ln w="9525">
                <a:solidFill>
                  <a:schemeClr val="tx1">
                    <a:lumMod val="65000"/>
                    <a:lumOff val="35000"/>
                  </a:schemeClr>
                </a:solidFill>
              </a:ln>
              <a:effectLst/>
            </c:spPr>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'Figure-1'!$Q$7:$Q$43</c:f>
              <c:numCache>
                <c:formatCode>0.0%</c:formatCode>
                <c:ptCount val="37"/>
                <c:pt idx="0">
                  <c:v>0.16080937167199147</c:v>
                </c:pt>
                <c:pt idx="1">
                  <c:v>0.25</c:v>
                </c:pt>
                <c:pt idx="2">
                  <c:v>0.29748788012340238</c:v>
                </c:pt>
                <c:pt idx="3">
                  <c:v>0.22513089005235601</c:v>
                </c:pt>
                <c:pt idx="4">
                  <c:v>0.19205298013245034</c:v>
                </c:pt>
                <c:pt idx="5">
                  <c:v>7.5342465753424653E-2</c:v>
                </c:pt>
                <c:pt idx="6">
                  <c:v>0.22222222222222221</c:v>
                </c:pt>
                <c:pt idx="7">
                  <c:v>0.16666666666666666</c:v>
                </c:pt>
                <c:pt idx="8">
                  <c:v>0.2028409090909091</c:v>
                </c:pt>
                <c:pt idx="9">
                  <c:v>0.31528444139821798</c:v>
                </c:pt>
                <c:pt idx="10">
                  <c:v>0</c:v>
                </c:pt>
                <c:pt idx="11">
                  <c:v>9.9049128367670367E-2</c:v>
                </c:pt>
                <c:pt idx="12">
                  <c:v>0.46928746928746928</c:v>
                </c:pt>
                <c:pt idx="13">
                  <c:v>0.1953125</c:v>
                </c:pt>
                <c:pt idx="14">
                  <c:v>9.0909090909090912E-2</c:v>
                </c:pt>
                <c:pt idx="15">
                  <c:v>0</c:v>
                </c:pt>
                <c:pt idx="16">
                  <c:v>0.1248642779587405</c:v>
                </c:pt>
                <c:pt idx="17">
                  <c:v>0.12979539641943735</c:v>
                </c:pt>
                <c:pt idx="18">
                  <c:v>0.30272108843537415</c:v>
                </c:pt>
                <c:pt idx="19">
                  <c:v>0.16771554436752675</c:v>
                </c:pt>
                <c:pt idx="20">
                  <c:v>0.1111111111111111</c:v>
                </c:pt>
                <c:pt idx="21">
                  <c:v>8.2089552238805971E-2</c:v>
                </c:pt>
                <c:pt idx="22">
                  <c:v>0.20962888665997995</c:v>
                </c:pt>
                <c:pt idx="23">
                  <c:v>9.0525793650793648E-2</c:v>
                </c:pt>
                <c:pt idx="24">
                  <c:v>8.4376002566570421E-2</c:v>
                </c:pt>
                <c:pt idx="25">
                  <c:v>9.5757681564245814E-2</c:v>
                </c:pt>
                <c:pt idx="26">
                  <c:v>0.11214953271028037</c:v>
                </c:pt>
                <c:pt idx="27">
                  <c:v>8.0952380952380956E-2</c:v>
                </c:pt>
                <c:pt idx="28">
                  <c:v>3.5087719298245612E-2</c:v>
                </c:pt>
                <c:pt idx="29">
                  <c:v>3.5714285714285712E-2</c:v>
                </c:pt>
                <c:pt idx="30">
                  <c:v>0.3</c:v>
                </c:pt>
                <c:pt idx="31">
                  <c:v>0.3592727272727273</c:v>
                </c:pt>
                <c:pt idx="32">
                  <c:v>5.6240601503759396E-2</c:v>
                </c:pt>
                <c:pt idx="33">
                  <c:v>0.375</c:v>
                </c:pt>
                <c:pt idx="34">
                  <c:v>0.14285714285714285</c:v>
                </c:pt>
                <c:pt idx="35">
                  <c:v>0.38129496402877699</c:v>
                </c:pt>
                <c:pt idx="36">
                  <c:v>0.15024915288020729</c:v>
                </c:pt>
              </c:numCache>
            </c:numRef>
          </c:val>
          <c:smooth val="0"/>
          <c:extLst>
            <c:ext xmlns:c16="http://schemas.microsoft.com/office/drawing/2014/chart" uri="{C3380CC4-5D6E-409C-BE32-E72D297353CC}">
              <c16:uniqueId val="{00000003-A0DE-4ED5-9EAC-F04FCFEE75F5}"/>
            </c:ext>
          </c:extLst>
        </c:ser>
        <c:ser>
          <c:idx val="2"/>
          <c:order val="2"/>
          <c:tx>
            <c:strRef>
              <c:f>'Figure-1'!$R$6</c:f>
              <c:strCache>
                <c:ptCount val="1"/>
                <c:pt idx="0">
                  <c:v>3rd fifth (Middle)</c:v>
                </c:pt>
              </c:strCache>
            </c:strRef>
          </c:tx>
          <c:spPr>
            <a:ln w="28575" cap="rnd">
              <a:noFill/>
              <a:round/>
            </a:ln>
            <a:effectLst/>
          </c:spPr>
          <c:marker>
            <c:symbol val="circle"/>
            <c:size val="8"/>
            <c:spPr>
              <a:solidFill>
                <a:schemeClr val="accent1">
                  <a:lumMod val="60000"/>
                  <a:lumOff val="40000"/>
                </a:schemeClr>
              </a:solidFill>
              <a:ln w="9525">
                <a:solidFill>
                  <a:schemeClr val="tx1">
                    <a:lumMod val="65000"/>
                    <a:lumOff val="35000"/>
                  </a:schemeClr>
                </a:solidFill>
              </a:ln>
              <a:effectLst/>
            </c:spPr>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'Figure-1'!$R$7:$R$43</c:f>
              <c:numCache>
                <c:formatCode>0.0%</c:formatCode>
                <c:ptCount val="37"/>
                <c:pt idx="0">
                  <c:v>0.32004981320049813</c:v>
                </c:pt>
                <c:pt idx="1">
                  <c:v>0.31818181818181818</c:v>
                </c:pt>
                <c:pt idx="2">
                  <c:v>0.41190476190476188</c:v>
                </c:pt>
                <c:pt idx="3">
                  <c:v>0.37795275590551181</c:v>
                </c:pt>
                <c:pt idx="4">
                  <c:v>0.29411764705882354</c:v>
                </c:pt>
                <c:pt idx="5">
                  <c:v>9.0163934426229511E-2</c:v>
                </c:pt>
                <c:pt idx="6">
                  <c:v>0.41666666666666669</c:v>
                </c:pt>
                <c:pt idx="7">
                  <c:v>0.2</c:v>
                </c:pt>
                <c:pt idx="8">
                  <c:v>0.26827371695178848</c:v>
                </c:pt>
                <c:pt idx="9">
                  <c:v>0.4265070189925681</c:v>
                </c:pt>
                <c:pt idx="10">
                  <c:v>0</c:v>
                </c:pt>
                <c:pt idx="11">
                  <c:v>0.15740740740740741</c:v>
                </c:pt>
                <c:pt idx="12">
                  <c:v>0.57689724647414375</c:v>
                </c:pt>
                <c:pt idx="13">
                  <c:v>0.27091633466135456</c:v>
                </c:pt>
                <c:pt idx="14">
                  <c:v>0.21739130434782608</c:v>
                </c:pt>
                <c:pt idx="15">
                  <c:v>0.16666666666666666</c:v>
                </c:pt>
                <c:pt idx="16">
                  <c:v>0.16492277030393623</c:v>
                </c:pt>
                <c:pt idx="17">
                  <c:v>0.19716775599128541</c:v>
                </c:pt>
                <c:pt idx="18">
                  <c:v>0.43161094224924013</c:v>
                </c:pt>
                <c:pt idx="19">
                  <c:v>0.23323276862381062</c:v>
                </c:pt>
                <c:pt idx="20">
                  <c:v>0.16888888888888889</c:v>
                </c:pt>
                <c:pt idx="21">
                  <c:v>0.14948453608247422</c:v>
                </c:pt>
                <c:pt idx="22">
                  <c:v>0.32668660684612827</c:v>
                </c:pt>
                <c:pt idx="23">
                  <c:v>0.14693472325639118</c:v>
                </c:pt>
                <c:pt idx="24">
                  <c:v>0.13361884368308352</c:v>
                </c:pt>
                <c:pt idx="25">
                  <c:v>0.12058034625701049</c:v>
                </c:pt>
                <c:pt idx="26">
                  <c:v>0.13012048192771083</c:v>
                </c:pt>
                <c:pt idx="27">
                  <c:v>0.13197278911564625</c:v>
                </c:pt>
                <c:pt idx="28">
                  <c:v>8.3333333333333329E-2</c:v>
                </c:pt>
                <c:pt idx="29">
                  <c:v>9.0909090909090912E-2</c:v>
                </c:pt>
                <c:pt idx="30">
                  <c:v>0.46666666666666667</c:v>
                </c:pt>
                <c:pt idx="31">
                  <c:v>0.42284247674045555</c:v>
                </c:pt>
                <c:pt idx="32">
                  <c:v>8.6595492289442466E-2</c:v>
                </c:pt>
                <c:pt idx="33">
                  <c:v>0.42857142857142855</c:v>
                </c:pt>
                <c:pt idx="34">
                  <c:v>0.17499999999999999</c:v>
                </c:pt>
                <c:pt idx="35">
                  <c:v>0.38611111111111113</c:v>
                </c:pt>
                <c:pt idx="36">
                  <c:v>0.23941288634650348</c:v>
                </c:pt>
              </c:numCache>
            </c:numRef>
          </c:val>
          <c:smooth val="0"/>
          <c:extLst>
            <c:ext xmlns:c16="http://schemas.microsoft.com/office/drawing/2014/chart" uri="{C3380CC4-5D6E-409C-BE32-E72D297353CC}">
              <c16:uniqueId val="{00000004-A0DE-4ED5-9EAC-F04FCFEE75F5}"/>
            </c:ext>
          </c:extLst>
        </c:ser>
        <c:ser>
          <c:idx val="3"/>
          <c:order val="3"/>
          <c:tx>
            <c:strRef>
              <c:f>'Figure-1'!$S$6</c:f>
              <c:strCache>
                <c:ptCount val="1"/>
                <c:pt idx="0">
                  <c:v>4th fifth (Richer)</c:v>
                </c:pt>
              </c:strCache>
            </c:strRef>
          </c:tx>
          <c:spPr>
            <a:ln w="28575" cap="rnd">
              <a:noFill/>
              <a:round/>
            </a:ln>
            <a:effectLst/>
          </c:spPr>
          <c:marker>
            <c:symbol val="circle"/>
            <c:size val="8"/>
            <c:spPr>
              <a:solidFill>
                <a:schemeClr val="accent1">
                  <a:lumMod val="75000"/>
                </a:schemeClr>
              </a:solidFill>
              <a:ln w="9525">
                <a:solidFill>
                  <a:schemeClr val="tx1">
                    <a:lumMod val="65000"/>
                    <a:lumOff val="35000"/>
                  </a:schemeClr>
                </a:solidFill>
              </a:ln>
              <a:effectLst/>
            </c:spPr>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'Figure-1'!$S$7:$S$43</c:f>
              <c:numCache>
                <c:formatCode>0.0%</c:formatCode>
                <c:ptCount val="37"/>
                <c:pt idx="0">
                  <c:v>0.48711943793911006</c:v>
                </c:pt>
                <c:pt idx="1">
                  <c:v>0.36842105263157893</c:v>
                </c:pt>
                <c:pt idx="2">
                  <c:v>0.54730121880441096</c:v>
                </c:pt>
                <c:pt idx="3">
                  <c:v>0.60344827586206895</c:v>
                </c:pt>
                <c:pt idx="4">
                  <c:v>0.42253521126760563</c:v>
                </c:pt>
                <c:pt idx="5">
                  <c:v>0.2608695652173913</c:v>
                </c:pt>
                <c:pt idx="6">
                  <c:v>0.36538461538461536</c:v>
                </c:pt>
                <c:pt idx="7">
                  <c:v>0.38461538461538464</c:v>
                </c:pt>
                <c:pt idx="8">
                  <c:v>0.36092715231788081</c:v>
                </c:pt>
                <c:pt idx="9">
                  <c:v>0.44938271604938274</c:v>
                </c:pt>
                <c:pt idx="10">
                  <c:v>0.4</c:v>
                </c:pt>
                <c:pt idx="11">
                  <c:v>0.24694708276797828</c:v>
                </c:pt>
                <c:pt idx="12">
                  <c:v>0.65299260255548086</c:v>
                </c:pt>
                <c:pt idx="13">
                  <c:v>0.32992849846782429</c:v>
                </c:pt>
                <c:pt idx="14">
                  <c:v>0.38095238095238093</c:v>
                </c:pt>
                <c:pt idx="15">
                  <c:v>0.21739130434782608</c:v>
                </c:pt>
                <c:pt idx="16">
                  <c:v>0.24456280514869064</c:v>
                </c:pt>
                <c:pt idx="17">
                  <c:v>0.27377049180327867</c:v>
                </c:pt>
                <c:pt idx="18">
                  <c:v>0.48564593301435405</c:v>
                </c:pt>
                <c:pt idx="19">
                  <c:v>0.27110855829982766</c:v>
                </c:pt>
                <c:pt idx="20">
                  <c:v>0.19230769230769232</c:v>
                </c:pt>
                <c:pt idx="21">
                  <c:v>0.1477900552486188</c:v>
                </c:pt>
                <c:pt idx="22">
                  <c:v>0.35982500911410864</c:v>
                </c:pt>
                <c:pt idx="23">
                  <c:v>0.22967309304274938</c:v>
                </c:pt>
                <c:pt idx="24">
                  <c:v>0.20041429311237702</c:v>
                </c:pt>
                <c:pt idx="25">
                  <c:v>0.20424440962825807</c:v>
                </c:pt>
                <c:pt idx="26">
                  <c:v>0.23023255813953489</c:v>
                </c:pt>
                <c:pt idx="27">
                  <c:v>0.16914191419141913</c:v>
                </c:pt>
                <c:pt idx="28">
                  <c:v>0.08</c:v>
                </c:pt>
                <c:pt idx="29">
                  <c:v>0.13725490196078433</c:v>
                </c:pt>
                <c:pt idx="30">
                  <c:v>0.37254901960784315</c:v>
                </c:pt>
                <c:pt idx="31">
                  <c:v>0.47834757834757835</c:v>
                </c:pt>
                <c:pt idx="32">
                  <c:v>0.12143514259429623</c:v>
                </c:pt>
                <c:pt idx="33">
                  <c:v>0.42857142857142855</c:v>
                </c:pt>
                <c:pt idx="34">
                  <c:v>0.20833333333333334</c:v>
                </c:pt>
                <c:pt idx="35">
                  <c:v>0.38130733944954126</c:v>
                </c:pt>
                <c:pt idx="36">
                  <c:v>0.30403481943300786</c:v>
                </c:pt>
              </c:numCache>
            </c:numRef>
          </c:val>
          <c:smooth val="0"/>
          <c:extLst>
            <c:ext xmlns:c16="http://schemas.microsoft.com/office/drawing/2014/chart" uri="{C3380CC4-5D6E-409C-BE32-E72D297353CC}">
              <c16:uniqueId val="{00000005-A0DE-4ED5-9EAC-F04FCFEE75F5}"/>
            </c:ext>
          </c:extLst>
        </c:ser>
        <c:ser>
          <c:idx val="4"/>
          <c:order val="4"/>
          <c:tx>
            <c:strRef>
              <c:f>'Figure-1'!$T$6</c:f>
              <c:strCache>
                <c:ptCount val="1"/>
                <c:pt idx="0">
                  <c:v>5th fifth (Richest)</c:v>
                </c:pt>
              </c:strCache>
            </c:strRef>
          </c:tx>
          <c:spPr>
            <a:ln w="28575" cap="rnd">
              <a:noFill/>
              <a:round/>
            </a:ln>
            <a:effectLst/>
          </c:spPr>
          <c:marker>
            <c:symbol val="circle"/>
            <c:size val="8"/>
            <c:spPr>
              <a:solidFill>
                <a:schemeClr val="accent1">
                  <a:lumMod val="50000"/>
                </a:schemeClr>
              </a:solidFill>
              <a:ln w="9525">
                <a:solidFill>
                  <a:schemeClr val="tx1"/>
                </a:solidFill>
              </a:ln>
              <a:effectLst/>
            </c:spPr>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'Figure-1'!$T$7:$T$43</c:f>
              <c:numCache>
                <c:formatCode>0.0%</c:formatCode>
                <c:ptCount val="37"/>
                <c:pt idx="0">
                  <c:v>0.76712328767123283</c:v>
                </c:pt>
                <c:pt idx="1">
                  <c:v>0.6</c:v>
                </c:pt>
                <c:pt idx="2">
                  <c:v>0.7321428571428571</c:v>
                </c:pt>
                <c:pt idx="3">
                  <c:v>0.55555555555555558</c:v>
                </c:pt>
                <c:pt idx="4">
                  <c:v>0.58064516129032262</c:v>
                </c:pt>
                <c:pt idx="5">
                  <c:v>0.5</c:v>
                </c:pt>
                <c:pt idx="6">
                  <c:v>0.4375</c:v>
                </c:pt>
                <c:pt idx="7">
                  <c:v>0.42857142857142855</c:v>
                </c:pt>
                <c:pt idx="8">
                  <c:v>0.52131782945736438</c:v>
                </c:pt>
                <c:pt idx="9">
                  <c:v>0.61175337186897882</c:v>
                </c:pt>
                <c:pt idx="10">
                  <c:v>0.25</c:v>
                </c:pt>
                <c:pt idx="11">
                  <c:v>0.4408817635270541</c:v>
                </c:pt>
                <c:pt idx="12">
                  <c:v>0.73584905660377353</c:v>
                </c:pt>
                <c:pt idx="13">
                  <c:v>0.46452181577787571</c:v>
                </c:pt>
                <c:pt idx="14">
                  <c:v>0.45454545454545453</c:v>
                </c:pt>
                <c:pt idx="15">
                  <c:v>0.3577981651376147</c:v>
                </c:pt>
                <c:pt idx="16">
                  <c:v>0.38958045182111573</c:v>
                </c:pt>
                <c:pt idx="17">
                  <c:v>0.379746835443038</c:v>
                </c:pt>
                <c:pt idx="18">
                  <c:v>0.52538071065989844</c:v>
                </c:pt>
                <c:pt idx="19">
                  <c:v>0.38818076477404401</c:v>
                </c:pt>
                <c:pt idx="20">
                  <c:v>0.33579335793357934</c:v>
                </c:pt>
                <c:pt idx="21">
                  <c:v>0.30732860520094563</c:v>
                </c:pt>
                <c:pt idx="22">
                  <c:v>0.43738433066008636</c:v>
                </c:pt>
                <c:pt idx="23">
                  <c:v>0.34384858044164041</c:v>
                </c:pt>
                <c:pt idx="24">
                  <c:v>0.31322364411943937</c:v>
                </c:pt>
                <c:pt idx="25">
                  <c:v>0.31438076515953423</c:v>
                </c:pt>
                <c:pt idx="26">
                  <c:v>0.32299270072992703</c:v>
                </c:pt>
                <c:pt idx="27">
                  <c:v>0.26867219917012447</c:v>
                </c:pt>
                <c:pt idx="28">
                  <c:v>0.25</c:v>
                </c:pt>
                <c:pt idx="29">
                  <c:v>0.21052631578947367</c:v>
                </c:pt>
                <c:pt idx="30">
                  <c:v>0.34328358208955223</c:v>
                </c:pt>
                <c:pt idx="31">
                  <c:v>0.50677290836653388</c:v>
                </c:pt>
                <c:pt idx="32">
                  <c:v>0.2162654996353027</c:v>
                </c:pt>
                <c:pt idx="33">
                  <c:v>0.5</c:v>
                </c:pt>
                <c:pt idx="34">
                  <c:v>0.25</c:v>
                </c:pt>
                <c:pt idx="35">
                  <c:v>0.40106666666666668</c:v>
                </c:pt>
                <c:pt idx="36">
                  <c:v>0.39116788723087936</c:v>
                </c:pt>
              </c:numCache>
            </c:numRef>
          </c:val>
          <c:smooth val="0"/>
          <c:extLst>
            <c:ext xmlns:c16="http://schemas.microsoft.com/office/drawing/2014/chart" uri="{C3380CC4-5D6E-409C-BE32-E72D297353CC}">
              <c16:uniqueId val="{00000006-A0DE-4ED5-9EAC-F04FCFEE75F5}"/>
            </c:ext>
          </c:extLst>
        </c:ser>
        <c:ser>
          <c:idx val="9"/>
          <c:order val="7"/>
          <c:tx>
            <c:strRef>
              <c:f>'Figure-1'!$Y$6</c:f>
              <c:strCache>
                <c:ptCount val="1"/>
                <c:pt idx="0">
                  <c:v>10% Cut-off</c:v>
                </c:pt>
              </c:strCache>
            </c:strRef>
          </c:tx>
          <c:spPr>
            <a:ln w="25400" cap="rnd">
              <a:solidFill>
                <a:schemeClr val="tx1"/>
              </a:solidFill>
              <a:round/>
            </a:ln>
            <a:effectLst/>
          </c:spPr>
          <c:marker>
            <c:symbol val="none"/>
          </c:marker>
          <c:cat>
            <c:strRef>
              <c:f>'Figure-1'!$O$7:$O$43</c:f>
              <c:strCache>
                <c:ptCount val="37"/>
                <c:pt idx="0">
                  <c:v>Assam</c:v>
                </c:pt>
                <c:pt idx="1">
                  <c:v>Sikkim</c:v>
                </c:pt>
                <c:pt idx="2">
                  <c:v>West Bengal</c:v>
                </c:pt>
                <c:pt idx="3">
                  <c:v>Tripura</c:v>
                </c:pt>
                <c:pt idx="4">
                  <c:v>Manipur</c:v>
                </c:pt>
                <c:pt idx="5">
                  <c:v>Meghalaya</c:v>
                </c:pt>
                <c:pt idx="6">
                  <c:v>Goa</c:v>
                </c:pt>
                <c:pt idx="7">
                  <c:v>A &amp; N Islands</c:v>
                </c:pt>
                <c:pt idx="8">
                  <c:v>Odisha</c:v>
                </c:pt>
                <c:pt idx="9">
                  <c:v>Andhra Pradesh</c:v>
                </c:pt>
                <c:pt idx="10">
                  <c:v>Lakshadweep</c:v>
                </c:pt>
                <c:pt idx="11">
                  <c:v>Chhattisgarh</c:v>
                </c:pt>
                <c:pt idx="12">
                  <c:v>Telangana</c:v>
                </c:pt>
                <c:pt idx="13">
                  <c:v>Punjab</c:v>
                </c:pt>
                <c:pt idx="14">
                  <c:v>DNH &amp; DD</c:v>
                </c:pt>
                <c:pt idx="15">
                  <c:v>Chandigarh</c:v>
                </c:pt>
                <c:pt idx="16">
                  <c:v>Gujarat</c:v>
                </c:pt>
                <c:pt idx="17">
                  <c:v>Jharkhand</c:v>
                </c:pt>
                <c:pt idx="18">
                  <c:v>Jammu &amp; Kashmir</c:v>
                </c:pt>
                <c:pt idx="19">
                  <c:v>Maharashtra</c:v>
                </c:pt>
                <c:pt idx="20">
                  <c:v>Himachal Pradesh</c:v>
                </c:pt>
                <c:pt idx="21">
                  <c:v>Delhi</c:v>
                </c:pt>
                <c:pt idx="22">
                  <c:v>Karnataka</c:v>
                </c:pt>
                <c:pt idx="23">
                  <c:v>Bihar</c:v>
                </c:pt>
                <c:pt idx="24">
                  <c:v>Madhya Pradesh</c:v>
                </c:pt>
                <c:pt idx="25">
                  <c:v>Uttar Pradesh</c:v>
                </c:pt>
                <c:pt idx="26">
                  <c:v>Uttarakhand</c:v>
                </c:pt>
                <c:pt idx="27">
                  <c:v>Haryana</c:v>
                </c:pt>
                <c:pt idx="28">
                  <c:v>Nagaland</c:v>
                </c:pt>
                <c:pt idx="29">
                  <c:v>Mizoram</c:v>
                </c:pt>
                <c:pt idx="30">
                  <c:v>Puducherry</c:v>
                </c:pt>
                <c:pt idx="31">
                  <c:v>Tamil Nadu</c:v>
                </c:pt>
                <c:pt idx="32">
                  <c:v>Rajasthan</c:v>
                </c:pt>
                <c:pt idx="33">
                  <c:v>Ladakh</c:v>
                </c:pt>
                <c:pt idx="34">
                  <c:v>Arunachal Pradesh</c:v>
                </c:pt>
                <c:pt idx="35">
                  <c:v>Kerala</c:v>
                </c:pt>
                <c:pt idx="36">
                  <c:v>India</c:v>
                </c:pt>
              </c:strCache>
            </c:strRef>
          </c:cat>
          <c:val>
            <c:numRef>
              <c:f>'Figure-1'!$Y$7:$Y$43</c:f>
              <c:numCache>
                <c:formatCode>0.0%</c:formatCode>
                <c:ptCount val="37"/>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numCache>
            </c:numRef>
          </c:val>
          <c:smooth val="0"/>
          <c:extLst>
            <c:ext xmlns:c16="http://schemas.microsoft.com/office/drawing/2014/chart" uri="{C3380CC4-5D6E-409C-BE32-E72D297353CC}">
              <c16:uniqueId val="{00000007-A0DE-4ED5-9EAC-F04FCFEE75F5}"/>
            </c:ext>
          </c:extLst>
        </c:ser>
        <c:dLbls>
          <c:showLegendKey val="0"/>
          <c:showVal val="0"/>
          <c:showCatName val="0"/>
          <c:showSerName val="0"/>
          <c:showPercent val="0"/>
          <c:showBubbleSize val="0"/>
        </c:dLbls>
        <c:marker val="1"/>
        <c:smooth val="0"/>
        <c:axId val="637688952"/>
        <c:axId val="1024560136"/>
      </c:lineChart>
      <c:catAx>
        <c:axId val="637688952"/>
        <c:scaling>
          <c:orientation val="minMax"/>
        </c:scaling>
        <c:delete val="0"/>
        <c:axPos val="b"/>
        <c:title>
          <c:tx>
            <c:rich>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t>States and Union Territories of India</a:t>
                </a:r>
              </a:p>
            </c:rich>
          </c:tx>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24560136"/>
        <c:crosses val="autoZero"/>
        <c:auto val="1"/>
        <c:lblAlgn val="ctr"/>
        <c:lblOffset val="100"/>
        <c:noMultiLvlLbl val="0"/>
      </c:catAx>
      <c:valAx>
        <c:axId val="1024560136"/>
        <c:scaling>
          <c:orientation val="minMax"/>
        </c:scaling>
        <c:delete val="0"/>
        <c:axPos val="l"/>
        <c:majorGridlines>
          <c:spPr>
            <a:ln w="19050"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IN"/>
                  <a:t>Proportion of deliveries performed through cesarean sections (%)</a:t>
                </a:r>
              </a:p>
            </c:rich>
          </c:tx>
          <c:layout>
            <c:manualLayout>
              <c:xMode val="edge"/>
              <c:yMode val="edge"/>
              <c:x val="2.6355994904642254E-2"/>
              <c:y val="3.8016480112301389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37688952"/>
        <c:crosses val="autoZero"/>
        <c:crossBetween val="between"/>
      </c:valAx>
      <c:spPr>
        <a:solidFill>
          <a:schemeClr val="bg1">
            <a:lumMod val="95000"/>
          </a:schemeClr>
        </a:solidFill>
        <a:ln>
          <a:noFill/>
        </a:ln>
        <a:effectLst/>
      </c:spPr>
    </c:plotArea>
    <c:legend>
      <c:legendPos val="b"/>
      <c:layout>
        <c:manualLayout>
          <c:xMode val="edge"/>
          <c:yMode val="edge"/>
          <c:x val="0.10739213997349531"/>
          <c:y val="7.0796758083941744E-2"/>
          <c:w val="0.86137377073593846"/>
          <c:h val="3.875908479524570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50000"/>
        </a:schemeClr>
      </a:solidFill>
      <a:round/>
    </a:ln>
    <a:effectLst/>
  </c:spPr>
  <c:txPr>
    <a:bodyPr/>
    <a:lstStyle/>
    <a:p>
      <a:pPr>
        <a:defRPr sz="900">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State &amp; UT wise cesarean delivery rates vs. wealth related inequalities (relative ineuqlity)</a:t>
            </a:r>
          </a:p>
        </c:rich>
      </c:tx>
      <c:overlay val="0"/>
    </c:title>
    <c:autoTitleDeleted val="0"/>
    <c:plotArea>
      <c:layout/>
      <c:scatterChart>
        <c:scatterStyle val="lineMarker"/>
        <c:varyColors val="0"/>
        <c:ser>
          <c:idx val="0"/>
          <c:order val="0"/>
          <c:tx>
            <c:strRef>
              <c:f>'Figure-3'!$AF$4</c:f>
              <c:strCache>
                <c:ptCount val="1"/>
                <c:pt idx="0">
                  <c:v>Relative Diff</c:v>
                </c:pt>
              </c:strCache>
            </c:strRef>
          </c:tx>
          <c:spPr>
            <a:ln w="19050">
              <a:noFill/>
            </a:ln>
          </c:spPr>
          <c:marker>
            <c:symbol val="diamond"/>
            <c:size val="9"/>
            <c:spPr>
              <a:noFill/>
              <a:ln w="19050">
                <a:solidFill>
                  <a:schemeClr val="accent1">
                    <a:lumMod val="50000"/>
                  </a:schemeClr>
                </a:solidFill>
              </a:ln>
            </c:spPr>
          </c:marker>
          <c:dLbls>
            <c:dLbl>
              <c:idx val="0"/>
              <c:layout>
                <c:manualLayout>
                  <c:x val="-3.657512117934919E-2"/>
                  <c:y val="-4.8481621003994245E-2"/>
                </c:manualLayout>
              </c:layout>
              <c:tx>
                <c:rich>
                  <a:bodyPr/>
                  <a:lstStyle/>
                  <a:p>
                    <a:fld id="{81BF961F-6214-4154-9730-2EE57945F5D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F4F-44D8-95E9-D1AE55B8657A}"/>
                </c:ext>
              </c:extLst>
            </c:dLbl>
            <c:dLbl>
              <c:idx val="1"/>
              <c:tx>
                <c:rich>
                  <a:bodyPr/>
                  <a:lstStyle/>
                  <a:p>
                    <a:fld id="{1F16382D-1A92-4971-9511-88806E4D3F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F4F-44D8-95E9-D1AE55B8657A}"/>
                </c:ext>
              </c:extLst>
            </c:dLbl>
            <c:dLbl>
              <c:idx val="2"/>
              <c:tx>
                <c:rich>
                  <a:bodyPr/>
                  <a:lstStyle/>
                  <a:p>
                    <a:fld id="{A2EE1B29-DD6C-4B72-A963-84C9A18FC27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F4F-44D8-95E9-D1AE55B8657A}"/>
                </c:ext>
              </c:extLst>
            </c:dLbl>
            <c:dLbl>
              <c:idx val="3"/>
              <c:layout>
                <c:manualLayout>
                  <c:x val="-4.6021607244303153E-2"/>
                  <c:y val="-2.1533403049522646E-2"/>
                </c:manualLayout>
              </c:layout>
              <c:tx>
                <c:rich>
                  <a:bodyPr wrap="square" lIns="38100" tIns="19050" rIns="38100" bIns="19050" anchor="ctr">
                    <a:noAutofit/>
                  </a:bodyPr>
                  <a:lstStyle/>
                  <a:p>
                    <a:pPr>
                      <a:defRPr/>
                    </a:pPr>
                    <a:fld id="{17957FB5-5B1D-460A-A43A-F47AC033A794}"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4.0283548742059652E-2"/>
                      <c:h val="5.0480765756238249E-2"/>
                    </c:manualLayout>
                  </c15:layout>
                  <c15:dlblFieldTable/>
                  <c15:showDataLabelsRange val="1"/>
                </c:ext>
                <c:ext xmlns:c16="http://schemas.microsoft.com/office/drawing/2014/chart" uri="{C3380CC4-5D6E-409C-BE32-E72D297353CC}">
                  <c16:uniqueId val="{00000003-FF4F-44D8-95E9-D1AE55B8657A}"/>
                </c:ext>
              </c:extLst>
            </c:dLbl>
            <c:dLbl>
              <c:idx val="4"/>
              <c:layout>
                <c:manualLayout>
                  <c:x val="-3.3277714178223256E-2"/>
                  <c:y val="-4.8951045581806782E-2"/>
                </c:manualLayout>
              </c:layout>
              <c:tx>
                <c:rich>
                  <a:bodyPr/>
                  <a:lstStyle/>
                  <a:p>
                    <a:fld id="{B4A4D65B-734E-4EBA-BC64-0EA6DFB491D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FF4F-44D8-95E9-D1AE55B8657A}"/>
                </c:ext>
              </c:extLst>
            </c:dLbl>
            <c:dLbl>
              <c:idx val="5"/>
              <c:layout>
                <c:manualLayout>
                  <c:x val="-1.0508751845754692E-2"/>
                  <c:y val="-2.7534963139766316E-2"/>
                </c:manualLayout>
              </c:layout>
              <c:tx>
                <c:rich>
                  <a:bodyPr/>
                  <a:lstStyle/>
                  <a:p>
                    <a:fld id="{C172AC5A-52EB-402E-BBE0-FB107312DC7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5.098496103831985E-2"/>
                      <c:h val="4.43618850585124E-2"/>
                    </c:manualLayout>
                  </c15:layout>
                  <c15:dlblFieldTable/>
                  <c15:showDataLabelsRange val="1"/>
                </c:ext>
                <c:ext xmlns:c16="http://schemas.microsoft.com/office/drawing/2014/chart" uri="{C3380CC4-5D6E-409C-BE32-E72D297353CC}">
                  <c16:uniqueId val="{00000005-FF4F-44D8-95E9-D1AE55B8657A}"/>
                </c:ext>
              </c:extLst>
            </c:dLbl>
            <c:dLbl>
              <c:idx val="6"/>
              <c:layout>
                <c:manualLayout>
                  <c:x val="-4.904084194685529E-2"/>
                  <c:y val="-2.753496313976643E-2"/>
                </c:manualLayout>
              </c:layout>
              <c:tx>
                <c:rich>
                  <a:bodyPr/>
                  <a:lstStyle/>
                  <a:p>
                    <a:fld id="{436C5295-1BD3-466D-870B-215692859BE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F4F-44D8-95E9-D1AE55B8657A}"/>
                </c:ext>
              </c:extLst>
            </c:dLbl>
            <c:dLbl>
              <c:idx val="7"/>
              <c:layout>
                <c:manualLayout>
                  <c:x val="-2.4982022345007446E-2"/>
                  <c:y val="-3.9772823522366378E-2"/>
                </c:manualLayout>
              </c:layout>
              <c:tx>
                <c:rich>
                  <a:bodyPr/>
                  <a:lstStyle/>
                  <a:p>
                    <a:fld id="{EAB38A44-675E-41E3-9B85-5ED48491F27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F4F-44D8-95E9-D1AE55B8657A}"/>
                </c:ext>
              </c:extLst>
            </c:dLbl>
            <c:dLbl>
              <c:idx val="8"/>
              <c:tx>
                <c:rich>
                  <a:bodyPr/>
                  <a:lstStyle/>
                  <a:p>
                    <a:fld id="{B7803E33-7253-46BB-AACB-36B8E9CD1DE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F4F-44D8-95E9-D1AE55B8657A}"/>
                </c:ext>
              </c:extLst>
            </c:dLbl>
            <c:dLbl>
              <c:idx val="9"/>
              <c:layout>
                <c:manualLayout>
                  <c:x val="-1.5946427276801293E-2"/>
                  <c:y val="-3.8114857063917722E-3"/>
                </c:manualLayout>
              </c:layout>
              <c:tx>
                <c:rich>
                  <a:bodyPr wrap="square" lIns="38100" tIns="19050" rIns="38100" bIns="19050" anchor="ctr">
                    <a:noAutofit/>
                  </a:bodyPr>
                  <a:lstStyle/>
                  <a:p>
                    <a:pPr>
                      <a:defRPr/>
                    </a:pPr>
                    <a:fld id="{C3FCD63A-3BF0-410A-B3B9-8964657A9F87}"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4.516194790004837E-2"/>
                      <c:h val="5.356956671221362E-2"/>
                    </c:manualLayout>
                  </c15:layout>
                  <c15:dlblFieldTable/>
                  <c15:showDataLabelsRange val="1"/>
                </c:ext>
                <c:ext xmlns:c16="http://schemas.microsoft.com/office/drawing/2014/chart" uri="{C3380CC4-5D6E-409C-BE32-E72D297353CC}">
                  <c16:uniqueId val="{00000009-FF4F-44D8-95E9-D1AE55B8657A}"/>
                </c:ext>
              </c:extLst>
            </c:dLbl>
            <c:dLbl>
              <c:idx val="10"/>
              <c:layout>
                <c:manualLayout>
                  <c:x val="-2.2263117239603857E-2"/>
                  <c:y val="7.2722431505991364E-2"/>
                </c:manualLayout>
              </c:layout>
              <c:tx>
                <c:rich>
                  <a:bodyPr/>
                  <a:lstStyle/>
                  <a:p>
                    <a:fld id="{D8FB890D-420F-4621-8D36-A8D20595269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FF4F-44D8-95E9-D1AE55B8657A}"/>
                </c:ext>
              </c:extLst>
            </c:dLbl>
            <c:dLbl>
              <c:idx val="11"/>
              <c:layout>
                <c:manualLayout>
                  <c:x val="-5.7248015758981405E-2"/>
                  <c:y val="0"/>
                </c:manualLayout>
              </c:layout>
              <c:tx>
                <c:rich>
                  <a:bodyPr/>
                  <a:lstStyle/>
                  <a:p>
                    <a:fld id="{EBDE79DE-653A-44D7-8B82-6F7C80AB43D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FF4F-44D8-95E9-D1AE55B8657A}"/>
                </c:ext>
              </c:extLst>
            </c:dLbl>
            <c:dLbl>
              <c:idx val="12"/>
              <c:layout>
                <c:manualLayout>
                  <c:x val="-3.5904902139661896E-2"/>
                  <c:y val="-6.7307687674984323E-2"/>
                </c:manualLayout>
              </c:layout>
              <c:tx>
                <c:rich>
                  <a:bodyPr wrap="square" lIns="38100" tIns="19050" rIns="38100" bIns="19050" anchor="ctr">
                    <a:noAutofit/>
                  </a:bodyPr>
                  <a:lstStyle/>
                  <a:p>
                    <a:pPr>
                      <a:defRPr/>
                    </a:pPr>
                    <a:fld id="{C51E7F38-E2D2-47FF-A926-21F1E03166C8}"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4.0283548742059652E-2"/>
                      <c:h val="6.577796750055287E-2"/>
                    </c:manualLayout>
                  </c15:layout>
                  <c15:dlblFieldTable/>
                  <c15:showDataLabelsRange val="1"/>
                </c:ext>
                <c:ext xmlns:c16="http://schemas.microsoft.com/office/drawing/2014/chart" uri="{C3380CC4-5D6E-409C-BE32-E72D297353CC}">
                  <c16:uniqueId val="{0000000C-FF4F-44D8-95E9-D1AE55B8657A}"/>
                </c:ext>
              </c:extLst>
            </c:dLbl>
            <c:dLbl>
              <c:idx val="13"/>
              <c:layout>
                <c:manualLayout>
                  <c:x val="-3.3394675859405788E-2"/>
                  <c:y val="-4.8481621003994245E-2"/>
                </c:manualLayout>
              </c:layout>
              <c:tx>
                <c:rich>
                  <a:bodyPr/>
                  <a:lstStyle/>
                  <a:p>
                    <a:fld id="{801F232A-9E86-4746-B11D-5B0EC645D8C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FF4F-44D8-95E9-D1AE55B8657A}"/>
                </c:ext>
              </c:extLst>
            </c:dLbl>
            <c:dLbl>
              <c:idx val="14"/>
              <c:layout>
                <c:manualLayout>
                  <c:x val="-1.1476148600923414E-2"/>
                  <c:y val="3.2920261333115736E-2"/>
                </c:manualLayout>
              </c:layout>
              <c:tx>
                <c:rich>
                  <a:bodyPr/>
                  <a:lstStyle/>
                  <a:p>
                    <a:fld id="{F646FDC9-70F5-4ECD-AFF1-FBE6F6932CA4}"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FF4F-44D8-95E9-D1AE55B8657A}"/>
                </c:ext>
              </c:extLst>
            </c:dLbl>
            <c:dLbl>
              <c:idx val="15"/>
              <c:layout>
                <c:manualLayout>
                  <c:x val="-3.3277714178223193E-2"/>
                  <c:y val="-4.8951045581806782E-2"/>
                </c:manualLayout>
              </c:layout>
              <c:tx>
                <c:rich>
                  <a:bodyPr/>
                  <a:lstStyle/>
                  <a:p>
                    <a:fld id="{53A5CA21-2AA0-49E7-BD95-B8AA7A88A21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FF4F-44D8-95E9-D1AE55B8657A}"/>
                </c:ext>
              </c:extLst>
            </c:dLbl>
            <c:dLbl>
              <c:idx val="16"/>
              <c:layout>
                <c:manualLayout>
                  <c:x val="-1.5763127768632038E-2"/>
                  <c:y val="-4.5891605232943861E-2"/>
                </c:manualLayout>
              </c:layout>
              <c:tx>
                <c:rich>
                  <a:bodyPr wrap="square" lIns="38100" tIns="19050" rIns="38100" bIns="19050" anchor="ctr">
                    <a:noAutofit/>
                  </a:bodyPr>
                  <a:lstStyle/>
                  <a:p>
                    <a:pPr>
                      <a:defRPr/>
                    </a:pPr>
                    <a:fld id="{409E42CE-EEDA-4D82-9BB2-ECDA6D47B1A1}"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4.9040841946855228E-2"/>
                      <c:h val="4.7421325407375321E-2"/>
                    </c:manualLayout>
                  </c15:layout>
                  <c15:dlblFieldTable/>
                  <c15:showDataLabelsRange val="1"/>
                </c:ext>
                <c:ext xmlns:c16="http://schemas.microsoft.com/office/drawing/2014/chart" uri="{C3380CC4-5D6E-409C-BE32-E72D297353CC}">
                  <c16:uniqueId val="{00000010-FF4F-44D8-95E9-D1AE55B8657A}"/>
                </c:ext>
              </c:extLst>
            </c:dLbl>
            <c:dLbl>
              <c:idx val="17"/>
              <c:layout>
                <c:manualLayout>
                  <c:x val="-3.0258556430929305E-2"/>
                  <c:y val="-4.2714884883588149E-2"/>
                </c:manualLayout>
              </c:layout>
              <c:tx>
                <c:rich>
                  <a:bodyPr/>
                  <a:lstStyle/>
                  <a:p>
                    <a:fld id="{165B00FC-06D6-4D07-86B0-336C033A09E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FF4F-44D8-95E9-D1AE55B8657A}"/>
                </c:ext>
              </c:extLst>
            </c:dLbl>
            <c:dLbl>
              <c:idx val="18"/>
              <c:layout>
                <c:manualLayout>
                  <c:x val="-7.0058345638364609E-3"/>
                  <c:y val="-6.7307687674984379E-2"/>
                </c:manualLayout>
              </c:layout>
              <c:tx>
                <c:rich>
                  <a:bodyPr/>
                  <a:lstStyle/>
                  <a:p>
                    <a:fld id="{9ADBA657-8E58-411F-933F-2B3FE25AE54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FF4F-44D8-95E9-D1AE55B8657A}"/>
                </c:ext>
              </c:extLst>
            </c:dLbl>
            <c:dLbl>
              <c:idx val="19"/>
              <c:layout>
                <c:manualLayout>
                  <c:x val="-1.4312003939745395E-2"/>
                  <c:y val="-5.7571924942243169E-2"/>
                </c:manualLayout>
              </c:layout>
              <c:tx>
                <c:rich>
                  <a:bodyPr/>
                  <a:lstStyle/>
                  <a:p>
                    <a:fld id="{27920339-2955-428B-813B-83BA5951166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FF4F-44D8-95E9-D1AE55B8657A}"/>
                </c:ext>
              </c:extLst>
            </c:dLbl>
            <c:dLbl>
              <c:idx val="20"/>
              <c:layout>
                <c:manualLayout>
                  <c:x val="3.9517659172210221E-4"/>
                  <c:y val="-5.1540949671926031E-2"/>
                </c:manualLayout>
              </c:layout>
              <c:tx>
                <c:rich>
                  <a:bodyPr wrap="square" lIns="38100" tIns="19050" rIns="38100" bIns="19050" anchor="ctr">
                    <a:noAutofit/>
                  </a:bodyPr>
                  <a:lstStyle/>
                  <a:p>
                    <a:pPr>
                      <a:defRPr/>
                    </a:pPr>
                    <a:fld id="{59EDB00E-BDBE-4B89-8449-BF7CFF58393C}"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3.9512906940037631E-2"/>
                      <c:h val="6.2718527151689948E-2"/>
                    </c:manualLayout>
                  </c15:layout>
                  <c15:dlblFieldTable/>
                  <c15:showDataLabelsRange val="1"/>
                </c:ext>
                <c:ext xmlns:c16="http://schemas.microsoft.com/office/drawing/2014/chart" uri="{C3380CC4-5D6E-409C-BE32-E72D297353CC}">
                  <c16:uniqueId val="{00000014-FF4F-44D8-95E9-D1AE55B8657A}"/>
                </c:ext>
              </c:extLst>
            </c:dLbl>
            <c:dLbl>
              <c:idx val="21"/>
              <c:layout>
                <c:manualLayout>
                  <c:x val="-8.192964879995164E-2"/>
                  <c:y val="-6.9111361949419255E-3"/>
                </c:manualLayout>
              </c:layout>
              <c:tx>
                <c:rich>
                  <a:bodyPr wrap="square" lIns="38100" tIns="19050" rIns="38100" bIns="19050" anchor="ctr">
                    <a:noAutofit/>
                  </a:bodyPr>
                  <a:lstStyle/>
                  <a:p>
                    <a:pPr>
                      <a:defRPr/>
                    </a:pPr>
                    <a:fld id="{2B2B80BC-731F-4A96-94C2-6ADB6420F300}"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3.4643851918171299E-2"/>
                      <c:h val="6.8837407849415791E-2"/>
                    </c:manualLayout>
                  </c15:layout>
                  <c15:dlblFieldTable/>
                  <c15:showDataLabelsRange val="1"/>
                </c:ext>
                <c:ext xmlns:c16="http://schemas.microsoft.com/office/drawing/2014/chart" uri="{C3380CC4-5D6E-409C-BE32-E72D297353CC}">
                  <c16:uniqueId val="{00000015-FF4F-44D8-95E9-D1AE55B8657A}"/>
                </c:ext>
              </c:extLst>
            </c:dLbl>
            <c:dLbl>
              <c:idx val="22"/>
              <c:layout>
                <c:manualLayout>
                  <c:x val="-1.1131558619801928E-2"/>
                  <c:y val="-3.0301013127496515E-2"/>
                </c:manualLayout>
              </c:layout>
              <c:tx>
                <c:rich>
                  <a:bodyPr/>
                  <a:lstStyle/>
                  <a:p>
                    <a:fld id="{19D51F01-B8EA-4966-BA1C-10E30251BB5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FF4F-44D8-95E9-D1AE55B8657A}"/>
                </c:ext>
              </c:extLst>
            </c:dLbl>
            <c:dLbl>
              <c:idx val="23"/>
              <c:tx>
                <c:rich>
                  <a:bodyPr/>
                  <a:lstStyle/>
                  <a:p>
                    <a:fld id="{05831F9D-8EFB-421C-A788-45F46F1F51D1}"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F4F-44D8-95E9-D1AE55B8657A}"/>
                </c:ext>
              </c:extLst>
            </c:dLbl>
            <c:dLbl>
              <c:idx val="24"/>
              <c:layout>
                <c:manualLayout>
                  <c:x val="0"/>
                  <c:y val="-4.5891605232943861E-2"/>
                </c:manualLayout>
              </c:layout>
              <c:tx>
                <c:rich>
                  <a:bodyPr wrap="square" lIns="38100" tIns="19050" rIns="38100" bIns="19050" anchor="ctr">
                    <a:noAutofit/>
                  </a:bodyPr>
                  <a:lstStyle/>
                  <a:p>
                    <a:pPr>
                      <a:defRPr/>
                    </a:pPr>
                    <a:fld id="{8ED67B43-99DD-4B5C-BACC-66EA05B94B78}"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3.6395310559130416E-2"/>
                      <c:h val="5.3540206105101171E-2"/>
                    </c:manualLayout>
                  </c15:layout>
                  <c15:dlblFieldTable/>
                  <c15:showDataLabelsRange val="1"/>
                </c:ext>
                <c:ext xmlns:c16="http://schemas.microsoft.com/office/drawing/2014/chart" uri="{C3380CC4-5D6E-409C-BE32-E72D297353CC}">
                  <c16:uniqueId val="{00000018-FF4F-44D8-95E9-D1AE55B8657A}"/>
                </c:ext>
              </c:extLst>
            </c:dLbl>
            <c:dLbl>
              <c:idx val="25"/>
              <c:layout>
                <c:manualLayout>
                  <c:x val="-1.272178127977369E-2"/>
                  <c:y val="-2.7270911814746765E-2"/>
                </c:manualLayout>
              </c:layout>
              <c:tx>
                <c:rich>
                  <a:bodyPr/>
                  <a:lstStyle/>
                  <a:p>
                    <a:fld id="{B72B8B98-F124-4E1D-A3A2-ABB05CCE972D}"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FF4F-44D8-95E9-D1AE55B8657A}"/>
                </c:ext>
              </c:extLst>
            </c:dLbl>
            <c:dLbl>
              <c:idx val="26"/>
              <c:layout>
                <c:manualLayout>
                  <c:x val="-4.3312907111087567E-3"/>
                  <c:y val="5.8669441953160359E-4"/>
                </c:manualLayout>
              </c:layout>
              <c:tx>
                <c:rich>
                  <a:bodyPr/>
                  <a:lstStyle/>
                  <a:p>
                    <a:fld id="{15316A95-9960-42EF-B8F8-BCF30503785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FF4F-44D8-95E9-D1AE55B8657A}"/>
                </c:ext>
              </c:extLst>
            </c:dLbl>
            <c:dLbl>
              <c:idx val="27"/>
              <c:layout>
                <c:manualLayout>
                  <c:x val="-4.2936011819236071E-2"/>
                  <c:y val="3.9391317065745328E-2"/>
                </c:manualLayout>
              </c:layout>
              <c:tx>
                <c:rich>
                  <a:bodyPr/>
                  <a:lstStyle/>
                  <a:p>
                    <a:fld id="{8F4D3E77-563F-4031-B250-ABD5C14D80B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FF4F-44D8-95E9-D1AE55B8657A}"/>
                </c:ext>
              </c:extLst>
            </c:dLbl>
            <c:dLbl>
              <c:idx val="28"/>
              <c:layout>
                <c:manualLayout>
                  <c:x val="-2.014170541596522E-2"/>
                  <c:y val="-3.2124123663060701E-2"/>
                </c:manualLayout>
              </c:layout>
              <c:tx>
                <c:rich>
                  <a:bodyPr wrap="square" lIns="38100" tIns="19050" rIns="38100" bIns="19050" anchor="ctr">
                    <a:noAutofit/>
                  </a:bodyPr>
                  <a:lstStyle/>
                  <a:p>
                    <a:pPr>
                      <a:defRPr/>
                    </a:pPr>
                    <a:fld id="{3F42FCA8-25B8-45DB-BA47-3180ED03E64A}"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4.4557107825999885E-2"/>
                      <c:h val="5.3540206105101171E-2"/>
                    </c:manualLayout>
                  </c15:layout>
                  <c15:dlblFieldTable/>
                  <c15:showDataLabelsRange val="1"/>
                </c:ext>
                <c:ext xmlns:c16="http://schemas.microsoft.com/office/drawing/2014/chart" uri="{C3380CC4-5D6E-409C-BE32-E72D297353CC}">
                  <c16:uniqueId val="{0000001C-FF4F-44D8-95E9-D1AE55B8657A}"/>
                </c:ext>
              </c:extLst>
            </c:dLbl>
            <c:dLbl>
              <c:idx val="29"/>
              <c:layout>
                <c:manualLayout>
                  <c:x val="-4.014441976468968E-2"/>
                  <c:y val="-3.0594360337262205E-2"/>
                </c:manualLayout>
              </c:layout>
              <c:tx>
                <c:rich>
                  <a:bodyPr wrap="square" lIns="38100" tIns="19050" rIns="38100" bIns="19050" anchor="ctr">
                    <a:noAutofit/>
                  </a:bodyPr>
                  <a:lstStyle/>
                  <a:p>
                    <a:pPr>
                      <a:defRPr/>
                    </a:pPr>
                    <a:fld id="{06461F39-9D5C-4775-A350-7CC89B449FD8}"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5.7605474701145305E-2"/>
                      <c:h val="5.0480765756238249E-2"/>
                    </c:manualLayout>
                  </c15:layout>
                  <c15:dlblFieldTable/>
                  <c15:showDataLabelsRange val="1"/>
                </c:ext>
                <c:ext xmlns:c16="http://schemas.microsoft.com/office/drawing/2014/chart" uri="{C3380CC4-5D6E-409C-BE32-E72D297353CC}">
                  <c16:uniqueId val="{0000001D-FF4F-44D8-95E9-D1AE55B8657A}"/>
                </c:ext>
              </c:extLst>
            </c:dLbl>
            <c:dLbl>
              <c:idx val="30"/>
              <c:layout>
                <c:manualLayout>
                  <c:x val="-4.1206675980112392E-2"/>
                  <c:y val="-3.2861806622751781E-2"/>
                </c:manualLayout>
              </c:layout>
              <c:tx>
                <c:rich>
                  <a:bodyPr/>
                  <a:lstStyle/>
                  <a:p>
                    <a:fld id="{7A62869B-DC8F-4A34-9BFD-55D7A1745B4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FF4F-44D8-95E9-D1AE55B8657A}"/>
                </c:ext>
              </c:extLst>
            </c:dLbl>
            <c:dLbl>
              <c:idx val="31"/>
              <c:layout>
                <c:manualLayout>
                  <c:x val="-3.1804453199434084E-2"/>
                  <c:y val="6.6662228880491975E-2"/>
                </c:manualLayout>
              </c:layout>
              <c:tx>
                <c:rich>
                  <a:bodyPr/>
                  <a:lstStyle/>
                  <a:p>
                    <a:fld id="{93CB5A03-135F-48C8-9FE9-3BD3CC0AC85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FF4F-44D8-95E9-D1AE55B8657A}"/>
                </c:ext>
              </c:extLst>
            </c:dLbl>
            <c:dLbl>
              <c:idx val="32"/>
              <c:layout>
                <c:manualLayout>
                  <c:x val="-3.1526255537264014E-2"/>
                  <c:y val="-4.89510455818069E-2"/>
                </c:manualLayout>
              </c:layout>
              <c:tx>
                <c:rich>
                  <a:bodyPr wrap="square" lIns="38100" tIns="19050" rIns="38100" bIns="19050" anchor="ctr">
                    <a:noAutofit/>
                  </a:bodyPr>
                  <a:lstStyle/>
                  <a:p>
                    <a:pPr>
                      <a:defRPr/>
                    </a:pPr>
                    <a:fld id="{AD67019F-3F90-44D8-B54C-3174C9AC789B}" type="CELLRANGE">
                      <a:rPr lang="en-US"/>
                      <a:pPr>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layout>
                    <c:manualLayout>
                      <c:w val="3.8724750551606041E-2"/>
                      <c:h val="6.8837407849415791E-2"/>
                    </c:manualLayout>
                  </c15:layout>
                  <c15:dlblFieldTable/>
                  <c15:showDataLabelsRange val="1"/>
                </c:ext>
                <c:ext xmlns:c16="http://schemas.microsoft.com/office/drawing/2014/chart" uri="{C3380CC4-5D6E-409C-BE32-E72D297353CC}">
                  <c16:uniqueId val="{00000020-FF4F-44D8-95E9-D1AE55B8657A}"/>
                </c:ext>
              </c:extLst>
            </c:dLbl>
            <c:dLbl>
              <c:idx val="33"/>
              <c:layout>
                <c:manualLayout>
                  <c:x val="-4.1111888692427524E-2"/>
                  <c:y val="-5.4893983435605219E-2"/>
                </c:manualLayout>
              </c:layout>
              <c:tx>
                <c:rich>
                  <a:bodyPr/>
                  <a:lstStyle/>
                  <a:p>
                    <a:fld id="{C18D0221-83C8-44BC-A1C7-AD3371D6B785}"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FF4F-44D8-95E9-D1AE55B8657A}"/>
                </c:ext>
              </c:extLst>
            </c:dLbl>
            <c:dLbl>
              <c:idx val="34"/>
              <c:layout>
                <c:manualLayout>
                  <c:x val="-7.1718165464045122E-2"/>
                  <c:y val="-3.0682519584117402E-2"/>
                </c:manualLayout>
              </c:layout>
              <c:tx>
                <c:rich>
                  <a:bodyPr/>
                  <a:lstStyle/>
                  <a:p>
                    <a:fld id="{D4D8539D-E830-4D18-BADA-9B8E02CDB65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4.2612988734535277E-2"/>
                      <c:h val="4.43618850585124E-2"/>
                    </c:manualLayout>
                  </c15:layout>
                  <c15:dlblFieldTable/>
                  <c15:showDataLabelsRange val="1"/>
                </c:ext>
                <c:ext xmlns:c16="http://schemas.microsoft.com/office/drawing/2014/chart" uri="{C3380CC4-5D6E-409C-BE32-E72D297353CC}">
                  <c16:uniqueId val="{00000022-FF4F-44D8-95E9-D1AE55B8657A}"/>
                </c:ext>
              </c:extLst>
            </c:dLbl>
            <c:dLbl>
              <c:idx val="35"/>
              <c:layout>
                <c:manualLayout>
                  <c:x val="-4.9941881744281547E-2"/>
                  <c:y val="-3.6390562403505106E-2"/>
                </c:manualLayout>
              </c:layout>
              <c:tx>
                <c:rich>
                  <a:bodyPr/>
                  <a:lstStyle/>
                  <a:p>
                    <a:fld id="{D54A4782-47A4-4864-A690-36FB8ECA15E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FF4F-44D8-95E9-D1AE55B8657A}"/>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'Figure-3'!$AD$5:$AD$40</c:f>
              <c:numCache>
                <c:formatCode>0.0%</c:formatCode>
                <c:ptCount val="36"/>
                <c:pt idx="0">
                  <c:v>0.42441622285948383</c:v>
                </c:pt>
                <c:pt idx="1">
                  <c:v>0.14534883720930233</c:v>
                </c:pt>
                <c:pt idx="2">
                  <c:v>0.18135158254918735</c:v>
                </c:pt>
                <c:pt idx="3">
                  <c:v>9.7092470580522505E-2</c:v>
                </c:pt>
                <c:pt idx="4">
                  <c:v>0.15205830214693716</c:v>
                </c:pt>
                <c:pt idx="5">
                  <c:v>0.39303482587064675</c:v>
                </c:pt>
                <c:pt idx="6">
                  <c:v>0.21033172435041594</c:v>
                </c:pt>
                <c:pt idx="7">
                  <c:v>0.19446962828649139</c:v>
                </c:pt>
                <c:pt idx="8">
                  <c:v>0.20981210855949894</c:v>
                </c:pt>
                <c:pt idx="9">
                  <c:v>0.41697191697191699</c:v>
                </c:pt>
                <c:pt idx="10">
                  <c:v>0.12784009203336211</c:v>
                </c:pt>
                <c:pt idx="11">
                  <c:v>0.31534902038003348</c:v>
                </c:pt>
                <c:pt idx="12">
                  <c:v>0.38890117178863587</c:v>
                </c:pt>
                <c:pt idx="13">
                  <c:v>0.12086247926732531</c:v>
                </c:pt>
                <c:pt idx="14">
                  <c:v>0.25409309791332263</c:v>
                </c:pt>
                <c:pt idx="15">
                  <c:v>0.25612472160356348</c:v>
                </c:pt>
                <c:pt idx="16">
                  <c:v>8.1891580161476352E-2</c:v>
                </c:pt>
                <c:pt idx="17">
                  <c:v>0.1111111111111111</c:v>
                </c:pt>
                <c:pt idx="18">
                  <c:v>5.1643192488262914E-2</c:v>
                </c:pt>
                <c:pt idx="19">
                  <c:v>0.21589958158995817</c:v>
                </c:pt>
                <c:pt idx="20">
                  <c:v>0.38531434184675833</c:v>
                </c:pt>
                <c:pt idx="21">
                  <c:v>0.10387170368382205</c:v>
                </c:pt>
                <c:pt idx="22">
                  <c:v>0.32786885245901637</c:v>
                </c:pt>
                <c:pt idx="23">
                  <c:v>0.44936650328308519</c:v>
                </c:pt>
                <c:pt idx="24">
                  <c:v>0.60698264092061638</c:v>
                </c:pt>
                <c:pt idx="25">
                  <c:v>0.25083056478405313</c:v>
                </c:pt>
                <c:pt idx="26">
                  <c:v>0.13671883598582404</c:v>
                </c:pt>
                <c:pt idx="27">
                  <c:v>0.20415982484948003</c:v>
                </c:pt>
                <c:pt idx="28">
                  <c:v>0.32589854703033394</c:v>
                </c:pt>
                <c:pt idx="29">
                  <c:v>0.3</c:v>
                </c:pt>
                <c:pt idx="30">
                  <c:v>0.3125</c:v>
                </c:pt>
                <c:pt idx="31">
                  <c:v>0.22727272727272727</c:v>
                </c:pt>
                <c:pt idx="32">
                  <c:v>0.23609226594301222</c:v>
                </c:pt>
                <c:pt idx="33">
                  <c:v>0.37037037037037035</c:v>
                </c:pt>
                <c:pt idx="34">
                  <c:v>0.3</c:v>
                </c:pt>
                <c:pt idx="35">
                  <c:v>0.36301369863013699</c:v>
                </c:pt>
              </c:numCache>
            </c:numRef>
          </c:xVal>
          <c:yVal>
            <c:numRef>
              <c:f>'Figure-3'!$AF$5:$AF$40</c:f>
              <c:numCache>
                <c:formatCode>_(* #,##0.00_);_(* \(#,##0.00\);_(* "-"??_);_(@_)</c:formatCode>
                <c:ptCount val="36"/>
                <c:pt idx="0">
                  <c:v>3.3122075419763282</c:v>
                </c:pt>
                <c:pt idx="1">
                  <c:v>2.8125</c:v>
                </c:pt>
                <c:pt idx="2">
                  <c:v>10.920969441517386</c:v>
                </c:pt>
                <c:pt idx="3">
                  <c:v>6.7847085735048802</c:v>
                </c:pt>
                <c:pt idx="4">
                  <c:v>7.7808363980708677</c:v>
                </c:pt>
                <c:pt idx="5">
                  <c:v>0</c:v>
                </c:pt>
                <c:pt idx="6">
                  <c:v>6.2718171639333464</c:v>
                </c:pt>
                <c:pt idx="7">
                  <c:v>7.925829875518672</c:v>
                </c:pt>
                <c:pt idx="8">
                  <c:v>13.431734317343173</c:v>
                </c:pt>
                <c:pt idx="9">
                  <c:v>2.5047219926809112</c:v>
                </c:pt>
                <c:pt idx="10">
                  <c:v>6.1505115311253693</c:v>
                </c:pt>
                <c:pt idx="11">
                  <c:v>3.259751143598757</c:v>
                </c:pt>
                <c:pt idx="12">
                  <c:v>1.6407272727272728</c:v>
                </c:pt>
                <c:pt idx="13">
                  <c:v>7.6212506775192228</c:v>
                </c:pt>
                <c:pt idx="14">
                  <c:v>5.3447037530046062</c:v>
                </c:pt>
                <c:pt idx="15">
                  <c:v>7.7142857142857144</c:v>
                </c:pt>
                <c:pt idx="16">
                  <c:v>10.861111111111111</c:v>
                </c:pt>
                <c:pt idx="17">
                  <c:v>0</c:v>
                </c:pt>
                <c:pt idx="18">
                  <c:v>10.375</c:v>
                </c:pt>
                <c:pt idx="19">
                  <c:v>5.6140322431205414</c:v>
                </c:pt>
                <c:pt idx="20">
                  <c:v>5.0323196709269862</c:v>
                </c:pt>
                <c:pt idx="21">
                  <c:v>5.8845575456321875</c:v>
                </c:pt>
                <c:pt idx="22">
                  <c:v>0</c:v>
                </c:pt>
                <c:pt idx="23">
                  <c:v>1.5777878178009612</c:v>
                </c:pt>
                <c:pt idx="24">
                  <c:v>2.0440251572327042</c:v>
                </c:pt>
                <c:pt idx="25">
                  <c:v>6.0277777777777777</c:v>
                </c:pt>
                <c:pt idx="26">
                  <c:v>6.2347048149367108</c:v>
                </c:pt>
                <c:pt idx="27">
                  <c:v>5.2601668404588118</c:v>
                </c:pt>
                <c:pt idx="28">
                  <c:v>3.9213190387679235</c:v>
                </c:pt>
                <c:pt idx="29">
                  <c:v>0</c:v>
                </c:pt>
                <c:pt idx="30">
                  <c:v>1.4311926605504588</c:v>
                </c:pt>
                <c:pt idx="31">
                  <c:v>5.454545454545455</c:v>
                </c:pt>
                <c:pt idx="32">
                  <c:v>0</c:v>
                </c:pt>
                <c:pt idx="33">
                  <c:v>1.5</c:v>
                </c:pt>
                <c:pt idx="34">
                  <c:v>0</c:v>
                </c:pt>
                <c:pt idx="35">
                  <c:v>0.68656716417910446</c:v>
                </c:pt>
              </c:numCache>
            </c:numRef>
          </c:yVal>
          <c:smooth val="0"/>
          <c:extLst>
            <c:ext xmlns:c15="http://schemas.microsoft.com/office/drawing/2012/chart" uri="{02D57815-91ED-43cb-92C2-25804820EDAC}">
              <c15:datalabelsRange>
                <c15:f>'Figure-3'!$W$5:$W$40</c15:f>
                <c15:dlblRangeCache>
                  <c:ptCount val="36"/>
                  <c:pt idx="0">
                    <c:v>AP</c:v>
                  </c:pt>
                  <c:pt idx="1">
                    <c:v>ArP</c:v>
                  </c:pt>
                  <c:pt idx="2">
                    <c:v>AS</c:v>
                  </c:pt>
                  <c:pt idx="3">
                    <c:v>BI</c:v>
                  </c:pt>
                  <c:pt idx="4">
                    <c:v>CH</c:v>
                  </c:pt>
                  <c:pt idx="5">
                    <c:v>GO</c:v>
                  </c:pt>
                  <c:pt idx="6">
                    <c:v>GJ</c:v>
                  </c:pt>
                  <c:pt idx="7">
                    <c:v>HR</c:v>
                  </c:pt>
                  <c:pt idx="8">
                    <c:v>HP</c:v>
                  </c:pt>
                  <c:pt idx="9">
                    <c:v>JK</c:v>
                  </c:pt>
                  <c:pt idx="10">
                    <c:v>JH</c:v>
                  </c:pt>
                  <c:pt idx="11">
                    <c:v>KT</c:v>
                  </c:pt>
                  <c:pt idx="12">
                    <c:v>KR</c:v>
                  </c:pt>
                  <c:pt idx="13">
                    <c:v>MP</c:v>
                  </c:pt>
                  <c:pt idx="14">
                    <c:v>MH</c:v>
                  </c:pt>
                  <c:pt idx="15">
                    <c:v>MN</c:v>
                  </c:pt>
                  <c:pt idx="16">
                    <c:v>MG</c:v>
                  </c:pt>
                  <c:pt idx="17">
                    <c:v>MZ</c:v>
                  </c:pt>
                  <c:pt idx="18">
                    <c:v>NG</c:v>
                  </c:pt>
                  <c:pt idx="19">
                    <c:v>OD</c:v>
                  </c:pt>
                  <c:pt idx="20">
                    <c:v>PB</c:v>
                  </c:pt>
                  <c:pt idx="21">
                    <c:v>RJ</c:v>
                  </c:pt>
                  <c:pt idx="22">
                    <c:v>SK</c:v>
                  </c:pt>
                  <c:pt idx="23">
                    <c:v>TN</c:v>
                  </c:pt>
                  <c:pt idx="24">
                    <c:v>TL</c:v>
                  </c:pt>
                  <c:pt idx="25">
                    <c:v>TR</c:v>
                  </c:pt>
                  <c:pt idx="26">
                    <c:v>UP</c:v>
                  </c:pt>
                  <c:pt idx="27">
                    <c:v>UK</c:v>
                  </c:pt>
                  <c:pt idx="28">
                    <c:v>WB</c:v>
                  </c:pt>
                  <c:pt idx="29">
                    <c:v>AN</c:v>
                  </c:pt>
                  <c:pt idx="30">
                    <c:v>CD</c:v>
                  </c:pt>
                  <c:pt idx="31">
                    <c:v>DDH</c:v>
                  </c:pt>
                  <c:pt idx="32">
                    <c:v>DL</c:v>
                  </c:pt>
                  <c:pt idx="33">
                    <c:v>LD</c:v>
                  </c:pt>
                  <c:pt idx="34">
                    <c:v>LK</c:v>
                  </c:pt>
                  <c:pt idx="35">
                    <c:v>PD</c:v>
                  </c:pt>
                </c15:dlblRangeCache>
              </c15:datalabelsRange>
            </c:ext>
            <c:ext xmlns:c16="http://schemas.microsoft.com/office/drawing/2014/chart" uri="{C3380CC4-5D6E-409C-BE32-E72D297353CC}">
              <c16:uniqueId val="{00000024-FF4F-44D8-95E9-D1AE55B8657A}"/>
            </c:ext>
          </c:extLst>
        </c:ser>
        <c:ser>
          <c:idx val="1"/>
          <c:order val="1"/>
          <c:tx>
            <c:v>Rel_diff</c:v>
          </c:tx>
          <c:spPr>
            <a:ln w="19050">
              <a:noFill/>
            </a:ln>
          </c:spPr>
          <c:marker>
            <c:symbol val="none"/>
          </c:marker>
          <c:errBars>
            <c:errDir val="x"/>
            <c:errBarType val="plus"/>
            <c:errValType val="fixedVal"/>
            <c:noEndCap val="1"/>
            <c:val val="0.70000000000000007"/>
          </c:errBars>
          <c:errBars>
            <c:errDir val="y"/>
            <c:errBarType val="both"/>
            <c:errValType val="percentage"/>
            <c:noEndCap val="0"/>
            <c:val val="5"/>
          </c:errBars>
          <c:xVal>
            <c:numLit>
              <c:formatCode>General</c:formatCode>
              <c:ptCount val="1"/>
              <c:pt idx="0">
                <c:v>0</c:v>
              </c:pt>
            </c:numLit>
          </c:xVal>
          <c:yVal>
            <c:numRef>
              <c:f>'Figure-3'!$AF$43</c:f>
              <c:numCache>
                <c:formatCode>_(* #,##0.00_);_(* \(#,##0.00\);_(* "-"??_);_(@_)</c:formatCode>
                <c:ptCount val="1"/>
                <c:pt idx="0">
                  <c:v>5.5342888488329987</c:v>
                </c:pt>
              </c:numCache>
            </c:numRef>
          </c:yVal>
          <c:smooth val="0"/>
          <c:extLst>
            <c:ext xmlns:c16="http://schemas.microsoft.com/office/drawing/2014/chart" uri="{C3380CC4-5D6E-409C-BE32-E72D297353CC}">
              <c16:uniqueId val="{00000025-FF4F-44D8-95E9-D1AE55B8657A}"/>
            </c:ext>
          </c:extLst>
        </c:ser>
        <c:ser>
          <c:idx val="2"/>
          <c:order val="2"/>
          <c:tx>
            <c:v>Optimal_CDR</c:v>
          </c:tx>
          <c:spPr>
            <a:ln w="19050">
              <a:noFill/>
            </a:ln>
          </c:spPr>
          <c:marker>
            <c:symbol val="none"/>
          </c:marker>
          <c:errBars>
            <c:errDir val="y"/>
            <c:errBarType val="plus"/>
            <c:errValType val="fixedVal"/>
            <c:noEndCap val="1"/>
            <c:val val="15"/>
          </c:errBars>
          <c:xVal>
            <c:numRef>
              <c:f>'Figure-3'!$AH$5</c:f>
              <c:numCache>
                <c:formatCode>0%</c:formatCode>
                <c:ptCount val="1"/>
                <c:pt idx="0">
                  <c:v>0.1</c:v>
                </c:pt>
              </c:numCache>
            </c:numRef>
          </c:xVal>
          <c:yVal>
            <c:numLit>
              <c:formatCode>General</c:formatCode>
              <c:ptCount val="1"/>
              <c:pt idx="0">
                <c:v>0.1</c:v>
              </c:pt>
            </c:numLit>
          </c:yVal>
          <c:smooth val="0"/>
          <c:extLst>
            <c:ext xmlns:c16="http://schemas.microsoft.com/office/drawing/2014/chart" uri="{C3380CC4-5D6E-409C-BE32-E72D297353CC}">
              <c16:uniqueId val="{00000026-FF4F-44D8-95E9-D1AE55B8657A}"/>
            </c:ext>
          </c:extLst>
        </c:ser>
        <c:dLbls>
          <c:showLegendKey val="0"/>
          <c:showVal val="0"/>
          <c:showCatName val="0"/>
          <c:showSerName val="0"/>
          <c:showPercent val="0"/>
          <c:showBubbleSize val="0"/>
        </c:dLbls>
        <c:axId val="1613405103"/>
        <c:axId val="1613407983"/>
        <c:extLst/>
      </c:scatterChart>
      <c:valAx>
        <c:axId val="1613405103"/>
        <c:scaling>
          <c:orientation val="minMax"/>
          <c:max val="0.70000000000000007"/>
        </c:scaling>
        <c:delete val="0"/>
        <c:axPos val="b"/>
        <c:title>
          <c:tx>
            <c:rich>
              <a:bodyPr/>
              <a:lstStyle/>
              <a:p>
                <a:pPr>
                  <a:defRPr sz="1200"/>
                </a:pPr>
                <a:r>
                  <a:rPr lang="en-IN" sz="1200"/>
                  <a:t>Overall Cesarean Devlivery Rate</a:t>
                </a:r>
              </a:p>
            </c:rich>
          </c:tx>
          <c:layout>
            <c:manualLayout>
              <c:xMode val="edge"/>
              <c:yMode val="edge"/>
              <c:x val="0.41206028354481206"/>
              <c:y val="0.9319623977516307"/>
            </c:manualLayout>
          </c:layout>
          <c:overlay val="0"/>
        </c:title>
        <c:numFmt formatCode="0.0%" sourceLinked="1"/>
        <c:majorTickMark val="none"/>
        <c:minorTickMark val="none"/>
        <c:tickLblPos val="nextTo"/>
        <c:crossAx val="1613407983"/>
        <c:crosses val="autoZero"/>
        <c:crossBetween val="midCat"/>
        <c:majorUnit val="0.1"/>
      </c:valAx>
      <c:valAx>
        <c:axId val="1613407983"/>
        <c:scaling>
          <c:orientation val="minMax"/>
          <c:max val="14"/>
        </c:scaling>
        <c:delete val="0"/>
        <c:axPos val="l"/>
        <c:title>
          <c:tx>
            <c:rich>
              <a:bodyPr/>
              <a:lstStyle/>
              <a:p>
                <a:pPr>
                  <a:defRPr sz="1200"/>
                </a:pPr>
                <a:r>
                  <a:rPr lang="en-IN" sz="1200"/>
                  <a:t>Relative inequality </a:t>
                </a:r>
              </a:p>
              <a:p>
                <a:pPr>
                  <a:defRPr sz="1200"/>
                </a:pPr>
                <a:r>
                  <a:rPr lang="en-IN" sz="1200"/>
                  <a:t>(CD in the richest quintile / CD in poorest quintile)</a:t>
                </a:r>
              </a:p>
            </c:rich>
          </c:tx>
          <c:layout>
            <c:manualLayout>
              <c:xMode val="edge"/>
              <c:yMode val="edge"/>
              <c:x val="1.2118384166480372E-2"/>
              <c:y val="0.12771224239573004"/>
            </c:manualLayout>
          </c:layout>
          <c:overlay val="0"/>
        </c:title>
        <c:numFmt formatCode="_(* #,##0.00_);_(* \(#,##0.00\);_(* &quot;-&quot;??_);_(@_)" sourceLinked="1"/>
        <c:majorTickMark val="none"/>
        <c:minorTickMark val="none"/>
        <c:tickLblPos val="nextTo"/>
        <c:crossAx val="1613405103"/>
        <c:crosses val="autoZero"/>
        <c:crossBetween val="midCat"/>
      </c:valAx>
      <c:spPr>
        <a:pattFill prst="ltDnDiag">
          <a:fgClr>
            <a:schemeClr val="bg1">
              <a:lumMod val="85000"/>
            </a:schemeClr>
          </a:fgClr>
          <a:bgClr>
            <a:schemeClr val="bg1"/>
          </a:bgClr>
        </a:pattFill>
        <a:ln>
          <a:solidFill>
            <a:schemeClr val="bg1">
              <a:lumMod val="75000"/>
            </a:schemeClr>
          </a:solid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948764</xdr:colOff>
      <xdr:row>2</xdr:row>
      <xdr:rowOff>119529</xdr:rowOff>
    </xdr:from>
    <xdr:to>
      <xdr:col>11</xdr:col>
      <xdr:colOff>999266</xdr:colOff>
      <xdr:row>28</xdr:row>
      <xdr:rowOff>89049</xdr:rowOff>
    </xdr:to>
    <xdr:graphicFrame macro="">
      <xdr:nvGraphicFramePr>
        <xdr:cNvPr id="3" name="Chart 2">
          <a:extLst>
            <a:ext uri="{FF2B5EF4-FFF2-40B4-BE49-F238E27FC236}">
              <a16:creationId xmlns:a16="http://schemas.microsoft.com/office/drawing/2014/main" id="{25CF954F-FE35-4A76-BE92-36A6E536E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54</xdr:row>
      <xdr:rowOff>0</xdr:rowOff>
    </xdr:from>
    <xdr:to>
      <xdr:col>1</xdr:col>
      <xdr:colOff>304800</xdr:colOff>
      <xdr:row>55</xdr:row>
      <xdr:rowOff>129690</xdr:rowOff>
    </xdr:to>
    <xdr:sp macro="" textlink="">
      <xdr:nvSpPr>
        <xdr:cNvPr id="5" name="AutoShape 2">
          <a:extLst>
            <a:ext uri="{FF2B5EF4-FFF2-40B4-BE49-F238E27FC236}">
              <a16:creationId xmlns:a16="http://schemas.microsoft.com/office/drawing/2014/main" id="{E39FDC58-522A-429A-B783-D760143E0E81}"/>
            </a:ext>
          </a:extLst>
        </xdr:cNvPr>
        <xdr:cNvSpPr>
          <a:spLocks noChangeAspect="1" noChangeArrowheads="1"/>
        </xdr:cNvSpPr>
      </xdr:nvSpPr>
      <xdr:spPr bwMode="auto">
        <a:xfrm>
          <a:off x="2255520" y="4956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54</xdr:row>
      <xdr:rowOff>0</xdr:rowOff>
    </xdr:from>
    <xdr:to>
      <xdr:col>1</xdr:col>
      <xdr:colOff>304800</xdr:colOff>
      <xdr:row>55</xdr:row>
      <xdr:rowOff>129690</xdr:rowOff>
    </xdr:to>
    <xdr:sp macro="" textlink="">
      <xdr:nvSpPr>
        <xdr:cNvPr id="6" name="AutoShape 4">
          <a:extLst>
            <a:ext uri="{FF2B5EF4-FFF2-40B4-BE49-F238E27FC236}">
              <a16:creationId xmlns:a16="http://schemas.microsoft.com/office/drawing/2014/main" id="{F9327EF7-3034-40D5-91B8-1B3A66A168C1}"/>
            </a:ext>
          </a:extLst>
        </xdr:cNvPr>
        <xdr:cNvSpPr>
          <a:spLocks noChangeAspect="1" noChangeArrowheads="1"/>
        </xdr:cNvSpPr>
      </xdr:nvSpPr>
      <xdr:spPr bwMode="auto">
        <a:xfrm>
          <a:off x="2255520" y="4956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528557</xdr:colOff>
      <xdr:row>4</xdr:row>
      <xdr:rowOff>145143</xdr:rowOff>
    </xdr:from>
    <xdr:to>
      <xdr:col>15</xdr:col>
      <xdr:colOff>326572</xdr:colOff>
      <xdr:row>30</xdr:row>
      <xdr:rowOff>87086</xdr:rowOff>
    </xdr:to>
    <xdr:graphicFrame macro="">
      <xdr:nvGraphicFramePr>
        <xdr:cNvPr id="4" name="Chart 3">
          <a:extLst>
            <a:ext uri="{FF2B5EF4-FFF2-40B4-BE49-F238E27FC236}">
              <a16:creationId xmlns:a16="http://schemas.microsoft.com/office/drawing/2014/main" id="{AEA890B4-0C40-49F1-B9DB-CBCDB0FCE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49</xdr:row>
      <xdr:rowOff>0</xdr:rowOff>
    </xdr:from>
    <xdr:to>
      <xdr:col>1</xdr:col>
      <xdr:colOff>304800</xdr:colOff>
      <xdr:row>50</xdr:row>
      <xdr:rowOff>137160</xdr:rowOff>
    </xdr:to>
    <xdr:sp macro="" textlink="">
      <xdr:nvSpPr>
        <xdr:cNvPr id="5" name="AutoShape 2">
          <a:extLst>
            <a:ext uri="{FF2B5EF4-FFF2-40B4-BE49-F238E27FC236}">
              <a16:creationId xmlns:a16="http://schemas.microsoft.com/office/drawing/2014/main" id="{71897342-1E25-41FF-8D1B-A65F3C2D2FDC}"/>
            </a:ext>
          </a:extLst>
        </xdr:cNvPr>
        <xdr:cNvSpPr>
          <a:spLocks noChangeAspect="1" noChangeArrowheads="1"/>
        </xdr:cNvSpPr>
      </xdr:nvSpPr>
      <xdr:spPr bwMode="auto">
        <a:xfrm>
          <a:off x="2255520" y="4956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49</xdr:row>
      <xdr:rowOff>0</xdr:rowOff>
    </xdr:from>
    <xdr:to>
      <xdr:col>1</xdr:col>
      <xdr:colOff>304800</xdr:colOff>
      <xdr:row>50</xdr:row>
      <xdr:rowOff>137160</xdr:rowOff>
    </xdr:to>
    <xdr:sp macro="" textlink="">
      <xdr:nvSpPr>
        <xdr:cNvPr id="6" name="AutoShape 4">
          <a:extLst>
            <a:ext uri="{FF2B5EF4-FFF2-40B4-BE49-F238E27FC236}">
              <a16:creationId xmlns:a16="http://schemas.microsoft.com/office/drawing/2014/main" id="{96C65C33-6EB0-45D7-8D77-469607206903}"/>
            </a:ext>
          </a:extLst>
        </xdr:cNvPr>
        <xdr:cNvSpPr>
          <a:spLocks noChangeAspect="1" noChangeArrowheads="1"/>
        </xdr:cNvSpPr>
      </xdr:nvSpPr>
      <xdr:spPr bwMode="auto">
        <a:xfrm>
          <a:off x="2255520" y="49560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367B-F0EE-420A-A8C8-1C63AD7A7E87}">
  <dimension ref="A1:BH44"/>
  <sheetViews>
    <sheetView tabSelected="1" workbookViewId="0"/>
  </sheetViews>
  <sheetFormatPr defaultRowHeight="13.8" x14ac:dyDescent="0.25"/>
  <cols>
    <col min="1" max="1" width="8.88671875" style="18"/>
    <col min="2" max="2" width="25.77734375" style="18" customWidth="1"/>
    <col min="3" max="3" width="13.77734375" style="18" customWidth="1"/>
    <col min="4" max="4" width="8.88671875" style="18"/>
    <col min="5" max="5" width="13.77734375" style="18" customWidth="1"/>
    <col min="6" max="6" width="8.88671875" style="18"/>
    <col min="7" max="7" width="13.77734375" style="18" customWidth="1"/>
    <col min="8" max="8" width="8.88671875" style="18"/>
    <col min="9" max="9" width="13.77734375" style="18" customWidth="1"/>
    <col min="10" max="10" width="8.88671875" style="18"/>
    <col min="11" max="11" width="13.77734375" style="18" customWidth="1"/>
    <col min="12" max="12" width="8.88671875" style="18"/>
    <col min="13" max="13" width="13.77734375" style="18" customWidth="1"/>
    <col min="14" max="16384" width="8.88671875" style="18"/>
  </cols>
  <sheetData>
    <row r="1" spans="1:60" x14ac:dyDescent="0.25">
      <c r="A1" s="16" t="s">
        <v>62</v>
      </c>
      <c r="B1" s="17"/>
      <c r="C1" s="17"/>
      <c r="D1" s="17"/>
      <c r="E1" s="17"/>
      <c r="F1" s="17"/>
      <c r="G1" s="17"/>
      <c r="H1" s="17"/>
      <c r="I1" s="17"/>
      <c r="J1" s="17"/>
      <c r="K1" s="17"/>
      <c r="L1" s="17"/>
      <c r="M1" s="17"/>
      <c r="N1" s="17"/>
      <c r="O1" s="17"/>
    </row>
    <row r="2" spans="1:60" ht="41.4" x14ac:dyDescent="0.25">
      <c r="A2" s="17" t="s">
        <v>63</v>
      </c>
      <c r="B2" s="17"/>
      <c r="C2" s="17"/>
      <c r="D2" s="17"/>
      <c r="E2" s="17"/>
      <c r="F2" s="17"/>
      <c r="G2" s="17"/>
      <c r="H2" s="17"/>
      <c r="I2" s="17"/>
      <c r="J2" s="17"/>
      <c r="K2" s="17"/>
      <c r="L2" s="17"/>
      <c r="M2" s="17"/>
      <c r="N2" s="17"/>
      <c r="O2" s="17"/>
      <c r="AB2" s="19" t="s">
        <v>0</v>
      </c>
      <c r="AU2" s="19" t="s">
        <v>1</v>
      </c>
    </row>
    <row r="3" spans="1:60" x14ac:dyDescent="0.25">
      <c r="A3" s="19"/>
      <c r="R3" s="20"/>
      <c r="S3" s="20"/>
      <c r="T3" s="20"/>
      <c r="U3" s="20"/>
      <c r="V3" s="20"/>
      <c r="W3" s="20"/>
      <c r="X3" s="20"/>
      <c r="Y3" s="20"/>
      <c r="AA3" s="21"/>
      <c r="AB3" s="20" t="s">
        <v>2</v>
      </c>
      <c r="AC3" s="20"/>
      <c r="AD3" s="20"/>
      <c r="AE3" s="20"/>
      <c r="AF3" s="20"/>
      <c r="AG3" s="20"/>
      <c r="AH3" s="20"/>
      <c r="AI3" s="20"/>
      <c r="AJ3" s="20"/>
      <c r="AK3" s="20"/>
      <c r="AL3" s="20"/>
      <c r="AM3" s="20"/>
      <c r="AN3" s="20"/>
      <c r="AO3" s="20"/>
      <c r="AR3" s="20"/>
      <c r="AS3" s="20"/>
      <c r="AT3" s="21"/>
      <c r="AU3" s="20" t="s">
        <v>2</v>
      </c>
      <c r="AV3" s="20"/>
      <c r="AW3" s="20"/>
      <c r="AX3" s="20"/>
      <c r="AY3" s="20"/>
      <c r="AZ3" s="20"/>
      <c r="BA3" s="20"/>
      <c r="BB3" s="20"/>
      <c r="BC3" s="20"/>
      <c r="BD3" s="20"/>
      <c r="BE3" s="20"/>
      <c r="BF3" s="20"/>
      <c r="BG3" s="20"/>
      <c r="BH3" s="20"/>
    </row>
    <row r="4" spans="1:60" s="20" customFormat="1" x14ac:dyDescent="0.3">
      <c r="A4" s="22"/>
      <c r="AA4" s="21"/>
      <c r="AB4" s="20" t="s">
        <v>8</v>
      </c>
      <c r="AD4" s="20" t="s">
        <v>8</v>
      </c>
      <c r="AF4" s="20" t="s">
        <v>8</v>
      </c>
      <c r="AH4" s="20" t="s">
        <v>8</v>
      </c>
      <c r="AJ4" s="20" t="s">
        <v>8</v>
      </c>
      <c r="AN4" s="20" t="s">
        <v>8</v>
      </c>
      <c r="AT4" s="21"/>
      <c r="AU4" s="20" t="s">
        <v>8</v>
      </c>
      <c r="AW4" s="20" t="s">
        <v>8</v>
      </c>
      <c r="AY4" s="20" t="s">
        <v>8</v>
      </c>
      <c r="BA4" s="20" t="s">
        <v>8</v>
      </c>
      <c r="BC4" s="20" t="s">
        <v>8</v>
      </c>
      <c r="BG4" s="20" t="s">
        <v>8</v>
      </c>
    </row>
    <row r="5" spans="1:60" s="20" customFormat="1" x14ac:dyDescent="0.3">
      <c r="A5" s="22"/>
      <c r="B5" s="23" t="s">
        <v>9</v>
      </c>
      <c r="C5" s="24" t="s">
        <v>3</v>
      </c>
      <c r="D5" s="24"/>
      <c r="E5" s="24" t="s">
        <v>4</v>
      </c>
      <c r="F5" s="24"/>
      <c r="G5" s="24" t="s">
        <v>5</v>
      </c>
      <c r="H5" s="24"/>
      <c r="I5" s="24" t="s">
        <v>6</v>
      </c>
      <c r="J5" s="24"/>
      <c r="K5" s="24" t="s">
        <v>7</v>
      </c>
      <c r="L5" s="24"/>
      <c r="M5" s="24" t="s">
        <v>10</v>
      </c>
      <c r="N5" s="25"/>
      <c r="O5" s="26" t="s">
        <v>11</v>
      </c>
      <c r="AA5" s="21"/>
      <c r="AB5" s="20" t="s">
        <v>12</v>
      </c>
      <c r="AC5" s="20" t="s">
        <v>13</v>
      </c>
      <c r="AD5" s="20" t="s">
        <v>12</v>
      </c>
      <c r="AE5" s="20" t="s">
        <v>13</v>
      </c>
      <c r="AF5" s="20" t="s">
        <v>12</v>
      </c>
      <c r="AG5" s="20" t="s">
        <v>13</v>
      </c>
      <c r="AH5" s="20" t="s">
        <v>12</v>
      </c>
      <c r="AI5" s="20" t="s">
        <v>13</v>
      </c>
      <c r="AJ5" s="20" t="s">
        <v>12</v>
      </c>
      <c r="AK5" s="20" t="s">
        <v>13</v>
      </c>
      <c r="AN5" s="20" t="s">
        <v>12</v>
      </c>
      <c r="AO5" s="20" t="s">
        <v>13</v>
      </c>
      <c r="AT5" s="21"/>
      <c r="AU5" s="20" t="s">
        <v>12</v>
      </c>
      <c r="AV5" s="20" t="s">
        <v>13</v>
      </c>
      <c r="AW5" s="20" t="s">
        <v>12</v>
      </c>
      <c r="AX5" s="20" t="s">
        <v>13</v>
      </c>
      <c r="AY5" s="20" t="s">
        <v>12</v>
      </c>
      <c r="AZ5" s="20" t="s">
        <v>13</v>
      </c>
      <c r="BA5" s="20" t="s">
        <v>12</v>
      </c>
      <c r="BB5" s="20" t="s">
        <v>13</v>
      </c>
      <c r="BC5" s="20" t="s">
        <v>12</v>
      </c>
      <c r="BD5" s="20" t="s">
        <v>13</v>
      </c>
      <c r="BG5" s="20" t="s">
        <v>12</v>
      </c>
      <c r="BH5" s="20" t="s">
        <v>13</v>
      </c>
    </row>
    <row r="6" spans="1:60" s="20" customFormat="1" x14ac:dyDescent="0.25">
      <c r="A6" s="22"/>
      <c r="B6" s="27"/>
      <c r="C6" s="28" t="s">
        <v>14</v>
      </c>
      <c r="D6" s="28" t="s">
        <v>15</v>
      </c>
      <c r="E6" s="28" t="s">
        <v>14</v>
      </c>
      <c r="F6" s="28" t="s">
        <v>15</v>
      </c>
      <c r="G6" s="28" t="s">
        <v>14</v>
      </c>
      <c r="H6" s="28" t="s">
        <v>15</v>
      </c>
      <c r="I6" s="28" t="s">
        <v>14</v>
      </c>
      <c r="J6" s="28" t="s">
        <v>15</v>
      </c>
      <c r="K6" s="28" t="s">
        <v>14</v>
      </c>
      <c r="L6" s="28" t="s">
        <v>15</v>
      </c>
      <c r="M6" s="28" t="s">
        <v>14</v>
      </c>
      <c r="N6" s="29" t="s">
        <v>15</v>
      </c>
      <c r="O6" s="30" t="s">
        <v>16</v>
      </c>
      <c r="R6" s="22" t="s">
        <v>9</v>
      </c>
      <c r="S6" s="22" t="s">
        <v>3</v>
      </c>
      <c r="T6" s="22" t="s">
        <v>4</v>
      </c>
      <c r="U6" s="22" t="s">
        <v>5</v>
      </c>
      <c r="V6" s="22" t="s">
        <v>6</v>
      </c>
      <c r="W6" s="22" t="s">
        <v>7</v>
      </c>
      <c r="X6" s="22" t="s">
        <v>17</v>
      </c>
      <c r="Y6" s="22"/>
      <c r="AA6" s="21"/>
      <c r="AB6" s="20" t="s">
        <v>18</v>
      </c>
      <c r="AC6" s="20" t="s">
        <v>18</v>
      </c>
      <c r="AD6" s="20" t="s">
        <v>18</v>
      </c>
      <c r="AE6" s="20" t="s">
        <v>18</v>
      </c>
      <c r="AF6" s="20" t="s">
        <v>18</v>
      </c>
      <c r="AG6" s="20" t="s">
        <v>18</v>
      </c>
      <c r="AH6" s="20" t="s">
        <v>18</v>
      </c>
      <c r="AI6" s="20" t="s">
        <v>18</v>
      </c>
      <c r="AJ6" s="20" t="s">
        <v>18</v>
      </c>
      <c r="AK6" s="20" t="s">
        <v>18</v>
      </c>
      <c r="AN6" s="20" t="s">
        <v>18</v>
      </c>
      <c r="AO6" s="20" t="s">
        <v>18</v>
      </c>
      <c r="AT6" s="21"/>
      <c r="AU6" s="20" t="s">
        <v>18</v>
      </c>
      <c r="AV6" s="20" t="s">
        <v>18</v>
      </c>
      <c r="AW6" s="20" t="s">
        <v>18</v>
      </c>
      <c r="AX6" s="20" t="s">
        <v>18</v>
      </c>
      <c r="AY6" s="20" t="s">
        <v>18</v>
      </c>
      <c r="AZ6" s="20" t="s">
        <v>18</v>
      </c>
      <c r="BA6" s="20" t="s">
        <v>18</v>
      </c>
      <c r="BB6" s="20" t="s">
        <v>18</v>
      </c>
      <c r="BC6" s="20" t="s">
        <v>18</v>
      </c>
      <c r="BD6" s="20" t="s">
        <v>18</v>
      </c>
      <c r="BG6" s="20" t="s">
        <v>18</v>
      </c>
      <c r="BH6" s="20" t="s">
        <v>18</v>
      </c>
    </row>
    <row r="7" spans="1:60" s="20" customFormat="1" x14ac:dyDescent="0.25">
      <c r="A7" s="22" t="s">
        <v>19</v>
      </c>
      <c r="B7" s="31" t="s">
        <v>20</v>
      </c>
      <c r="C7" s="32" t="str">
        <f t="shared" ref="C7:C32" si="0">ROUND(S7*100,1)&amp;" ("&amp;ROUND((S7-_xlfn.NORM.S.INV(0.975)*SQRT(S7*(1-S7)/D7))*100,1)&amp;" - "&amp;ROUND((S7+_xlfn.NORM.S.INV(0.975)*SQRT(S7*(1-S7)/D7))*100,1)&amp;")"</f>
        <v>18.5 (12 - 24.9)</v>
      </c>
      <c r="D7" s="33">
        <f t="shared" ref="D7:D40" si="1">SUM(AU7:AV7)</f>
        <v>139</v>
      </c>
      <c r="E7" s="32" t="str">
        <f t="shared" ref="E7:E32" si="2">ROUND(T7*100,1)&amp;" ("&amp;ROUND((T7-_xlfn.NORM.S.INV(0.975)*SQRT(T7*(1-T7)/F7))*100,1)&amp;" - "&amp;ROUND((T7+_xlfn.NORM.S.INV(0.975)*SQRT(T7*(1-T7)/F7))*100,1)&amp;")"</f>
        <v>31.5 (27.8 - 35.3)</v>
      </c>
      <c r="F7" s="33">
        <f t="shared" ref="F7:F43" si="3">SUM(AW7:AX7)</f>
        <v>592</v>
      </c>
      <c r="G7" s="32" t="str">
        <f t="shared" ref="G7:G43" si="4">ROUND(U7*100,1)&amp;" ("&amp;ROUND((U7-_xlfn.NORM.S.INV(0.975)*SQRT(U7*(1-U7)/H7))*100,1)&amp;" - "&amp;ROUND((U7+_xlfn.NORM.S.INV(0.975)*SQRT(U7*(1-U7)/H7))*100,1)&amp;")"</f>
        <v>42.7 (39.5 - 45.8)</v>
      </c>
      <c r="H7" s="33">
        <f t="shared" ref="H7:H43" si="5">SUM(AY7:AZ7)</f>
        <v>946</v>
      </c>
      <c r="I7" s="32" t="str">
        <f t="shared" ref="I7:I43" si="6">ROUND(V7*100,1)&amp;" ("&amp;ROUND((V7-_xlfn.NORM.S.INV(0.975)*SQRT(V7*(1-V7)/J7))*100,1)&amp;" - "&amp;ROUND((V7+_xlfn.NORM.S.INV(0.975)*SQRT(V7*(1-V7)/J7))*100,1)&amp;")"</f>
        <v>44.9 (41.5 - 48.4)</v>
      </c>
      <c r="J7" s="33">
        <f t="shared" ref="J7:J43" si="7">SUM(BA7:BB7)</f>
        <v>787</v>
      </c>
      <c r="K7" s="32" t="str">
        <f t="shared" ref="K7:K43" si="8">ROUND(W7*100,1)&amp;" ("&amp;ROUND((W7-_xlfn.NORM.S.INV(0.975)*SQRT(W7*(1-W7)/L7))*100,1)&amp;" - "&amp;ROUND((W7+_xlfn.NORM.S.INV(0.975)*SQRT(W7*(1-W7)/L7))*100,1)&amp;")"</f>
        <v>61.2 (56.2 - 66.1)</v>
      </c>
      <c r="L7" s="33">
        <f t="shared" ref="L7:L43" si="9">SUM(BC7:BD7)</f>
        <v>369</v>
      </c>
      <c r="M7" s="33" t="str">
        <f t="shared" ref="M7:M43" si="10">ROUND(X7*100,1)&amp;" ("&amp;ROUND((X7-_xlfn.NORM.S.INV(0.975)*SQRT(X7*(1-X7)/N7))*100,1)&amp;" - "&amp;ROUND((X7+_xlfn.NORM.S.INV(0.975)*SQRT(X7*(1-X7)/N7))*100,1)&amp;")"</f>
        <v>42.4 (40.6 - 44.3)</v>
      </c>
      <c r="N7" s="34">
        <f t="shared" ref="N7:N43" si="11">SUM(BG7:BH7)</f>
        <v>2833</v>
      </c>
      <c r="O7" s="35">
        <f>W7/S7</f>
        <v>3.3122075419763282</v>
      </c>
      <c r="P7" s="36"/>
      <c r="R7" s="21" t="s">
        <v>20</v>
      </c>
      <c r="S7" s="37">
        <f t="shared" ref="S7:S40" si="12">AC7/SUM(AB7:AC7)</f>
        <v>0.18469656992084432</v>
      </c>
      <c r="T7" s="37">
        <f t="shared" ref="T7:T40" si="13">AE7/SUM(AD7:AE7)</f>
        <v>0.31528444139821798</v>
      </c>
      <c r="U7" s="37">
        <f t="shared" ref="U7:U43" si="14">AG7/SUM(AF7:AG7)</f>
        <v>0.4265070189925681</v>
      </c>
      <c r="V7" s="37">
        <f t="shared" ref="V7:V43" si="15">AI7/SUM(AH7:AI7)</f>
        <v>0.44938271604938274</v>
      </c>
      <c r="W7" s="37">
        <f t="shared" ref="W7:W43" si="16">AK7/SUM(AJ7:AK7)</f>
        <v>0.61175337186897882</v>
      </c>
      <c r="X7" s="37">
        <f>AO7/SUM(AN7:AO7)</f>
        <v>0.42441622285948383</v>
      </c>
      <c r="Y7" s="37"/>
      <c r="AA7" s="21" t="s">
        <v>20</v>
      </c>
      <c r="AB7" s="20">
        <v>309</v>
      </c>
      <c r="AC7" s="20">
        <v>70</v>
      </c>
      <c r="AD7" s="20">
        <v>999</v>
      </c>
      <c r="AE7" s="20">
        <v>460</v>
      </c>
      <c r="AF7" s="20">
        <v>1389</v>
      </c>
      <c r="AG7" s="20">
        <v>1033</v>
      </c>
      <c r="AH7" s="20">
        <v>1115</v>
      </c>
      <c r="AI7" s="20">
        <v>910</v>
      </c>
      <c r="AJ7" s="20">
        <v>403</v>
      </c>
      <c r="AK7" s="20">
        <v>635</v>
      </c>
      <c r="AM7" s="20" t="s">
        <v>20</v>
      </c>
      <c r="AN7" s="20">
        <v>4215</v>
      </c>
      <c r="AO7" s="20">
        <v>3108</v>
      </c>
      <c r="AT7" s="21" t="s">
        <v>20</v>
      </c>
      <c r="AU7" s="20">
        <v>114</v>
      </c>
      <c r="AV7" s="20">
        <v>25</v>
      </c>
      <c r="AW7" s="20">
        <v>409</v>
      </c>
      <c r="AX7" s="20">
        <v>183</v>
      </c>
      <c r="AY7" s="20">
        <v>548</v>
      </c>
      <c r="AZ7" s="20">
        <v>398</v>
      </c>
      <c r="BA7" s="20">
        <v>431</v>
      </c>
      <c r="BB7" s="20">
        <v>356</v>
      </c>
      <c r="BC7" s="20">
        <v>148</v>
      </c>
      <c r="BD7" s="20">
        <v>221</v>
      </c>
      <c r="BF7" s="20" t="s">
        <v>20</v>
      </c>
      <c r="BG7" s="20">
        <v>1650</v>
      </c>
      <c r="BH7" s="20">
        <v>1183</v>
      </c>
    </row>
    <row r="8" spans="1:60" s="20" customFormat="1" x14ac:dyDescent="0.25">
      <c r="A8" s="22" t="s">
        <v>19</v>
      </c>
      <c r="B8" s="38" t="s">
        <v>21</v>
      </c>
      <c r="C8" s="39" t="str">
        <f t="shared" si="0"/>
        <v>8.9 (7.4 - 10.4)</v>
      </c>
      <c r="D8" s="40">
        <f t="shared" si="1"/>
        <v>1384</v>
      </c>
      <c r="E8" s="39" t="str">
        <f t="shared" si="2"/>
        <v>14.3 (12.7 - 15.9)</v>
      </c>
      <c r="F8" s="40">
        <f t="shared" si="3"/>
        <v>1770</v>
      </c>
      <c r="G8" s="39" t="str">
        <f t="shared" si="4"/>
        <v>17.5 (15.5 - 19.5)</v>
      </c>
      <c r="H8" s="40">
        <f t="shared" si="5"/>
        <v>1324</v>
      </c>
      <c r="I8" s="39" t="str">
        <f t="shared" si="6"/>
        <v>20.8 (18.1 - 23.6)</v>
      </c>
      <c r="J8" s="40">
        <f t="shared" si="7"/>
        <v>837</v>
      </c>
      <c r="K8" s="39" t="str">
        <f t="shared" si="8"/>
        <v>25 (19.1 - 30.9)</v>
      </c>
      <c r="L8" s="40">
        <f t="shared" si="9"/>
        <v>209</v>
      </c>
      <c r="M8" s="40" t="str">
        <f t="shared" si="10"/>
        <v>14.5 (13.6 - 15.5)</v>
      </c>
      <c r="N8" s="41">
        <f t="shared" si="11"/>
        <v>5524</v>
      </c>
      <c r="O8" s="42">
        <f t="shared" ref="O8:O43" si="17">W8/S8</f>
        <v>2.8125</v>
      </c>
      <c r="P8" s="36"/>
      <c r="R8" s="21" t="s">
        <v>21</v>
      </c>
      <c r="S8" s="37">
        <f t="shared" si="12"/>
        <v>8.8888888888888892E-2</v>
      </c>
      <c r="T8" s="37">
        <f t="shared" si="13"/>
        <v>0.14285714285714285</v>
      </c>
      <c r="U8" s="37">
        <f t="shared" si="14"/>
        <v>0.17499999999999999</v>
      </c>
      <c r="V8" s="37">
        <f t="shared" si="15"/>
        <v>0.20833333333333334</v>
      </c>
      <c r="W8" s="37">
        <f t="shared" si="16"/>
        <v>0.25</v>
      </c>
      <c r="X8" s="37">
        <f t="shared" ref="X8:X43" si="18">AO8/SUM(AN8:AO8)</f>
        <v>0.14534883720930233</v>
      </c>
      <c r="Y8" s="37"/>
      <c r="AA8" s="21" t="s">
        <v>21</v>
      </c>
      <c r="AB8" s="20">
        <v>41</v>
      </c>
      <c r="AC8" s="20">
        <v>4</v>
      </c>
      <c r="AD8" s="20">
        <v>48</v>
      </c>
      <c r="AE8" s="20">
        <v>8</v>
      </c>
      <c r="AF8" s="20">
        <v>33</v>
      </c>
      <c r="AG8" s="20">
        <v>7</v>
      </c>
      <c r="AH8" s="20">
        <v>19</v>
      </c>
      <c r="AI8" s="20">
        <v>5</v>
      </c>
      <c r="AJ8" s="20">
        <v>6</v>
      </c>
      <c r="AK8" s="20">
        <v>2</v>
      </c>
      <c r="AM8" s="20" t="s">
        <v>21</v>
      </c>
      <c r="AN8" s="20">
        <v>147</v>
      </c>
      <c r="AO8" s="20">
        <v>25</v>
      </c>
      <c r="AT8" s="21" t="s">
        <v>21</v>
      </c>
      <c r="AU8" s="20">
        <v>1269</v>
      </c>
      <c r="AV8" s="20">
        <v>115</v>
      </c>
      <c r="AW8" s="20">
        <v>1526</v>
      </c>
      <c r="AX8" s="20">
        <v>244</v>
      </c>
      <c r="AY8" s="20">
        <v>1092</v>
      </c>
      <c r="AZ8" s="20">
        <v>232</v>
      </c>
      <c r="BA8" s="20">
        <v>672</v>
      </c>
      <c r="BB8" s="20">
        <v>165</v>
      </c>
      <c r="BC8" s="20">
        <v>152</v>
      </c>
      <c r="BD8" s="20">
        <v>57</v>
      </c>
      <c r="BF8" s="20" t="s">
        <v>21</v>
      </c>
      <c r="BG8" s="20">
        <v>4711</v>
      </c>
      <c r="BH8" s="20">
        <v>813</v>
      </c>
    </row>
    <row r="9" spans="1:60" s="20" customFormat="1" x14ac:dyDescent="0.25">
      <c r="A9" s="22" t="s">
        <v>19</v>
      </c>
      <c r="B9" s="38" t="s">
        <v>22</v>
      </c>
      <c r="C9" s="39" t="str">
        <f t="shared" si="0"/>
        <v>7 (6.3 - 7.7)</v>
      </c>
      <c r="D9" s="40">
        <f t="shared" si="1"/>
        <v>4842</v>
      </c>
      <c r="E9" s="39" t="str">
        <f t="shared" si="2"/>
        <v>16.1 (14.9 - 17.3)</v>
      </c>
      <c r="F9" s="40">
        <f t="shared" si="3"/>
        <v>3437</v>
      </c>
      <c r="G9" s="39" t="str">
        <f t="shared" si="4"/>
        <v>32 (29.6 - 34.4)</v>
      </c>
      <c r="H9" s="40">
        <f t="shared" si="5"/>
        <v>1447</v>
      </c>
      <c r="I9" s="39" t="str">
        <f t="shared" si="6"/>
        <v>48.7 (45 - 52.4)</v>
      </c>
      <c r="J9" s="40">
        <f t="shared" si="7"/>
        <v>698</v>
      </c>
      <c r="K9" s="39" t="str">
        <f t="shared" si="8"/>
        <v>76.7 (71.1 - 82.3)</v>
      </c>
      <c r="L9" s="40">
        <f t="shared" si="9"/>
        <v>221</v>
      </c>
      <c r="M9" s="40" t="str">
        <f t="shared" si="10"/>
        <v>18.1 (17.4 - 18.9)</v>
      </c>
      <c r="N9" s="41">
        <f t="shared" si="11"/>
        <v>10645</v>
      </c>
      <c r="O9" s="42">
        <f t="shared" si="17"/>
        <v>10.920969441517386</v>
      </c>
      <c r="P9" s="36"/>
      <c r="R9" s="21" t="s">
        <v>22</v>
      </c>
      <c r="S9" s="37">
        <f t="shared" si="12"/>
        <v>7.0243149363180241E-2</v>
      </c>
      <c r="T9" s="37">
        <f t="shared" si="13"/>
        <v>0.16080937167199147</v>
      </c>
      <c r="U9" s="37">
        <f t="shared" si="14"/>
        <v>0.32004981320049813</v>
      </c>
      <c r="V9" s="37">
        <f t="shared" si="15"/>
        <v>0.48711943793911006</v>
      </c>
      <c r="W9" s="37">
        <f t="shared" si="16"/>
        <v>0.76712328767123283</v>
      </c>
      <c r="X9" s="37">
        <f t="shared" si="18"/>
        <v>0.18135158254918735</v>
      </c>
      <c r="Y9" s="37"/>
      <c r="AA9" s="21" t="s">
        <v>22</v>
      </c>
      <c r="AB9" s="20">
        <v>2409</v>
      </c>
      <c r="AC9" s="20">
        <v>182</v>
      </c>
      <c r="AD9" s="20">
        <v>1576</v>
      </c>
      <c r="AE9" s="20">
        <v>302</v>
      </c>
      <c r="AF9" s="20">
        <v>546</v>
      </c>
      <c r="AG9" s="20">
        <v>257</v>
      </c>
      <c r="AH9" s="20">
        <v>219</v>
      </c>
      <c r="AI9" s="20">
        <v>208</v>
      </c>
      <c r="AJ9" s="20">
        <v>34</v>
      </c>
      <c r="AK9" s="20">
        <v>112</v>
      </c>
      <c r="AM9" s="20" t="s">
        <v>22</v>
      </c>
      <c r="AN9" s="20">
        <v>4785</v>
      </c>
      <c r="AO9" s="20">
        <v>1060</v>
      </c>
      <c r="AT9" s="21" t="s">
        <v>22</v>
      </c>
      <c r="AU9" s="20">
        <v>4493</v>
      </c>
      <c r="AV9" s="20">
        <v>349</v>
      </c>
      <c r="AW9" s="20">
        <v>2890</v>
      </c>
      <c r="AX9" s="20">
        <v>547</v>
      </c>
      <c r="AY9" s="20">
        <v>987</v>
      </c>
      <c r="AZ9" s="20">
        <v>460</v>
      </c>
      <c r="BA9" s="20">
        <v>368</v>
      </c>
      <c r="BB9" s="20">
        <v>330</v>
      </c>
      <c r="BC9" s="20">
        <v>63</v>
      </c>
      <c r="BD9" s="20">
        <v>158</v>
      </c>
      <c r="BF9" s="20" t="s">
        <v>22</v>
      </c>
      <c r="BG9" s="20">
        <v>8801</v>
      </c>
      <c r="BH9" s="20">
        <v>1844</v>
      </c>
    </row>
    <row r="10" spans="1:60" s="20" customFormat="1" x14ac:dyDescent="0.25">
      <c r="A10" s="22" t="s">
        <v>19</v>
      </c>
      <c r="B10" s="38" t="s">
        <v>23</v>
      </c>
      <c r="C10" s="39" t="str">
        <f t="shared" si="0"/>
        <v>5.1 (4.6 - 5.5)</v>
      </c>
      <c r="D10" s="40">
        <f t="shared" si="1"/>
        <v>10530</v>
      </c>
      <c r="E10" s="39" t="str">
        <f t="shared" si="2"/>
        <v>9.1 (8.3 - 9.8)</v>
      </c>
      <c r="F10" s="40">
        <f t="shared" si="3"/>
        <v>5683</v>
      </c>
      <c r="G10" s="39" t="str">
        <f t="shared" si="4"/>
        <v>14.7 (13.4 - 16)</v>
      </c>
      <c r="H10" s="40">
        <f t="shared" si="5"/>
        <v>2758</v>
      </c>
      <c r="I10" s="39" t="str">
        <f t="shared" si="6"/>
        <v>23 (20.9 - 25.1)</v>
      </c>
      <c r="J10" s="40">
        <f t="shared" si="7"/>
        <v>1525</v>
      </c>
      <c r="K10" s="39" t="str">
        <f t="shared" si="8"/>
        <v>34.4 (30.4 - 38.4)</v>
      </c>
      <c r="L10" s="40">
        <f t="shared" si="9"/>
        <v>544</v>
      </c>
      <c r="M10" s="40" t="str">
        <f t="shared" si="10"/>
        <v>9.7 (9.3 - 10.1)</v>
      </c>
      <c r="N10" s="41">
        <f t="shared" si="11"/>
        <v>21040</v>
      </c>
      <c r="O10" s="42">
        <f t="shared" si="17"/>
        <v>6.7847085735048802</v>
      </c>
      <c r="P10" s="36"/>
      <c r="R10" s="21" t="s">
        <v>23</v>
      </c>
      <c r="S10" s="37">
        <f t="shared" si="12"/>
        <v>5.0679933665008295E-2</v>
      </c>
      <c r="T10" s="37">
        <f t="shared" si="13"/>
        <v>9.0525793650793648E-2</v>
      </c>
      <c r="U10" s="37">
        <f t="shared" si="14"/>
        <v>0.14693472325639118</v>
      </c>
      <c r="V10" s="37">
        <f t="shared" si="15"/>
        <v>0.22967309304274938</v>
      </c>
      <c r="W10" s="37">
        <f t="shared" si="16"/>
        <v>0.34384858044164041</v>
      </c>
      <c r="X10" s="37">
        <f t="shared" si="18"/>
        <v>9.7092470580522505E-2</v>
      </c>
      <c r="Y10" s="37"/>
      <c r="AA10" s="21" t="s">
        <v>23</v>
      </c>
      <c r="AB10" s="20">
        <v>14311</v>
      </c>
      <c r="AC10" s="20">
        <v>764</v>
      </c>
      <c r="AD10" s="20">
        <v>7334</v>
      </c>
      <c r="AE10" s="20">
        <v>730</v>
      </c>
      <c r="AF10" s="20">
        <v>3437</v>
      </c>
      <c r="AG10" s="20">
        <v>592</v>
      </c>
      <c r="AH10" s="20">
        <v>1838</v>
      </c>
      <c r="AI10" s="20">
        <v>548</v>
      </c>
      <c r="AJ10" s="20">
        <v>624</v>
      </c>
      <c r="AK10" s="20">
        <v>327</v>
      </c>
      <c r="AM10" s="20" t="s">
        <v>23</v>
      </c>
      <c r="AN10" s="20">
        <v>27545</v>
      </c>
      <c r="AO10" s="20">
        <v>2962</v>
      </c>
      <c r="AT10" s="21" t="s">
        <v>23</v>
      </c>
      <c r="AU10" s="20">
        <v>9983</v>
      </c>
      <c r="AV10" s="20">
        <v>547</v>
      </c>
      <c r="AW10" s="20">
        <v>5159</v>
      </c>
      <c r="AX10" s="20">
        <v>524</v>
      </c>
      <c r="AY10" s="20">
        <v>2341</v>
      </c>
      <c r="AZ10" s="20">
        <v>417</v>
      </c>
      <c r="BA10" s="20">
        <v>1178</v>
      </c>
      <c r="BB10" s="20">
        <v>347</v>
      </c>
      <c r="BC10" s="20">
        <v>366</v>
      </c>
      <c r="BD10" s="20">
        <v>178</v>
      </c>
      <c r="BF10" s="20" t="s">
        <v>23</v>
      </c>
      <c r="BG10" s="20">
        <v>19027</v>
      </c>
      <c r="BH10" s="20">
        <v>2013</v>
      </c>
    </row>
    <row r="11" spans="1:60" s="20" customFormat="1" x14ac:dyDescent="0.25">
      <c r="A11" s="22" t="s">
        <v>19</v>
      </c>
      <c r="B11" s="38" t="s">
        <v>24</v>
      </c>
      <c r="C11" s="39" t="str">
        <f t="shared" si="0"/>
        <v>5.7 (4.9 - 6.4)</v>
      </c>
      <c r="D11" s="40">
        <f t="shared" si="1"/>
        <v>3532</v>
      </c>
      <c r="E11" s="39" t="str">
        <f t="shared" si="2"/>
        <v>9.9 (8.6 - 11.2)</v>
      </c>
      <c r="F11" s="40">
        <f t="shared" si="3"/>
        <v>1968</v>
      </c>
      <c r="G11" s="39" t="str">
        <f t="shared" si="4"/>
        <v>15.7 (13.8 - 17.7)</v>
      </c>
      <c r="H11" s="40">
        <f t="shared" si="5"/>
        <v>1389</v>
      </c>
      <c r="I11" s="39" t="str">
        <f t="shared" si="6"/>
        <v>24.7 (22.1 - 27.3)</v>
      </c>
      <c r="J11" s="40">
        <f t="shared" si="7"/>
        <v>1029</v>
      </c>
      <c r="K11" s="39" t="str">
        <f t="shared" si="8"/>
        <v>44.1 (40.1 - 48.1)</v>
      </c>
      <c r="L11" s="40">
        <f t="shared" si="9"/>
        <v>596</v>
      </c>
      <c r="M11" s="40" t="str">
        <f t="shared" si="10"/>
        <v>15.2 (14.4 - 16)</v>
      </c>
      <c r="N11" s="41">
        <f t="shared" si="11"/>
        <v>8514</v>
      </c>
      <c r="O11" s="42">
        <f t="shared" si="17"/>
        <v>7.7808363980708677</v>
      </c>
      <c r="P11" s="36"/>
      <c r="R11" s="21" t="s">
        <v>24</v>
      </c>
      <c r="S11" s="37">
        <f t="shared" si="12"/>
        <v>5.6662515566625153E-2</v>
      </c>
      <c r="T11" s="37">
        <f t="shared" si="13"/>
        <v>9.9049128367670367E-2</v>
      </c>
      <c r="U11" s="37">
        <f t="shared" si="14"/>
        <v>0.15740740740740741</v>
      </c>
      <c r="V11" s="37">
        <f t="shared" si="15"/>
        <v>0.24694708276797828</v>
      </c>
      <c r="W11" s="37">
        <f t="shared" si="16"/>
        <v>0.4408817635270541</v>
      </c>
      <c r="X11" s="37">
        <f t="shared" si="18"/>
        <v>0.15205830214693716</v>
      </c>
      <c r="Y11" s="37"/>
      <c r="AA11" s="21" t="s">
        <v>24</v>
      </c>
      <c r="AB11" s="20">
        <v>1515</v>
      </c>
      <c r="AC11" s="20">
        <v>91</v>
      </c>
      <c r="AD11" s="20">
        <v>1137</v>
      </c>
      <c r="AE11" s="20">
        <v>125</v>
      </c>
      <c r="AF11" s="20">
        <v>819</v>
      </c>
      <c r="AG11" s="20">
        <v>153</v>
      </c>
      <c r="AH11" s="20">
        <v>555</v>
      </c>
      <c r="AI11" s="20">
        <v>182</v>
      </c>
      <c r="AJ11" s="20">
        <v>279</v>
      </c>
      <c r="AK11" s="20">
        <v>220</v>
      </c>
      <c r="AM11" s="20" t="s">
        <v>24</v>
      </c>
      <c r="AN11" s="20">
        <v>4305</v>
      </c>
      <c r="AO11" s="20">
        <v>772</v>
      </c>
      <c r="AT11" s="21" t="s">
        <v>24</v>
      </c>
      <c r="AU11" s="20">
        <v>3370</v>
      </c>
      <c r="AV11" s="20">
        <v>162</v>
      </c>
      <c r="AW11" s="20">
        <v>1787</v>
      </c>
      <c r="AX11" s="20">
        <v>181</v>
      </c>
      <c r="AY11" s="20">
        <v>1188</v>
      </c>
      <c r="AZ11" s="20">
        <v>201</v>
      </c>
      <c r="BA11" s="20">
        <v>806</v>
      </c>
      <c r="BB11" s="20">
        <v>223</v>
      </c>
      <c r="BC11" s="20">
        <v>349</v>
      </c>
      <c r="BD11" s="20">
        <v>247</v>
      </c>
      <c r="BF11" s="20" t="s">
        <v>24</v>
      </c>
      <c r="BG11" s="20">
        <v>7500</v>
      </c>
      <c r="BH11" s="20">
        <v>1014</v>
      </c>
    </row>
    <row r="12" spans="1:60" s="20" customFormat="1" x14ac:dyDescent="0.25">
      <c r="A12" s="22" t="s">
        <v>19</v>
      </c>
      <c r="B12" s="38" t="s">
        <v>25</v>
      </c>
      <c r="C12" s="39" t="str">
        <f t="shared" si="0"/>
        <v>0 (0 - 0)</v>
      </c>
      <c r="D12" s="40">
        <f t="shared" si="1"/>
        <v>7</v>
      </c>
      <c r="E12" s="39" t="str">
        <f t="shared" si="2"/>
        <v>22.2 (3 - 41.4)</v>
      </c>
      <c r="F12" s="40">
        <f t="shared" si="3"/>
        <v>18</v>
      </c>
      <c r="G12" s="39" t="str">
        <f t="shared" si="4"/>
        <v>41.7 (26.9 - 56.4)</v>
      </c>
      <c r="H12" s="40">
        <f t="shared" si="5"/>
        <v>43</v>
      </c>
      <c r="I12" s="39" t="str">
        <f t="shared" si="6"/>
        <v>36.5 (26.6 - 46.5)</v>
      </c>
      <c r="J12" s="40">
        <f t="shared" si="7"/>
        <v>90</v>
      </c>
      <c r="K12" s="39" t="str">
        <f t="shared" si="8"/>
        <v>43.8 (37.1 - 50.4)</v>
      </c>
      <c r="L12" s="40">
        <f t="shared" si="9"/>
        <v>211</v>
      </c>
      <c r="M12" s="40" t="str">
        <f t="shared" si="10"/>
        <v>39.3 (34.3 - 44.3)</v>
      </c>
      <c r="N12" s="41">
        <f t="shared" si="11"/>
        <v>369</v>
      </c>
      <c r="O12" s="42">
        <v>0</v>
      </c>
      <c r="P12" s="36"/>
      <c r="R12" s="21" t="s">
        <v>25</v>
      </c>
      <c r="S12" s="37">
        <f t="shared" si="12"/>
        <v>0</v>
      </c>
      <c r="T12" s="37">
        <f t="shared" si="13"/>
        <v>0.22222222222222221</v>
      </c>
      <c r="U12" s="37">
        <f t="shared" si="14"/>
        <v>0.41666666666666669</v>
      </c>
      <c r="V12" s="37">
        <f t="shared" si="15"/>
        <v>0.36538461538461536</v>
      </c>
      <c r="W12" s="37">
        <f t="shared" si="16"/>
        <v>0.4375</v>
      </c>
      <c r="X12" s="37">
        <f t="shared" si="18"/>
        <v>0.39303482587064675</v>
      </c>
      <c r="Y12" s="37"/>
      <c r="AA12" s="21" t="s">
        <v>25</v>
      </c>
      <c r="AB12" s="20">
        <v>4</v>
      </c>
      <c r="AC12" s="20">
        <v>0</v>
      </c>
      <c r="AD12" s="20">
        <v>7</v>
      </c>
      <c r="AE12" s="20">
        <v>2</v>
      </c>
      <c r="AF12" s="20">
        <v>14</v>
      </c>
      <c r="AG12" s="20">
        <v>10</v>
      </c>
      <c r="AH12" s="20">
        <v>33</v>
      </c>
      <c r="AI12" s="20">
        <v>19</v>
      </c>
      <c r="AJ12" s="20">
        <v>63</v>
      </c>
      <c r="AK12" s="20">
        <v>49</v>
      </c>
      <c r="AM12" s="20" t="s">
        <v>25</v>
      </c>
      <c r="AN12" s="20">
        <v>122</v>
      </c>
      <c r="AO12" s="20">
        <v>79</v>
      </c>
      <c r="AT12" s="21" t="s">
        <v>25</v>
      </c>
      <c r="AU12" s="20">
        <v>7</v>
      </c>
      <c r="AV12" s="20">
        <v>0</v>
      </c>
      <c r="AW12" s="20">
        <v>14</v>
      </c>
      <c r="AX12" s="20">
        <v>4</v>
      </c>
      <c r="AY12" s="20">
        <v>27</v>
      </c>
      <c r="AZ12" s="20">
        <v>16</v>
      </c>
      <c r="BA12" s="20">
        <v>61</v>
      </c>
      <c r="BB12" s="20">
        <v>29</v>
      </c>
      <c r="BC12" s="20">
        <v>119</v>
      </c>
      <c r="BD12" s="20">
        <v>92</v>
      </c>
      <c r="BF12" s="20" t="s">
        <v>25</v>
      </c>
      <c r="BG12" s="20">
        <v>228</v>
      </c>
      <c r="BH12" s="20">
        <v>141</v>
      </c>
    </row>
    <row r="13" spans="1:60" s="20" customFormat="1" x14ac:dyDescent="0.25">
      <c r="A13" s="22" t="s">
        <v>19</v>
      </c>
      <c r="B13" s="38" t="s">
        <v>26</v>
      </c>
      <c r="C13" s="39" t="str">
        <f t="shared" si="0"/>
        <v>6.2 (5.1 - 7.3)</v>
      </c>
      <c r="D13" s="40">
        <f t="shared" si="1"/>
        <v>1813</v>
      </c>
      <c r="E13" s="39" t="str">
        <f t="shared" si="2"/>
        <v>12.5 (11.1 - 13.9)</v>
      </c>
      <c r="F13" s="40">
        <f t="shared" si="3"/>
        <v>2200</v>
      </c>
      <c r="G13" s="39" t="str">
        <f t="shared" si="4"/>
        <v>16.5 (14.9 - 18.1)</v>
      </c>
      <c r="H13" s="40">
        <f t="shared" si="5"/>
        <v>2144</v>
      </c>
      <c r="I13" s="39" t="str">
        <f t="shared" si="6"/>
        <v>24.5 (22.6 - 26.3)</v>
      </c>
      <c r="J13" s="40">
        <f t="shared" si="7"/>
        <v>2073</v>
      </c>
      <c r="K13" s="39" t="str">
        <f t="shared" si="8"/>
        <v>39 (36.6 - 41.3)</v>
      </c>
      <c r="L13" s="40">
        <f t="shared" si="9"/>
        <v>1638</v>
      </c>
      <c r="M13" s="40" t="str">
        <f t="shared" si="10"/>
        <v>21 (20.2 - 21.8)</v>
      </c>
      <c r="N13" s="41">
        <f t="shared" si="11"/>
        <v>9868</v>
      </c>
      <c r="O13" s="42">
        <f t="shared" si="17"/>
        <v>6.2718171639333464</v>
      </c>
      <c r="P13" s="36"/>
      <c r="R13" s="21" t="s">
        <v>26</v>
      </c>
      <c r="S13" s="37">
        <f t="shared" si="12"/>
        <v>6.2116040955631398E-2</v>
      </c>
      <c r="T13" s="37">
        <f t="shared" si="13"/>
        <v>0.1248642779587405</v>
      </c>
      <c r="U13" s="37">
        <f t="shared" si="14"/>
        <v>0.16492277030393623</v>
      </c>
      <c r="V13" s="37">
        <f t="shared" si="15"/>
        <v>0.24456280514869064</v>
      </c>
      <c r="W13" s="37">
        <f t="shared" si="16"/>
        <v>0.38958045182111573</v>
      </c>
      <c r="X13" s="37">
        <f t="shared" si="18"/>
        <v>0.21033172435041594</v>
      </c>
      <c r="Y13" s="37"/>
      <c r="AA13" s="21" t="s">
        <v>26</v>
      </c>
      <c r="AB13" s="20">
        <v>1374</v>
      </c>
      <c r="AC13" s="20">
        <v>91</v>
      </c>
      <c r="AD13" s="20">
        <v>1612</v>
      </c>
      <c r="AE13" s="20">
        <v>230</v>
      </c>
      <c r="AF13" s="20">
        <v>1676</v>
      </c>
      <c r="AG13" s="20">
        <v>331</v>
      </c>
      <c r="AH13" s="20">
        <v>1702</v>
      </c>
      <c r="AI13" s="20">
        <v>551</v>
      </c>
      <c r="AJ13" s="20">
        <v>1324</v>
      </c>
      <c r="AK13" s="20">
        <v>845</v>
      </c>
      <c r="AM13" s="20" t="s">
        <v>26</v>
      </c>
      <c r="AN13" s="20">
        <v>7689</v>
      </c>
      <c r="AO13" s="20">
        <v>2048</v>
      </c>
      <c r="AT13" s="21" t="s">
        <v>26</v>
      </c>
      <c r="AU13" s="20">
        <v>1712</v>
      </c>
      <c r="AV13" s="20">
        <v>101</v>
      </c>
      <c r="AW13" s="20">
        <v>1945</v>
      </c>
      <c r="AX13" s="20">
        <v>255</v>
      </c>
      <c r="AY13" s="20">
        <v>1805</v>
      </c>
      <c r="AZ13" s="20">
        <v>339</v>
      </c>
      <c r="BA13" s="20">
        <v>1564</v>
      </c>
      <c r="BB13" s="20">
        <v>509</v>
      </c>
      <c r="BC13" s="20">
        <v>1024</v>
      </c>
      <c r="BD13" s="20">
        <v>614</v>
      </c>
      <c r="BF13" s="20" t="s">
        <v>26</v>
      </c>
      <c r="BG13" s="20">
        <v>8050</v>
      </c>
      <c r="BH13" s="20">
        <v>1818</v>
      </c>
    </row>
    <row r="14" spans="1:60" s="20" customFormat="1" x14ac:dyDescent="0.25">
      <c r="A14" s="22" t="s">
        <v>19</v>
      </c>
      <c r="B14" s="38" t="s">
        <v>27</v>
      </c>
      <c r="C14" s="39" t="str">
        <f t="shared" si="0"/>
        <v>3.4 (0.9 - 5.9)</v>
      </c>
      <c r="D14" s="40">
        <f t="shared" si="1"/>
        <v>206</v>
      </c>
      <c r="E14" s="39" t="str">
        <f t="shared" si="2"/>
        <v>8.1 (6.1 - 10.1)</v>
      </c>
      <c r="F14" s="40">
        <f t="shared" si="3"/>
        <v>713</v>
      </c>
      <c r="G14" s="39" t="str">
        <f t="shared" si="4"/>
        <v>13.2 (11.3 - 15.1)</v>
      </c>
      <c r="H14" s="40">
        <f t="shared" si="5"/>
        <v>1167</v>
      </c>
      <c r="I14" s="39" t="str">
        <f t="shared" si="6"/>
        <v>16.9 (15.2 - 18.6)</v>
      </c>
      <c r="J14" s="40">
        <f t="shared" si="7"/>
        <v>1904</v>
      </c>
      <c r="K14" s="39" t="str">
        <f t="shared" si="8"/>
        <v>26.9 (25.3 - 28.5)</v>
      </c>
      <c r="L14" s="40">
        <f t="shared" si="9"/>
        <v>2925</v>
      </c>
      <c r="M14" s="40" t="str">
        <f t="shared" si="10"/>
        <v>19.4 (18.5 - 20.4)</v>
      </c>
      <c r="N14" s="41">
        <f t="shared" si="11"/>
        <v>6915</v>
      </c>
      <c r="O14" s="42">
        <f t="shared" si="17"/>
        <v>7.925829875518672</v>
      </c>
      <c r="P14" s="36"/>
      <c r="R14" s="21" t="s">
        <v>27</v>
      </c>
      <c r="S14" s="37">
        <f t="shared" si="12"/>
        <v>3.3898305084745763E-2</v>
      </c>
      <c r="T14" s="37">
        <f t="shared" si="13"/>
        <v>8.0952380952380956E-2</v>
      </c>
      <c r="U14" s="37">
        <f t="shared" si="14"/>
        <v>0.13197278911564625</v>
      </c>
      <c r="V14" s="37">
        <f t="shared" si="15"/>
        <v>0.16914191419141913</v>
      </c>
      <c r="W14" s="37">
        <f t="shared" si="16"/>
        <v>0.26867219917012447</v>
      </c>
      <c r="X14" s="37">
        <f t="shared" si="18"/>
        <v>0.19446962828649139</v>
      </c>
      <c r="Y14" s="37"/>
      <c r="AA14" s="21" t="s">
        <v>27</v>
      </c>
      <c r="AB14" s="20">
        <v>114</v>
      </c>
      <c r="AC14" s="20">
        <v>4</v>
      </c>
      <c r="AD14" s="20">
        <v>386</v>
      </c>
      <c r="AE14" s="20">
        <v>34</v>
      </c>
      <c r="AF14" s="20">
        <v>638</v>
      </c>
      <c r="AG14" s="20">
        <v>97</v>
      </c>
      <c r="AH14" s="20">
        <v>1007</v>
      </c>
      <c r="AI14" s="20">
        <v>205</v>
      </c>
      <c r="AJ14" s="20">
        <v>1410</v>
      </c>
      <c r="AK14" s="20">
        <v>518</v>
      </c>
      <c r="AM14" s="20" t="s">
        <v>27</v>
      </c>
      <c r="AN14" s="20">
        <v>3554</v>
      </c>
      <c r="AO14" s="20">
        <v>858</v>
      </c>
      <c r="AT14" s="21" t="s">
        <v>27</v>
      </c>
      <c r="AU14" s="20">
        <v>198</v>
      </c>
      <c r="AV14" s="20">
        <v>8</v>
      </c>
      <c r="AW14" s="20">
        <v>661</v>
      </c>
      <c r="AX14" s="20">
        <v>52</v>
      </c>
      <c r="AY14" s="20">
        <v>1012</v>
      </c>
      <c r="AZ14" s="20">
        <v>155</v>
      </c>
      <c r="BA14" s="20">
        <v>1598</v>
      </c>
      <c r="BB14" s="20">
        <v>306</v>
      </c>
      <c r="BC14" s="20">
        <v>2137</v>
      </c>
      <c r="BD14" s="20">
        <v>788</v>
      </c>
      <c r="BF14" s="20" t="s">
        <v>27</v>
      </c>
      <c r="BG14" s="20">
        <v>5606</v>
      </c>
      <c r="BH14" s="20">
        <v>1309</v>
      </c>
    </row>
    <row r="15" spans="1:60" s="20" customFormat="1" x14ac:dyDescent="0.25">
      <c r="A15" s="22" t="s">
        <v>19</v>
      </c>
      <c r="B15" s="38" t="s">
        <v>28</v>
      </c>
      <c r="C15" s="39" t="str">
        <f t="shared" si="0"/>
        <v>2.5 (0.1 - 4.9)</v>
      </c>
      <c r="D15" s="40">
        <f t="shared" si="1"/>
        <v>167</v>
      </c>
      <c r="E15" s="39" t="str">
        <f t="shared" si="2"/>
        <v>11.1 (8.3 - 13.9)</v>
      </c>
      <c r="F15" s="40">
        <f t="shared" si="3"/>
        <v>472</v>
      </c>
      <c r="G15" s="39" t="str">
        <f t="shared" si="4"/>
        <v>16.9 (14 - 19.8)</v>
      </c>
      <c r="H15" s="40">
        <f t="shared" si="5"/>
        <v>635</v>
      </c>
      <c r="I15" s="39" t="str">
        <f t="shared" si="6"/>
        <v>19.2 (16.4 - 22.1)</v>
      </c>
      <c r="J15" s="40">
        <f t="shared" si="7"/>
        <v>738</v>
      </c>
      <c r="K15" s="39" t="str">
        <f t="shared" si="8"/>
        <v>33.6 (29.9 - 37.3)</v>
      </c>
      <c r="L15" s="40">
        <f t="shared" si="9"/>
        <v>623</v>
      </c>
      <c r="M15" s="40" t="str">
        <f t="shared" si="10"/>
        <v>21 (19.4 - 22.5)</v>
      </c>
      <c r="N15" s="41">
        <f t="shared" si="11"/>
        <v>2635</v>
      </c>
      <c r="O15" s="43">
        <f t="shared" si="17"/>
        <v>13.431734317343173</v>
      </c>
      <c r="P15" s="36"/>
      <c r="R15" s="21" t="s">
        <v>28</v>
      </c>
      <c r="S15" s="37">
        <f t="shared" si="12"/>
        <v>2.5000000000000001E-2</v>
      </c>
      <c r="T15" s="37">
        <f t="shared" si="13"/>
        <v>0.1111111111111111</v>
      </c>
      <c r="U15" s="37">
        <f t="shared" si="14"/>
        <v>0.16888888888888889</v>
      </c>
      <c r="V15" s="37">
        <f t="shared" si="15"/>
        <v>0.19230769230769232</v>
      </c>
      <c r="W15" s="37">
        <f t="shared" si="16"/>
        <v>0.33579335793357934</v>
      </c>
      <c r="X15" s="37">
        <f t="shared" si="18"/>
        <v>0.20981210855949894</v>
      </c>
      <c r="Y15" s="37"/>
      <c r="AA15" s="21" t="s">
        <v>28</v>
      </c>
      <c r="AB15" s="20">
        <v>39</v>
      </c>
      <c r="AC15" s="20">
        <v>1</v>
      </c>
      <c r="AD15" s="20">
        <v>120</v>
      </c>
      <c r="AE15" s="20">
        <v>15</v>
      </c>
      <c r="AF15" s="20">
        <v>187</v>
      </c>
      <c r="AG15" s="20">
        <v>38</v>
      </c>
      <c r="AH15" s="20">
        <v>231</v>
      </c>
      <c r="AI15" s="20">
        <v>55</v>
      </c>
      <c r="AJ15" s="20">
        <v>180</v>
      </c>
      <c r="AK15" s="20">
        <v>91</v>
      </c>
      <c r="AM15" s="20" t="s">
        <v>28</v>
      </c>
      <c r="AN15" s="20">
        <v>757</v>
      </c>
      <c r="AO15" s="20">
        <v>201</v>
      </c>
      <c r="AT15" s="21" t="s">
        <v>28</v>
      </c>
      <c r="AU15" s="20">
        <v>157</v>
      </c>
      <c r="AV15" s="20">
        <v>10</v>
      </c>
      <c r="AW15" s="20">
        <v>421</v>
      </c>
      <c r="AX15" s="20">
        <v>51</v>
      </c>
      <c r="AY15" s="20">
        <v>533</v>
      </c>
      <c r="AZ15" s="20">
        <v>102</v>
      </c>
      <c r="BA15" s="20">
        <v>591</v>
      </c>
      <c r="BB15" s="20">
        <v>147</v>
      </c>
      <c r="BC15" s="20">
        <v>419</v>
      </c>
      <c r="BD15" s="20">
        <v>204</v>
      </c>
      <c r="BF15" s="20" t="s">
        <v>28</v>
      </c>
      <c r="BG15" s="20">
        <v>2121</v>
      </c>
      <c r="BH15" s="20">
        <v>514</v>
      </c>
    </row>
    <row r="16" spans="1:60" s="20" customFormat="1" x14ac:dyDescent="0.25">
      <c r="A16" s="22" t="s">
        <v>19</v>
      </c>
      <c r="B16" s="38" t="s">
        <v>29</v>
      </c>
      <c r="C16" s="39" t="str">
        <f t="shared" si="0"/>
        <v>21 (18.3 - 23.7)</v>
      </c>
      <c r="D16" s="40">
        <f t="shared" si="1"/>
        <v>886</v>
      </c>
      <c r="E16" s="39" t="str">
        <f t="shared" si="2"/>
        <v>30.3 (27.7 - 32.9)</v>
      </c>
      <c r="F16" s="40">
        <f t="shared" si="3"/>
        <v>1201</v>
      </c>
      <c r="G16" s="39" t="str">
        <f t="shared" si="4"/>
        <v>43.2 (40.4 - 45.9)</v>
      </c>
      <c r="H16" s="40">
        <f t="shared" si="5"/>
        <v>1233</v>
      </c>
      <c r="I16" s="39" t="str">
        <f t="shared" si="6"/>
        <v>48.6 (46 - 51.2)</v>
      </c>
      <c r="J16" s="40">
        <f t="shared" si="7"/>
        <v>1430</v>
      </c>
      <c r="K16" s="39" t="str">
        <f t="shared" si="8"/>
        <v>52.5 (49.6 - 55.5)</v>
      </c>
      <c r="L16" s="40">
        <f t="shared" si="9"/>
        <v>1107</v>
      </c>
      <c r="M16" s="40" t="str">
        <f t="shared" si="10"/>
        <v>41.7 (40.4 - 43)</v>
      </c>
      <c r="N16" s="41">
        <f t="shared" si="11"/>
        <v>5857</v>
      </c>
      <c r="O16" s="42">
        <f t="shared" si="17"/>
        <v>2.5047219926809112</v>
      </c>
      <c r="P16" s="36"/>
      <c r="R16" s="21" t="s">
        <v>29</v>
      </c>
      <c r="S16" s="37">
        <f t="shared" si="12"/>
        <v>0.2097560975609756</v>
      </c>
      <c r="T16" s="37">
        <f t="shared" si="13"/>
        <v>0.30272108843537415</v>
      </c>
      <c r="U16" s="37">
        <f t="shared" si="14"/>
        <v>0.43161094224924013</v>
      </c>
      <c r="V16" s="37">
        <f t="shared" si="15"/>
        <v>0.48564593301435405</v>
      </c>
      <c r="W16" s="37">
        <f t="shared" si="16"/>
        <v>0.52538071065989844</v>
      </c>
      <c r="X16" s="37">
        <f t="shared" si="18"/>
        <v>0.41697191697191699</v>
      </c>
      <c r="Y16" s="37"/>
      <c r="AA16" s="21" t="s">
        <v>29</v>
      </c>
      <c r="AB16" s="20">
        <v>162</v>
      </c>
      <c r="AC16" s="20">
        <v>43</v>
      </c>
      <c r="AD16" s="20">
        <v>205</v>
      </c>
      <c r="AE16" s="20">
        <v>89</v>
      </c>
      <c r="AF16" s="20">
        <v>187</v>
      </c>
      <c r="AG16" s="20">
        <v>142</v>
      </c>
      <c r="AH16" s="20">
        <v>215</v>
      </c>
      <c r="AI16" s="20">
        <v>203</v>
      </c>
      <c r="AJ16" s="20">
        <v>187</v>
      </c>
      <c r="AK16" s="20">
        <v>207</v>
      </c>
      <c r="AM16" s="20" t="s">
        <v>29</v>
      </c>
      <c r="AN16" s="20">
        <v>955</v>
      </c>
      <c r="AO16" s="20">
        <v>683</v>
      </c>
      <c r="AT16" s="21" t="s">
        <v>29</v>
      </c>
      <c r="AU16" s="20">
        <v>710</v>
      </c>
      <c r="AV16" s="20">
        <v>176</v>
      </c>
      <c r="AW16" s="20">
        <v>863</v>
      </c>
      <c r="AX16" s="20">
        <v>338</v>
      </c>
      <c r="AY16" s="20">
        <v>723</v>
      </c>
      <c r="AZ16" s="20">
        <v>510</v>
      </c>
      <c r="BA16" s="20">
        <v>750</v>
      </c>
      <c r="BB16" s="20">
        <v>680</v>
      </c>
      <c r="BC16" s="20">
        <v>526</v>
      </c>
      <c r="BD16" s="20">
        <v>581</v>
      </c>
      <c r="BF16" s="20" t="s">
        <v>29</v>
      </c>
      <c r="BG16" s="20">
        <v>3572</v>
      </c>
      <c r="BH16" s="20">
        <v>2285</v>
      </c>
    </row>
    <row r="17" spans="1:60" s="20" customFormat="1" x14ac:dyDescent="0.25">
      <c r="A17" s="22" t="s">
        <v>19</v>
      </c>
      <c r="B17" s="38" t="s">
        <v>30</v>
      </c>
      <c r="C17" s="39" t="str">
        <f t="shared" si="0"/>
        <v>6.2 (5.5 - 6.8)</v>
      </c>
      <c r="D17" s="40">
        <f t="shared" si="1"/>
        <v>5523</v>
      </c>
      <c r="E17" s="39" t="str">
        <f t="shared" si="2"/>
        <v>13 (11.6 - 14.4)</v>
      </c>
      <c r="F17" s="40">
        <f t="shared" si="3"/>
        <v>2221</v>
      </c>
      <c r="G17" s="39" t="str">
        <f t="shared" si="4"/>
        <v>19.7 (17.5 - 22)</v>
      </c>
      <c r="H17" s="40">
        <f t="shared" si="5"/>
        <v>1213</v>
      </c>
      <c r="I17" s="39" t="str">
        <f t="shared" si="6"/>
        <v>27.4 (24.1 - 30.6)</v>
      </c>
      <c r="J17" s="40">
        <f t="shared" si="7"/>
        <v>733</v>
      </c>
      <c r="K17" s="39" t="str">
        <f t="shared" si="8"/>
        <v>38 (32.9 - 43)</v>
      </c>
      <c r="L17" s="40">
        <f t="shared" si="9"/>
        <v>357</v>
      </c>
      <c r="M17" s="40" t="str">
        <f t="shared" si="10"/>
        <v>12.8 (12.1 - 13.4)</v>
      </c>
      <c r="N17" s="41">
        <f t="shared" si="11"/>
        <v>10047</v>
      </c>
      <c r="O17" s="42">
        <f t="shared" si="17"/>
        <v>6.1505115311253693</v>
      </c>
      <c r="P17" s="36"/>
      <c r="R17" s="21" t="s">
        <v>30</v>
      </c>
      <c r="S17" s="37">
        <f t="shared" si="12"/>
        <v>6.1742317451367351E-2</v>
      </c>
      <c r="T17" s="37">
        <f t="shared" si="13"/>
        <v>0.12979539641943735</v>
      </c>
      <c r="U17" s="37">
        <f t="shared" si="14"/>
        <v>0.19716775599128541</v>
      </c>
      <c r="V17" s="37">
        <f t="shared" si="15"/>
        <v>0.27377049180327867</v>
      </c>
      <c r="W17" s="37">
        <f t="shared" si="16"/>
        <v>0.379746835443038</v>
      </c>
      <c r="X17" s="37">
        <f t="shared" si="18"/>
        <v>0.12784009203336211</v>
      </c>
      <c r="Y17" s="37"/>
      <c r="AA17" s="21" t="s">
        <v>30</v>
      </c>
      <c r="AB17" s="20">
        <v>3328</v>
      </c>
      <c r="AC17" s="20">
        <v>219</v>
      </c>
      <c r="AD17" s="20">
        <v>1361</v>
      </c>
      <c r="AE17" s="20">
        <v>203</v>
      </c>
      <c r="AF17" s="20">
        <v>737</v>
      </c>
      <c r="AG17" s="20">
        <v>181</v>
      </c>
      <c r="AH17" s="20">
        <v>443</v>
      </c>
      <c r="AI17" s="20">
        <v>167</v>
      </c>
      <c r="AJ17" s="20">
        <v>196</v>
      </c>
      <c r="AK17" s="20">
        <v>120</v>
      </c>
      <c r="AM17" s="20" t="s">
        <v>30</v>
      </c>
      <c r="AN17" s="20">
        <v>6065</v>
      </c>
      <c r="AO17" s="20">
        <v>889</v>
      </c>
      <c r="AT17" s="21" t="s">
        <v>30</v>
      </c>
      <c r="AU17" s="20">
        <v>5205</v>
      </c>
      <c r="AV17" s="20">
        <v>318</v>
      </c>
      <c r="AW17" s="20">
        <v>1935</v>
      </c>
      <c r="AX17" s="20">
        <v>286</v>
      </c>
      <c r="AY17" s="20">
        <v>970</v>
      </c>
      <c r="AZ17" s="20">
        <v>243</v>
      </c>
      <c r="BA17" s="20">
        <v>523</v>
      </c>
      <c r="BB17" s="20">
        <v>210</v>
      </c>
      <c r="BC17" s="20">
        <v>216</v>
      </c>
      <c r="BD17" s="20">
        <v>141</v>
      </c>
      <c r="BF17" s="20" t="s">
        <v>30</v>
      </c>
      <c r="BG17" s="20">
        <v>8849</v>
      </c>
      <c r="BH17" s="20">
        <v>1198</v>
      </c>
    </row>
    <row r="18" spans="1:60" s="20" customFormat="1" x14ac:dyDescent="0.25">
      <c r="A18" s="22" t="s">
        <v>19</v>
      </c>
      <c r="B18" s="38" t="s">
        <v>31</v>
      </c>
      <c r="C18" s="39" t="str">
        <f t="shared" si="0"/>
        <v>13.4 (11 - 15.9)</v>
      </c>
      <c r="D18" s="40">
        <f t="shared" si="1"/>
        <v>749</v>
      </c>
      <c r="E18" s="39" t="str">
        <f t="shared" si="2"/>
        <v>21 (19.1 - 22.8)</v>
      </c>
      <c r="F18" s="40">
        <f t="shared" si="3"/>
        <v>1863</v>
      </c>
      <c r="G18" s="39" t="str">
        <f t="shared" si="4"/>
        <v>32.7 (30.9 - 34.5)</v>
      </c>
      <c r="H18" s="40">
        <f t="shared" si="5"/>
        <v>2642</v>
      </c>
      <c r="I18" s="39" t="str">
        <f t="shared" si="6"/>
        <v>36 (34 - 38)</v>
      </c>
      <c r="J18" s="40">
        <f t="shared" si="7"/>
        <v>2146</v>
      </c>
      <c r="K18" s="39" t="str">
        <f t="shared" si="8"/>
        <v>43.7 (40.6 - 46.8)</v>
      </c>
      <c r="L18" s="40">
        <f t="shared" si="9"/>
        <v>983</v>
      </c>
      <c r="M18" s="40" t="str">
        <f t="shared" si="10"/>
        <v>31.5 (30.5 - 32.5)</v>
      </c>
      <c r="N18" s="41">
        <f t="shared" si="11"/>
        <v>8383</v>
      </c>
      <c r="O18" s="42">
        <f t="shared" si="17"/>
        <v>3.259751143598757</v>
      </c>
      <c r="P18" s="36"/>
      <c r="R18" s="21" t="s">
        <v>31</v>
      </c>
      <c r="S18" s="37">
        <f t="shared" si="12"/>
        <v>0.13417721518987341</v>
      </c>
      <c r="T18" s="37">
        <f t="shared" si="13"/>
        <v>0.20962888665997995</v>
      </c>
      <c r="U18" s="37">
        <f t="shared" si="14"/>
        <v>0.32668660684612827</v>
      </c>
      <c r="V18" s="37">
        <f t="shared" si="15"/>
        <v>0.35982500911410864</v>
      </c>
      <c r="W18" s="37">
        <f t="shared" si="16"/>
        <v>0.43738433066008636</v>
      </c>
      <c r="X18" s="37">
        <f t="shared" si="18"/>
        <v>0.31534902038003348</v>
      </c>
      <c r="Y18" s="37"/>
      <c r="AA18" s="21" t="s">
        <v>31</v>
      </c>
      <c r="AB18" s="20">
        <v>684</v>
      </c>
      <c r="AC18" s="20">
        <v>106</v>
      </c>
      <c r="AD18" s="20">
        <v>1576</v>
      </c>
      <c r="AE18" s="20">
        <v>418</v>
      </c>
      <c r="AF18" s="20">
        <v>2026</v>
      </c>
      <c r="AG18" s="20">
        <v>983</v>
      </c>
      <c r="AH18" s="20">
        <v>1756</v>
      </c>
      <c r="AI18" s="20">
        <v>987</v>
      </c>
      <c r="AJ18" s="20">
        <v>912</v>
      </c>
      <c r="AK18" s="20">
        <v>709</v>
      </c>
      <c r="AM18" s="20" t="s">
        <v>31</v>
      </c>
      <c r="AN18" s="20">
        <v>6954</v>
      </c>
      <c r="AO18" s="20">
        <v>3203</v>
      </c>
      <c r="AT18" s="21" t="s">
        <v>31</v>
      </c>
      <c r="AU18" s="20">
        <v>645</v>
      </c>
      <c r="AV18" s="20">
        <v>104</v>
      </c>
      <c r="AW18" s="20">
        <v>1463</v>
      </c>
      <c r="AX18" s="20">
        <v>400</v>
      </c>
      <c r="AY18" s="20">
        <v>1792</v>
      </c>
      <c r="AZ18" s="20">
        <v>850</v>
      </c>
      <c r="BA18" s="20">
        <v>1318</v>
      </c>
      <c r="BB18" s="20">
        <v>828</v>
      </c>
      <c r="BC18" s="20">
        <v>547</v>
      </c>
      <c r="BD18" s="20">
        <v>436</v>
      </c>
      <c r="BF18" s="20" t="s">
        <v>31</v>
      </c>
      <c r="BG18" s="20">
        <v>5765</v>
      </c>
      <c r="BH18" s="20">
        <v>2618</v>
      </c>
    </row>
    <row r="19" spans="1:60" s="20" customFormat="1" x14ac:dyDescent="0.25">
      <c r="A19" s="22" t="s">
        <v>19</v>
      </c>
      <c r="B19" s="38" t="s">
        <v>32</v>
      </c>
      <c r="C19" s="39" t="str">
        <f t="shared" si="0"/>
        <v>24.4 (10.8 - 38.1)</v>
      </c>
      <c r="D19" s="40">
        <f t="shared" si="1"/>
        <v>38</v>
      </c>
      <c r="E19" s="39" t="str">
        <f t="shared" si="2"/>
        <v>38.1 (29 - 47.3)</v>
      </c>
      <c r="F19" s="40">
        <f t="shared" si="3"/>
        <v>108</v>
      </c>
      <c r="G19" s="39" t="str">
        <f t="shared" si="4"/>
        <v>38.6 (34.2 - 43.1)</v>
      </c>
      <c r="H19" s="40">
        <f t="shared" si="5"/>
        <v>462</v>
      </c>
      <c r="I19" s="39" t="str">
        <f t="shared" si="6"/>
        <v>38.1 (35.2 - 41.1)</v>
      </c>
      <c r="J19" s="40">
        <f t="shared" si="7"/>
        <v>1061</v>
      </c>
      <c r="K19" s="39" t="str">
        <f t="shared" si="8"/>
        <v>40.1 (37.2 - 43.1)</v>
      </c>
      <c r="L19" s="40">
        <f t="shared" si="9"/>
        <v>1065</v>
      </c>
      <c r="M19" s="40" t="str">
        <f t="shared" si="10"/>
        <v>38.9 (37.1 - 40.7)</v>
      </c>
      <c r="N19" s="41">
        <f t="shared" si="11"/>
        <v>2734</v>
      </c>
      <c r="O19" s="42">
        <f t="shared" si="17"/>
        <v>1.6407272727272728</v>
      </c>
      <c r="P19" s="36"/>
      <c r="R19" s="21" t="s">
        <v>32</v>
      </c>
      <c r="S19" s="37">
        <f t="shared" si="12"/>
        <v>0.24444444444444444</v>
      </c>
      <c r="T19" s="37">
        <f t="shared" si="13"/>
        <v>0.38129496402877699</v>
      </c>
      <c r="U19" s="37">
        <f t="shared" si="14"/>
        <v>0.38611111111111113</v>
      </c>
      <c r="V19" s="37">
        <f t="shared" si="15"/>
        <v>0.38130733944954126</v>
      </c>
      <c r="W19" s="37">
        <f t="shared" si="16"/>
        <v>0.40106666666666668</v>
      </c>
      <c r="X19" s="37">
        <f t="shared" si="18"/>
        <v>0.38890117178863587</v>
      </c>
      <c r="Y19" s="37"/>
      <c r="AA19" s="21" t="s">
        <v>32</v>
      </c>
      <c r="AB19" s="20">
        <v>34</v>
      </c>
      <c r="AC19" s="20">
        <v>11</v>
      </c>
      <c r="AD19" s="20">
        <v>86</v>
      </c>
      <c r="AE19" s="20">
        <v>53</v>
      </c>
      <c r="AF19" s="20">
        <v>442</v>
      </c>
      <c r="AG19" s="20">
        <v>278</v>
      </c>
      <c r="AH19" s="20">
        <v>1079</v>
      </c>
      <c r="AI19" s="20">
        <v>665</v>
      </c>
      <c r="AJ19" s="20">
        <v>1123</v>
      </c>
      <c r="AK19" s="20">
        <v>752</v>
      </c>
      <c r="AM19" s="20" t="s">
        <v>32</v>
      </c>
      <c r="AN19" s="20">
        <v>2764</v>
      </c>
      <c r="AO19" s="20">
        <v>1759</v>
      </c>
      <c r="AT19" s="21" t="s">
        <v>32</v>
      </c>
      <c r="AU19" s="20">
        <v>30</v>
      </c>
      <c r="AV19" s="20">
        <v>8</v>
      </c>
      <c r="AW19" s="20">
        <v>71</v>
      </c>
      <c r="AX19" s="20">
        <v>37</v>
      </c>
      <c r="AY19" s="20">
        <v>284</v>
      </c>
      <c r="AZ19" s="20">
        <v>178</v>
      </c>
      <c r="BA19" s="20">
        <v>657</v>
      </c>
      <c r="BB19" s="20">
        <v>404</v>
      </c>
      <c r="BC19" s="20">
        <v>630</v>
      </c>
      <c r="BD19" s="20">
        <v>435</v>
      </c>
      <c r="BF19" s="20" t="s">
        <v>32</v>
      </c>
      <c r="BG19" s="20">
        <v>1672</v>
      </c>
      <c r="BH19" s="20">
        <v>1062</v>
      </c>
    </row>
    <row r="20" spans="1:60" s="20" customFormat="1" x14ac:dyDescent="0.25">
      <c r="A20" s="22" t="s">
        <v>19</v>
      </c>
      <c r="B20" s="38" t="s">
        <v>33</v>
      </c>
      <c r="C20" s="39" t="str">
        <f t="shared" si="0"/>
        <v>4.1 (3.6 - 4.6)</v>
      </c>
      <c r="D20" s="40">
        <f t="shared" si="1"/>
        <v>6153</v>
      </c>
      <c r="E20" s="39" t="str">
        <f t="shared" si="2"/>
        <v>8.4 (7.6 - 9.3)</v>
      </c>
      <c r="F20" s="40">
        <f t="shared" si="3"/>
        <v>3875</v>
      </c>
      <c r="G20" s="39" t="str">
        <f t="shared" si="4"/>
        <v>13.4 (12 - 14.7)</v>
      </c>
      <c r="H20" s="40">
        <f t="shared" si="5"/>
        <v>2582</v>
      </c>
      <c r="I20" s="39" t="str">
        <f t="shared" si="6"/>
        <v>20 (18.3 - 21.7)</v>
      </c>
      <c r="J20" s="40">
        <f t="shared" si="7"/>
        <v>2116</v>
      </c>
      <c r="K20" s="39" t="str">
        <f t="shared" si="8"/>
        <v>31.3 (29 - 33.6)</v>
      </c>
      <c r="L20" s="40">
        <f t="shared" si="9"/>
        <v>1554</v>
      </c>
      <c r="M20" s="40" t="str">
        <f t="shared" si="10"/>
        <v>12.1 (11.6 - 12.6)</v>
      </c>
      <c r="N20" s="41">
        <f t="shared" si="11"/>
        <v>16280</v>
      </c>
      <c r="O20" s="42">
        <f t="shared" si="17"/>
        <v>7.6212506775192228</v>
      </c>
      <c r="P20" s="36"/>
      <c r="R20" s="21" t="s">
        <v>33</v>
      </c>
      <c r="S20" s="37">
        <f t="shared" si="12"/>
        <v>4.1098719537381249E-2</v>
      </c>
      <c r="T20" s="37">
        <f t="shared" si="13"/>
        <v>8.4376002566570421E-2</v>
      </c>
      <c r="U20" s="37">
        <f t="shared" si="14"/>
        <v>0.13361884368308352</v>
      </c>
      <c r="V20" s="37">
        <f t="shared" si="15"/>
        <v>0.20041429311237702</v>
      </c>
      <c r="W20" s="37">
        <f t="shared" si="16"/>
        <v>0.31322364411943937</v>
      </c>
      <c r="X20" s="37">
        <f t="shared" si="18"/>
        <v>0.12086247926732531</v>
      </c>
      <c r="Y20" s="37"/>
      <c r="AA20" s="21" t="s">
        <v>33</v>
      </c>
      <c r="AB20" s="20">
        <v>4643</v>
      </c>
      <c r="AC20" s="20">
        <v>199</v>
      </c>
      <c r="AD20" s="20">
        <v>2854</v>
      </c>
      <c r="AE20" s="20">
        <v>263</v>
      </c>
      <c r="AF20" s="20">
        <v>2023</v>
      </c>
      <c r="AG20" s="20">
        <v>312</v>
      </c>
      <c r="AH20" s="20">
        <v>1544</v>
      </c>
      <c r="AI20" s="20">
        <v>387</v>
      </c>
      <c r="AJ20" s="20">
        <v>1127</v>
      </c>
      <c r="AK20" s="20">
        <v>514</v>
      </c>
      <c r="AM20" s="20" t="s">
        <v>33</v>
      </c>
      <c r="AN20" s="20">
        <v>12191</v>
      </c>
      <c r="AO20" s="20">
        <v>1676</v>
      </c>
      <c r="AT20" s="21" t="s">
        <v>33</v>
      </c>
      <c r="AU20" s="20">
        <v>5903</v>
      </c>
      <c r="AV20" s="20">
        <v>250</v>
      </c>
      <c r="AW20" s="20">
        <v>3559</v>
      </c>
      <c r="AX20" s="20">
        <v>316</v>
      </c>
      <c r="AY20" s="20">
        <v>2241</v>
      </c>
      <c r="AZ20" s="20">
        <v>341</v>
      </c>
      <c r="BA20" s="20">
        <v>1696</v>
      </c>
      <c r="BB20" s="20">
        <v>420</v>
      </c>
      <c r="BC20" s="20">
        <v>1066</v>
      </c>
      <c r="BD20" s="20">
        <v>488</v>
      </c>
      <c r="BF20" s="20" t="s">
        <v>33</v>
      </c>
      <c r="BG20" s="20">
        <v>14465</v>
      </c>
      <c r="BH20" s="20">
        <v>1815</v>
      </c>
    </row>
    <row r="21" spans="1:60" s="20" customFormat="1" x14ac:dyDescent="0.25">
      <c r="A21" s="22" t="s">
        <v>19</v>
      </c>
      <c r="B21" s="38" t="s">
        <v>34</v>
      </c>
      <c r="C21" s="39" t="str">
        <f t="shared" si="0"/>
        <v>7.3 (5.8 - 8.8)</v>
      </c>
      <c r="D21" s="40">
        <f t="shared" si="1"/>
        <v>1144</v>
      </c>
      <c r="E21" s="39" t="str">
        <f t="shared" si="2"/>
        <v>16.8 (15.1 - 18.4)</v>
      </c>
      <c r="F21" s="40">
        <f t="shared" si="3"/>
        <v>1921</v>
      </c>
      <c r="G21" s="39" t="str">
        <f t="shared" si="4"/>
        <v>23.3 (21.6 - 25)</v>
      </c>
      <c r="H21" s="40">
        <f t="shared" si="5"/>
        <v>2446</v>
      </c>
      <c r="I21" s="39" t="str">
        <f t="shared" si="6"/>
        <v>27.1 (25.4 - 28.9)</v>
      </c>
      <c r="J21" s="40">
        <f t="shared" si="7"/>
        <v>2490</v>
      </c>
      <c r="K21" s="39" t="str">
        <f t="shared" si="8"/>
        <v>38.8 (36.4 - 41.3)</v>
      </c>
      <c r="L21" s="40">
        <f t="shared" si="9"/>
        <v>1519</v>
      </c>
      <c r="M21" s="40" t="str">
        <f t="shared" si="10"/>
        <v>25.4 (24.5 - 26.3)</v>
      </c>
      <c r="N21" s="41">
        <f t="shared" si="11"/>
        <v>9520</v>
      </c>
      <c r="O21" s="42">
        <f t="shared" si="17"/>
        <v>5.3447037530046062</v>
      </c>
      <c r="P21" s="36"/>
      <c r="R21" s="21" t="s">
        <v>34</v>
      </c>
      <c r="S21" s="37">
        <f t="shared" si="12"/>
        <v>7.2629051620648255E-2</v>
      </c>
      <c r="T21" s="37">
        <f t="shared" si="13"/>
        <v>0.16771554436752675</v>
      </c>
      <c r="U21" s="37">
        <f t="shared" si="14"/>
        <v>0.23323276862381062</v>
      </c>
      <c r="V21" s="37">
        <f t="shared" si="15"/>
        <v>0.27110855829982766</v>
      </c>
      <c r="W21" s="37">
        <f t="shared" si="16"/>
        <v>0.38818076477404401</v>
      </c>
      <c r="X21" s="37">
        <f t="shared" si="18"/>
        <v>0.25409309791332263</v>
      </c>
      <c r="Y21" s="37"/>
      <c r="AA21" s="21" t="s">
        <v>34</v>
      </c>
      <c r="AB21" s="20">
        <v>1545</v>
      </c>
      <c r="AC21" s="20">
        <v>121</v>
      </c>
      <c r="AD21" s="20">
        <v>2645</v>
      </c>
      <c r="AE21" s="20">
        <v>533</v>
      </c>
      <c r="AF21" s="20">
        <v>3304</v>
      </c>
      <c r="AG21" s="20">
        <v>1005</v>
      </c>
      <c r="AH21" s="20">
        <v>3807</v>
      </c>
      <c r="AI21" s="20">
        <v>1416</v>
      </c>
      <c r="AJ21" s="20">
        <v>2640</v>
      </c>
      <c r="AK21" s="20">
        <v>1675</v>
      </c>
      <c r="AM21" s="20" t="s">
        <v>34</v>
      </c>
      <c r="AN21" s="20">
        <v>13941</v>
      </c>
      <c r="AO21" s="20">
        <v>4749</v>
      </c>
      <c r="AT21" s="21" t="s">
        <v>34</v>
      </c>
      <c r="AU21" s="20">
        <v>1070</v>
      </c>
      <c r="AV21" s="20">
        <v>74</v>
      </c>
      <c r="AW21" s="20">
        <v>1633</v>
      </c>
      <c r="AX21" s="20">
        <v>288</v>
      </c>
      <c r="AY21" s="20">
        <v>1916</v>
      </c>
      <c r="AZ21" s="20">
        <v>530</v>
      </c>
      <c r="BA21" s="20">
        <v>1790</v>
      </c>
      <c r="BB21" s="20">
        <v>700</v>
      </c>
      <c r="BC21" s="20">
        <v>952</v>
      </c>
      <c r="BD21" s="20">
        <v>567</v>
      </c>
      <c r="BF21" s="20" t="s">
        <v>34</v>
      </c>
      <c r="BG21" s="20">
        <v>7361</v>
      </c>
      <c r="BH21" s="20">
        <v>2159</v>
      </c>
    </row>
    <row r="22" spans="1:60" s="20" customFormat="1" x14ac:dyDescent="0.25">
      <c r="A22" s="22" t="s">
        <v>19</v>
      </c>
      <c r="B22" s="38" t="s">
        <v>35</v>
      </c>
      <c r="C22" s="39" t="str">
        <f t="shared" si="0"/>
        <v>7.5 (5.9 - 9.2)</v>
      </c>
      <c r="D22" s="40">
        <f t="shared" si="1"/>
        <v>1001</v>
      </c>
      <c r="E22" s="39" t="str">
        <f t="shared" si="2"/>
        <v>19.2 (16.8 - 21.6)</v>
      </c>
      <c r="F22" s="40">
        <f t="shared" si="3"/>
        <v>1060</v>
      </c>
      <c r="G22" s="39" t="str">
        <f t="shared" si="4"/>
        <v>29.4 (26 - 32.9)</v>
      </c>
      <c r="H22" s="40">
        <f t="shared" si="5"/>
        <v>667</v>
      </c>
      <c r="I22" s="39" t="str">
        <f t="shared" si="6"/>
        <v>42.3 (37.1 - 47.4)</v>
      </c>
      <c r="J22" s="40">
        <f t="shared" si="7"/>
        <v>358</v>
      </c>
      <c r="K22" s="39" t="str">
        <f t="shared" si="8"/>
        <v>58.1 (49.9 - 66.3)</v>
      </c>
      <c r="L22" s="40">
        <f t="shared" si="9"/>
        <v>139</v>
      </c>
      <c r="M22" s="40" t="str">
        <f t="shared" si="10"/>
        <v>25.6 (24.1 - 27.1)</v>
      </c>
      <c r="N22" s="41">
        <f t="shared" si="11"/>
        <v>3225</v>
      </c>
      <c r="O22" s="42">
        <f t="shared" si="17"/>
        <v>7.7142857142857144</v>
      </c>
      <c r="P22" s="36"/>
      <c r="R22" s="21" t="s">
        <v>35</v>
      </c>
      <c r="S22" s="37">
        <f t="shared" si="12"/>
        <v>7.5268817204301078E-2</v>
      </c>
      <c r="T22" s="37">
        <f t="shared" si="13"/>
        <v>0.19205298013245034</v>
      </c>
      <c r="U22" s="37">
        <f t="shared" si="14"/>
        <v>0.29411764705882354</v>
      </c>
      <c r="V22" s="37">
        <f t="shared" si="15"/>
        <v>0.42253521126760563</v>
      </c>
      <c r="W22" s="37">
        <f t="shared" si="16"/>
        <v>0.58064516129032262</v>
      </c>
      <c r="X22" s="37">
        <f t="shared" si="18"/>
        <v>0.25612472160356348</v>
      </c>
      <c r="Y22" s="37"/>
      <c r="AA22" s="21" t="s">
        <v>35</v>
      </c>
      <c r="AB22" s="20">
        <v>86</v>
      </c>
      <c r="AC22" s="20">
        <v>7</v>
      </c>
      <c r="AD22" s="20">
        <v>122</v>
      </c>
      <c r="AE22" s="20">
        <v>29</v>
      </c>
      <c r="AF22" s="20">
        <v>72</v>
      </c>
      <c r="AG22" s="20">
        <v>30</v>
      </c>
      <c r="AH22" s="20">
        <v>41</v>
      </c>
      <c r="AI22" s="20">
        <v>30</v>
      </c>
      <c r="AJ22" s="20">
        <v>13</v>
      </c>
      <c r="AK22" s="20">
        <v>18</v>
      </c>
      <c r="AM22" s="20" t="s">
        <v>35</v>
      </c>
      <c r="AN22" s="20">
        <v>334</v>
      </c>
      <c r="AO22" s="20">
        <v>115</v>
      </c>
      <c r="AT22" s="21" t="s">
        <v>35</v>
      </c>
      <c r="AU22" s="20">
        <v>933</v>
      </c>
      <c r="AV22" s="20">
        <v>68</v>
      </c>
      <c r="AW22" s="20">
        <v>900</v>
      </c>
      <c r="AX22" s="20">
        <v>160</v>
      </c>
      <c r="AY22" s="20">
        <v>508</v>
      </c>
      <c r="AZ22" s="20">
        <v>159</v>
      </c>
      <c r="BA22" s="20">
        <v>219</v>
      </c>
      <c r="BB22" s="20">
        <v>139</v>
      </c>
      <c r="BC22" s="20">
        <v>65</v>
      </c>
      <c r="BD22" s="20">
        <v>74</v>
      </c>
      <c r="BF22" s="20" t="s">
        <v>35</v>
      </c>
      <c r="BG22" s="20">
        <v>2625</v>
      </c>
      <c r="BH22" s="20">
        <v>600</v>
      </c>
    </row>
    <row r="23" spans="1:60" s="20" customFormat="1" x14ac:dyDescent="0.25">
      <c r="A23" s="22" t="s">
        <v>19</v>
      </c>
      <c r="B23" s="38" t="s">
        <v>36</v>
      </c>
      <c r="C23" s="39" t="str">
        <f t="shared" si="0"/>
        <v>4.6 (3.9 - 5.3)</v>
      </c>
      <c r="D23" s="40">
        <f t="shared" si="1"/>
        <v>3108</v>
      </c>
      <c r="E23" s="39" t="str">
        <f t="shared" si="2"/>
        <v>7.5 (6.5 - 8.6)</v>
      </c>
      <c r="F23" s="40">
        <f t="shared" si="3"/>
        <v>2285</v>
      </c>
      <c r="G23" s="39" t="str">
        <f t="shared" si="4"/>
        <v>9 (7.1 - 10.9)</v>
      </c>
      <c r="H23" s="40">
        <f t="shared" si="5"/>
        <v>895</v>
      </c>
      <c r="I23" s="39" t="str">
        <f t="shared" si="6"/>
        <v>26.1 (21 - 31.2)</v>
      </c>
      <c r="J23" s="40">
        <f t="shared" si="7"/>
        <v>284</v>
      </c>
      <c r="K23" s="39" t="str">
        <f t="shared" si="8"/>
        <v>50 (36.9 - 63.1)</v>
      </c>
      <c r="L23" s="40">
        <f t="shared" si="9"/>
        <v>56</v>
      </c>
      <c r="M23" s="40" t="str">
        <f t="shared" si="10"/>
        <v>8.2 (7.5 - 8.8)</v>
      </c>
      <c r="N23" s="41">
        <f t="shared" si="11"/>
        <v>6628</v>
      </c>
      <c r="O23" s="42">
        <f t="shared" si="17"/>
        <v>10.861111111111111</v>
      </c>
      <c r="P23" s="36"/>
      <c r="R23" s="21" t="s">
        <v>36</v>
      </c>
      <c r="S23" s="37">
        <f t="shared" si="12"/>
        <v>4.6035805626598467E-2</v>
      </c>
      <c r="T23" s="37">
        <f t="shared" si="13"/>
        <v>7.5342465753424653E-2</v>
      </c>
      <c r="U23" s="37">
        <f t="shared" si="14"/>
        <v>9.0163934426229511E-2</v>
      </c>
      <c r="V23" s="37">
        <f t="shared" si="15"/>
        <v>0.2608695652173913</v>
      </c>
      <c r="W23" s="37">
        <f t="shared" si="16"/>
        <v>0.5</v>
      </c>
      <c r="X23" s="37">
        <f t="shared" si="18"/>
        <v>8.1891580161476352E-2</v>
      </c>
      <c r="Y23" s="37"/>
      <c r="AA23" s="21" t="s">
        <v>36</v>
      </c>
      <c r="AB23" s="20">
        <v>373</v>
      </c>
      <c r="AC23" s="20">
        <v>18</v>
      </c>
      <c r="AD23" s="20">
        <v>270</v>
      </c>
      <c r="AE23" s="20">
        <v>22</v>
      </c>
      <c r="AF23" s="20">
        <v>111</v>
      </c>
      <c r="AG23" s="20">
        <v>11</v>
      </c>
      <c r="AH23" s="20">
        <v>34</v>
      </c>
      <c r="AI23" s="20">
        <v>12</v>
      </c>
      <c r="AJ23" s="20">
        <v>7</v>
      </c>
      <c r="AK23" s="20">
        <v>7</v>
      </c>
      <c r="AM23" s="20" t="s">
        <v>36</v>
      </c>
      <c r="AN23" s="20">
        <v>796</v>
      </c>
      <c r="AO23" s="20">
        <v>71</v>
      </c>
      <c r="AT23" s="21" t="s">
        <v>36</v>
      </c>
      <c r="AU23" s="20">
        <v>2992</v>
      </c>
      <c r="AV23" s="20">
        <v>116</v>
      </c>
      <c r="AW23" s="20">
        <v>2141</v>
      </c>
      <c r="AX23" s="20">
        <v>144</v>
      </c>
      <c r="AY23" s="20">
        <v>812</v>
      </c>
      <c r="AZ23" s="20">
        <v>83</v>
      </c>
      <c r="BA23" s="20">
        <v>224</v>
      </c>
      <c r="BB23" s="20">
        <v>60</v>
      </c>
      <c r="BC23" s="20">
        <v>34</v>
      </c>
      <c r="BD23" s="20">
        <v>22</v>
      </c>
      <c r="BF23" s="20" t="s">
        <v>36</v>
      </c>
      <c r="BG23" s="20">
        <v>6203</v>
      </c>
      <c r="BH23" s="20">
        <v>425</v>
      </c>
    </row>
    <row r="24" spans="1:60" s="20" customFormat="1" x14ac:dyDescent="0.25">
      <c r="A24" s="22" t="s">
        <v>19</v>
      </c>
      <c r="B24" s="38" t="s">
        <v>37</v>
      </c>
      <c r="C24" s="39" t="str">
        <f t="shared" si="0"/>
        <v>0 (0 - 0)</v>
      </c>
      <c r="D24" s="40">
        <f t="shared" si="1"/>
        <v>335</v>
      </c>
      <c r="E24" s="39" t="str">
        <f t="shared" si="2"/>
        <v>3.6 (2 - 5.2)</v>
      </c>
      <c r="F24" s="40">
        <f t="shared" si="3"/>
        <v>507</v>
      </c>
      <c r="G24" s="39" t="str">
        <f t="shared" si="4"/>
        <v>9.1 (6.9 - 11.2)</v>
      </c>
      <c r="H24" s="40">
        <f t="shared" si="5"/>
        <v>690</v>
      </c>
      <c r="I24" s="39" t="str">
        <f t="shared" si="6"/>
        <v>13.7 (11 - 16.4)</v>
      </c>
      <c r="J24" s="40">
        <f t="shared" si="7"/>
        <v>618</v>
      </c>
      <c r="K24" s="39" t="str">
        <f t="shared" si="8"/>
        <v>21.1 (16.5 - 25.6)</v>
      </c>
      <c r="L24" s="40">
        <f t="shared" si="9"/>
        <v>304</v>
      </c>
      <c r="M24" s="40" t="str">
        <f t="shared" si="10"/>
        <v>11.1 (9.9 - 12.4)</v>
      </c>
      <c r="N24" s="41">
        <f t="shared" si="11"/>
        <v>2454</v>
      </c>
      <c r="O24" s="43">
        <v>0</v>
      </c>
      <c r="P24" s="36"/>
      <c r="R24" s="21" t="s">
        <v>37</v>
      </c>
      <c r="S24" s="37">
        <f t="shared" si="12"/>
        <v>0</v>
      </c>
      <c r="T24" s="37">
        <f t="shared" si="13"/>
        <v>3.5714285714285712E-2</v>
      </c>
      <c r="U24" s="37">
        <f t="shared" si="14"/>
        <v>9.0909090909090912E-2</v>
      </c>
      <c r="V24" s="37">
        <f t="shared" si="15"/>
        <v>0.13725490196078433</v>
      </c>
      <c r="W24" s="37">
        <f t="shared" si="16"/>
        <v>0.21052631578947367</v>
      </c>
      <c r="X24" s="37">
        <f t="shared" si="18"/>
        <v>0.1111111111111111</v>
      </c>
      <c r="Y24" s="37"/>
      <c r="AA24" s="21" t="s">
        <v>37</v>
      </c>
      <c r="AB24" s="20">
        <v>19</v>
      </c>
      <c r="AC24" s="20">
        <v>0</v>
      </c>
      <c r="AD24" s="20">
        <v>27</v>
      </c>
      <c r="AE24" s="20">
        <v>1</v>
      </c>
      <c r="AF24" s="20">
        <v>40</v>
      </c>
      <c r="AG24" s="20">
        <v>4</v>
      </c>
      <c r="AH24" s="20">
        <v>44</v>
      </c>
      <c r="AI24" s="20">
        <v>7</v>
      </c>
      <c r="AJ24" s="20">
        <v>30</v>
      </c>
      <c r="AK24" s="20">
        <v>8</v>
      </c>
      <c r="AM24" s="20" t="s">
        <v>37</v>
      </c>
      <c r="AN24" s="20">
        <v>160</v>
      </c>
      <c r="AO24" s="20">
        <v>20</v>
      </c>
      <c r="AT24" s="21" t="s">
        <v>37</v>
      </c>
      <c r="AU24" s="20">
        <v>329</v>
      </c>
      <c r="AV24" s="20">
        <v>6</v>
      </c>
      <c r="AW24" s="20">
        <v>491</v>
      </c>
      <c r="AX24" s="20">
        <v>16</v>
      </c>
      <c r="AY24" s="20">
        <v>646</v>
      </c>
      <c r="AZ24" s="20">
        <v>44</v>
      </c>
      <c r="BA24" s="20">
        <v>540</v>
      </c>
      <c r="BB24" s="20">
        <v>78</v>
      </c>
      <c r="BC24" s="20">
        <v>241</v>
      </c>
      <c r="BD24" s="20">
        <v>63</v>
      </c>
      <c r="BF24" s="20" t="s">
        <v>37</v>
      </c>
      <c r="BG24" s="20">
        <v>2247</v>
      </c>
      <c r="BH24" s="20">
        <v>207</v>
      </c>
    </row>
    <row r="25" spans="1:60" s="20" customFormat="1" x14ac:dyDescent="0.25">
      <c r="A25" s="22" t="s">
        <v>19</v>
      </c>
      <c r="B25" s="38" t="s">
        <v>38</v>
      </c>
      <c r="C25" s="39" t="str">
        <f t="shared" si="0"/>
        <v>2.4 (1.6 - 3.2)</v>
      </c>
      <c r="D25" s="40">
        <f t="shared" si="1"/>
        <v>1412</v>
      </c>
      <c r="E25" s="39" t="str">
        <f t="shared" si="2"/>
        <v>3.5 (2.3 - 4.7)</v>
      </c>
      <c r="F25" s="40">
        <f t="shared" si="3"/>
        <v>875</v>
      </c>
      <c r="G25" s="39" t="str">
        <f t="shared" si="4"/>
        <v>8.3 (5.7 - 11)</v>
      </c>
      <c r="H25" s="40">
        <f t="shared" si="5"/>
        <v>426</v>
      </c>
      <c r="I25" s="39" t="str">
        <f t="shared" si="6"/>
        <v>8 (4.6 - 11.4)</v>
      </c>
      <c r="J25" s="40">
        <f t="shared" si="7"/>
        <v>247</v>
      </c>
      <c r="K25" s="39" t="str">
        <f t="shared" si="8"/>
        <v>25 (16.2 - 33.8)</v>
      </c>
      <c r="L25" s="40">
        <f t="shared" si="9"/>
        <v>92</v>
      </c>
      <c r="M25" s="40" t="str">
        <f t="shared" si="10"/>
        <v>5.2 (4.4 - 5.9)</v>
      </c>
      <c r="N25" s="41">
        <f t="shared" si="11"/>
        <v>3052</v>
      </c>
      <c r="O25" s="43">
        <f t="shared" si="17"/>
        <v>10.375</v>
      </c>
      <c r="P25" s="36"/>
      <c r="R25" s="21" t="s">
        <v>38</v>
      </c>
      <c r="S25" s="37">
        <f t="shared" si="12"/>
        <v>2.4096385542168676E-2</v>
      </c>
      <c r="T25" s="37">
        <f t="shared" si="13"/>
        <v>3.5087719298245612E-2</v>
      </c>
      <c r="U25" s="37">
        <f t="shared" si="14"/>
        <v>8.3333333333333329E-2</v>
      </c>
      <c r="V25" s="37">
        <f t="shared" si="15"/>
        <v>0.08</v>
      </c>
      <c r="W25" s="37">
        <f t="shared" si="16"/>
        <v>0.25</v>
      </c>
      <c r="X25" s="37">
        <f t="shared" si="18"/>
        <v>5.1643192488262914E-2</v>
      </c>
      <c r="Y25" s="37"/>
      <c r="AA25" s="21" t="s">
        <v>38</v>
      </c>
      <c r="AB25" s="20">
        <v>81</v>
      </c>
      <c r="AC25" s="20">
        <v>2</v>
      </c>
      <c r="AD25" s="20">
        <v>55</v>
      </c>
      <c r="AE25" s="20">
        <v>2</v>
      </c>
      <c r="AF25" s="20">
        <v>33</v>
      </c>
      <c r="AG25" s="20">
        <v>3</v>
      </c>
      <c r="AH25" s="20">
        <v>23</v>
      </c>
      <c r="AI25" s="20">
        <v>2</v>
      </c>
      <c r="AJ25" s="20">
        <v>9</v>
      </c>
      <c r="AK25" s="20">
        <v>3</v>
      </c>
      <c r="AM25" s="20" t="s">
        <v>38</v>
      </c>
      <c r="AN25" s="20">
        <v>202</v>
      </c>
      <c r="AO25" s="20">
        <v>11</v>
      </c>
      <c r="AT25" s="21" t="s">
        <v>38</v>
      </c>
      <c r="AU25" s="20">
        <v>1385</v>
      </c>
      <c r="AV25" s="20">
        <v>27</v>
      </c>
      <c r="AW25" s="20">
        <v>849</v>
      </c>
      <c r="AX25" s="20">
        <v>26</v>
      </c>
      <c r="AY25" s="20">
        <v>395</v>
      </c>
      <c r="AZ25" s="20">
        <v>31</v>
      </c>
      <c r="BA25" s="20">
        <v>226</v>
      </c>
      <c r="BB25" s="20">
        <v>21</v>
      </c>
      <c r="BC25" s="20">
        <v>73</v>
      </c>
      <c r="BD25" s="20">
        <v>19</v>
      </c>
      <c r="BF25" s="20" t="s">
        <v>38</v>
      </c>
      <c r="BG25" s="20">
        <v>2928</v>
      </c>
      <c r="BH25" s="20">
        <v>124</v>
      </c>
    </row>
    <row r="26" spans="1:60" s="20" customFormat="1" x14ac:dyDescent="0.25">
      <c r="A26" s="22" t="s">
        <v>19</v>
      </c>
      <c r="B26" s="38" t="s">
        <v>39</v>
      </c>
      <c r="C26" s="39" t="str">
        <f t="shared" si="0"/>
        <v>9.3 (8.3 - 10.2)</v>
      </c>
      <c r="D26" s="40">
        <f t="shared" si="1"/>
        <v>3514</v>
      </c>
      <c r="E26" s="39" t="str">
        <f t="shared" si="2"/>
        <v>20.3 (18.6 - 22)</v>
      </c>
      <c r="F26" s="40">
        <f t="shared" si="3"/>
        <v>2145</v>
      </c>
      <c r="G26" s="39" t="str">
        <f t="shared" si="4"/>
        <v>26.8 (24.5 - 29.1)</v>
      </c>
      <c r="H26" s="40">
        <f t="shared" si="5"/>
        <v>1438</v>
      </c>
      <c r="I26" s="39" t="str">
        <f t="shared" si="6"/>
        <v>36.1 (33 - 39.1)</v>
      </c>
      <c r="J26" s="40">
        <f t="shared" si="7"/>
        <v>948</v>
      </c>
      <c r="K26" s="39" t="str">
        <f t="shared" si="8"/>
        <v>52.1 (47.6 - 56.6)</v>
      </c>
      <c r="L26" s="40">
        <f t="shared" si="9"/>
        <v>477</v>
      </c>
      <c r="M26" s="40" t="str">
        <f t="shared" si="10"/>
        <v>21.6 (20.7 - 22.5)</v>
      </c>
      <c r="N26" s="41">
        <f t="shared" si="11"/>
        <v>8522</v>
      </c>
      <c r="O26" s="42">
        <f t="shared" si="17"/>
        <v>5.6140322431205414</v>
      </c>
      <c r="P26" s="36"/>
      <c r="R26" s="21" t="s">
        <v>39</v>
      </c>
      <c r="S26" s="37">
        <f t="shared" si="12"/>
        <v>9.2859785423603403E-2</v>
      </c>
      <c r="T26" s="37">
        <f t="shared" si="13"/>
        <v>0.2028409090909091</v>
      </c>
      <c r="U26" s="37">
        <f t="shared" si="14"/>
        <v>0.26827371695178848</v>
      </c>
      <c r="V26" s="37">
        <f t="shared" si="15"/>
        <v>0.36092715231788081</v>
      </c>
      <c r="W26" s="37">
        <f t="shared" si="16"/>
        <v>0.52131782945736438</v>
      </c>
      <c r="X26" s="37">
        <f t="shared" si="18"/>
        <v>0.21589958158995817</v>
      </c>
      <c r="Y26" s="37"/>
      <c r="AA26" s="21" t="s">
        <v>39</v>
      </c>
      <c r="AB26" s="20">
        <v>2452</v>
      </c>
      <c r="AC26" s="20">
        <v>251</v>
      </c>
      <c r="AD26" s="20">
        <v>1403</v>
      </c>
      <c r="AE26" s="20">
        <v>357</v>
      </c>
      <c r="AF26" s="20">
        <v>941</v>
      </c>
      <c r="AG26" s="20">
        <v>345</v>
      </c>
      <c r="AH26" s="20">
        <v>579</v>
      </c>
      <c r="AI26" s="20">
        <v>327</v>
      </c>
      <c r="AJ26" s="20">
        <v>247</v>
      </c>
      <c r="AK26" s="20">
        <v>269</v>
      </c>
      <c r="AM26" s="20" t="s">
        <v>39</v>
      </c>
      <c r="AN26" s="20">
        <v>5622</v>
      </c>
      <c r="AO26" s="20">
        <v>1548</v>
      </c>
      <c r="AT26" s="21" t="s">
        <v>39</v>
      </c>
      <c r="AU26" s="20">
        <v>3209</v>
      </c>
      <c r="AV26" s="20">
        <v>305</v>
      </c>
      <c r="AW26" s="20">
        <v>1749</v>
      </c>
      <c r="AX26" s="20">
        <v>396</v>
      </c>
      <c r="AY26" s="20">
        <v>1061</v>
      </c>
      <c r="AZ26" s="20">
        <v>377</v>
      </c>
      <c r="BA26" s="20">
        <v>600</v>
      </c>
      <c r="BB26" s="20">
        <v>348</v>
      </c>
      <c r="BC26" s="20">
        <v>234</v>
      </c>
      <c r="BD26" s="20">
        <v>243</v>
      </c>
      <c r="BF26" s="20" t="s">
        <v>39</v>
      </c>
      <c r="BG26" s="20">
        <v>6853</v>
      </c>
      <c r="BH26" s="20">
        <v>1669</v>
      </c>
    </row>
    <row r="27" spans="1:60" s="20" customFormat="1" x14ac:dyDescent="0.25">
      <c r="A27" s="22" t="s">
        <v>19</v>
      </c>
      <c r="B27" s="38" t="s">
        <v>40</v>
      </c>
      <c r="C27" s="39" t="str">
        <f t="shared" si="0"/>
        <v>9.2 (3.5 - 15)</v>
      </c>
      <c r="D27" s="40">
        <f t="shared" si="1"/>
        <v>98</v>
      </c>
      <c r="E27" s="39" t="str">
        <f t="shared" si="2"/>
        <v>19.5 (15.6 - 23.4)</v>
      </c>
      <c r="F27" s="40">
        <f t="shared" si="3"/>
        <v>394</v>
      </c>
      <c r="G27" s="39" t="str">
        <f t="shared" si="4"/>
        <v>27.1 (23.9 - 30.3)</v>
      </c>
      <c r="H27" s="40">
        <f t="shared" si="5"/>
        <v>746</v>
      </c>
      <c r="I27" s="39" t="str">
        <f t="shared" si="6"/>
        <v>33 (30.5 - 35.5)</v>
      </c>
      <c r="J27" s="40">
        <f t="shared" si="7"/>
        <v>1347</v>
      </c>
      <c r="K27" s="39" t="str">
        <f t="shared" si="8"/>
        <v>46.5 (44.7 - 48.2)</v>
      </c>
      <c r="L27" s="40">
        <f t="shared" si="9"/>
        <v>3031</v>
      </c>
      <c r="M27" s="40" t="str">
        <f t="shared" si="10"/>
        <v>38.5 (37.3 - 39.8)</v>
      </c>
      <c r="N27" s="41">
        <f t="shared" si="11"/>
        <v>5616</v>
      </c>
      <c r="O27" s="42">
        <f t="shared" si="17"/>
        <v>5.0323196709269862</v>
      </c>
      <c r="P27" s="36"/>
      <c r="R27" s="21" t="s">
        <v>40</v>
      </c>
      <c r="S27" s="37">
        <f t="shared" si="12"/>
        <v>9.2307692307692313E-2</v>
      </c>
      <c r="T27" s="37">
        <f t="shared" si="13"/>
        <v>0.1953125</v>
      </c>
      <c r="U27" s="37">
        <f t="shared" si="14"/>
        <v>0.27091633466135456</v>
      </c>
      <c r="V27" s="37">
        <f t="shared" si="15"/>
        <v>0.32992849846782429</v>
      </c>
      <c r="W27" s="37">
        <f t="shared" si="16"/>
        <v>0.46452181577787571</v>
      </c>
      <c r="X27" s="37">
        <f t="shared" si="18"/>
        <v>0.38531434184675833</v>
      </c>
      <c r="Y27" s="37"/>
      <c r="AA27" s="21" t="s">
        <v>40</v>
      </c>
      <c r="AB27" s="20">
        <v>59</v>
      </c>
      <c r="AC27" s="20">
        <v>6</v>
      </c>
      <c r="AD27" s="20">
        <v>206</v>
      </c>
      <c r="AE27" s="20">
        <v>50</v>
      </c>
      <c r="AF27" s="20">
        <v>366</v>
      </c>
      <c r="AG27" s="20">
        <v>136</v>
      </c>
      <c r="AH27" s="20">
        <v>656</v>
      </c>
      <c r="AI27" s="20">
        <v>323</v>
      </c>
      <c r="AJ27" s="20">
        <v>1215</v>
      </c>
      <c r="AK27" s="20">
        <v>1054</v>
      </c>
      <c r="AM27" s="20" t="s">
        <v>40</v>
      </c>
      <c r="AN27" s="20">
        <v>2503</v>
      </c>
      <c r="AO27" s="20">
        <v>1569</v>
      </c>
      <c r="AT27" s="21" t="s">
        <v>40</v>
      </c>
      <c r="AU27" s="20">
        <v>87</v>
      </c>
      <c r="AV27" s="20">
        <v>11</v>
      </c>
      <c r="AW27" s="20">
        <v>320</v>
      </c>
      <c r="AX27" s="20">
        <v>74</v>
      </c>
      <c r="AY27" s="20">
        <v>552</v>
      </c>
      <c r="AZ27" s="20">
        <v>194</v>
      </c>
      <c r="BA27" s="20">
        <v>901</v>
      </c>
      <c r="BB27" s="20">
        <v>446</v>
      </c>
      <c r="BC27" s="20">
        <v>1652</v>
      </c>
      <c r="BD27" s="20">
        <v>1379</v>
      </c>
      <c r="BF27" s="20" t="s">
        <v>40</v>
      </c>
      <c r="BG27" s="20">
        <v>3512</v>
      </c>
      <c r="BH27" s="20">
        <v>2104</v>
      </c>
    </row>
    <row r="28" spans="1:60" s="20" customFormat="1" x14ac:dyDescent="0.25">
      <c r="A28" s="22" t="s">
        <v>19</v>
      </c>
      <c r="B28" s="38" t="s">
        <v>41</v>
      </c>
      <c r="C28" s="39" t="str">
        <f t="shared" si="0"/>
        <v>3.7 (3 - 4.4)</v>
      </c>
      <c r="D28" s="40">
        <f t="shared" si="1"/>
        <v>2603</v>
      </c>
      <c r="E28" s="39" t="str">
        <f t="shared" si="2"/>
        <v>5.6 (4.9 - 6.4)</v>
      </c>
      <c r="F28" s="40">
        <f t="shared" si="3"/>
        <v>3444</v>
      </c>
      <c r="G28" s="39" t="str">
        <f t="shared" si="4"/>
        <v>8.7 (7.7 - 9.6)</v>
      </c>
      <c r="H28" s="40">
        <f t="shared" si="5"/>
        <v>3293</v>
      </c>
      <c r="I28" s="39" t="str">
        <f t="shared" si="6"/>
        <v>12.1 (11 - 13.3)</v>
      </c>
      <c r="J28" s="40">
        <f t="shared" si="7"/>
        <v>2971</v>
      </c>
      <c r="K28" s="39" t="str">
        <f t="shared" si="8"/>
        <v>21.6 (20 - 23.3)</v>
      </c>
      <c r="L28" s="40">
        <f t="shared" si="9"/>
        <v>2332</v>
      </c>
      <c r="M28" s="40" t="str">
        <f t="shared" si="10"/>
        <v>10.4 (9.9 - 10.9)</v>
      </c>
      <c r="N28" s="41">
        <f t="shared" si="11"/>
        <v>14643</v>
      </c>
      <c r="O28" s="42">
        <f t="shared" si="17"/>
        <v>5.8845575456321875</v>
      </c>
      <c r="R28" s="21" t="s">
        <v>41</v>
      </c>
      <c r="S28" s="37">
        <f t="shared" si="12"/>
        <v>3.6751361161524498E-2</v>
      </c>
      <c r="T28" s="37">
        <f t="shared" si="13"/>
        <v>5.6240601503759396E-2</v>
      </c>
      <c r="U28" s="37">
        <f t="shared" si="14"/>
        <v>8.6595492289442466E-2</v>
      </c>
      <c r="V28" s="37">
        <f t="shared" si="15"/>
        <v>0.12143514259429623</v>
      </c>
      <c r="W28" s="37">
        <f t="shared" si="16"/>
        <v>0.2162654996353027</v>
      </c>
      <c r="X28" s="37">
        <f t="shared" si="18"/>
        <v>0.10387170368382205</v>
      </c>
      <c r="Y28" s="37"/>
      <c r="AA28" s="21" t="s">
        <v>41</v>
      </c>
      <c r="AB28" s="20">
        <v>2123</v>
      </c>
      <c r="AC28" s="20">
        <v>81</v>
      </c>
      <c r="AD28" s="20">
        <v>3138</v>
      </c>
      <c r="AE28" s="20">
        <v>187</v>
      </c>
      <c r="AF28" s="20">
        <v>3080</v>
      </c>
      <c r="AG28" s="20">
        <v>292</v>
      </c>
      <c r="AH28" s="20">
        <v>2865</v>
      </c>
      <c r="AI28" s="20">
        <v>396</v>
      </c>
      <c r="AJ28" s="20">
        <v>2149</v>
      </c>
      <c r="AK28" s="20">
        <v>593</v>
      </c>
      <c r="AM28" s="20" t="s">
        <v>41</v>
      </c>
      <c r="AN28" s="20">
        <v>13355</v>
      </c>
      <c r="AO28" s="20">
        <v>1548</v>
      </c>
      <c r="AT28" s="21" t="s">
        <v>41</v>
      </c>
      <c r="AU28" s="20">
        <v>2507</v>
      </c>
      <c r="AV28" s="20">
        <v>96</v>
      </c>
      <c r="AW28" s="20">
        <v>3264</v>
      </c>
      <c r="AX28" s="20">
        <v>180</v>
      </c>
      <c r="AY28" s="20">
        <v>3009</v>
      </c>
      <c r="AZ28" s="20">
        <v>284</v>
      </c>
      <c r="BA28" s="20">
        <v>2627</v>
      </c>
      <c r="BB28" s="20">
        <v>344</v>
      </c>
      <c r="BC28" s="20">
        <v>1841</v>
      </c>
      <c r="BD28" s="20">
        <v>491</v>
      </c>
      <c r="BF28" s="20" t="s">
        <v>41</v>
      </c>
      <c r="BG28" s="20">
        <v>13248</v>
      </c>
      <c r="BH28" s="20">
        <v>1395</v>
      </c>
    </row>
    <row r="29" spans="1:60" s="20" customFormat="1" x14ac:dyDescent="0.25">
      <c r="A29" s="22" t="s">
        <v>19</v>
      </c>
      <c r="B29" s="38" t="s">
        <v>42</v>
      </c>
      <c r="C29" s="39" t="str">
        <f t="shared" si="0"/>
        <v>0 (0 - 0)</v>
      </c>
      <c r="D29" s="40">
        <f t="shared" si="1"/>
        <v>39</v>
      </c>
      <c r="E29" s="39" t="str">
        <f t="shared" si="2"/>
        <v>25 (18.4 - 31.6)</v>
      </c>
      <c r="F29" s="40">
        <f t="shared" si="3"/>
        <v>166</v>
      </c>
      <c r="G29" s="39" t="str">
        <f t="shared" si="4"/>
        <v>31.8 (26.1 - 37.5)</v>
      </c>
      <c r="H29" s="40">
        <f t="shared" si="5"/>
        <v>256</v>
      </c>
      <c r="I29" s="39" t="str">
        <f t="shared" si="6"/>
        <v>36.8 (28.6 - 45.1)</v>
      </c>
      <c r="J29" s="40">
        <f t="shared" si="7"/>
        <v>130</v>
      </c>
      <c r="K29" s="39" t="str">
        <f t="shared" si="8"/>
        <v>60 (42.2 - 77.8)</v>
      </c>
      <c r="L29" s="40">
        <f t="shared" si="9"/>
        <v>29</v>
      </c>
      <c r="M29" s="40" t="str">
        <f t="shared" si="10"/>
        <v>32.8 (29.1 - 36.5)</v>
      </c>
      <c r="N29" s="41">
        <f t="shared" si="11"/>
        <v>620</v>
      </c>
      <c r="O29" s="42">
        <v>0</v>
      </c>
      <c r="R29" s="21" t="s">
        <v>42</v>
      </c>
      <c r="S29" s="37">
        <f t="shared" si="12"/>
        <v>0</v>
      </c>
      <c r="T29" s="37">
        <f t="shared" si="13"/>
        <v>0.25</v>
      </c>
      <c r="U29" s="37">
        <f t="shared" si="14"/>
        <v>0.31818181818181818</v>
      </c>
      <c r="V29" s="37">
        <f t="shared" si="15"/>
        <v>0.36842105263157893</v>
      </c>
      <c r="W29" s="37">
        <f t="shared" si="16"/>
        <v>0.6</v>
      </c>
      <c r="X29" s="37">
        <f t="shared" si="18"/>
        <v>0.32786885245901637</v>
      </c>
      <c r="Y29" s="37"/>
      <c r="AA29" s="21" t="s">
        <v>42</v>
      </c>
      <c r="AB29" s="20">
        <v>2</v>
      </c>
      <c r="AC29" s="20">
        <v>0</v>
      </c>
      <c r="AD29" s="20">
        <v>9</v>
      </c>
      <c r="AE29" s="20">
        <v>3</v>
      </c>
      <c r="AF29" s="20">
        <v>15</v>
      </c>
      <c r="AG29" s="20">
        <v>7</v>
      </c>
      <c r="AH29" s="20">
        <v>12</v>
      </c>
      <c r="AI29" s="20">
        <v>7</v>
      </c>
      <c r="AJ29" s="20">
        <v>2</v>
      </c>
      <c r="AK29" s="20">
        <v>3</v>
      </c>
      <c r="AM29" s="20" t="s">
        <v>42</v>
      </c>
      <c r="AN29" s="20">
        <v>41</v>
      </c>
      <c r="AO29" s="20">
        <v>20</v>
      </c>
      <c r="AT29" s="21" t="s">
        <v>42</v>
      </c>
      <c r="AU29" s="20">
        <v>33</v>
      </c>
      <c r="AV29" s="20">
        <v>6</v>
      </c>
      <c r="AW29" s="20">
        <v>124</v>
      </c>
      <c r="AX29" s="20">
        <v>42</v>
      </c>
      <c r="AY29" s="20">
        <v>182</v>
      </c>
      <c r="AZ29" s="20">
        <v>74</v>
      </c>
      <c r="BA29" s="20">
        <v>78</v>
      </c>
      <c r="BB29" s="20">
        <v>52</v>
      </c>
      <c r="BC29" s="20">
        <v>14</v>
      </c>
      <c r="BD29" s="20">
        <v>15</v>
      </c>
      <c r="BF29" s="20" t="s">
        <v>42</v>
      </c>
      <c r="BG29" s="20">
        <v>431</v>
      </c>
      <c r="BH29" s="20">
        <v>189</v>
      </c>
    </row>
    <row r="30" spans="1:60" s="20" customFormat="1" x14ac:dyDescent="0.25">
      <c r="A30" s="22" t="s">
        <v>19</v>
      </c>
      <c r="B30" s="38" t="s">
        <v>43</v>
      </c>
      <c r="C30" s="39" t="str">
        <f t="shared" si="0"/>
        <v>32.1 (25.9 - 38.4)</v>
      </c>
      <c r="D30" s="40">
        <f t="shared" si="1"/>
        <v>214</v>
      </c>
      <c r="E30" s="39" t="str">
        <f t="shared" si="2"/>
        <v>35.9 (32.9 - 39)</v>
      </c>
      <c r="F30" s="40">
        <f t="shared" si="3"/>
        <v>942</v>
      </c>
      <c r="G30" s="39" t="str">
        <f t="shared" si="4"/>
        <v>42.3 (40.1 - 44.5)</v>
      </c>
      <c r="H30" s="40">
        <f t="shared" si="5"/>
        <v>1985</v>
      </c>
      <c r="I30" s="39" t="str">
        <f t="shared" si="6"/>
        <v>47.8 (45.7 - 50)</v>
      </c>
      <c r="J30" s="40">
        <f t="shared" si="7"/>
        <v>2090</v>
      </c>
      <c r="K30" s="39" t="str">
        <f t="shared" si="8"/>
        <v>50.7 (47.9 - 53.4)</v>
      </c>
      <c r="L30" s="40">
        <f t="shared" si="9"/>
        <v>1267</v>
      </c>
      <c r="M30" s="40" t="str">
        <f t="shared" si="10"/>
        <v>44.9 (43.7 - 46.1)</v>
      </c>
      <c r="N30" s="41">
        <f t="shared" si="11"/>
        <v>6498</v>
      </c>
      <c r="O30" s="42">
        <f t="shared" si="17"/>
        <v>1.5777878178009612</v>
      </c>
      <c r="R30" s="21" t="s">
        <v>43</v>
      </c>
      <c r="S30" s="37">
        <f t="shared" si="12"/>
        <v>0.32119205298013243</v>
      </c>
      <c r="T30" s="37">
        <f t="shared" si="13"/>
        <v>0.3592727272727273</v>
      </c>
      <c r="U30" s="37">
        <f t="shared" si="14"/>
        <v>0.42284247674045555</v>
      </c>
      <c r="V30" s="37">
        <f t="shared" si="15"/>
        <v>0.47834757834757835</v>
      </c>
      <c r="W30" s="37">
        <f t="shared" si="16"/>
        <v>0.50677290836653388</v>
      </c>
      <c r="X30" s="37">
        <f t="shared" si="18"/>
        <v>0.44936650328308519</v>
      </c>
      <c r="Y30" s="37"/>
      <c r="AA30" s="21" t="s">
        <v>43</v>
      </c>
      <c r="AB30" s="20">
        <v>205</v>
      </c>
      <c r="AC30" s="20">
        <v>97</v>
      </c>
      <c r="AD30" s="20">
        <v>881</v>
      </c>
      <c r="AE30" s="20">
        <v>494</v>
      </c>
      <c r="AF30" s="20">
        <v>1799</v>
      </c>
      <c r="AG30" s="20">
        <v>1318</v>
      </c>
      <c r="AH30" s="20">
        <v>1831</v>
      </c>
      <c r="AI30" s="20">
        <v>1679</v>
      </c>
      <c r="AJ30" s="20">
        <v>1238</v>
      </c>
      <c r="AK30" s="20">
        <v>1272</v>
      </c>
      <c r="AM30" s="20" t="s">
        <v>43</v>
      </c>
      <c r="AN30" s="20">
        <v>5954</v>
      </c>
      <c r="AO30" s="20">
        <v>4859</v>
      </c>
      <c r="AT30" s="21" t="s">
        <v>43</v>
      </c>
      <c r="AU30" s="20">
        <v>140</v>
      </c>
      <c r="AV30" s="20">
        <v>74</v>
      </c>
      <c r="AW30" s="20">
        <v>579</v>
      </c>
      <c r="AX30" s="20">
        <v>363</v>
      </c>
      <c r="AY30" s="20">
        <v>1128</v>
      </c>
      <c r="AZ30" s="20">
        <v>857</v>
      </c>
      <c r="BA30" s="20">
        <v>1075</v>
      </c>
      <c r="BB30" s="20">
        <v>1015</v>
      </c>
      <c r="BC30" s="20">
        <v>594</v>
      </c>
      <c r="BD30" s="20">
        <v>673</v>
      </c>
      <c r="BF30" s="20" t="s">
        <v>43</v>
      </c>
      <c r="BG30" s="20">
        <v>3516</v>
      </c>
      <c r="BH30" s="20">
        <v>2982</v>
      </c>
    </row>
    <row r="31" spans="1:60" s="20" customFormat="1" x14ac:dyDescent="0.25">
      <c r="A31" s="22" t="s">
        <v>19</v>
      </c>
      <c r="B31" s="44" t="s">
        <v>44</v>
      </c>
      <c r="C31" s="39" t="str">
        <f t="shared" si="0"/>
        <v>36 (31.3 - 40.7)</v>
      </c>
      <c r="D31" s="40">
        <f t="shared" si="1"/>
        <v>398</v>
      </c>
      <c r="E31" s="39" t="str">
        <f t="shared" si="2"/>
        <v>46.9 (44.3 - 49.6)</v>
      </c>
      <c r="F31" s="40">
        <f t="shared" si="3"/>
        <v>1375</v>
      </c>
      <c r="G31" s="39" t="str">
        <f t="shared" si="4"/>
        <v>57.7 (55.7 - 59.7)</v>
      </c>
      <c r="H31" s="40">
        <f t="shared" si="5"/>
        <v>2337</v>
      </c>
      <c r="I31" s="39" t="str">
        <f t="shared" si="6"/>
        <v>65.3 (63.3 - 67.3)</v>
      </c>
      <c r="J31" s="40">
        <f t="shared" si="7"/>
        <v>2127</v>
      </c>
      <c r="K31" s="39" t="str">
        <f t="shared" si="8"/>
        <v>73.6 (71 - 76.2)</v>
      </c>
      <c r="L31" s="40">
        <f t="shared" si="9"/>
        <v>1081</v>
      </c>
      <c r="M31" s="40" t="str">
        <f t="shared" si="10"/>
        <v>60.7 (59.6 - 61.8)</v>
      </c>
      <c r="N31" s="41">
        <f t="shared" si="11"/>
        <v>7318</v>
      </c>
      <c r="O31" s="43">
        <f t="shared" si="17"/>
        <v>2.0440251572327042</v>
      </c>
      <c r="R31" s="21" t="s">
        <v>44</v>
      </c>
      <c r="S31" s="37">
        <f t="shared" si="12"/>
        <v>0.36</v>
      </c>
      <c r="T31" s="37">
        <f t="shared" si="13"/>
        <v>0.46928746928746928</v>
      </c>
      <c r="U31" s="37">
        <f t="shared" si="14"/>
        <v>0.57689724647414375</v>
      </c>
      <c r="V31" s="37">
        <f t="shared" si="15"/>
        <v>0.65299260255548086</v>
      </c>
      <c r="W31" s="37">
        <f t="shared" si="16"/>
        <v>0.73584905660377353</v>
      </c>
      <c r="X31" s="37">
        <f t="shared" si="18"/>
        <v>0.60698264092061638</v>
      </c>
      <c r="Y31" s="37"/>
      <c r="AA31" s="21" t="s">
        <v>44</v>
      </c>
      <c r="AB31" s="20">
        <v>144</v>
      </c>
      <c r="AC31" s="20">
        <v>81</v>
      </c>
      <c r="AD31" s="20">
        <v>432</v>
      </c>
      <c r="AE31" s="20">
        <v>382</v>
      </c>
      <c r="AF31" s="20">
        <v>630</v>
      </c>
      <c r="AG31" s="20">
        <v>859</v>
      </c>
      <c r="AH31" s="20">
        <v>516</v>
      </c>
      <c r="AI31" s="20">
        <v>971</v>
      </c>
      <c r="AJ31" s="20">
        <v>294</v>
      </c>
      <c r="AK31" s="20">
        <v>819</v>
      </c>
      <c r="AM31" s="20" t="s">
        <v>44</v>
      </c>
      <c r="AN31" s="20">
        <v>2015</v>
      </c>
      <c r="AO31" s="20">
        <v>3112</v>
      </c>
      <c r="AT31" s="21" t="s">
        <v>44</v>
      </c>
      <c r="AU31" s="20">
        <v>264</v>
      </c>
      <c r="AV31" s="20">
        <v>134</v>
      </c>
      <c r="AW31" s="20">
        <v>721</v>
      </c>
      <c r="AX31" s="20">
        <v>654</v>
      </c>
      <c r="AY31" s="20">
        <v>955</v>
      </c>
      <c r="AZ31" s="20">
        <v>1382</v>
      </c>
      <c r="BA31" s="20">
        <v>698</v>
      </c>
      <c r="BB31" s="20">
        <v>1429</v>
      </c>
      <c r="BC31" s="20">
        <v>279</v>
      </c>
      <c r="BD31" s="20">
        <v>802</v>
      </c>
      <c r="BF31" s="20" t="s">
        <v>44</v>
      </c>
      <c r="BG31" s="20">
        <v>2917</v>
      </c>
      <c r="BH31" s="20">
        <v>4401</v>
      </c>
    </row>
    <row r="32" spans="1:60" s="20" customFormat="1" x14ac:dyDescent="0.25">
      <c r="A32" s="22" t="s">
        <v>19</v>
      </c>
      <c r="B32" s="38" t="s">
        <v>45</v>
      </c>
      <c r="C32" s="39" t="str">
        <f t="shared" si="0"/>
        <v>9.2 (7.3 - 11.2)</v>
      </c>
      <c r="D32" s="40">
        <f t="shared" si="1"/>
        <v>835</v>
      </c>
      <c r="E32" s="39" t="str">
        <f t="shared" si="2"/>
        <v>22.5 (19.3 - 25.7)</v>
      </c>
      <c r="F32" s="40">
        <f t="shared" si="3"/>
        <v>665</v>
      </c>
      <c r="G32" s="39" t="str">
        <f t="shared" si="4"/>
        <v>37.8 (33 - 42.5)</v>
      </c>
      <c r="H32" s="40">
        <f t="shared" si="5"/>
        <v>401</v>
      </c>
      <c r="I32" s="39" t="str">
        <f t="shared" si="6"/>
        <v>60.3 (52.6 - 68.1)</v>
      </c>
      <c r="J32" s="40">
        <f t="shared" si="7"/>
        <v>153</v>
      </c>
      <c r="K32" s="39" t="str">
        <f t="shared" si="8"/>
        <v>55.6 (33.8 - 77.3)</v>
      </c>
      <c r="L32" s="40">
        <f t="shared" si="9"/>
        <v>20</v>
      </c>
      <c r="M32" s="40" t="str">
        <f t="shared" si="10"/>
        <v>25.1 (23.2 - 26.9)</v>
      </c>
      <c r="N32" s="41">
        <f t="shared" si="11"/>
        <v>2074</v>
      </c>
      <c r="O32" s="43">
        <f t="shared" si="17"/>
        <v>6.0277777777777777</v>
      </c>
      <c r="R32" s="21" t="s">
        <v>45</v>
      </c>
      <c r="S32" s="37">
        <f t="shared" si="12"/>
        <v>9.2165898617511524E-2</v>
      </c>
      <c r="T32" s="37">
        <f t="shared" si="13"/>
        <v>0.22513089005235601</v>
      </c>
      <c r="U32" s="37">
        <f t="shared" si="14"/>
        <v>0.37795275590551181</v>
      </c>
      <c r="V32" s="37">
        <f t="shared" si="15"/>
        <v>0.60344827586206895</v>
      </c>
      <c r="W32" s="37">
        <f t="shared" si="16"/>
        <v>0.55555555555555558</v>
      </c>
      <c r="X32" s="37">
        <f t="shared" si="18"/>
        <v>0.25083056478405313</v>
      </c>
      <c r="Y32" s="37"/>
      <c r="AA32" s="21" t="s">
        <v>45</v>
      </c>
      <c r="AB32" s="20">
        <v>197</v>
      </c>
      <c r="AC32" s="20">
        <v>20</v>
      </c>
      <c r="AD32" s="20">
        <v>148</v>
      </c>
      <c r="AE32" s="20">
        <v>43</v>
      </c>
      <c r="AF32" s="20">
        <v>79</v>
      </c>
      <c r="AG32" s="20">
        <v>48</v>
      </c>
      <c r="AH32" s="20">
        <v>23</v>
      </c>
      <c r="AI32" s="20">
        <v>35</v>
      </c>
      <c r="AJ32" s="20">
        <v>4</v>
      </c>
      <c r="AK32" s="20">
        <v>5</v>
      </c>
      <c r="AM32" s="20" t="s">
        <v>45</v>
      </c>
      <c r="AN32" s="20">
        <v>451</v>
      </c>
      <c r="AO32" s="20">
        <v>151</v>
      </c>
      <c r="AT32" s="21" t="s">
        <v>45</v>
      </c>
      <c r="AU32" s="20">
        <v>769</v>
      </c>
      <c r="AV32" s="20">
        <v>66</v>
      </c>
      <c r="AW32" s="20">
        <v>529</v>
      </c>
      <c r="AX32" s="20">
        <v>136</v>
      </c>
      <c r="AY32" s="20">
        <v>264</v>
      </c>
      <c r="AZ32" s="20">
        <v>137</v>
      </c>
      <c r="BA32" s="20">
        <v>75</v>
      </c>
      <c r="BB32" s="20">
        <v>78</v>
      </c>
      <c r="BC32" s="20">
        <v>8</v>
      </c>
      <c r="BD32" s="20">
        <v>12</v>
      </c>
      <c r="BF32" s="20" t="s">
        <v>45</v>
      </c>
      <c r="BG32" s="20">
        <v>1645</v>
      </c>
      <c r="BH32" s="20">
        <v>429</v>
      </c>
    </row>
    <row r="33" spans="1:60" s="20" customFormat="1" x14ac:dyDescent="0.25">
      <c r="A33" s="22" t="s">
        <v>19</v>
      </c>
      <c r="B33" s="38" t="s">
        <v>46</v>
      </c>
      <c r="C33" s="39" t="s">
        <v>47</v>
      </c>
      <c r="D33" s="40">
        <f t="shared" si="1"/>
        <v>10049</v>
      </c>
      <c r="E33" s="39" t="s">
        <v>47</v>
      </c>
      <c r="F33" s="40">
        <f t="shared" si="3"/>
        <v>9444</v>
      </c>
      <c r="G33" s="39" t="str">
        <f t="shared" si="4"/>
        <v>12.1 (11.3 - 12.8)</v>
      </c>
      <c r="H33" s="40">
        <f t="shared" si="5"/>
        <v>6561</v>
      </c>
      <c r="I33" s="39" t="str">
        <f t="shared" si="6"/>
        <v>20.4 (19.3 - 21.5)</v>
      </c>
      <c r="J33" s="40">
        <f t="shared" si="7"/>
        <v>5208</v>
      </c>
      <c r="K33" s="39" t="str">
        <f t="shared" si="8"/>
        <v>31.4 (30.1 - 32.8)</v>
      </c>
      <c r="L33" s="40">
        <f t="shared" si="9"/>
        <v>4504</v>
      </c>
      <c r="M33" s="40" t="str">
        <f t="shared" si="10"/>
        <v>13.7 (13.3 - 14)</v>
      </c>
      <c r="N33" s="41">
        <f t="shared" si="11"/>
        <v>35766</v>
      </c>
      <c r="O33" s="43">
        <f t="shared" si="17"/>
        <v>6.2347048149367108</v>
      </c>
      <c r="R33" s="21" t="s">
        <v>46</v>
      </c>
      <c r="S33" s="37">
        <f t="shared" si="12"/>
        <v>5.0424322320177968E-2</v>
      </c>
      <c r="T33" s="37">
        <f t="shared" si="13"/>
        <v>9.5757681564245814E-2</v>
      </c>
      <c r="U33" s="37">
        <f t="shared" si="14"/>
        <v>0.12058034625701049</v>
      </c>
      <c r="V33" s="37">
        <f t="shared" si="15"/>
        <v>0.20424440962825807</v>
      </c>
      <c r="W33" s="37">
        <f t="shared" si="16"/>
        <v>0.31438076515953423</v>
      </c>
      <c r="X33" s="37">
        <f t="shared" si="18"/>
        <v>0.13671883598582404</v>
      </c>
      <c r="Y33" s="37"/>
      <c r="AA33" s="21" t="s">
        <v>46</v>
      </c>
      <c r="AB33" s="20">
        <v>11525</v>
      </c>
      <c r="AC33" s="20">
        <v>612</v>
      </c>
      <c r="AD33" s="20">
        <v>10359</v>
      </c>
      <c r="AE33" s="20">
        <v>1097</v>
      </c>
      <c r="AF33" s="20">
        <v>7213</v>
      </c>
      <c r="AG33" s="20">
        <v>989</v>
      </c>
      <c r="AH33" s="20">
        <v>5587</v>
      </c>
      <c r="AI33" s="20">
        <v>1434</v>
      </c>
      <c r="AJ33" s="20">
        <v>4534</v>
      </c>
      <c r="AK33" s="20">
        <v>2079</v>
      </c>
      <c r="AM33" s="20" t="s">
        <v>46</v>
      </c>
      <c r="AN33" s="20">
        <v>39218</v>
      </c>
      <c r="AO33" s="20">
        <v>6211</v>
      </c>
      <c r="AT33" s="21" t="s">
        <v>46</v>
      </c>
      <c r="AU33" s="20">
        <v>9561</v>
      </c>
      <c r="AV33" s="20">
        <v>488</v>
      </c>
      <c r="AW33" s="20">
        <v>8597</v>
      </c>
      <c r="AX33" s="20">
        <v>847</v>
      </c>
      <c r="AY33" s="20">
        <v>5804</v>
      </c>
      <c r="AZ33" s="20">
        <v>757</v>
      </c>
      <c r="BA33" s="20">
        <v>4224</v>
      </c>
      <c r="BB33" s="20">
        <v>984</v>
      </c>
      <c r="BC33" s="20">
        <v>3178</v>
      </c>
      <c r="BD33" s="20">
        <v>1326</v>
      </c>
      <c r="BF33" s="20" t="s">
        <v>46</v>
      </c>
      <c r="BG33" s="20">
        <v>31364</v>
      </c>
      <c r="BH33" s="20">
        <v>4402</v>
      </c>
    </row>
    <row r="34" spans="1:60" s="20" customFormat="1" x14ac:dyDescent="0.25">
      <c r="A34" s="22" t="s">
        <v>19</v>
      </c>
      <c r="B34" s="44" t="s">
        <v>48</v>
      </c>
      <c r="C34" s="39" t="str">
        <f t="shared" ref="C34:C43" si="19">ROUND(S34*100,1)&amp;" ("&amp;ROUND((S34-_xlfn.NORM.S.INV(0.975)*SQRT(S34*(1-S34)/D34))*100,1)&amp;" - "&amp;ROUND((S34+_xlfn.NORM.S.INV(0.975)*SQRT(S34*(1-S34)/D34))*100,1)&amp;")"</f>
        <v>6.1 (3.4 - 8.9)</v>
      </c>
      <c r="D34" s="40">
        <f t="shared" si="1"/>
        <v>285</v>
      </c>
      <c r="E34" s="39" t="str">
        <f t="shared" ref="E34:E43" si="20">ROUND(T34*100,1)&amp;" ("&amp;ROUND((T34-_xlfn.NORM.S.INV(0.975)*SQRT(T34*(1-T34)/F34))*100,1)&amp;" - "&amp;ROUND((T34+_xlfn.NORM.S.INV(0.975)*SQRT(T34*(1-T34)/F34))*100,1)&amp;")"</f>
        <v>11.2 (9.2 - 13.2)</v>
      </c>
      <c r="F34" s="40">
        <f t="shared" si="3"/>
        <v>933</v>
      </c>
      <c r="G34" s="39" t="str">
        <f t="shared" si="4"/>
        <v>13 (11 - 15.1)</v>
      </c>
      <c r="H34" s="40">
        <f t="shared" si="5"/>
        <v>1028</v>
      </c>
      <c r="I34" s="39" t="str">
        <f t="shared" si="6"/>
        <v>23 (20 - 26)</v>
      </c>
      <c r="J34" s="40">
        <f t="shared" si="7"/>
        <v>760</v>
      </c>
      <c r="K34" s="39" t="str">
        <f t="shared" si="8"/>
        <v>32.3 (29 - 35.6)</v>
      </c>
      <c r="L34" s="40">
        <f t="shared" si="9"/>
        <v>778</v>
      </c>
      <c r="M34" s="40" t="str">
        <f t="shared" si="10"/>
        <v>20.4 (19.1 - 21.7)</v>
      </c>
      <c r="N34" s="41">
        <f t="shared" si="11"/>
        <v>3784</v>
      </c>
      <c r="O34" s="42">
        <f t="shared" si="17"/>
        <v>5.2601668404588118</v>
      </c>
      <c r="R34" s="45" t="s">
        <v>48</v>
      </c>
      <c r="S34" s="37">
        <f t="shared" si="12"/>
        <v>6.1403508771929821E-2</v>
      </c>
      <c r="T34" s="37">
        <f t="shared" si="13"/>
        <v>0.11214953271028037</v>
      </c>
      <c r="U34" s="37">
        <f t="shared" si="14"/>
        <v>0.13012048192771083</v>
      </c>
      <c r="V34" s="37">
        <f t="shared" si="15"/>
        <v>0.23023255813953489</v>
      </c>
      <c r="W34" s="37">
        <f t="shared" si="16"/>
        <v>0.32299270072992703</v>
      </c>
      <c r="X34" s="37">
        <f t="shared" si="18"/>
        <v>0.20415982484948003</v>
      </c>
      <c r="Y34" s="37"/>
      <c r="AA34" s="45" t="s">
        <v>48</v>
      </c>
      <c r="AB34" s="20">
        <v>107</v>
      </c>
      <c r="AC34" s="20">
        <v>7</v>
      </c>
      <c r="AD34" s="20">
        <v>285</v>
      </c>
      <c r="AE34" s="20">
        <v>36</v>
      </c>
      <c r="AF34" s="20">
        <v>361</v>
      </c>
      <c r="AG34" s="20">
        <v>54</v>
      </c>
      <c r="AH34" s="20">
        <v>331</v>
      </c>
      <c r="AI34" s="20">
        <v>99</v>
      </c>
      <c r="AJ34" s="20">
        <v>371</v>
      </c>
      <c r="AK34" s="20">
        <v>177</v>
      </c>
      <c r="AM34" s="46" t="s">
        <v>48</v>
      </c>
      <c r="AN34" s="20">
        <v>1454</v>
      </c>
      <c r="AO34" s="20">
        <v>373</v>
      </c>
      <c r="AT34" s="45" t="s">
        <v>48</v>
      </c>
      <c r="AU34" s="20">
        <v>265</v>
      </c>
      <c r="AV34" s="20">
        <v>20</v>
      </c>
      <c r="AW34" s="20">
        <v>848</v>
      </c>
      <c r="AX34" s="20">
        <v>85</v>
      </c>
      <c r="AY34" s="20">
        <v>915</v>
      </c>
      <c r="AZ34" s="20">
        <v>113</v>
      </c>
      <c r="BA34" s="20">
        <v>592</v>
      </c>
      <c r="BB34" s="20">
        <v>168</v>
      </c>
      <c r="BC34" s="20">
        <v>520</v>
      </c>
      <c r="BD34" s="20">
        <v>258</v>
      </c>
      <c r="BF34" s="46" t="s">
        <v>48</v>
      </c>
      <c r="BG34" s="20">
        <v>3140</v>
      </c>
      <c r="BH34" s="20">
        <v>644</v>
      </c>
    </row>
    <row r="35" spans="1:60" s="20" customFormat="1" x14ac:dyDescent="0.25">
      <c r="A35" s="22" t="s">
        <v>19</v>
      </c>
      <c r="B35" s="38" t="s">
        <v>49</v>
      </c>
      <c r="C35" s="39" t="str">
        <f t="shared" si="19"/>
        <v>18.7 (17 - 20.3)</v>
      </c>
      <c r="D35" s="40">
        <f t="shared" si="1"/>
        <v>2191</v>
      </c>
      <c r="E35" s="39" t="str">
        <f t="shared" si="20"/>
        <v>29.7 (27.5 - 32)</v>
      </c>
      <c r="F35" s="40">
        <f t="shared" si="3"/>
        <v>1625</v>
      </c>
      <c r="G35" s="39" t="str">
        <f t="shared" si="4"/>
        <v>41.2 (38.1 - 44.2)</v>
      </c>
      <c r="H35" s="40">
        <f t="shared" si="5"/>
        <v>999</v>
      </c>
      <c r="I35" s="39" t="str">
        <f t="shared" si="6"/>
        <v>54.7 (50.6 - 58.8)</v>
      </c>
      <c r="J35" s="40">
        <f t="shared" si="7"/>
        <v>567</v>
      </c>
      <c r="K35" s="39" t="str">
        <f t="shared" si="8"/>
        <v>73.2 (67.6 - 78.9)</v>
      </c>
      <c r="L35" s="40">
        <f t="shared" si="9"/>
        <v>236</v>
      </c>
      <c r="M35" s="40" t="str">
        <f t="shared" si="10"/>
        <v>32.6 (31.4 - 33.8)</v>
      </c>
      <c r="N35" s="41">
        <f t="shared" si="11"/>
        <v>5618</v>
      </c>
      <c r="O35" s="43">
        <f t="shared" si="17"/>
        <v>3.9213190387679235</v>
      </c>
      <c r="R35" s="21" t="s">
        <v>49</v>
      </c>
      <c r="S35" s="37">
        <f t="shared" si="12"/>
        <v>0.18670831164324136</v>
      </c>
      <c r="T35" s="37">
        <f t="shared" si="13"/>
        <v>0.29748788012340238</v>
      </c>
      <c r="U35" s="37">
        <f t="shared" si="14"/>
        <v>0.41190476190476188</v>
      </c>
      <c r="V35" s="37">
        <f t="shared" si="15"/>
        <v>0.54730121880441096</v>
      </c>
      <c r="W35" s="37">
        <f t="shared" si="16"/>
        <v>0.7321428571428571</v>
      </c>
      <c r="X35" s="37">
        <f t="shared" si="18"/>
        <v>0.32589854703033394</v>
      </c>
      <c r="Y35" s="37"/>
      <c r="AA35" s="21" t="s">
        <v>49</v>
      </c>
      <c r="AB35" s="20">
        <v>4687</v>
      </c>
      <c r="AC35" s="20">
        <v>1076</v>
      </c>
      <c r="AD35" s="20">
        <v>3188</v>
      </c>
      <c r="AE35" s="20">
        <v>1350</v>
      </c>
      <c r="AF35" s="20">
        <v>1729</v>
      </c>
      <c r="AG35" s="20">
        <v>1211</v>
      </c>
      <c r="AH35" s="20">
        <v>780</v>
      </c>
      <c r="AI35" s="20">
        <v>943</v>
      </c>
      <c r="AJ35" s="20">
        <v>195</v>
      </c>
      <c r="AK35" s="20">
        <v>533</v>
      </c>
      <c r="AM35" s="20" t="s">
        <v>49</v>
      </c>
      <c r="AN35" s="20">
        <v>10578</v>
      </c>
      <c r="AO35" s="20">
        <v>5114</v>
      </c>
      <c r="AT35" s="21" t="s">
        <v>49</v>
      </c>
      <c r="AU35" s="20">
        <v>1822</v>
      </c>
      <c r="AV35" s="20">
        <v>369</v>
      </c>
      <c r="AW35" s="20">
        <v>1170</v>
      </c>
      <c r="AX35" s="20">
        <v>455</v>
      </c>
      <c r="AY35" s="20">
        <v>602</v>
      </c>
      <c r="AZ35" s="20">
        <v>397</v>
      </c>
      <c r="BA35" s="20">
        <v>260</v>
      </c>
      <c r="BB35" s="20">
        <v>307</v>
      </c>
      <c r="BC35" s="20">
        <v>70</v>
      </c>
      <c r="BD35" s="20">
        <v>166</v>
      </c>
      <c r="BF35" s="20" t="s">
        <v>49</v>
      </c>
      <c r="BG35" s="20">
        <v>3924</v>
      </c>
      <c r="BH35" s="20">
        <v>1694</v>
      </c>
    </row>
    <row r="36" spans="1:60" s="20" customFormat="1" x14ac:dyDescent="0.25">
      <c r="A36" s="22" t="s">
        <v>50</v>
      </c>
      <c r="B36" s="38" t="s">
        <v>51</v>
      </c>
      <c r="C36" s="39" t="str">
        <f t="shared" si="19"/>
        <v>0 (0 - 0)</v>
      </c>
      <c r="D36" s="40">
        <f t="shared" si="1"/>
        <v>60</v>
      </c>
      <c r="E36" s="39" t="str">
        <f t="shared" si="20"/>
        <v>16.7 (9.3 - 24)</v>
      </c>
      <c r="F36" s="40">
        <f t="shared" si="3"/>
        <v>98</v>
      </c>
      <c r="G36" s="39" t="str">
        <f t="shared" si="4"/>
        <v>20 (13.1 - 26.9)</v>
      </c>
      <c r="H36" s="40">
        <f t="shared" si="5"/>
        <v>129</v>
      </c>
      <c r="I36" s="39" t="str">
        <f t="shared" si="6"/>
        <v>38.5 (29.7 - 47.2)</v>
      </c>
      <c r="J36" s="40">
        <f t="shared" si="7"/>
        <v>118</v>
      </c>
      <c r="K36" s="39" t="str">
        <f t="shared" si="8"/>
        <v>42.9 (29.9 - 55.8)</v>
      </c>
      <c r="L36" s="40">
        <f t="shared" si="9"/>
        <v>56</v>
      </c>
      <c r="M36" s="40" t="str">
        <f t="shared" si="10"/>
        <v>30 (25.8 - 34.2)</v>
      </c>
      <c r="N36" s="41">
        <f t="shared" si="11"/>
        <v>461</v>
      </c>
      <c r="O36" s="42">
        <v>0</v>
      </c>
      <c r="R36" s="21" t="s">
        <v>51</v>
      </c>
      <c r="S36" s="37">
        <f t="shared" si="12"/>
        <v>0</v>
      </c>
      <c r="T36" s="37">
        <f t="shared" si="13"/>
        <v>0.16666666666666666</v>
      </c>
      <c r="U36" s="37">
        <f t="shared" si="14"/>
        <v>0.2</v>
      </c>
      <c r="V36" s="37">
        <f t="shared" si="15"/>
        <v>0.38461538461538464</v>
      </c>
      <c r="W36" s="37">
        <f t="shared" si="16"/>
        <v>0.42857142857142855</v>
      </c>
      <c r="X36" s="37">
        <f t="shared" si="18"/>
        <v>0.3</v>
      </c>
      <c r="Y36" s="37"/>
      <c r="AA36" s="21" t="s">
        <v>51</v>
      </c>
      <c r="AB36" s="20">
        <v>3</v>
      </c>
      <c r="AC36" s="20">
        <v>0</v>
      </c>
      <c r="AD36" s="20">
        <v>5</v>
      </c>
      <c r="AE36" s="20">
        <v>1</v>
      </c>
      <c r="AF36" s="20">
        <v>8</v>
      </c>
      <c r="AG36" s="20">
        <v>2</v>
      </c>
      <c r="AH36" s="20">
        <v>8</v>
      </c>
      <c r="AI36" s="20">
        <v>5</v>
      </c>
      <c r="AJ36" s="20">
        <v>4</v>
      </c>
      <c r="AK36" s="20">
        <v>3</v>
      </c>
      <c r="AM36" s="20" t="s">
        <v>51</v>
      </c>
      <c r="AN36" s="20">
        <v>28</v>
      </c>
      <c r="AO36" s="20">
        <v>12</v>
      </c>
      <c r="AT36" s="21" t="s">
        <v>51</v>
      </c>
      <c r="AU36" s="20">
        <v>58</v>
      </c>
      <c r="AV36" s="20">
        <v>2</v>
      </c>
      <c r="AW36" s="20">
        <v>83</v>
      </c>
      <c r="AX36" s="20">
        <v>15</v>
      </c>
      <c r="AY36" s="20">
        <v>108</v>
      </c>
      <c r="AZ36" s="20">
        <v>21</v>
      </c>
      <c r="BA36" s="20">
        <v>77</v>
      </c>
      <c r="BB36" s="20">
        <v>41</v>
      </c>
      <c r="BC36" s="20">
        <v>31</v>
      </c>
      <c r="BD36" s="20">
        <v>25</v>
      </c>
      <c r="BF36" s="20" t="s">
        <v>51</v>
      </c>
      <c r="BG36" s="20">
        <v>357</v>
      </c>
      <c r="BH36" s="20">
        <v>104</v>
      </c>
    </row>
    <row r="37" spans="1:60" s="20" customFormat="1" x14ac:dyDescent="0.25">
      <c r="A37" s="22" t="s">
        <v>50</v>
      </c>
      <c r="B37" s="38" t="s">
        <v>52</v>
      </c>
      <c r="C37" s="39" t="str">
        <f t="shared" si="19"/>
        <v>25 (-13 - 63)</v>
      </c>
      <c r="D37" s="40">
        <f t="shared" si="1"/>
        <v>5</v>
      </c>
      <c r="E37" s="39" t="str">
        <f t="shared" si="20"/>
        <v>0 (0 - 0)</v>
      </c>
      <c r="F37" s="40">
        <f t="shared" si="3"/>
        <v>3</v>
      </c>
      <c r="G37" s="39" t="str">
        <f t="shared" si="4"/>
        <v>16.7 (-6.4 - 39.8)</v>
      </c>
      <c r="H37" s="40">
        <f t="shared" si="5"/>
        <v>10</v>
      </c>
      <c r="I37" s="39" t="str">
        <f t="shared" si="6"/>
        <v>21.7 (6.2 - 37.3)</v>
      </c>
      <c r="J37" s="40">
        <f t="shared" si="7"/>
        <v>27</v>
      </c>
      <c r="K37" s="39" t="str">
        <f t="shared" si="8"/>
        <v>35.8 (27.5 - 44.1)</v>
      </c>
      <c r="L37" s="40">
        <f t="shared" si="9"/>
        <v>129</v>
      </c>
      <c r="M37" s="40" t="str">
        <f t="shared" si="10"/>
        <v>31.3 (24.4 - 38.1)</v>
      </c>
      <c r="N37" s="41">
        <f t="shared" si="11"/>
        <v>174</v>
      </c>
      <c r="O37" s="43">
        <f t="shared" si="17"/>
        <v>1.4311926605504588</v>
      </c>
      <c r="P37" s="36"/>
      <c r="R37" s="21" t="s">
        <v>52</v>
      </c>
      <c r="S37" s="37">
        <f t="shared" si="12"/>
        <v>0.25</v>
      </c>
      <c r="T37" s="37">
        <f t="shared" si="13"/>
        <v>0</v>
      </c>
      <c r="U37" s="37">
        <f t="shared" si="14"/>
        <v>0.16666666666666666</v>
      </c>
      <c r="V37" s="37">
        <f t="shared" si="15"/>
        <v>0.21739130434782608</v>
      </c>
      <c r="W37" s="37">
        <f t="shared" si="16"/>
        <v>0.3577981651376147</v>
      </c>
      <c r="X37" s="37">
        <f t="shared" si="18"/>
        <v>0.3125</v>
      </c>
      <c r="Y37" s="37"/>
      <c r="AA37" s="21" t="s">
        <v>52</v>
      </c>
      <c r="AB37" s="20">
        <v>3</v>
      </c>
      <c r="AC37" s="20">
        <v>1</v>
      </c>
      <c r="AD37" s="20">
        <v>3</v>
      </c>
      <c r="AE37" s="20">
        <v>0</v>
      </c>
      <c r="AF37" s="20">
        <v>5</v>
      </c>
      <c r="AG37" s="20">
        <v>1</v>
      </c>
      <c r="AH37" s="20">
        <v>18</v>
      </c>
      <c r="AI37" s="20">
        <v>5</v>
      </c>
      <c r="AJ37" s="20">
        <v>70</v>
      </c>
      <c r="AK37" s="20">
        <v>39</v>
      </c>
      <c r="AM37" s="20" t="s">
        <v>52</v>
      </c>
      <c r="AN37" s="20">
        <v>99</v>
      </c>
      <c r="AO37" s="20">
        <v>45</v>
      </c>
      <c r="AT37" s="21" t="s">
        <v>52</v>
      </c>
      <c r="AU37" s="20">
        <v>4</v>
      </c>
      <c r="AV37" s="20">
        <v>1</v>
      </c>
      <c r="AW37" s="20">
        <v>3</v>
      </c>
      <c r="AX37" s="20">
        <v>0</v>
      </c>
      <c r="AY37" s="20">
        <v>9</v>
      </c>
      <c r="AZ37" s="20">
        <v>1</v>
      </c>
      <c r="BA37" s="20">
        <v>22</v>
      </c>
      <c r="BB37" s="20">
        <v>5</v>
      </c>
      <c r="BC37" s="20">
        <v>85</v>
      </c>
      <c r="BD37" s="20">
        <v>44</v>
      </c>
      <c r="BF37" s="20" t="s">
        <v>52</v>
      </c>
      <c r="BG37" s="20">
        <v>123</v>
      </c>
      <c r="BH37" s="20">
        <v>51</v>
      </c>
    </row>
    <row r="38" spans="1:60" s="20" customFormat="1" x14ac:dyDescent="0.25">
      <c r="A38" s="22" t="s">
        <v>50</v>
      </c>
      <c r="B38" s="38" t="s">
        <v>53</v>
      </c>
      <c r="C38" s="39" t="str">
        <f t="shared" si="19"/>
        <v>8.3 (1.4 - 15.3)</v>
      </c>
      <c r="D38" s="40">
        <f t="shared" si="1"/>
        <v>61</v>
      </c>
      <c r="E38" s="39" t="str">
        <f t="shared" si="20"/>
        <v>9.1 (4.4 - 13.8)</v>
      </c>
      <c r="F38" s="40">
        <f t="shared" si="3"/>
        <v>144</v>
      </c>
      <c r="G38" s="39" t="str">
        <f t="shared" si="4"/>
        <v>21.7 (15.8 - 27.6)</v>
      </c>
      <c r="H38" s="40">
        <f t="shared" si="5"/>
        <v>188</v>
      </c>
      <c r="I38" s="39" t="str">
        <f t="shared" si="6"/>
        <v>38.1 (31.9 - 44.3)</v>
      </c>
      <c r="J38" s="40">
        <f t="shared" si="7"/>
        <v>236</v>
      </c>
      <c r="K38" s="39" t="str">
        <f t="shared" si="8"/>
        <v>45.5 (37.9 - 53)</v>
      </c>
      <c r="L38" s="40">
        <f t="shared" si="9"/>
        <v>166</v>
      </c>
      <c r="M38" s="40" t="str">
        <f t="shared" si="10"/>
        <v>22.7 (19.8 - 25.6)</v>
      </c>
      <c r="N38" s="41">
        <f t="shared" si="11"/>
        <v>795</v>
      </c>
      <c r="O38" s="42">
        <f t="shared" si="17"/>
        <v>5.454545454545455</v>
      </c>
      <c r="P38" s="36"/>
      <c r="R38" s="21" t="s">
        <v>53</v>
      </c>
      <c r="S38" s="37">
        <f t="shared" si="12"/>
        <v>8.3333333333333329E-2</v>
      </c>
      <c r="T38" s="37">
        <f t="shared" si="13"/>
        <v>9.0909090909090912E-2</v>
      </c>
      <c r="U38" s="37">
        <f t="shared" si="14"/>
        <v>0.21739130434782608</v>
      </c>
      <c r="V38" s="37">
        <f t="shared" si="15"/>
        <v>0.38095238095238093</v>
      </c>
      <c r="W38" s="37">
        <f t="shared" si="16"/>
        <v>0.45454545454545453</v>
      </c>
      <c r="X38" s="37">
        <f t="shared" si="18"/>
        <v>0.22727272727272727</v>
      </c>
      <c r="Y38" s="37"/>
      <c r="AA38" s="21" t="s">
        <v>53</v>
      </c>
      <c r="AB38" s="20">
        <v>11</v>
      </c>
      <c r="AC38" s="20">
        <v>1</v>
      </c>
      <c r="AD38" s="20">
        <v>20</v>
      </c>
      <c r="AE38" s="20">
        <v>2</v>
      </c>
      <c r="AF38" s="20">
        <v>18</v>
      </c>
      <c r="AG38" s="20">
        <v>5</v>
      </c>
      <c r="AH38" s="20">
        <v>13</v>
      </c>
      <c r="AI38" s="20">
        <v>8</v>
      </c>
      <c r="AJ38" s="20">
        <v>6</v>
      </c>
      <c r="AK38" s="20">
        <v>5</v>
      </c>
      <c r="AM38" s="20" t="s">
        <v>53</v>
      </c>
      <c r="AN38" s="20">
        <v>68</v>
      </c>
      <c r="AO38" s="20">
        <v>20</v>
      </c>
      <c r="AT38" s="21" t="s">
        <v>53</v>
      </c>
      <c r="AU38" s="20">
        <v>57</v>
      </c>
      <c r="AV38" s="20">
        <v>4</v>
      </c>
      <c r="AW38" s="20">
        <v>125</v>
      </c>
      <c r="AX38" s="20">
        <v>19</v>
      </c>
      <c r="AY38" s="20">
        <v>148</v>
      </c>
      <c r="AZ38" s="20">
        <v>40</v>
      </c>
      <c r="BA38" s="20">
        <v>163</v>
      </c>
      <c r="BB38" s="20">
        <v>73</v>
      </c>
      <c r="BC38" s="20">
        <v>101</v>
      </c>
      <c r="BD38" s="20">
        <v>65</v>
      </c>
      <c r="BF38" s="20" t="s">
        <v>53</v>
      </c>
      <c r="BG38" s="20">
        <v>594</v>
      </c>
      <c r="BH38" s="20">
        <v>201</v>
      </c>
    </row>
    <row r="39" spans="1:60" s="20" customFormat="1" x14ac:dyDescent="0.25">
      <c r="A39" s="22" t="s">
        <v>50</v>
      </c>
      <c r="B39" s="44" t="s">
        <v>54</v>
      </c>
      <c r="C39" s="39" t="str">
        <f t="shared" si="19"/>
        <v>0 (0 - 0)</v>
      </c>
      <c r="D39" s="40">
        <f t="shared" si="1"/>
        <v>10</v>
      </c>
      <c r="E39" s="39" t="str">
        <f t="shared" si="20"/>
        <v>8.2 (3.3 - 13.1)</v>
      </c>
      <c r="F39" s="40">
        <f t="shared" si="3"/>
        <v>120</v>
      </c>
      <c r="G39" s="39" t="str">
        <f t="shared" si="4"/>
        <v>14.9 (11.2 - 18.6)</v>
      </c>
      <c r="H39" s="40">
        <f t="shared" si="5"/>
        <v>357</v>
      </c>
      <c r="I39" s="39" t="str">
        <f t="shared" si="6"/>
        <v>14.8 (12.2 - 17.4)</v>
      </c>
      <c r="J39" s="40">
        <f t="shared" si="7"/>
        <v>716</v>
      </c>
      <c r="K39" s="39" t="str">
        <f t="shared" si="8"/>
        <v>30.7 (28.6 - 32.9)</v>
      </c>
      <c r="L39" s="40">
        <f t="shared" si="9"/>
        <v>1734</v>
      </c>
      <c r="M39" s="40" t="str">
        <f t="shared" si="10"/>
        <v>23.6 (22.1 - 25.1)</v>
      </c>
      <c r="N39" s="41">
        <f t="shared" si="11"/>
        <v>2937</v>
      </c>
      <c r="O39" s="42">
        <v>0</v>
      </c>
      <c r="P39" s="36"/>
      <c r="R39" s="21" t="s">
        <v>55</v>
      </c>
      <c r="S39" s="37">
        <f t="shared" si="12"/>
        <v>0</v>
      </c>
      <c r="T39" s="37">
        <f t="shared" si="13"/>
        <v>8.2089552238805971E-2</v>
      </c>
      <c r="U39" s="37">
        <f t="shared" si="14"/>
        <v>0.14948453608247422</v>
      </c>
      <c r="V39" s="37">
        <f t="shared" si="15"/>
        <v>0.1477900552486188</v>
      </c>
      <c r="W39" s="37">
        <f t="shared" si="16"/>
        <v>0.30732860520094563</v>
      </c>
      <c r="X39" s="37">
        <f t="shared" si="18"/>
        <v>0.23609226594301222</v>
      </c>
      <c r="Y39" s="37"/>
      <c r="AA39" s="21" t="s">
        <v>55</v>
      </c>
      <c r="AB39" s="20">
        <v>9</v>
      </c>
      <c r="AC39" s="20">
        <v>0</v>
      </c>
      <c r="AD39" s="20">
        <v>123</v>
      </c>
      <c r="AE39" s="20">
        <v>11</v>
      </c>
      <c r="AF39" s="20">
        <v>330</v>
      </c>
      <c r="AG39" s="20">
        <v>58</v>
      </c>
      <c r="AH39" s="20">
        <v>617</v>
      </c>
      <c r="AI39" s="20">
        <v>107</v>
      </c>
      <c r="AJ39" s="20">
        <v>1172</v>
      </c>
      <c r="AK39" s="20">
        <v>520</v>
      </c>
      <c r="AM39" s="20" t="s">
        <v>55</v>
      </c>
      <c r="AN39" s="20">
        <v>2252</v>
      </c>
      <c r="AO39" s="20">
        <v>696</v>
      </c>
      <c r="AT39" s="21" t="s">
        <v>55</v>
      </c>
      <c r="AU39" s="20">
        <v>10</v>
      </c>
      <c r="AV39" s="20">
        <v>0</v>
      </c>
      <c r="AW39" s="20">
        <v>109</v>
      </c>
      <c r="AX39" s="20">
        <v>11</v>
      </c>
      <c r="AY39" s="20">
        <v>306</v>
      </c>
      <c r="AZ39" s="20">
        <v>51</v>
      </c>
      <c r="BA39" s="20">
        <v>605</v>
      </c>
      <c r="BB39" s="20">
        <v>111</v>
      </c>
      <c r="BC39" s="20">
        <v>1199</v>
      </c>
      <c r="BD39" s="20">
        <v>535</v>
      </c>
      <c r="BF39" s="20" t="s">
        <v>55</v>
      </c>
      <c r="BG39" s="20">
        <v>2229</v>
      </c>
      <c r="BH39" s="20">
        <v>708</v>
      </c>
    </row>
    <row r="40" spans="1:60" s="20" customFormat="1" x14ac:dyDescent="0.25">
      <c r="A40" s="22" t="s">
        <v>50</v>
      </c>
      <c r="B40" s="38" t="s">
        <v>56</v>
      </c>
      <c r="C40" s="39" t="str">
        <f t="shared" si="19"/>
        <v>33.3 (21.8 - 44.9)</v>
      </c>
      <c r="D40" s="40">
        <f t="shared" si="1"/>
        <v>64</v>
      </c>
      <c r="E40" s="39" t="str">
        <f t="shared" si="20"/>
        <v>37.5 (29.7 - 45.3)</v>
      </c>
      <c r="F40" s="40">
        <f t="shared" si="3"/>
        <v>147</v>
      </c>
      <c r="G40" s="39" t="str">
        <f t="shared" si="4"/>
        <v>42.9 (34.5 - 51.2)</v>
      </c>
      <c r="H40" s="40">
        <f t="shared" si="5"/>
        <v>134</v>
      </c>
      <c r="I40" s="39" t="str">
        <f t="shared" si="6"/>
        <v>42.9 (34.7 - 51.1)</v>
      </c>
      <c r="J40" s="40">
        <f t="shared" si="7"/>
        <v>140</v>
      </c>
      <c r="K40" s="39" t="str">
        <f t="shared" si="8"/>
        <v>50 (35.2 - 64.8)</v>
      </c>
      <c r="L40" s="40">
        <f t="shared" si="9"/>
        <v>44</v>
      </c>
      <c r="M40" s="40" t="str">
        <f t="shared" si="10"/>
        <v>37 (32.9 - 41.2)</v>
      </c>
      <c r="N40" s="41">
        <f t="shared" si="11"/>
        <v>529</v>
      </c>
      <c r="O40" s="42">
        <f t="shared" si="17"/>
        <v>1.5</v>
      </c>
      <c r="P40" s="36"/>
      <c r="R40" s="21" t="s">
        <v>56</v>
      </c>
      <c r="S40" s="37">
        <f t="shared" si="12"/>
        <v>0.33333333333333331</v>
      </c>
      <c r="T40" s="37">
        <f t="shared" si="13"/>
        <v>0.375</v>
      </c>
      <c r="U40" s="37">
        <f t="shared" si="14"/>
        <v>0.42857142857142855</v>
      </c>
      <c r="V40" s="37">
        <f t="shared" si="15"/>
        <v>0.42857142857142855</v>
      </c>
      <c r="W40" s="37">
        <f t="shared" si="16"/>
        <v>0.5</v>
      </c>
      <c r="X40" s="37">
        <f t="shared" si="18"/>
        <v>0.37037037037037035</v>
      </c>
      <c r="Y40" s="37"/>
      <c r="AA40" s="21" t="s">
        <v>56</v>
      </c>
      <c r="AB40" s="20">
        <v>2</v>
      </c>
      <c r="AC40" s="20">
        <v>1</v>
      </c>
      <c r="AD40" s="20">
        <v>5</v>
      </c>
      <c r="AE40" s="20">
        <v>3</v>
      </c>
      <c r="AF40" s="20">
        <v>4</v>
      </c>
      <c r="AG40" s="20">
        <v>3</v>
      </c>
      <c r="AH40" s="20">
        <v>4</v>
      </c>
      <c r="AI40" s="20">
        <v>3</v>
      </c>
      <c r="AJ40" s="20">
        <v>1</v>
      </c>
      <c r="AK40" s="20">
        <v>1</v>
      </c>
      <c r="AM40" s="20" t="s">
        <v>56</v>
      </c>
      <c r="AN40" s="20">
        <v>17</v>
      </c>
      <c r="AO40" s="20">
        <v>10</v>
      </c>
      <c r="AT40" s="21" t="s">
        <v>56</v>
      </c>
      <c r="AU40" s="20">
        <v>48</v>
      </c>
      <c r="AV40" s="20">
        <v>16</v>
      </c>
      <c r="AW40" s="20">
        <v>93</v>
      </c>
      <c r="AX40" s="20">
        <v>54</v>
      </c>
      <c r="AY40" s="20">
        <v>82</v>
      </c>
      <c r="AZ40" s="20">
        <v>52</v>
      </c>
      <c r="BA40" s="20">
        <v>84</v>
      </c>
      <c r="BB40" s="20">
        <v>56</v>
      </c>
      <c r="BC40" s="20">
        <v>24</v>
      </c>
      <c r="BD40" s="20">
        <v>20</v>
      </c>
      <c r="BF40" s="20" t="s">
        <v>56</v>
      </c>
      <c r="BG40" s="20">
        <v>331</v>
      </c>
      <c r="BH40" s="20">
        <v>198</v>
      </c>
    </row>
    <row r="41" spans="1:60" s="20" customFormat="1" x14ac:dyDescent="0.25">
      <c r="A41" s="22" t="s">
        <v>50</v>
      </c>
      <c r="B41" s="38" t="s">
        <v>57</v>
      </c>
      <c r="C41" s="39" t="str">
        <f t="shared" si="19"/>
        <v>0 (0 - 0)</v>
      </c>
      <c r="D41" s="59">
        <v>1E-3</v>
      </c>
      <c r="E41" s="39" t="str">
        <f t="shared" si="20"/>
        <v>0 (0 - 0)</v>
      </c>
      <c r="F41" s="40">
        <f t="shared" si="3"/>
        <v>4</v>
      </c>
      <c r="G41" s="39" t="str">
        <f t="shared" si="4"/>
        <v>0 (0 - 0)</v>
      </c>
      <c r="H41" s="40">
        <f t="shared" si="5"/>
        <v>37</v>
      </c>
      <c r="I41" s="39" t="str">
        <f t="shared" si="6"/>
        <v>40 (31.4 - 48.6)</v>
      </c>
      <c r="J41" s="40">
        <f t="shared" si="7"/>
        <v>124</v>
      </c>
      <c r="K41" s="39" t="str">
        <f t="shared" si="8"/>
        <v>25 (16.9 - 33.1)</v>
      </c>
      <c r="L41" s="40">
        <f t="shared" si="9"/>
        <v>111</v>
      </c>
      <c r="M41" s="40" t="str">
        <f t="shared" si="10"/>
        <v>30 (24.6 - 35.4)</v>
      </c>
      <c r="N41" s="41">
        <f t="shared" si="11"/>
        <v>276</v>
      </c>
      <c r="O41" s="42">
        <v>0</v>
      </c>
      <c r="P41" s="36"/>
      <c r="R41" s="21" t="s">
        <v>57</v>
      </c>
      <c r="S41" s="37">
        <v>0</v>
      </c>
      <c r="T41" s="37">
        <v>0</v>
      </c>
      <c r="U41" s="37">
        <f t="shared" si="14"/>
        <v>0</v>
      </c>
      <c r="V41" s="37">
        <f t="shared" si="15"/>
        <v>0.4</v>
      </c>
      <c r="W41" s="37">
        <f t="shared" si="16"/>
        <v>0.25</v>
      </c>
      <c r="X41" s="37">
        <f t="shared" si="18"/>
        <v>0.3</v>
      </c>
      <c r="Y41" s="37"/>
      <c r="AA41" s="21" t="s">
        <v>57</v>
      </c>
      <c r="AB41" s="20">
        <v>0</v>
      </c>
      <c r="AC41" s="20">
        <v>0</v>
      </c>
      <c r="AD41" s="20">
        <v>0</v>
      </c>
      <c r="AE41" s="20">
        <v>0</v>
      </c>
      <c r="AF41" s="20">
        <v>1</v>
      </c>
      <c r="AG41" s="20">
        <v>0</v>
      </c>
      <c r="AH41" s="20">
        <v>3</v>
      </c>
      <c r="AI41" s="20">
        <v>2</v>
      </c>
      <c r="AJ41" s="20">
        <v>3</v>
      </c>
      <c r="AK41" s="20">
        <v>1</v>
      </c>
      <c r="AM41" s="20" t="s">
        <v>57</v>
      </c>
      <c r="AN41" s="20">
        <v>7</v>
      </c>
      <c r="AO41" s="20">
        <v>3</v>
      </c>
      <c r="AT41" s="21" t="s">
        <v>57</v>
      </c>
      <c r="AU41" s="20">
        <v>0</v>
      </c>
      <c r="AV41" s="20">
        <v>0</v>
      </c>
      <c r="AW41" s="20">
        <v>4</v>
      </c>
      <c r="AX41" s="20">
        <v>0</v>
      </c>
      <c r="AY41" s="20">
        <v>26</v>
      </c>
      <c r="AZ41" s="20">
        <v>11</v>
      </c>
      <c r="BA41" s="20">
        <v>82</v>
      </c>
      <c r="BB41" s="20">
        <v>42</v>
      </c>
      <c r="BC41" s="20">
        <v>77</v>
      </c>
      <c r="BD41" s="20">
        <v>34</v>
      </c>
      <c r="BF41" s="20" t="s">
        <v>57</v>
      </c>
      <c r="BG41" s="20">
        <v>189</v>
      </c>
      <c r="BH41" s="20">
        <v>87</v>
      </c>
    </row>
    <row r="42" spans="1:60" s="20" customFormat="1" x14ac:dyDescent="0.25">
      <c r="A42" s="22" t="s">
        <v>50</v>
      </c>
      <c r="B42" s="47" t="s">
        <v>58</v>
      </c>
      <c r="C42" s="48" t="str">
        <f t="shared" si="19"/>
        <v>50 (20.5 - 79.5)</v>
      </c>
      <c r="D42" s="49">
        <f>SUM(AU42:AV42)</f>
        <v>11</v>
      </c>
      <c r="E42" s="48" t="str">
        <f t="shared" si="20"/>
        <v>30 (16.6 - 43.4)</v>
      </c>
      <c r="F42" s="49">
        <f t="shared" si="3"/>
        <v>45</v>
      </c>
      <c r="G42" s="48" t="str">
        <f t="shared" si="4"/>
        <v>46.7 (35.4 - 58)</v>
      </c>
      <c r="H42" s="49">
        <f t="shared" si="5"/>
        <v>75</v>
      </c>
      <c r="I42" s="48" t="str">
        <f t="shared" si="6"/>
        <v>37.3 (31.5 - 43)</v>
      </c>
      <c r="J42" s="49">
        <f t="shared" si="7"/>
        <v>268</v>
      </c>
      <c r="K42" s="48" t="str">
        <f t="shared" si="8"/>
        <v>34.3 (29.5 - 39.2)</v>
      </c>
      <c r="L42" s="49">
        <f t="shared" si="9"/>
        <v>367</v>
      </c>
      <c r="M42" s="49" t="str">
        <f t="shared" si="10"/>
        <v>36.3 (32.9 - 39.7)</v>
      </c>
      <c r="N42" s="50">
        <f t="shared" si="11"/>
        <v>766</v>
      </c>
      <c r="O42" s="51">
        <f t="shared" si="17"/>
        <v>0.68656716417910446</v>
      </c>
      <c r="P42" s="36"/>
      <c r="R42" s="21" t="s">
        <v>58</v>
      </c>
      <c r="S42" s="37">
        <f>AC42/SUM(AB42:AC42)</f>
        <v>0.5</v>
      </c>
      <c r="T42" s="37">
        <f>AE42/SUM(AD42:AE42)</f>
        <v>0.3</v>
      </c>
      <c r="U42" s="37">
        <f t="shared" si="14"/>
        <v>0.46666666666666667</v>
      </c>
      <c r="V42" s="37">
        <f t="shared" si="15"/>
        <v>0.37254901960784315</v>
      </c>
      <c r="W42" s="37">
        <f t="shared" si="16"/>
        <v>0.34328358208955223</v>
      </c>
      <c r="X42" s="37">
        <f t="shared" si="18"/>
        <v>0.36301369863013699</v>
      </c>
      <c r="Y42" s="37"/>
      <c r="AA42" s="21" t="s">
        <v>58</v>
      </c>
      <c r="AB42" s="20">
        <v>1</v>
      </c>
      <c r="AC42" s="20">
        <v>1</v>
      </c>
      <c r="AD42" s="20">
        <v>7</v>
      </c>
      <c r="AE42" s="20">
        <v>3</v>
      </c>
      <c r="AF42" s="20">
        <v>8</v>
      </c>
      <c r="AG42" s="20">
        <v>7</v>
      </c>
      <c r="AH42" s="20">
        <v>32</v>
      </c>
      <c r="AI42" s="20">
        <v>19</v>
      </c>
      <c r="AJ42" s="20">
        <v>44</v>
      </c>
      <c r="AK42" s="20">
        <v>23</v>
      </c>
      <c r="AM42" s="20" t="s">
        <v>58</v>
      </c>
      <c r="AN42" s="20">
        <v>93</v>
      </c>
      <c r="AO42" s="20">
        <v>53</v>
      </c>
      <c r="AT42" s="21" t="s">
        <v>58</v>
      </c>
      <c r="AU42" s="20">
        <v>6</v>
      </c>
      <c r="AV42" s="20">
        <v>5</v>
      </c>
      <c r="AW42" s="20">
        <v>26</v>
      </c>
      <c r="AX42" s="20">
        <v>19</v>
      </c>
      <c r="AY42" s="20">
        <v>43</v>
      </c>
      <c r="AZ42" s="20">
        <v>32</v>
      </c>
      <c r="BA42" s="20">
        <v>137</v>
      </c>
      <c r="BB42" s="20">
        <v>131</v>
      </c>
      <c r="BC42" s="20">
        <v>212</v>
      </c>
      <c r="BD42" s="20">
        <v>155</v>
      </c>
      <c r="BF42" s="20" t="s">
        <v>58</v>
      </c>
      <c r="BG42" s="20">
        <v>424</v>
      </c>
      <c r="BH42" s="20">
        <v>342</v>
      </c>
    </row>
    <row r="43" spans="1:60" s="20" customFormat="1" x14ac:dyDescent="0.25">
      <c r="A43" s="22"/>
      <c r="B43" s="52" t="s">
        <v>59</v>
      </c>
      <c r="C43" s="53" t="str">
        <f t="shared" si="19"/>
        <v>7.3 (7.1 - 7.5)</v>
      </c>
      <c r="D43" s="54">
        <f>SUM(AU43:AV43)</f>
        <v>63406</v>
      </c>
      <c r="E43" s="53" t="str">
        <f t="shared" si="20"/>
        <v>15 (14.7 - 15.3)</v>
      </c>
      <c r="F43" s="54">
        <f t="shared" si="3"/>
        <v>54463</v>
      </c>
      <c r="G43" s="53" t="str">
        <f t="shared" si="4"/>
        <v>23.9 (23.5 - 24.3)</v>
      </c>
      <c r="H43" s="54">
        <f t="shared" si="5"/>
        <v>45083</v>
      </c>
      <c r="I43" s="53" t="str">
        <f t="shared" si="6"/>
        <v>30.4 (29.9 - 30.9)</v>
      </c>
      <c r="J43" s="54">
        <f t="shared" si="7"/>
        <v>39094</v>
      </c>
      <c r="K43" s="53" t="str">
        <f t="shared" si="8"/>
        <v>39.1 (38.6 - 39.7)</v>
      </c>
      <c r="L43" s="54">
        <f t="shared" si="9"/>
        <v>30874</v>
      </c>
      <c r="M43" s="54" t="str">
        <f t="shared" si="10"/>
        <v>21.5 (21.3 - 21.7)</v>
      </c>
      <c r="N43" s="55">
        <f t="shared" si="11"/>
        <v>232920</v>
      </c>
      <c r="O43" s="56">
        <f t="shared" si="17"/>
        <v>5.329157897311501</v>
      </c>
      <c r="R43" s="21" t="s">
        <v>59</v>
      </c>
      <c r="S43" s="37">
        <f t="shared" ref="S43" si="21">AC43/SUM(AB43:AC43)</f>
        <v>7.3401444424872286E-2</v>
      </c>
      <c r="T43" s="37">
        <f t="shared" ref="T43" si="22">AE43/SUM(AD43:AE43)</f>
        <v>0.15024915288020729</v>
      </c>
      <c r="U43" s="37">
        <f t="shared" si="14"/>
        <v>0.23941288634650348</v>
      </c>
      <c r="V43" s="37">
        <f t="shared" si="15"/>
        <v>0.30403481943300786</v>
      </c>
      <c r="W43" s="37">
        <f t="shared" si="16"/>
        <v>0.39116788723087936</v>
      </c>
      <c r="X43" s="37">
        <f t="shared" si="18"/>
        <v>0.2149867891020921</v>
      </c>
      <c r="Y43" s="37"/>
      <c r="AA43" s="21" t="s">
        <v>59</v>
      </c>
      <c r="AB43" s="21">
        <v>52603</v>
      </c>
      <c r="AC43" s="20">
        <v>4167</v>
      </c>
      <c r="AD43" s="20">
        <v>42632</v>
      </c>
      <c r="AE43" s="20">
        <v>7538</v>
      </c>
      <c r="AF43" s="20">
        <v>34304</v>
      </c>
      <c r="AG43" s="20">
        <v>10798</v>
      </c>
      <c r="AH43" s="20">
        <v>29582</v>
      </c>
      <c r="AI43" s="20">
        <v>12923</v>
      </c>
      <c r="AJ43" s="20">
        <v>22114</v>
      </c>
      <c r="AK43" s="20">
        <v>14208</v>
      </c>
      <c r="AN43" s="20">
        <v>181236</v>
      </c>
      <c r="AO43" s="20">
        <v>49634</v>
      </c>
      <c r="AT43" s="21" t="s">
        <v>59</v>
      </c>
      <c r="AU43" s="21">
        <v>59345</v>
      </c>
      <c r="AV43" s="20">
        <v>4061</v>
      </c>
      <c r="AW43" s="20">
        <v>47061</v>
      </c>
      <c r="AX43" s="20">
        <v>7402</v>
      </c>
      <c r="AY43" s="20">
        <v>35014</v>
      </c>
      <c r="AZ43" s="20">
        <v>10069</v>
      </c>
      <c r="BA43" s="20">
        <v>27512</v>
      </c>
      <c r="BB43" s="20">
        <v>11582</v>
      </c>
      <c r="BC43" s="20">
        <v>19246</v>
      </c>
      <c r="BD43" s="20">
        <v>11628</v>
      </c>
      <c r="BG43" s="20">
        <v>188178</v>
      </c>
      <c r="BH43" s="20">
        <v>44742</v>
      </c>
    </row>
    <row r="44" spans="1:60" s="20" customFormat="1" x14ac:dyDescent="0.25">
      <c r="A44" s="22"/>
      <c r="B44" s="12" t="s">
        <v>60</v>
      </c>
      <c r="C44" s="13" t="s">
        <v>61</v>
      </c>
      <c r="D44" s="57"/>
      <c r="E44" s="57"/>
      <c r="F44" s="57"/>
      <c r="G44" s="57"/>
      <c r="H44" s="57"/>
      <c r="I44" s="57"/>
      <c r="J44" s="57"/>
      <c r="K44" s="57"/>
      <c r="L44" s="57"/>
      <c r="M44" s="57"/>
      <c r="N44" s="57"/>
      <c r="O44" s="5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FB004-4FCC-43A3-8E20-0195B9B0571C}">
  <dimension ref="A1:CO44"/>
  <sheetViews>
    <sheetView workbookViewId="0">
      <pane xSplit="2" ySplit="6" topLeftCell="C7" activePane="bottomRight" state="frozen"/>
      <selection pane="topRight" activeCell="C1" sqref="C1"/>
      <selection pane="bottomLeft" activeCell="A7" sqref="A7"/>
      <selection pane="bottomRight"/>
    </sheetView>
  </sheetViews>
  <sheetFormatPr defaultRowHeight="14.4" x14ac:dyDescent="0.3"/>
  <cols>
    <col min="3" max="26" width="7.77734375" customWidth="1"/>
  </cols>
  <sheetData>
    <row r="1" spans="1:93" ht="28.8" x14ac:dyDescent="0.3">
      <c r="A1" s="15" t="s">
        <v>64</v>
      </c>
      <c r="B1" s="14"/>
      <c r="C1" s="14"/>
      <c r="D1" s="14"/>
      <c r="E1" s="14"/>
      <c r="F1" s="14"/>
      <c r="G1" s="14"/>
      <c r="H1" s="14"/>
      <c r="I1" s="14"/>
      <c r="J1" s="14"/>
      <c r="K1" s="14"/>
      <c r="L1" s="14"/>
      <c r="M1" s="14"/>
      <c r="N1" s="14"/>
      <c r="O1" s="14"/>
      <c r="P1" s="14"/>
      <c r="Q1" s="14"/>
      <c r="R1" s="14"/>
      <c r="S1" s="14"/>
      <c r="T1" s="14"/>
      <c r="U1" s="14"/>
      <c r="V1" s="14"/>
      <c r="W1" s="14"/>
      <c r="X1" s="14"/>
      <c r="Y1" s="14"/>
      <c r="Z1" s="14"/>
    </row>
    <row r="2" spans="1:93" x14ac:dyDescent="0.3">
      <c r="A2" s="15"/>
      <c r="B2" s="14"/>
      <c r="C2" s="14"/>
      <c r="D2" s="14"/>
      <c r="E2" s="14"/>
      <c r="F2" s="14"/>
      <c r="G2" s="14"/>
      <c r="H2" s="14"/>
      <c r="I2" s="14"/>
      <c r="J2" s="14"/>
      <c r="K2" s="14"/>
      <c r="L2" s="14"/>
      <c r="M2" s="14"/>
      <c r="N2" s="14"/>
      <c r="O2" s="14"/>
      <c r="P2" s="14"/>
      <c r="Q2" s="14"/>
      <c r="R2" s="14"/>
      <c r="S2" s="14"/>
      <c r="T2" s="14"/>
      <c r="U2" s="14"/>
      <c r="V2" s="14"/>
      <c r="W2" s="14"/>
      <c r="X2" s="14"/>
      <c r="Y2" s="14"/>
      <c r="Z2" s="14"/>
    </row>
    <row r="3" spans="1:93" x14ac:dyDescent="0.3">
      <c r="AD3" s="95" t="s">
        <v>1</v>
      </c>
      <c r="BR3" s="95" t="s">
        <v>0</v>
      </c>
    </row>
    <row r="4" spans="1:93" ht="15" thickBot="1" x14ac:dyDescent="0.35">
      <c r="A4" s="1"/>
      <c r="B4" s="60"/>
      <c r="C4" s="61" t="s">
        <v>3</v>
      </c>
      <c r="D4" s="61"/>
      <c r="E4" s="62"/>
      <c r="F4" s="62"/>
      <c r="G4" s="61" t="s">
        <v>4</v>
      </c>
      <c r="H4" s="61"/>
      <c r="I4" s="62"/>
      <c r="J4" s="62"/>
      <c r="K4" s="61" t="s">
        <v>5</v>
      </c>
      <c r="L4" s="61"/>
      <c r="M4" s="62"/>
      <c r="N4" s="62"/>
      <c r="O4" s="61" t="s">
        <v>6</v>
      </c>
      <c r="P4" s="61"/>
      <c r="Q4" s="62"/>
      <c r="R4" s="62"/>
      <c r="S4" s="61" t="s">
        <v>7</v>
      </c>
      <c r="T4" s="62"/>
      <c r="U4" s="62"/>
      <c r="V4" s="63"/>
      <c r="W4" s="61" t="s">
        <v>17</v>
      </c>
      <c r="X4" s="62"/>
      <c r="Y4" s="62"/>
      <c r="Z4" s="63"/>
      <c r="AC4" s="2"/>
      <c r="AD4" s="2" t="s">
        <v>8</v>
      </c>
      <c r="AE4" s="2"/>
      <c r="AF4" s="2" t="s">
        <v>8</v>
      </c>
      <c r="AG4" s="2"/>
      <c r="AH4" s="2" t="s">
        <v>8</v>
      </c>
      <c r="AI4" s="2"/>
      <c r="AJ4" s="2" t="s">
        <v>8</v>
      </c>
      <c r="AK4" s="2"/>
      <c r="AL4" s="2" t="s">
        <v>8</v>
      </c>
      <c r="AM4" s="2"/>
      <c r="AN4" s="2" t="s">
        <v>8</v>
      </c>
      <c r="AO4" s="2"/>
      <c r="AP4" s="2" t="s">
        <v>8</v>
      </c>
      <c r="AQ4" s="2"/>
      <c r="AR4" s="2" t="s">
        <v>8</v>
      </c>
      <c r="AS4" s="2"/>
      <c r="AT4" s="2" t="s">
        <v>8</v>
      </c>
      <c r="AU4" s="2"/>
      <c r="AV4" s="2" t="s">
        <v>8</v>
      </c>
      <c r="AW4" s="2"/>
      <c r="AX4" s="2" t="s">
        <v>8</v>
      </c>
      <c r="AY4" s="2"/>
      <c r="AZ4" s="2" t="s">
        <v>8</v>
      </c>
      <c r="BA4" s="2"/>
      <c r="BC4" s="3"/>
      <c r="BD4" s="2"/>
      <c r="BE4" s="2"/>
      <c r="BF4" s="2"/>
      <c r="BG4" s="2"/>
      <c r="BH4" s="2"/>
      <c r="BI4" s="2"/>
      <c r="BJ4" s="2"/>
      <c r="BK4" s="2"/>
      <c r="BL4" s="2"/>
      <c r="BM4" s="2"/>
      <c r="BN4" s="2"/>
      <c r="BO4" s="2"/>
      <c r="BR4" s="2" t="s">
        <v>65</v>
      </c>
      <c r="BS4" s="2"/>
      <c r="BT4" s="2" t="s">
        <v>66</v>
      </c>
      <c r="BU4" s="2"/>
      <c r="BV4" s="2" t="s">
        <v>65</v>
      </c>
      <c r="BW4" s="2"/>
      <c r="BX4" s="2" t="s">
        <v>66</v>
      </c>
      <c r="BY4" s="2"/>
      <c r="BZ4" s="2" t="s">
        <v>65</v>
      </c>
      <c r="CA4" s="2"/>
      <c r="CB4" s="2" t="s">
        <v>66</v>
      </c>
      <c r="CC4" s="2"/>
      <c r="CD4" s="2" t="s">
        <v>65</v>
      </c>
      <c r="CE4" s="2"/>
      <c r="CF4" s="2" t="s">
        <v>66</v>
      </c>
      <c r="CG4" s="2"/>
      <c r="CH4" s="2" t="s">
        <v>65</v>
      </c>
      <c r="CI4" s="2"/>
      <c r="CJ4" s="2" t="s">
        <v>66</v>
      </c>
      <c r="CK4" s="2"/>
      <c r="CL4" s="2" t="s">
        <v>65</v>
      </c>
      <c r="CM4" s="2"/>
      <c r="CN4" s="2" t="s">
        <v>66</v>
      </c>
      <c r="CO4" s="2"/>
    </row>
    <row r="5" spans="1:93" x14ac:dyDescent="0.3">
      <c r="A5" s="1"/>
      <c r="B5" s="64"/>
      <c r="C5" s="65" t="s">
        <v>65</v>
      </c>
      <c r="D5" s="65"/>
      <c r="E5" s="65" t="s">
        <v>66</v>
      </c>
      <c r="F5" s="66"/>
      <c r="G5" s="65" t="s">
        <v>65</v>
      </c>
      <c r="H5" s="65"/>
      <c r="I5" s="65" t="s">
        <v>66</v>
      </c>
      <c r="J5" s="66"/>
      <c r="K5" s="65" t="s">
        <v>65</v>
      </c>
      <c r="L5" s="65"/>
      <c r="M5" s="65" t="s">
        <v>66</v>
      </c>
      <c r="N5" s="66"/>
      <c r="O5" s="65" t="s">
        <v>65</v>
      </c>
      <c r="P5" s="65"/>
      <c r="Q5" s="65" t="s">
        <v>66</v>
      </c>
      <c r="R5" s="66"/>
      <c r="S5" s="65" t="s">
        <v>65</v>
      </c>
      <c r="T5" s="65"/>
      <c r="U5" s="65" t="s">
        <v>66</v>
      </c>
      <c r="V5" s="67"/>
      <c r="W5" s="65" t="s">
        <v>65</v>
      </c>
      <c r="X5" s="65"/>
      <c r="Y5" s="65" t="s">
        <v>66</v>
      </c>
      <c r="Z5" s="67"/>
      <c r="AC5" s="2"/>
      <c r="AD5" s="2" t="s">
        <v>12</v>
      </c>
      <c r="AE5" s="2" t="s">
        <v>13</v>
      </c>
      <c r="AF5" s="2" t="s">
        <v>12</v>
      </c>
      <c r="AG5" s="2" t="s">
        <v>13</v>
      </c>
      <c r="AH5" s="2" t="s">
        <v>12</v>
      </c>
      <c r="AI5" s="2" t="s">
        <v>13</v>
      </c>
      <c r="AJ5" s="2" t="s">
        <v>12</v>
      </c>
      <c r="AK5" s="2" t="s">
        <v>13</v>
      </c>
      <c r="AL5" s="2" t="s">
        <v>12</v>
      </c>
      <c r="AM5" s="2" t="s">
        <v>13</v>
      </c>
      <c r="AN5" s="2" t="s">
        <v>12</v>
      </c>
      <c r="AO5" s="2" t="s">
        <v>13</v>
      </c>
      <c r="AP5" s="2" t="s">
        <v>12</v>
      </c>
      <c r="AQ5" s="2" t="s">
        <v>13</v>
      </c>
      <c r="AR5" s="2" t="s">
        <v>12</v>
      </c>
      <c r="AS5" s="2" t="s">
        <v>13</v>
      </c>
      <c r="AT5" s="2" t="s">
        <v>12</v>
      </c>
      <c r="AU5" s="2" t="s">
        <v>13</v>
      </c>
      <c r="AV5" s="2" t="s">
        <v>12</v>
      </c>
      <c r="AW5" s="2" t="s">
        <v>13</v>
      </c>
      <c r="AX5" s="2" t="s">
        <v>12</v>
      </c>
      <c r="AY5" s="2" t="s">
        <v>13</v>
      </c>
      <c r="AZ5" s="2" t="s">
        <v>12</v>
      </c>
      <c r="BA5" s="2" t="s">
        <v>13</v>
      </c>
      <c r="BC5" s="68" t="s">
        <v>9</v>
      </c>
      <c r="BD5" s="69" t="s">
        <v>3</v>
      </c>
      <c r="BE5" s="69"/>
      <c r="BF5" s="69" t="s">
        <v>4</v>
      </c>
      <c r="BG5" s="69"/>
      <c r="BH5" s="69" t="s">
        <v>5</v>
      </c>
      <c r="BI5" s="69"/>
      <c r="BJ5" s="69" t="s">
        <v>6</v>
      </c>
      <c r="BK5" s="69"/>
      <c r="BL5" s="69" t="s">
        <v>7</v>
      </c>
      <c r="BM5" s="69"/>
      <c r="BN5" s="69" t="s">
        <v>17</v>
      </c>
      <c r="BO5" s="69"/>
      <c r="BR5" s="2" t="s">
        <v>8</v>
      </c>
      <c r="BS5" s="2"/>
      <c r="BT5" s="2" t="s">
        <v>8</v>
      </c>
      <c r="BU5" s="2"/>
      <c r="BV5" s="2" t="s">
        <v>8</v>
      </c>
      <c r="BW5" s="2"/>
      <c r="BX5" s="2" t="s">
        <v>8</v>
      </c>
      <c r="BY5" s="2"/>
      <c r="BZ5" s="2" t="s">
        <v>8</v>
      </c>
      <c r="CA5" s="2"/>
      <c r="CB5" s="2" t="s">
        <v>8</v>
      </c>
      <c r="CC5" s="2"/>
      <c r="CD5" s="2" t="s">
        <v>8</v>
      </c>
      <c r="CE5" s="2"/>
      <c r="CF5" s="2" t="s">
        <v>8</v>
      </c>
      <c r="CG5" s="2"/>
      <c r="CH5" s="2" t="s">
        <v>8</v>
      </c>
      <c r="CI5" s="2"/>
      <c r="CJ5" s="2" t="s">
        <v>8</v>
      </c>
      <c r="CK5" s="2"/>
      <c r="CL5" s="2" t="s">
        <v>8</v>
      </c>
      <c r="CM5" s="2"/>
      <c r="CN5" s="2" t="s">
        <v>8</v>
      </c>
      <c r="CO5" s="2"/>
    </row>
    <row r="6" spans="1:93" x14ac:dyDescent="0.3">
      <c r="A6" s="1"/>
      <c r="B6" s="70"/>
      <c r="C6" s="4" t="s">
        <v>67</v>
      </c>
      <c r="D6" s="4" t="s">
        <v>15</v>
      </c>
      <c r="E6" s="4" t="s">
        <v>67</v>
      </c>
      <c r="F6" s="4" t="s">
        <v>15</v>
      </c>
      <c r="G6" s="4" t="s">
        <v>67</v>
      </c>
      <c r="H6" s="4" t="s">
        <v>15</v>
      </c>
      <c r="I6" s="4" t="s">
        <v>67</v>
      </c>
      <c r="J6" s="4" t="s">
        <v>15</v>
      </c>
      <c r="K6" s="4" t="s">
        <v>67</v>
      </c>
      <c r="L6" s="4" t="s">
        <v>15</v>
      </c>
      <c r="M6" s="4" t="s">
        <v>67</v>
      </c>
      <c r="N6" s="4" t="s">
        <v>15</v>
      </c>
      <c r="O6" s="4" t="s">
        <v>67</v>
      </c>
      <c r="P6" s="4" t="s">
        <v>15</v>
      </c>
      <c r="Q6" s="4" t="s">
        <v>67</v>
      </c>
      <c r="R6" s="4" t="s">
        <v>15</v>
      </c>
      <c r="S6" s="4" t="s">
        <v>67</v>
      </c>
      <c r="T6" s="4" t="s">
        <v>15</v>
      </c>
      <c r="U6" s="4" t="s">
        <v>67</v>
      </c>
      <c r="V6" s="5" t="s">
        <v>15</v>
      </c>
      <c r="W6" s="4" t="s">
        <v>67</v>
      </c>
      <c r="X6" s="4" t="s">
        <v>15</v>
      </c>
      <c r="Y6" s="4" t="s">
        <v>67</v>
      </c>
      <c r="Z6" s="5" t="s">
        <v>15</v>
      </c>
      <c r="AC6" s="2"/>
      <c r="AD6" s="2" t="s">
        <v>18</v>
      </c>
      <c r="AE6" s="2" t="s">
        <v>18</v>
      </c>
      <c r="AF6" s="2" t="s">
        <v>18</v>
      </c>
      <c r="AG6" s="2" t="s">
        <v>18</v>
      </c>
      <c r="AH6" s="2" t="s">
        <v>18</v>
      </c>
      <c r="AI6" s="2" t="s">
        <v>18</v>
      </c>
      <c r="AJ6" s="2" t="s">
        <v>18</v>
      </c>
      <c r="AK6" s="2" t="s">
        <v>18</v>
      </c>
      <c r="AL6" s="2" t="s">
        <v>18</v>
      </c>
      <c r="AM6" s="2" t="s">
        <v>18</v>
      </c>
      <c r="AN6" s="2" t="s">
        <v>18</v>
      </c>
      <c r="AO6" s="2" t="s">
        <v>18</v>
      </c>
      <c r="AP6" s="2" t="s">
        <v>18</v>
      </c>
      <c r="AQ6" s="2" t="s">
        <v>18</v>
      </c>
      <c r="AR6" s="2" t="s">
        <v>18</v>
      </c>
      <c r="AS6" s="2" t="s">
        <v>18</v>
      </c>
      <c r="AT6" s="2" t="s">
        <v>18</v>
      </c>
      <c r="AU6" s="2" t="s">
        <v>18</v>
      </c>
      <c r="AV6" s="2" t="s">
        <v>18</v>
      </c>
      <c r="AW6" s="2" t="s">
        <v>18</v>
      </c>
      <c r="AX6" s="2" t="s">
        <v>18</v>
      </c>
      <c r="AY6" s="2" t="s">
        <v>18</v>
      </c>
      <c r="AZ6" s="2" t="s">
        <v>18</v>
      </c>
      <c r="BA6" s="2" t="s">
        <v>18</v>
      </c>
      <c r="BC6" s="71"/>
      <c r="BD6" s="72" t="s">
        <v>65</v>
      </c>
      <c r="BE6" s="72" t="s">
        <v>66</v>
      </c>
      <c r="BF6" s="72" t="s">
        <v>65</v>
      </c>
      <c r="BG6" s="72" t="s">
        <v>66</v>
      </c>
      <c r="BH6" s="72" t="s">
        <v>65</v>
      </c>
      <c r="BI6" s="72" t="s">
        <v>66</v>
      </c>
      <c r="BJ6" s="72" t="s">
        <v>65</v>
      </c>
      <c r="BK6" s="72" t="s">
        <v>66</v>
      </c>
      <c r="BL6" s="72" t="s">
        <v>65</v>
      </c>
      <c r="BM6" s="72" t="s">
        <v>66</v>
      </c>
      <c r="BN6" s="72" t="s">
        <v>65</v>
      </c>
      <c r="BO6" s="72" t="s">
        <v>66</v>
      </c>
      <c r="BR6" s="2" t="s">
        <v>12</v>
      </c>
      <c r="BS6" s="2" t="s">
        <v>13</v>
      </c>
      <c r="BT6" s="2" t="s">
        <v>12</v>
      </c>
      <c r="BU6" s="2" t="s">
        <v>13</v>
      </c>
      <c r="BV6" s="2" t="s">
        <v>12</v>
      </c>
      <c r="BW6" s="2" t="s">
        <v>13</v>
      </c>
      <c r="BX6" s="2" t="s">
        <v>12</v>
      </c>
      <c r="BY6" s="2" t="s">
        <v>13</v>
      </c>
      <c r="BZ6" s="2" t="s">
        <v>12</v>
      </c>
      <c r="CA6" s="2" t="s">
        <v>13</v>
      </c>
      <c r="CB6" s="2" t="s">
        <v>12</v>
      </c>
      <c r="CC6" s="2" t="s">
        <v>13</v>
      </c>
      <c r="CD6" s="2" t="s">
        <v>12</v>
      </c>
      <c r="CE6" s="2" t="s">
        <v>13</v>
      </c>
      <c r="CF6" s="2" t="s">
        <v>12</v>
      </c>
      <c r="CG6" s="2" t="s">
        <v>13</v>
      </c>
      <c r="CH6" s="2" t="s">
        <v>12</v>
      </c>
      <c r="CI6" s="2" t="s">
        <v>13</v>
      </c>
      <c r="CJ6" s="2" t="s">
        <v>12</v>
      </c>
      <c r="CK6" s="2" t="s">
        <v>13</v>
      </c>
      <c r="CL6" s="2" t="s">
        <v>12</v>
      </c>
      <c r="CM6" s="2" t="s">
        <v>13</v>
      </c>
      <c r="CN6" s="2" t="s">
        <v>12</v>
      </c>
      <c r="CO6" s="2" t="s">
        <v>13</v>
      </c>
    </row>
    <row r="7" spans="1:93" x14ac:dyDescent="0.3">
      <c r="A7" s="1"/>
      <c r="B7" s="6" t="s">
        <v>20</v>
      </c>
      <c r="C7" s="73">
        <f t="shared" ref="C7:C43" si="0">BD7</f>
        <v>15.985130111524162</v>
      </c>
      <c r="D7" s="74">
        <f>SUM(AD7:AE7)</f>
        <v>99</v>
      </c>
      <c r="E7" s="73">
        <f t="shared" ref="E7:E43" si="1">BE7</f>
        <v>65.853658536585371</v>
      </c>
      <c r="F7" s="74">
        <f t="shared" ref="F7:F43" si="2">SUM(AF7:AG7)</f>
        <v>16</v>
      </c>
      <c r="G7" s="73">
        <f t="shared" ref="G7:G43" si="3">BF7</f>
        <v>22.24469160768453</v>
      </c>
      <c r="H7" s="74">
        <f t="shared" ref="H7:H43" si="4">SUM(AH7:AI7)</f>
        <v>399</v>
      </c>
      <c r="I7" s="73">
        <f t="shared" ref="I7:I43" si="5">BG7</f>
        <v>64.088397790055254</v>
      </c>
      <c r="J7" s="74">
        <f t="shared" ref="J7:J43" si="6">SUM(AJ7:AK7)</f>
        <v>150</v>
      </c>
      <c r="K7" s="73">
        <f t="shared" ref="K7:K43" si="7">BH7</f>
        <v>28.919330289193301</v>
      </c>
      <c r="L7" s="74">
        <f t="shared" ref="L7:L43" si="8">SUM(AL7:AM7)</f>
        <v>508</v>
      </c>
      <c r="M7" s="73">
        <f t="shared" ref="M7:M43" si="9">BI7</f>
        <v>64.122893954410316</v>
      </c>
      <c r="N7" s="74">
        <f t="shared" ref="N7:N43" si="10">SUM(AN7:AO7)</f>
        <v>399</v>
      </c>
      <c r="O7" s="73">
        <f t="shared" ref="O7:O43" si="11">BJ7</f>
        <v>27.25199543899658</v>
      </c>
      <c r="P7" s="74">
        <f t="shared" ref="P7:P43" si="12">SUM(AP7:AQ7)</f>
        <v>333</v>
      </c>
      <c r="Q7" s="73">
        <f t="shared" ref="Q7:Q43" si="13">BK7</f>
        <v>59.928122192273136</v>
      </c>
      <c r="R7" s="74">
        <f t="shared" ref="R7:R43" si="14">SUM(AR7:AS7)</f>
        <v>441</v>
      </c>
      <c r="S7" s="73">
        <f t="shared" ref="S7:S42" si="15">BL7</f>
        <v>40.585774058577407</v>
      </c>
      <c r="T7" s="74">
        <f t="shared" ref="T7:T43" si="16">SUM(AT7:AU7)</f>
        <v>82</v>
      </c>
      <c r="U7" s="73">
        <f t="shared" ref="U7:U43" si="17">BM7</f>
        <v>69.121447028423773</v>
      </c>
      <c r="V7" s="75">
        <f t="shared" ref="V7:V43" si="18">SUM(AV7:AW7)</f>
        <v>279</v>
      </c>
      <c r="W7" s="73">
        <f>BN7</f>
        <v>26.545553145336225</v>
      </c>
      <c r="X7" s="74">
        <f>SUM(AX7:AY7)</f>
        <v>1421</v>
      </c>
      <c r="Y7" s="73">
        <f>BO7</f>
        <v>63.898150954834797</v>
      </c>
      <c r="Z7" s="75">
        <f>SUM(AZ7:BA7)</f>
        <v>1285</v>
      </c>
      <c r="AB7" s="76" t="s">
        <v>9</v>
      </c>
      <c r="AC7" s="2" t="s">
        <v>20</v>
      </c>
      <c r="AD7" s="2">
        <v>85</v>
      </c>
      <c r="AE7" s="2">
        <v>14</v>
      </c>
      <c r="AF7" s="2">
        <v>5</v>
      </c>
      <c r="AG7" s="2">
        <v>11</v>
      </c>
      <c r="AH7" s="2">
        <v>314</v>
      </c>
      <c r="AI7" s="2">
        <v>85</v>
      </c>
      <c r="AJ7" s="2">
        <v>55</v>
      </c>
      <c r="AK7" s="2">
        <v>95</v>
      </c>
      <c r="AL7" s="2">
        <v>363</v>
      </c>
      <c r="AM7" s="2">
        <v>145</v>
      </c>
      <c r="AN7" s="2">
        <v>148</v>
      </c>
      <c r="AO7" s="2">
        <v>251</v>
      </c>
      <c r="AP7" s="2">
        <v>237</v>
      </c>
      <c r="AQ7" s="2">
        <v>96</v>
      </c>
      <c r="AR7" s="2">
        <v>182</v>
      </c>
      <c r="AS7" s="2">
        <v>259</v>
      </c>
      <c r="AT7" s="2">
        <v>49</v>
      </c>
      <c r="AU7" s="2">
        <v>33</v>
      </c>
      <c r="AV7" s="2">
        <v>92</v>
      </c>
      <c r="AW7" s="2">
        <v>187</v>
      </c>
      <c r="AX7">
        <v>1048</v>
      </c>
      <c r="AY7">
        <v>373</v>
      </c>
      <c r="AZ7">
        <v>482</v>
      </c>
      <c r="BA7">
        <v>803</v>
      </c>
      <c r="BB7" s="10"/>
      <c r="BC7" s="77" t="s">
        <v>20</v>
      </c>
      <c r="BD7" s="78">
        <f t="shared" ref="BD7:BD43" si="19">(IF(BS7=0,0,BS7/SUM(BR7:BS7)))*100</f>
        <v>15.985130111524162</v>
      </c>
      <c r="BE7" s="78">
        <f t="shared" ref="BE7:BE43" si="20">(IF(BU7=0,0,BU7/SUM(BT7:BU7)))*100</f>
        <v>65.853658536585371</v>
      </c>
      <c r="BF7" s="78">
        <f t="shared" ref="BF7:BF43" si="21">(IF(BW7=0,0,BW7/SUM(BV7:BW7))*100)</f>
        <v>22.24469160768453</v>
      </c>
      <c r="BG7" s="78">
        <f t="shared" ref="BG7:BG43" si="22">(IF(BY7=0,0,BY7/SUM(BX7:BY7)))*100</f>
        <v>64.088397790055254</v>
      </c>
      <c r="BH7" s="78">
        <f t="shared" ref="BH7:BH43" si="23">(IF(CA7=0,0,CA7/SUM(BZ7:CA7)))*100</f>
        <v>28.919330289193301</v>
      </c>
      <c r="BI7" s="78">
        <f t="shared" ref="BI7:BI43" si="24">(IF(CC7=0,0,CC7/SUM(CB7:CC7)))*100</f>
        <v>64.122893954410316</v>
      </c>
      <c r="BJ7" s="78">
        <f t="shared" ref="BJ7:BJ43" si="25">(IF(CE7=0,0,CE7/SUM(CD7:CE7)))*100</f>
        <v>27.25199543899658</v>
      </c>
      <c r="BK7" s="78">
        <f t="shared" ref="BK7:BK43" si="26">(IF(CG7=0,0,CG7/SUM(CF7:CG7)))*100</f>
        <v>59.928122192273136</v>
      </c>
      <c r="BL7" s="78">
        <f t="shared" ref="BL7:BL43" si="27">(IF(CI7=0,0,CI7/SUM(CH7:CI7)))*100</f>
        <v>40.585774058577407</v>
      </c>
      <c r="BM7" s="78">
        <f t="shared" ref="BM7:BM43" si="28">(IF(CK7=0,0,CK7/SUM(CJ7:CK7)))*100</f>
        <v>69.121447028423773</v>
      </c>
      <c r="BN7" s="78">
        <f>(IF(CM7=0,0,CM7/SUM(CL7:CM7)))*100</f>
        <v>26.545553145336225</v>
      </c>
      <c r="BO7" s="78">
        <f>(IF(CO7=0,0,CO7/SUM(CN7:CO7)))*100</f>
        <v>63.898150954834797</v>
      </c>
      <c r="BR7" s="2">
        <v>226</v>
      </c>
      <c r="BS7" s="2">
        <v>43</v>
      </c>
      <c r="BT7" s="2">
        <v>14</v>
      </c>
      <c r="BU7" s="2">
        <v>27</v>
      </c>
      <c r="BV7" s="2">
        <v>769</v>
      </c>
      <c r="BW7" s="2">
        <v>220</v>
      </c>
      <c r="BX7" s="2">
        <v>130</v>
      </c>
      <c r="BY7" s="2">
        <v>232</v>
      </c>
      <c r="BZ7" s="2">
        <v>934</v>
      </c>
      <c r="CA7" s="2">
        <v>380</v>
      </c>
      <c r="CB7" s="2">
        <v>362</v>
      </c>
      <c r="CC7" s="2">
        <v>647</v>
      </c>
      <c r="CD7" s="2">
        <v>638</v>
      </c>
      <c r="CE7" s="2">
        <v>239</v>
      </c>
      <c r="CF7" s="2">
        <v>446</v>
      </c>
      <c r="CG7" s="2">
        <v>667</v>
      </c>
      <c r="CH7" s="2">
        <v>142</v>
      </c>
      <c r="CI7" s="2">
        <v>97</v>
      </c>
      <c r="CJ7" s="2">
        <v>239</v>
      </c>
      <c r="CK7" s="2">
        <v>535</v>
      </c>
      <c r="CL7">
        <v>2709</v>
      </c>
      <c r="CM7">
        <v>979</v>
      </c>
      <c r="CN7">
        <v>1191</v>
      </c>
      <c r="CO7">
        <v>2108</v>
      </c>
    </row>
    <row r="8" spans="1:93" x14ac:dyDescent="0.3">
      <c r="A8" s="1"/>
      <c r="B8" s="8" t="s">
        <v>21</v>
      </c>
      <c r="C8" s="79">
        <f t="shared" si="0"/>
        <v>15.384615384615385</v>
      </c>
      <c r="D8" s="80">
        <f t="shared" ref="D8:D43" si="29">SUM(AD8:AE8)</f>
        <v>798</v>
      </c>
      <c r="E8" s="79">
        <f t="shared" si="1"/>
        <v>0</v>
      </c>
      <c r="F8" s="80">
        <f t="shared" si="2"/>
        <v>12</v>
      </c>
      <c r="G8" s="79">
        <f t="shared" si="3"/>
        <v>16.279069767441861</v>
      </c>
      <c r="H8" s="80">
        <f t="shared" si="4"/>
        <v>1380</v>
      </c>
      <c r="I8" s="79">
        <f t="shared" si="5"/>
        <v>50</v>
      </c>
      <c r="J8" s="80">
        <f t="shared" si="6"/>
        <v>35</v>
      </c>
      <c r="K8" s="79">
        <f t="shared" si="7"/>
        <v>17.647058823529413</v>
      </c>
      <c r="L8" s="80">
        <f t="shared" si="8"/>
        <v>1130</v>
      </c>
      <c r="M8" s="79">
        <f t="shared" si="9"/>
        <v>50</v>
      </c>
      <c r="N8" s="80">
        <f t="shared" si="10"/>
        <v>53</v>
      </c>
      <c r="O8" s="79">
        <f t="shared" si="11"/>
        <v>20</v>
      </c>
      <c r="P8" s="80">
        <f t="shared" si="12"/>
        <v>707</v>
      </c>
      <c r="Q8" s="79">
        <f t="shared" si="13"/>
        <v>50</v>
      </c>
      <c r="R8" s="80">
        <f t="shared" si="14"/>
        <v>84</v>
      </c>
      <c r="S8" s="79">
        <f t="shared" si="15"/>
        <v>16.666666666666664</v>
      </c>
      <c r="T8" s="80">
        <f t="shared" si="16"/>
        <v>162</v>
      </c>
      <c r="U8" s="79">
        <f t="shared" si="17"/>
        <v>0</v>
      </c>
      <c r="V8" s="81">
        <f t="shared" si="18"/>
        <v>46</v>
      </c>
      <c r="W8" s="79">
        <f t="shared" ref="W8:W43" si="30">BN8</f>
        <v>17.054263565891471</v>
      </c>
      <c r="X8" s="80">
        <f t="shared" ref="X8:X43" si="31">SUM(AX8:AY8)</f>
        <v>4177</v>
      </c>
      <c r="Y8" s="79">
        <f t="shared" ref="Y8:Y43" si="32">BO8</f>
        <v>50</v>
      </c>
      <c r="Z8" s="81">
        <f t="shared" ref="Z8:Z43" si="33">SUM(AZ8:BA8)</f>
        <v>230</v>
      </c>
      <c r="AB8" s="76" t="s">
        <v>9</v>
      </c>
      <c r="AC8" s="2" t="s">
        <v>21</v>
      </c>
      <c r="AD8" s="2">
        <v>689</v>
      </c>
      <c r="AE8" s="2">
        <v>109</v>
      </c>
      <c r="AF8" s="2">
        <v>6</v>
      </c>
      <c r="AG8" s="2">
        <v>6</v>
      </c>
      <c r="AH8" s="2">
        <v>1152</v>
      </c>
      <c r="AI8" s="2">
        <v>228</v>
      </c>
      <c r="AJ8" s="2">
        <v>19</v>
      </c>
      <c r="AK8" s="2">
        <v>16</v>
      </c>
      <c r="AL8" s="2">
        <v>929</v>
      </c>
      <c r="AM8" s="2">
        <v>201</v>
      </c>
      <c r="AN8" s="2">
        <v>22</v>
      </c>
      <c r="AO8" s="2">
        <v>31</v>
      </c>
      <c r="AP8" s="2">
        <v>591</v>
      </c>
      <c r="AQ8" s="2">
        <v>116</v>
      </c>
      <c r="AR8" s="2">
        <v>36</v>
      </c>
      <c r="AS8" s="2">
        <v>48</v>
      </c>
      <c r="AT8" s="2">
        <v>123</v>
      </c>
      <c r="AU8" s="2">
        <v>39</v>
      </c>
      <c r="AV8" s="2">
        <v>28</v>
      </c>
      <c r="AW8" s="2">
        <v>18</v>
      </c>
      <c r="AX8">
        <v>3484</v>
      </c>
      <c r="AY8">
        <v>693</v>
      </c>
      <c r="AZ8">
        <v>111</v>
      </c>
      <c r="BA8">
        <v>119</v>
      </c>
      <c r="BB8" s="2"/>
      <c r="BC8" s="8" t="s">
        <v>21</v>
      </c>
      <c r="BD8" s="82">
        <f t="shared" si="19"/>
        <v>15.384615384615385</v>
      </c>
      <c r="BE8" s="82">
        <f t="shared" si="20"/>
        <v>0</v>
      </c>
      <c r="BF8" s="82">
        <f t="shared" si="21"/>
        <v>16.279069767441861</v>
      </c>
      <c r="BG8" s="82">
        <f t="shared" si="22"/>
        <v>50</v>
      </c>
      <c r="BH8" s="82">
        <f t="shared" si="23"/>
        <v>17.647058823529413</v>
      </c>
      <c r="BI8" s="82">
        <f t="shared" si="24"/>
        <v>50</v>
      </c>
      <c r="BJ8" s="82">
        <f t="shared" si="25"/>
        <v>20</v>
      </c>
      <c r="BK8" s="82">
        <f t="shared" si="26"/>
        <v>50</v>
      </c>
      <c r="BL8" s="82">
        <f t="shared" si="27"/>
        <v>16.666666666666664</v>
      </c>
      <c r="BM8" s="82">
        <f t="shared" si="28"/>
        <v>0</v>
      </c>
      <c r="BN8" s="82">
        <f t="shared" ref="BN8:BN43" si="34">(IF(CM8=0,0,CM8/SUM(CL8:CM8)))*100</f>
        <v>17.054263565891471</v>
      </c>
      <c r="BO8" s="82">
        <f t="shared" ref="BO8:BO43" si="35">(IF(CO8=0,0,CO8/SUM(CN8:CO8)))*100</f>
        <v>50</v>
      </c>
      <c r="BR8" s="2">
        <v>22</v>
      </c>
      <c r="BS8" s="2">
        <v>4</v>
      </c>
      <c r="BT8" s="2">
        <v>0</v>
      </c>
      <c r="BU8" s="2">
        <v>0</v>
      </c>
      <c r="BV8" s="2">
        <v>36</v>
      </c>
      <c r="BW8" s="2">
        <v>7</v>
      </c>
      <c r="BX8" s="2">
        <v>1</v>
      </c>
      <c r="BY8" s="2">
        <v>1</v>
      </c>
      <c r="BZ8" s="2">
        <v>28</v>
      </c>
      <c r="CA8" s="2">
        <v>6</v>
      </c>
      <c r="CB8" s="2">
        <v>1</v>
      </c>
      <c r="CC8" s="2">
        <v>1</v>
      </c>
      <c r="CD8" s="2">
        <v>16</v>
      </c>
      <c r="CE8" s="2">
        <v>4</v>
      </c>
      <c r="CF8" s="2">
        <v>1</v>
      </c>
      <c r="CG8" s="2">
        <v>1</v>
      </c>
      <c r="CH8" s="2">
        <v>5</v>
      </c>
      <c r="CI8" s="2">
        <v>1</v>
      </c>
      <c r="CJ8" s="2">
        <v>1</v>
      </c>
      <c r="CK8" s="2">
        <v>0</v>
      </c>
      <c r="CL8">
        <v>107</v>
      </c>
      <c r="CM8">
        <v>22</v>
      </c>
      <c r="CN8">
        <v>4</v>
      </c>
      <c r="CO8">
        <v>4</v>
      </c>
    </row>
    <row r="9" spans="1:93" x14ac:dyDescent="0.3">
      <c r="A9" s="1"/>
      <c r="B9" s="8" t="s">
        <v>22</v>
      </c>
      <c r="C9" s="79">
        <f t="shared" si="0"/>
        <v>8.3688699360341143</v>
      </c>
      <c r="D9" s="80">
        <f t="shared" si="29"/>
        <v>3536</v>
      </c>
      <c r="E9" s="79">
        <f t="shared" si="1"/>
        <v>46.153846153846153</v>
      </c>
      <c r="F9" s="80">
        <f t="shared" si="2"/>
        <v>101</v>
      </c>
      <c r="G9" s="79">
        <f t="shared" si="3"/>
        <v>15.025575447570333</v>
      </c>
      <c r="H9" s="80">
        <f t="shared" si="4"/>
        <v>2879</v>
      </c>
      <c r="I9" s="79">
        <f t="shared" si="5"/>
        <v>62.5</v>
      </c>
      <c r="J9" s="80">
        <f t="shared" si="6"/>
        <v>186</v>
      </c>
      <c r="K9" s="79">
        <f t="shared" si="7"/>
        <v>25.121555915721235</v>
      </c>
      <c r="L9" s="80">
        <f t="shared" si="8"/>
        <v>1100</v>
      </c>
      <c r="M9" s="79">
        <f t="shared" si="9"/>
        <v>72.142857142857139</v>
      </c>
      <c r="N9" s="80">
        <f t="shared" si="10"/>
        <v>263</v>
      </c>
      <c r="O9" s="79">
        <f t="shared" si="11"/>
        <v>37.7431906614786</v>
      </c>
      <c r="P9" s="80">
        <f t="shared" si="12"/>
        <v>417</v>
      </c>
      <c r="Q9" s="79">
        <f t="shared" si="13"/>
        <v>72.077922077922068</v>
      </c>
      <c r="R9" s="80">
        <f t="shared" si="14"/>
        <v>253</v>
      </c>
      <c r="S9" s="79">
        <f t="shared" si="15"/>
        <v>47.222222222222221</v>
      </c>
      <c r="T9" s="80">
        <f t="shared" si="16"/>
        <v>59</v>
      </c>
      <c r="U9" s="79">
        <f t="shared" si="17"/>
        <v>86.36363636363636</v>
      </c>
      <c r="V9" s="81">
        <f t="shared" si="18"/>
        <v>158</v>
      </c>
      <c r="W9" s="79">
        <f t="shared" si="30"/>
        <v>15.198896297999539</v>
      </c>
      <c r="X9" s="80">
        <f t="shared" si="31"/>
        <v>7991</v>
      </c>
      <c r="Y9" s="79">
        <f t="shared" si="32"/>
        <v>70.714285714285722</v>
      </c>
      <c r="Z9" s="81">
        <f t="shared" si="33"/>
        <v>961</v>
      </c>
      <c r="AB9" s="76" t="s">
        <v>9</v>
      </c>
      <c r="AC9" s="2" t="s">
        <v>22</v>
      </c>
      <c r="AD9" s="2">
        <v>3238</v>
      </c>
      <c r="AE9" s="2">
        <v>298</v>
      </c>
      <c r="AF9" s="2">
        <v>50</v>
      </c>
      <c r="AG9" s="2">
        <v>51</v>
      </c>
      <c r="AH9" s="2">
        <v>2457</v>
      </c>
      <c r="AI9" s="2">
        <v>422</v>
      </c>
      <c r="AJ9" s="2">
        <v>63</v>
      </c>
      <c r="AK9" s="2">
        <v>123</v>
      </c>
      <c r="AL9" s="2">
        <v>827</v>
      </c>
      <c r="AM9" s="2">
        <v>273</v>
      </c>
      <c r="AN9" s="2">
        <v>77</v>
      </c>
      <c r="AO9" s="2">
        <v>186</v>
      </c>
      <c r="AP9" s="2">
        <v>273</v>
      </c>
      <c r="AQ9" s="2">
        <v>144</v>
      </c>
      <c r="AR9" s="2">
        <v>68</v>
      </c>
      <c r="AS9" s="2">
        <v>185</v>
      </c>
      <c r="AT9" s="2">
        <v>32</v>
      </c>
      <c r="AU9" s="2">
        <v>27</v>
      </c>
      <c r="AV9" s="2">
        <v>28</v>
      </c>
      <c r="AW9" s="2">
        <v>130</v>
      </c>
      <c r="AX9">
        <v>6827</v>
      </c>
      <c r="AY9">
        <v>1164</v>
      </c>
      <c r="AZ9">
        <v>286</v>
      </c>
      <c r="BA9">
        <v>675</v>
      </c>
      <c r="BB9" s="2"/>
      <c r="BC9" s="8" t="s">
        <v>22</v>
      </c>
      <c r="BD9" s="82">
        <f t="shared" si="19"/>
        <v>8.3688699360341143</v>
      </c>
      <c r="BE9" s="82">
        <f t="shared" si="20"/>
        <v>46.153846153846153</v>
      </c>
      <c r="BF9" s="82">
        <f t="shared" si="21"/>
        <v>15.025575447570333</v>
      </c>
      <c r="BG9" s="82">
        <f t="shared" si="22"/>
        <v>62.5</v>
      </c>
      <c r="BH9" s="82">
        <f t="shared" si="23"/>
        <v>25.121555915721235</v>
      </c>
      <c r="BI9" s="82">
        <f t="shared" si="24"/>
        <v>72.142857142857139</v>
      </c>
      <c r="BJ9" s="82">
        <f t="shared" si="25"/>
        <v>37.7431906614786</v>
      </c>
      <c r="BK9" s="82">
        <f t="shared" si="26"/>
        <v>72.077922077922068</v>
      </c>
      <c r="BL9" s="82">
        <f t="shared" si="27"/>
        <v>47.222222222222221</v>
      </c>
      <c r="BM9" s="82">
        <f t="shared" si="28"/>
        <v>86.36363636363636</v>
      </c>
      <c r="BN9" s="82">
        <f t="shared" si="34"/>
        <v>15.198896297999539</v>
      </c>
      <c r="BO9" s="82">
        <f t="shared" si="35"/>
        <v>70.714285714285722</v>
      </c>
      <c r="BR9" s="2">
        <v>1719</v>
      </c>
      <c r="BS9" s="2">
        <v>157</v>
      </c>
      <c r="BT9" s="2">
        <v>28</v>
      </c>
      <c r="BU9" s="2">
        <v>24</v>
      </c>
      <c r="BV9" s="2">
        <v>1329</v>
      </c>
      <c r="BW9" s="2">
        <v>235</v>
      </c>
      <c r="BX9" s="2">
        <v>39</v>
      </c>
      <c r="BY9" s="2">
        <v>65</v>
      </c>
      <c r="BZ9" s="2">
        <v>462</v>
      </c>
      <c r="CA9" s="2">
        <v>155</v>
      </c>
      <c r="CB9" s="2">
        <v>39</v>
      </c>
      <c r="CC9" s="2">
        <v>101</v>
      </c>
      <c r="CD9" s="2">
        <v>160</v>
      </c>
      <c r="CE9" s="2">
        <v>97</v>
      </c>
      <c r="CF9" s="2">
        <v>43</v>
      </c>
      <c r="CG9" s="2">
        <v>111</v>
      </c>
      <c r="CH9" s="2">
        <v>19</v>
      </c>
      <c r="CI9" s="2">
        <v>17</v>
      </c>
      <c r="CJ9" s="2">
        <v>15</v>
      </c>
      <c r="CK9" s="2">
        <v>95</v>
      </c>
      <c r="CL9">
        <v>3688</v>
      </c>
      <c r="CM9">
        <v>661</v>
      </c>
      <c r="CN9">
        <v>164</v>
      </c>
      <c r="CO9">
        <v>396</v>
      </c>
    </row>
    <row r="10" spans="1:93" x14ac:dyDescent="0.3">
      <c r="A10" s="1"/>
      <c r="B10" s="8" t="s">
        <v>23</v>
      </c>
      <c r="C10" s="79">
        <f t="shared" si="0"/>
        <v>2.558061258835409</v>
      </c>
      <c r="D10" s="80">
        <f t="shared" si="29"/>
        <v>6343</v>
      </c>
      <c r="E10" s="79">
        <f t="shared" si="1"/>
        <v>36.469780219780219</v>
      </c>
      <c r="F10" s="80">
        <f t="shared" si="2"/>
        <v>1020</v>
      </c>
      <c r="G10" s="79">
        <f t="shared" si="3"/>
        <v>3.6700947771728174</v>
      </c>
      <c r="H10" s="80">
        <f t="shared" si="4"/>
        <v>3596</v>
      </c>
      <c r="I10" s="79">
        <f t="shared" si="5"/>
        <v>37.977369165487978</v>
      </c>
      <c r="J10" s="80">
        <f t="shared" si="6"/>
        <v>999</v>
      </c>
      <c r="K10" s="79">
        <f t="shared" si="7"/>
        <v>5.2561247216035634</v>
      </c>
      <c r="L10" s="80">
        <f t="shared" si="8"/>
        <v>1561</v>
      </c>
      <c r="M10" s="79">
        <f t="shared" si="9"/>
        <v>40.034662045060657</v>
      </c>
      <c r="N10" s="80">
        <f t="shared" si="10"/>
        <v>800</v>
      </c>
      <c r="O10" s="79">
        <f t="shared" si="11"/>
        <v>6.7260138476755689</v>
      </c>
      <c r="P10" s="80">
        <f t="shared" si="12"/>
        <v>691</v>
      </c>
      <c r="Q10" s="79">
        <f t="shared" si="13"/>
        <v>43.570767807585568</v>
      </c>
      <c r="R10" s="80">
        <f t="shared" si="14"/>
        <v>668</v>
      </c>
      <c r="S10" s="79">
        <f t="shared" si="15"/>
        <v>14.592274678111588</v>
      </c>
      <c r="T10" s="80">
        <f t="shared" si="16"/>
        <v>161</v>
      </c>
      <c r="U10" s="79">
        <f t="shared" si="17"/>
        <v>43.093093093093096</v>
      </c>
      <c r="V10" s="81">
        <f t="shared" si="18"/>
        <v>347</v>
      </c>
      <c r="W10" s="79">
        <f t="shared" si="30"/>
        <v>3.6232718894009217</v>
      </c>
      <c r="X10" s="80">
        <f t="shared" si="31"/>
        <v>12352</v>
      </c>
      <c r="Y10" s="79">
        <f t="shared" si="32"/>
        <v>39.63963963963964</v>
      </c>
      <c r="Z10" s="81">
        <f t="shared" si="33"/>
        <v>3834</v>
      </c>
      <c r="AB10" s="76" t="s">
        <v>9</v>
      </c>
      <c r="AC10" s="2" t="s">
        <v>23</v>
      </c>
      <c r="AD10" s="2">
        <v>6185</v>
      </c>
      <c r="AE10" s="2">
        <v>158</v>
      </c>
      <c r="AF10" s="2">
        <v>637</v>
      </c>
      <c r="AG10" s="2">
        <v>383</v>
      </c>
      <c r="AH10" s="2">
        <v>3468</v>
      </c>
      <c r="AI10" s="2">
        <v>128</v>
      </c>
      <c r="AJ10" s="2">
        <v>611</v>
      </c>
      <c r="AK10" s="2">
        <v>388</v>
      </c>
      <c r="AL10" s="2">
        <v>1475</v>
      </c>
      <c r="AM10" s="2">
        <v>86</v>
      </c>
      <c r="AN10" s="2">
        <v>477</v>
      </c>
      <c r="AO10" s="2">
        <v>323</v>
      </c>
      <c r="AP10" s="2">
        <v>648</v>
      </c>
      <c r="AQ10" s="2">
        <v>43</v>
      </c>
      <c r="AR10" s="2">
        <v>368</v>
      </c>
      <c r="AS10" s="2">
        <v>300</v>
      </c>
      <c r="AT10" s="2">
        <v>140</v>
      </c>
      <c r="AU10" s="2">
        <v>21</v>
      </c>
      <c r="AV10" s="2">
        <v>193</v>
      </c>
      <c r="AW10" s="2">
        <v>154</v>
      </c>
      <c r="AX10">
        <v>11916</v>
      </c>
      <c r="AY10">
        <v>436</v>
      </c>
      <c r="AZ10">
        <v>2286</v>
      </c>
      <c r="BA10">
        <v>1548</v>
      </c>
      <c r="BB10" s="2"/>
      <c r="BC10" s="8" t="s">
        <v>23</v>
      </c>
      <c r="BD10" s="82">
        <f t="shared" si="19"/>
        <v>2.558061258835409</v>
      </c>
      <c r="BE10" s="82">
        <f t="shared" si="20"/>
        <v>36.469780219780219</v>
      </c>
      <c r="BF10" s="82">
        <f t="shared" si="21"/>
        <v>3.6700947771728174</v>
      </c>
      <c r="BG10" s="82">
        <f t="shared" si="22"/>
        <v>37.977369165487978</v>
      </c>
      <c r="BH10" s="82">
        <f t="shared" si="23"/>
        <v>5.2561247216035634</v>
      </c>
      <c r="BI10" s="82">
        <f t="shared" si="24"/>
        <v>40.034662045060657</v>
      </c>
      <c r="BJ10" s="82">
        <f t="shared" si="25"/>
        <v>6.7260138476755689</v>
      </c>
      <c r="BK10" s="82">
        <f t="shared" si="26"/>
        <v>43.570767807585568</v>
      </c>
      <c r="BL10" s="82">
        <f t="shared" si="27"/>
        <v>14.592274678111588</v>
      </c>
      <c r="BM10" s="82">
        <f t="shared" si="28"/>
        <v>43.093093093093096</v>
      </c>
      <c r="BN10" s="82">
        <f t="shared" si="34"/>
        <v>3.6232718894009217</v>
      </c>
      <c r="BO10" s="82">
        <f t="shared" si="35"/>
        <v>39.63963963963964</v>
      </c>
      <c r="BR10" s="2">
        <v>8685</v>
      </c>
      <c r="BS10" s="2">
        <v>228</v>
      </c>
      <c r="BT10" s="2">
        <v>925</v>
      </c>
      <c r="BU10" s="2">
        <v>531</v>
      </c>
      <c r="BV10" s="2">
        <v>4777</v>
      </c>
      <c r="BW10" s="2">
        <v>182</v>
      </c>
      <c r="BX10" s="2">
        <v>877</v>
      </c>
      <c r="BY10" s="2">
        <v>537</v>
      </c>
      <c r="BZ10" s="2">
        <v>2127</v>
      </c>
      <c r="CA10" s="2">
        <v>118</v>
      </c>
      <c r="CB10" s="2">
        <v>692</v>
      </c>
      <c r="CC10" s="2">
        <v>462</v>
      </c>
      <c r="CD10" s="2">
        <v>943</v>
      </c>
      <c r="CE10" s="2">
        <v>68</v>
      </c>
      <c r="CF10" s="2">
        <v>610</v>
      </c>
      <c r="CG10" s="2">
        <v>471</v>
      </c>
      <c r="CH10" s="2">
        <v>199</v>
      </c>
      <c r="CI10" s="2">
        <v>34</v>
      </c>
      <c r="CJ10" s="2">
        <v>379</v>
      </c>
      <c r="CK10" s="2">
        <v>287</v>
      </c>
      <c r="CL10">
        <v>16731</v>
      </c>
      <c r="CM10">
        <v>629</v>
      </c>
      <c r="CN10">
        <v>3484</v>
      </c>
      <c r="CO10">
        <v>2288</v>
      </c>
    </row>
    <row r="11" spans="1:93" x14ac:dyDescent="0.3">
      <c r="A11" s="1"/>
      <c r="B11" s="8" t="s">
        <v>24</v>
      </c>
      <c r="C11" s="79">
        <f t="shared" si="0"/>
        <v>4.8845470692717585</v>
      </c>
      <c r="D11" s="80">
        <f t="shared" si="29"/>
        <v>2488</v>
      </c>
      <c r="E11" s="79">
        <f t="shared" si="1"/>
        <v>53.846153846153847</v>
      </c>
      <c r="F11" s="80">
        <f t="shared" si="2"/>
        <v>121</v>
      </c>
      <c r="G11" s="79">
        <f t="shared" si="3"/>
        <v>6.8577277379733879</v>
      </c>
      <c r="H11" s="80">
        <f t="shared" si="4"/>
        <v>1532</v>
      </c>
      <c r="I11" s="79">
        <f t="shared" si="5"/>
        <v>49.152542372881356</v>
      </c>
      <c r="J11" s="80">
        <f t="shared" si="6"/>
        <v>174</v>
      </c>
      <c r="K11" s="79">
        <f t="shared" si="7"/>
        <v>9.1036414565826327</v>
      </c>
      <c r="L11" s="80">
        <f t="shared" si="8"/>
        <v>1044</v>
      </c>
      <c r="M11" s="79">
        <f t="shared" si="9"/>
        <v>52.439024390243901</v>
      </c>
      <c r="N11" s="80">
        <f t="shared" si="10"/>
        <v>219</v>
      </c>
      <c r="O11" s="79">
        <f t="shared" si="11"/>
        <v>14.901960784313726</v>
      </c>
      <c r="P11" s="80">
        <f t="shared" si="12"/>
        <v>747</v>
      </c>
      <c r="Q11" s="79">
        <f t="shared" si="13"/>
        <v>57.297297297297298</v>
      </c>
      <c r="R11" s="80">
        <f t="shared" si="14"/>
        <v>234</v>
      </c>
      <c r="S11" s="79">
        <f t="shared" si="15"/>
        <v>23.555555555555554</v>
      </c>
      <c r="T11" s="80">
        <f t="shared" si="16"/>
        <v>286</v>
      </c>
      <c r="U11" s="79">
        <f t="shared" si="17"/>
        <v>64.092664092664094</v>
      </c>
      <c r="V11" s="81">
        <f t="shared" si="18"/>
        <v>291</v>
      </c>
      <c r="W11" s="79">
        <f t="shared" si="30"/>
        <v>8.9195272931907716</v>
      </c>
      <c r="X11" s="80">
        <f t="shared" si="31"/>
        <v>6097</v>
      </c>
      <c r="Y11" s="79">
        <f t="shared" si="32"/>
        <v>57.016434892541092</v>
      </c>
      <c r="Z11" s="81">
        <f t="shared" si="33"/>
        <v>1039</v>
      </c>
      <c r="AB11" s="76" t="s">
        <v>9</v>
      </c>
      <c r="AC11" s="2" t="s">
        <v>24</v>
      </c>
      <c r="AD11" s="2">
        <v>2390</v>
      </c>
      <c r="AE11" s="2">
        <v>98</v>
      </c>
      <c r="AF11" s="2">
        <v>58</v>
      </c>
      <c r="AG11" s="2">
        <v>63</v>
      </c>
      <c r="AH11" s="2">
        <v>1437</v>
      </c>
      <c r="AI11" s="2">
        <v>95</v>
      </c>
      <c r="AJ11" s="2">
        <v>89</v>
      </c>
      <c r="AK11" s="2">
        <v>85</v>
      </c>
      <c r="AL11" s="2">
        <v>957</v>
      </c>
      <c r="AM11" s="2">
        <v>87</v>
      </c>
      <c r="AN11" s="2">
        <v>107</v>
      </c>
      <c r="AO11" s="2">
        <v>112</v>
      </c>
      <c r="AP11" s="2">
        <v>655</v>
      </c>
      <c r="AQ11" s="2">
        <v>92</v>
      </c>
      <c r="AR11" s="2">
        <v>103</v>
      </c>
      <c r="AS11" s="2">
        <v>131</v>
      </c>
      <c r="AT11" s="2">
        <v>217</v>
      </c>
      <c r="AU11" s="2">
        <v>69</v>
      </c>
      <c r="AV11" s="2">
        <v>115</v>
      </c>
      <c r="AW11" s="2">
        <v>176</v>
      </c>
      <c r="AX11">
        <v>5656</v>
      </c>
      <c r="AY11">
        <v>441</v>
      </c>
      <c r="AZ11">
        <v>472</v>
      </c>
      <c r="BA11">
        <v>567</v>
      </c>
      <c r="BB11" s="2"/>
      <c r="BC11" s="8" t="s">
        <v>24</v>
      </c>
      <c r="BD11" s="82">
        <f t="shared" si="19"/>
        <v>4.8845470692717585</v>
      </c>
      <c r="BE11" s="82">
        <f t="shared" si="20"/>
        <v>53.846153846153847</v>
      </c>
      <c r="BF11" s="82">
        <f t="shared" si="21"/>
        <v>6.8577277379733879</v>
      </c>
      <c r="BG11" s="82">
        <f t="shared" si="22"/>
        <v>49.152542372881356</v>
      </c>
      <c r="BH11" s="82">
        <f t="shared" si="23"/>
        <v>9.1036414565826327</v>
      </c>
      <c r="BI11" s="82">
        <f t="shared" si="24"/>
        <v>52.439024390243901</v>
      </c>
      <c r="BJ11" s="82">
        <f t="shared" si="25"/>
        <v>14.901960784313726</v>
      </c>
      <c r="BK11" s="82">
        <f t="shared" si="26"/>
        <v>57.297297297297298</v>
      </c>
      <c r="BL11" s="82">
        <f t="shared" si="27"/>
        <v>23.555555555555554</v>
      </c>
      <c r="BM11" s="82">
        <f t="shared" si="28"/>
        <v>64.092664092664094</v>
      </c>
      <c r="BN11" s="82">
        <f t="shared" si="34"/>
        <v>8.9195272931907716</v>
      </c>
      <c r="BO11" s="82">
        <f t="shared" si="35"/>
        <v>57.016434892541092</v>
      </c>
      <c r="BR11" s="2">
        <v>1071</v>
      </c>
      <c r="BS11" s="2">
        <v>55</v>
      </c>
      <c r="BT11" s="2">
        <v>30</v>
      </c>
      <c r="BU11" s="2">
        <v>35</v>
      </c>
      <c r="BV11" s="2">
        <v>910</v>
      </c>
      <c r="BW11" s="2">
        <v>67</v>
      </c>
      <c r="BX11" s="2">
        <v>60</v>
      </c>
      <c r="BY11" s="2">
        <v>58</v>
      </c>
      <c r="BZ11" s="2">
        <v>649</v>
      </c>
      <c r="CA11" s="2">
        <v>65</v>
      </c>
      <c r="CB11" s="2">
        <v>78</v>
      </c>
      <c r="CC11" s="2">
        <v>86</v>
      </c>
      <c r="CD11" s="2">
        <v>434</v>
      </c>
      <c r="CE11" s="2">
        <v>76</v>
      </c>
      <c r="CF11" s="2">
        <v>79</v>
      </c>
      <c r="CG11" s="2">
        <v>106</v>
      </c>
      <c r="CH11" s="2">
        <v>172</v>
      </c>
      <c r="CI11" s="2">
        <v>53</v>
      </c>
      <c r="CJ11" s="2">
        <v>93</v>
      </c>
      <c r="CK11" s="2">
        <v>166</v>
      </c>
      <c r="CL11">
        <v>3237</v>
      </c>
      <c r="CM11">
        <v>317</v>
      </c>
      <c r="CN11">
        <v>340</v>
      </c>
      <c r="CO11">
        <v>451</v>
      </c>
    </row>
    <row r="12" spans="1:93" x14ac:dyDescent="0.3">
      <c r="A12" s="1"/>
      <c r="B12" s="8" t="s">
        <v>25</v>
      </c>
      <c r="C12" s="79">
        <f t="shared" si="0"/>
        <v>0</v>
      </c>
      <c r="D12" s="80">
        <f t="shared" si="29"/>
        <v>7</v>
      </c>
      <c r="E12" s="79">
        <f t="shared" si="1"/>
        <v>0</v>
      </c>
      <c r="F12" s="80">
        <f t="shared" si="2"/>
        <v>0</v>
      </c>
      <c r="G12" s="79">
        <f t="shared" si="3"/>
        <v>12.5</v>
      </c>
      <c r="H12" s="80">
        <f t="shared" si="4"/>
        <v>16</v>
      </c>
      <c r="I12" s="79">
        <f t="shared" si="5"/>
        <v>50</v>
      </c>
      <c r="J12" s="80">
        <f t="shared" si="6"/>
        <v>2</v>
      </c>
      <c r="K12" s="79">
        <f t="shared" si="7"/>
        <v>42.105263157894733</v>
      </c>
      <c r="L12" s="80">
        <f t="shared" si="8"/>
        <v>33</v>
      </c>
      <c r="M12" s="79">
        <f t="shared" si="9"/>
        <v>40</v>
      </c>
      <c r="N12" s="80">
        <f t="shared" si="10"/>
        <v>10</v>
      </c>
      <c r="O12" s="79">
        <f t="shared" si="11"/>
        <v>25.714285714285712</v>
      </c>
      <c r="P12" s="80">
        <f t="shared" si="12"/>
        <v>67</v>
      </c>
      <c r="Q12" s="79">
        <f t="shared" si="13"/>
        <v>52.941176470588239</v>
      </c>
      <c r="R12" s="80">
        <f t="shared" si="14"/>
        <v>23</v>
      </c>
      <c r="S12" s="79">
        <f t="shared" si="15"/>
        <v>36.170212765957451</v>
      </c>
      <c r="T12" s="80">
        <f t="shared" si="16"/>
        <v>91</v>
      </c>
      <c r="U12" s="79">
        <f t="shared" si="17"/>
        <v>49.230769230769234</v>
      </c>
      <c r="V12" s="81">
        <f t="shared" si="18"/>
        <v>119</v>
      </c>
      <c r="W12" s="79">
        <f t="shared" si="30"/>
        <v>31.858407079646017</v>
      </c>
      <c r="X12" s="80">
        <f t="shared" si="31"/>
        <v>214</v>
      </c>
      <c r="Y12" s="79">
        <f t="shared" si="32"/>
        <v>50</v>
      </c>
      <c r="Z12" s="81">
        <f t="shared" si="33"/>
        <v>154</v>
      </c>
      <c r="AB12" s="76" t="s">
        <v>9</v>
      </c>
      <c r="AC12" s="2" t="s">
        <v>25</v>
      </c>
      <c r="AD12" s="2">
        <v>7</v>
      </c>
      <c r="AE12" s="2">
        <v>0</v>
      </c>
      <c r="AF12" s="2">
        <v>0</v>
      </c>
      <c r="AG12" s="2">
        <v>0</v>
      </c>
      <c r="AH12" s="2">
        <v>13</v>
      </c>
      <c r="AI12" s="2">
        <v>3</v>
      </c>
      <c r="AJ12" s="2">
        <v>1</v>
      </c>
      <c r="AK12" s="2">
        <v>1</v>
      </c>
      <c r="AL12" s="2">
        <v>21</v>
      </c>
      <c r="AM12" s="2">
        <v>12</v>
      </c>
      <c r="AN12" s="2">
        <v>6</v>
      </c>
      <c r="AO12" s="2">
        <v>4</v>
      </c>
      <c r="AP12" s="2">
        <v>50</v>
      </c>
      <c r="AQ12" s="2">
        <v>17</v>
      </c>
      <c r="AR12" s="2">
        <v>11</v>
      </c>
      <c r="AS12" s="2">
        <v>12</v>
      </c>
      <c r="AT12" s="2">
        <v>58</v>
      </c>
      <c r="AU12" s="2">
        <v>33</v>
      </c>
      <c r="AV12" s="2">
        <v>60</v>
      </c>
      <c r="AW12" s="2">
        <v>59</v>
      </c>
      <c r="AX12">
        <v>149</v>
      </c>
      <c r="AY12">
        <v>65</v>
      </c>
      <c r="AZ12">
        <v>78</v>
      </c>
      <c r="BA12">
        <v>76</v>
      </c>
      <c r="BB12" s="2"/>
      <c r="BC12" s="8" t="s">
        <v>25</v>
      </c>
      <c r="BD12" s="82">
        <f t="shared" si="19"/>
        <v>0</v>
      </c>
      <c r="BE12" s="82">
        <f t="shared" si="20"/>
        <v>0</v>
      </c>
      <c r="BF12" s="82">
        <f t="shared" si="21"/>
        <v>12.5</v>
      </c>
      <c r="BG12" s="82">
        <f t="shared" si="22"/>
        <v>50</v>
      </c>
      <c r="BH12" s="82">
        <f t="shared" si="23"/>
        <v>42.105263157894733</v>
      </c>
      <c r="BI12" s="82">
        <f t="shared" si="24"/>
        <v>40</v>
      </c>
      <c r="BJ12" s="82">
        <f t="shared" si="25"/>
        <v>25.714285714285712</v>
      </c>
      <c r="BK12" s="82">
        <f t="shared" si="26"/>
        <v>52.941176470588239</v>
      </c>
      <c r="BL12" s="82">
        <f t="shared" si="27"/>
        <v>36.170212765957451</v>
      </c>
      <c r="BM12" s="82">
        <f t="shared" si="28"/>
        <v>49.230769230769234</v>
      </c>
      <c r="BN12" s="82">
        <f t="shared" si="34"/>
        <v>31.858407079646017</v>
      </c>
      <c r="BO12" s="82">
        <f t="shared" si="35"/>
        <v>50</v>
      </c>
      <c r="BR12" s="2">
        <v>4</v>
      </c>
      <c r="BS12" s="2">
        <v>0</v>
      </c>
      <c r="BT12" s="2">
        <v>0</v>
      </c>
      <c r="BU12" s="2">
        <v>0</v>
      </c>
      <c r="BV12" s="2">
        <v>7</v>
      </c>
      <c r="BW12" s="2">
        <v>1</v>
      </c>
      <c r="BX12" s="2">
        <v>1</v>
      </c>
      <c r="BY12" s="2">
        <v>1</v>
      </c>
      <c r="BZ12" s="2">
        <v>11</v>
      </c>
      <c r="CA12" s="2">
        <v>8</v>
      </c>
      <c r="CB12" s="2">
        <v>3</v>
      </c>
      <c r="CC12" s="2">
        <v>2</v>
      </c>
      <c r="CD12" s="2">
        <v>26</v>
      </c>
      <c r="CE12" s="2">
        <v>9</v>
      </c>
      <c r="CF12" s="2">
        <v>8</v>
      </c>
      <c r="CG12" s="2">
        <v>9</v>
      </c>
      <c r="CH12" s="2">
        <v>30</v>
      </c>
      <c r="CI12" s="2">
        <v>17</v>
      </c>
      <c r="CJ12" s="2">
        <v>33</v>
      </c>
      <c r="CK12" s="2">
        <v>32</v>
      </c>
      <c r="CL12">
        <v>77</v>
      </c>
      <c r="CM12">
        <v>36</v>
      </c>
      <c r="CN12">
        <v>44</v>
      </c>
      <c r="CO12">
        <v>44</v>
      </c>
    </row>
    <row r="13" spans="1:93" x14ac:dyDescent="0.3">
      <c r="A13" s="1"/>
      <c r="B13" s="8" t="s">
        <v>26</v>
      </c>
      <c r="C13" s="79">
        <f t="shared" si="0"/>
        <v>3.9673278879813303</v>
      </c>
      <c r="D13" s="80">
        <f t="shared" si="29"/>
        <v>1057</v>
      </c>
      <c r="E13" s="79">
        <f t="shared" si="1"/>
        <v>15.531335149863759</v>
      </c>
      <c r="F13" s="80">
        <f t="shared" si="2"/>
        <v>399</v>
      </c>
      <c r="G13" s="79">
        <f t="shared" si="3"/>
        <v>8.9613034623217924</v>
      </c>
      <c r="H13" s="80">
        <f t="shared" si="4"/>
        <v>1220</v>
      </c>
      <c r="I13" s="79">
        <f t="shared" si="5"/>
        <v>18.168604651162788</v>
      </c>
      <c r="J13" s="80">
        <f t="shared" si="6"/>
        <v>766</v>
      </c>
      <c r="K13" s="79">
        <f t="shared" si="7"/>
        <v>9.7768331562167905</v>
      </c>
      <c r="L13" s="80">
        <f t="shared" si="8"/>
        <v>1032</v>
      </c>
      <c r="M13" s="79">
        <f t="shared" si="9"/>
        <v>25.391498881431769</v>
      </c>
      <c r="N13" s="80">
        <f t="shared" si="10"/>
        <v>939</v>
      </c>
      <c r="O13" s="79">
        <f t="shared" si="11"/>
        <v>18.669527896995707</v>
      </c>
      <c r="P13" s="80">
        <f t="shared" si="12"/>
        <v>784</v>
      </c>
      <c r="Q13" s="79">
        <f t="shared" si="13"/>
        <v>28.919577579203899</v>
      </c>
      <c r="R13" s="80">
        <f t="shared" si="14"/>
        <v>1196</v>
      </c>
      <c r="S13" s="79">
        <f t="shared" si="15"/>
        <v>26.388888888888889</v>
      </c>
      <c r="T13" s="80">
        <f t="shared" si="16"/>
        <v>364</v>
      </c>
      <c r="U13" s="79">
        <f t="shared" si="17"/>
        <v>43.661971830985912</v>
      </c>
      <c r="V13" s="81">
        <f t="shared" si="18"/>
        <v>1199</v>
      </c>
      <c r="W13" s="79">
        <f t="shared" si="30"/>
        <v>12.357685009487666</v>
      </c>
      <c r="X13" s="80">
        <f t="shared" si="31"/>
        <v>4457</v>
      </c>
      <c r="Y13" s="79">
        <f t="shared" si="32"/>
        <v>30.506329113924053</v>
      </c>
      <c r="Z13" s="81">
        <f t="shared" si="33"/>
        <v>4499</v>
      </c>
      <c r="AB13" s="76" t="s">
        <v>9</v>
      </c>
      <c r="AC13" s="2" t="s">
        <v>26</v>
      </c>
      <c r="AD13" s="2">
        <v>1017</v>
      </c>
      <c r="AE13" s="2">
        <v>40</v>
      </c>
      <c r="AF13" s="2">
        <v>338</v>
      </c>
      <c r="AG13" s="2">
        <v>61</v>
      </c>
      <c r="AH13" s="2">
        <v>1115</v>
      </c>
      <c r="AI13" s="2">
        <v>105</v>
      </c>
      <c r="AJ13" s="2">
        <v>629</v>
      </c>
      <c r="AK13" s="2">
        <v>137</v>
      </c>
      <c r="AL13" s="2">
        <v>938</v>
      </c>
      <c r="AM13" s="2">
        <v>94</v>
      </c>
      <c r="AN13" s="2">
        <v>709</v>
      </c>
      <c r="AO13" s="2">
        <v>230</v>
      </c>
      <c r="AP13" s="2">
        <v>652</v>
      </c>
      <c r="AQ13" s="2">
        <v>132</v>
      </c>
      <c r="AR13" s="2">
        <v>842</v>
      </c>
      <c r="AS13" s="2">
        <v>354</v>
      </c>
      <c r="AT13" s="2">
        <v>276</v>
      </c>
      <c r="AU13" s="2">
        <v>88</v>
      </c>
      <c r="AV13" s="2">
        <v>693</v>
      </c>
      <c r="AW13" s="2">
        <v>506</v>
      </c>
      <c r="AX13">
        <v>3998</v>
      </c>
      <c r="AY13">
        <v>459</v>
      </c>
      <c r="AZ13">
        <v>3211</v>
      </c>
      <c r="BA13">
        <v>1288</v>
      </c>
      <c r="BB13" s="2"/>
      <c r="BC13" s="8" t="s">
        <v>26</v>
      </c>
      <c r="BD13" s="82">
        <f t="shared" si="19"/>
        <v>3.9673278879813303</v>
      </c>
      <c r="BE13" s="82">
        <f t="shared" si="20"/>
        <v>15.531335149863759</v>
      </c>
      <c r="BF13" s="82">
        <f t="shared" si="21"/>
        <v>8.9613034623217924</v>
      </c>
      <c r="BG13" s="82">
        <f t="shared" si="22"/>
        <v>18.168604651162788</v>
      </c>
      <c r="BH13" s="82">
        <f t="shared" si="23"/>
        <v>9.7768331562167905</v>
      </c>
      <c r="BI13" s="82">
        <f t="shared" si="24"/>
        <v>25.391498881431769</v>
      </c>
      <c r="BJ13" s="82">
        <f t="shared" si="25"/>
        <v>18.669527896995707</v>
      </c>
      <c r="BK13" s="82">
        <f t="shared" si="26"/>
        <v>28.919577579203899</v>
      </c>
      <c r="BL13" s="82">
        <f t="shared" si="27"/>
        <v>26.388888888888889</v>
      </c>
      <c r="BM13" s="82">
        <f t="shared" si="28"/>
        <v>43.661971830985912</v>
      </c>
      <c r="BN13" s="82">
        <f t="shared" si="34"/>
        <v>12.357685009487666</v>
      </c>
      <c r="BO13" s="82">
        <f t="shared" si="35"/>
        <v>30.506329113924053</v>
      </c>
      <c r="BR13" s="2">
        <v>823</v>
      </c>
      <c r="BS13" s="2">
        <v>34</v>
      </c>
      <c r="BT13" s="2">
        <v>310</v>
      </c>
      <c r="BU13" s="2">
        <v>57</v>
      </c>
      <c r="BV13" s="2">
        <v>894</v>
      </c>
      <c r="BW13" s="2">
        <v>88</v>
      </c>
      <c r="BX13" s="2">
        <v>563</v>
      </c>
      <c r="BY13" s="2">
        <v>125</v>
      </c>
      <c r="BZ13" s="2">
        <v>849</v>
      </c>
      <c r="CA13" s="2">
        <v>92</v>
      </c>
      <c r="CB13" s="2">
        <v>667</v>
      </c>
      <c r="CC13" s="2">
        <v>227</v>
      </c>
      <c r="CD13" s="2">
        <v>758</v>
      </c>
      <c r="CE13" s="2">
        <v>174</v>
      </c>
      <c r="CF13" s="2">
        <v>875</v>
      </c>
      <c r="CG13" s="2">
        <v>356</v>
      </c>
      <c r="CH13" s="2">
        <v>371</v>
      </c>
      <c r="CI13" s="2">
        <v>133</v>
      </c>
      <c r="CJ13" s="2">
        <v>880</v>
      </c>
      <c r="CK13" s="2">
        <v>682</v>
      </c>
      <c r="CL13">
        <v>3695</v>
      </c>
      <c r="CM13">
        <v>521</v>
      </c>
      <c r="CN13">
        <v>3294</v>
      </c>
      <c r="CO13">
        <v>1446</v>
      </c>
    </row>
    <row r="14" spans="1:93" x14ac:dyDescent="0.3">
      <c r="A14" s="1"/>
      <c r="B14" s="8" t="s">
        <v>27</v>
      </c>
      <c r="C14" s="79">
        <f t="shared" si="0"/>
        <v>5.0632911392405067</v>
      </c>
      <c r="D14" s="80">
        <f t="shared" si="29"/>
        <v>133</v>
      </c>
      <c r="E14" s="79">
        <f t="shared" si="1"/>
        <v>10</v>
      </c>
      <c r="F14" s="80">
        <f t="shared" si="2"/>
        <v>15</v>
      </c>
      <c r="G14" s="79">
        <f t="shared" si="3"/>
        <v>8.1560283687943276</v>
      </c>
      <c r="H14" s="80">
        <f t="shared" si="4"/>
        <v>470</v>
      </c>
      <c r="I14" s="79">
        <f t="shared" si="5"/>
        <v>16.666666666666664</v>
      </c>
      <c r="J14" s="80">
        <f t="shared" si="6"/>
        <v>110</v>
      </c>
      <c r="K14" s="79">
        <f t="shared" si="7"/>
        <v>8.0769230769230766</v>
      </c>
      <c r="L14" s="80">
        <f t="shared" si="8"/>
        <v>824</v>
      </c>
      <c r="M14" s="79">
        <f t="shared" si="9"/>
        <v>35.064935064935064</v>
      </c>
      <c r="N14" s="80">
        <f t="shared" si="10"/>
        <v>237</v>
      </c>
      <c r="O14" s="79">
        <f t="shared" si="11"/>
        <v>10.353535353535353</v>
      </c>
      <c r="P14" s="80">
        <f t="shared" si="12"/>
        <v>1258</v>
      </c>
      <c r="Q14" s="79">
        <f t="shared" si="13"/>
        <v>32.360742705570296</v>
      </c>
      <c r="R14" s="80">
        <f t="shared" si="14"/>
        <v>573</v>
      </c>
      <c r="S14" s="79">
        <f t="shared" si="15"/>
        <v>16.937354988399072</v>
      </c>
      <c r="T14" s="80">
        <f t="shared" si="16"/>
        <v>1342</v>
      </c>
      <c r="U14" s="79">
        <f t="shared" si="17"/>
        <v>35.721200387221685</v>
      </c>
      <c r="V14" s="81">
        <f t="shared" si="18"/>
        <v>1532</v>
      </c>
      <c r="W14" s="79">
        <f t="shared" si="30"/>
        <v>11.715976331360947</v>
      </c>
      <c r="X14" s="80">
        <f t="shared" si="31"/>
        <v>4027</v>
      </c>
      <c r="Y14" s="79">
        <f t="shared" si="32"/>
        <v>33.982947624847746</v>
      </c>
      <c r="Z14" s="81">
        <f t="shared" si="33"/>
        <v>2467</v>
      </c>
      <c r="AB14" s="76" t="s">
        <v>9</v>
      </c>
      <c r="AC14" s="2" t="s">
        <v>27</v>
      </c>
      <c r="AD14" s="2">
        <v>126</v>
      </c>
      <c r="AE14" s="2">
        <v>7</v>
      </c>
      <c r="AF14" s="2">
        <v>14</v>
      </c>
      <c r="AG14" s="2">
        <v>1</v>
      </c>
      <c r="AH14" s="2">
        <v>436</v>
      </c>
      <c r="AI14" s="2">
        <v>34</v>
      </c>
      <c r="AJ14" s="2">
        <v>92</v>
      </c>
      <c r="AK14" s="2">
        <v>18</v>
      </c>
      <c r="AL14" s="2">
        <v>754</v>
      </c>
      <c r="AM14" s="2">
        <v>70</v>
      </c>
      <c r="AN14" s="2">
        <v>152</v>
      </c>
      <c r="AO14" s="2">
        <v>85</v>
      </c>
      <c r="AP14" s="2">
        <v>1126</v>
      </c>
      <c r="AQ14" s="2">
        <v>132</v>
      </c>
      <c r="AR14" s="2">
        <v>400</v>
      </c>
      <c r="AS14" s="2">
        <v>173</v>
      </c>
      <c r="AT14" s="2">
        <v>1109</v>
      </c>
      <c r="AU14" s="2">
        <v>233</v>
      </c>
      <c r="AV14" s="2">
        <v>979</v>
      </c>
      <c r="AW14" s="2">
        <v>553</v>
      </c>
      <c r="AX14">
        <v>3551</v>
      </c>
      <c r="AY14">
        <v>476</v>
      </c>
      <c r="AZ14">
        <v>1637</v>
      </c>
      <c r="BA14">
        <v>830</v>
      </c>
      <c r="BB14" s="2"/>
      <c r="BC14" s="8" t="s">
        <v>27</v>
      </c>
      <c r="BD14" s="82">
        <f t="shared" si="19"/>
        <v>5.0632911392405067</v>
      </c>
      <c r="BE14" s="82">
        <f t="shared" si="20"/>
        <v>10</v>
      </c>
      <c r="BF14" s="82">
        <f t="shared" si="21"/>
        <v>8.1560283687943276</v>
      </c>
      <c r="BG14" s="82">
        <f t="shared" si="22"/>
        <v>16.666666666666664</v>
      </c>
      <c r="BH14" s="82">
        <f t="shared" si="23"/>
        <v>8.0769230769230766</v>
      </c>
      <c r="BI14" s="82">
        <f t="shared" si="24"/>
        <v>35.064935064935064</v>
      </c>
      <c r="BJ14" s="82">
        <f t="shared" si="25"/>
        <v>10.353535353535353</v>
      </c>
      <c r="BK14" s="82">
        <f t="shared" si="26"/>
        <v>32.360742705570296</v>
      </c>
      <c r="BL14" s="82">
        <f t="shared" si="27"/>
        <v>16.937354988399072</v>
      </c>
      <c r="BM14" s="82">
        <f t="shared" si="28"/>
        <v>35.721200387221685</v>
      </c>
      <c r="BN14" s="82">
        <f t="shared" si="34"/>
        <v>11.715976331360947</v>
      </c>
      <c r="BO14" s="82">
        <f t="shared" si="35"/>
        <v>33.982947624847746</v>
      </c>
      <c r="BR14" s="2">
        <v>75</v>
      </c>
      <c r="BS14" s="2">
        <v>4</v>
      </c>
      <c r="BT14" s="2">
        <v>9</v>
      </c>
      <c r="BU14" s="2">
        <v>1</v>
      </c>
      <c r="BV14" s="2">
        <v>259</v>
      </c>
      <c r="BW14" s="2">
        <v>23</v>
      </c>
      <c r="BX14" s="2">
        <v>55</v>
      </c>
      <c r="BY14" s="2">
        <v>11</v>
      </c>
      <c r="BZ14" s="2">
        <v>478</v>
      </c>
      <c r="CA14" s="2">
        <v>42</v>
      </c>
      <c r="CB14" s="2">
        <v>100</v>
      </c>
      <c r="CC14" s="2">
        <v>54</v>
      </c>
      <c r="CD14" s="2">
        <v>710</v>
      </c>
      <c r="CE14" s="2">
        <v>82</v>
      </c>
      <c r="CF14" s="2">
        <v>255</v>
      </c>
      <c r="CG14" s="2">
        <v>122</v>
      </c>
      <c r="CH14" s="2">
        <v>716</v>
      </c>
      <c r="CI14" s="2">
        <v>146</v>
      </c>
      <c r="CJ14" s="2">
        <v>664</v>
      </c>
      <c r="CK14" s="2">
        <v>369</v>
      </c>
      <c r="CL14">
        <v>2238</v>
      </c>
      <c r="CM14">
        <v>297</v>
      </c>
      <c r="CN14">
        <v>1084</v>
      </c>
      <c r="CO14">
        <v>558</v>
      </c>
    </row>
    <row r="15" spans="1:93" x14ac:dyDescent="0.3">
      <c r="A15" s="1"/>
      <c r="B15" s="8" t="s">
        <v>28</v>
      </c>
      <c r="C15" s="79">
        <f t="shared" si="0"/>
        <v>4.7619047619047619</v>
      </c>
      <c r="D15" s="80">
        <f t="shared" si="29"/>
        <v>102</v>
      </c>
      <c r="E15" s="79">
        <f t="shared" si="1"/>
        <v>0</v>
      </c>
      <c r="F15" s="80">
        <f t="shared" si="2"/>
        <v>1</v>
      </c>
      <c r="G15" s="79">
        <f t="shared" si="3"/>
        <v>11.458333333333332</v>
      </c>
      <c r="H15" s="80">
        <f t="shared" si="4"/>
        <v>342</v>
      </c>
      <c r="I15" s="79">
        <f t="shared" si="5"/>
        <v>57.142857142857139</v>
      </c>
      <c r="J15" s="80">
        <f t="shared" si="6"/>
        <v>20</v>
      </c>
      <c r="K15" s="79">
        <f t="shared" si="7"/>
        <v>15.789473684210526</v>
      </c>
      <c r="L15" s="80">
        <f t="shared" si="8"/>
        <v>485</v>
      </c>
      <c r="M15" s="79">
        <f t="shared" si="9"/>
        <v>52.380952380952387</v>
      </c>
      <c r="N15" s="80">
        <f t="shared" si="10"/>
        <v>58</v>
      </c>
      <c r="O15" s="79">
        <f t="shared" si="11"/>
        <v>16.371681415929203</v>
      </c>
      <c r="P15" s="80">
        <f t="shared" si="12"/>
        <v>557</v>
      </c>
      <c r="Q15" s="79">
        <f t="shared" si="13"/>
        <v>46.341463414634148</v>
      </c>
      <c r="R15" s="80">
        <f t="shared" si="14"/>
        <v>125</v>
      </c>
      <c r="S15" s="79">
        <f t="shared" si="15"/>
        <v>25.433526011560691</v>
      </c>
      <c r="T15" s="80">
        <f t="shared" si="16"/>
        <v>389</v>
      </c>
      <c r="U15" s="79">
        <f t="shared" si="17"/>
        <v>54.022988505747129</v>
      </c>
      <c r="V15" s="81">
        <f t="shared" si="18"/>
        <v>207</v>
      </c>
      <c r="W15" s="79">
        <f t="shared" si="30"/>
        <v>17.441860465116278</v>
      </c>
      <c r="X15" s="80">
        <f t="shared" si="31"/>
        <v>1875</v>
      </c>
      <c r="Y15" s="79">
        <f t="shared" si="32"/>
        <v>51.592356687898089</v>
      </c>
      <c r="Z15" s="81">
        <f t="shared" si="33"/>
        <v>411</v>
      </c>
      <c r="AB15" s="76" t="s">
        <v>9</v>
      </c>
      <c r="AC15" s="2" t="s">
        <v>28</v>
      </c>
      <c r="AD15" s="2">
        <v>93</v>
      </c>
      <c r="AE15" s="2">
        <v>9</v>
      </c>
      <c r="AF15" s="2">
        <v>1</v>
      </c>
      <c r="AG15" s="2">
        <v>0</v>
      </c>
      <c r="AH15" s="2">
        <v>298</v>
      </c>
      <c r="AI15" s="2">
        <v>44</v>
      </c>
      <c r="AJ15" s="2">
        <v>13</v>
      </c>
      <c r="AK15" s="2">
        <v>7</v>
      </c>
      <c r="AL15" s="2">
        <v>411</v>
      </c>
      <c r="AM15" s="2">
        <v>74</v>
      </c>
      <c r="AN15" s="2">
        <v>30</v>
      </c>
      <c r="AO15" s="2">
        <v>28</v>
      </c>
      <c r="AP15" s="2">
        <v>466</v>
      </c>
      <c r="AQ15" s="2">
        <v>91</v>
      </c>
      <c r="AR15" s="2">
        <v>69</v>
      </c>
      <c r="AS15" s="2">
        <v>56</v>
      </c>
      <c r="AT15" s="2">
        <v>295</v>
      </c>
      <c r="AU15" s="2">
        <v>94</v>
      </c>
      <c r="AV15" s="2">
        <v>98</v>
      </c>
      <c r="AW15" s="2">
        <v>109</v>
      </c>
      <c r="AX15">
        <v>1563</v>
      </c>
      <c r="AY15">
        <v>312</v>
      </c>
      <c r="AZ15">
        <v>211</v>
      </c>
      <c r="BA15">
        <v>200</v>
      </c>
      <c r="BB15" s="2"/>
      <c r="BC15" s="8" t="s">
        <v>28</v>
      </c>
      <c r="BD15" s="82">
        <f t="shared" si="19"/>
        <v>4.7619047619047619</v>
      </c>
      <c r="BE15" s="82">
        <f t="shared" si="20"/>
        <v>0</v>
      </c>
      <c r="BF15" s="82">
        <f t="shared" si="21"/>
        <v>11.458333333333332</v>
      </c>
      <c r="BG15" s="82">
        <f t="shared" si="22"/>
        <v>57.142857142857139</v>
      </c>
      <c r="BH15" s="82">
        <f t="shared" si="23"/>
        <v>15.789473684210526</v>
      </c>
      <c r="BI15" s="82">
        <f t="shared" si="24"/>
        <v>52.380952380952387</v>
      </c>
      <c r="BJ15" s="82">
        <f t="shared" si="25"/>
        <v>16.371681415929203</v>
      </c>
      <c r="BK15" s="82">
        <f t="shared" si="26"/>
        <v>46.341463414634148</v>
      </c>
      <c r="BL15" s="82">
        <f t="shared" si="27"/>
        <v>25.433526011560691</v>
      </c>
      <c r="BM15" s="82">
        <f t="shared" si="28"/>
        <v>54.022988505747129</v>
      </c>
      <c r="BN15" s="82">
        <f t="shared" si="34"/>
        <v>17.441860465116278</v>
      </c>
      <c r="BO15" s="82">
        <f t="shared" si="35"/>
        <v>51.592356687898089</v>
      </c>
      <c r="BR15" s="2">
        <v>20</v>
      </c>
      <c r="BS15" s="2">
        <v>1</v>
      </c>
      <c r="BT15" s="2">
        <v>0</v>
      </c>
      <c r="BU15" s="2">
        <v>0</v>
      </c>
      <c r="BV15" s="2">
        <v>85</v>
      </c>
      <c r="BW15" s="2">
        <v>11</v>
      </c>
      <c r="BX15" s="2">
        <v>3</v>
      </c>
      <c r="BY15" s="2">
        <v>4</v>
      </c>
      <c r="BZ15" s="2">
        <v>144</v>
      </c>
      <c r="CA15" s="2">
        <v>27</v>
      </c>
      <c r="CB15" s="2">
        <v>10</v>
      </c>
      <c r="CC15" s="2">
        <v>11</v>
      </c>
      <c r="CD15" s="2">
        <v>189</v>
      </c>
      <c r="CE15" s="2">
        <v>37</v>
      </c>
      <c r="CF15" s="2">
        <v>22</v>
      </c>
      <c r="CG15" s="2">
        <v>19</v>
      </c>
      <c r="CH15" s="2">
        <v>129</v>
      </c>
      <c r="CI15" s="2">
        <v>44</v>
      </c>
      <c r="CJ15" s="2">
        <v>40</v>
      </c>
      <c r="CK15" s="2">
        <v>47</v>
      </c>
      <c r="CL15">
        <v>568</v>
      </c>
      <c r="CM15">
        <v>120</v>
      </c>
      <c r="CN15">
        <v>76</v>
      </c>
      <c r="CO15">
        <v>81</v>
      </c>
    </row>
    <row r="16" spans="1:93" x14ac:dyDescent="0.3">
      <c r="A16" s="1"/>
      <c r="B16" s="8" t="s">
        <v>29</v>
      </c>
      <c r="C16" s="79">
        <f t="shared" si="0"/>
        <v>27.044025157232703</v>
      </c>
      <c r="D16" s="80">
        <f t="shared" si="29"/>
        <v>664</v>
      </c>
      <c r="E16" s="79">
        <f t="shared" si="1"/>
        <v>50</v>
      </c>
      <c r="F16" s="80">
        <f t="shared" si="2"/>
        <v>8</v>
      </c>
      <c r="G16" s="79">
        <f t="shared" si="3"/>
        <v>33.200000000000003</v>
      </c>
      <c r="H16" s="80">
        <f t="shared" si="4"/>
        <v>1010</v>
      </c>
      <c r="I16" s="79">
        <f t="shared" si="5"/>
        <v>100</v>
      </c>
      <c r="J16" s="80">
        <f t="shared" si="6"/>
        <v>19</v>
      </c>
      <c r="K16" s="79">
        <f t="shared" si="7"/>
        <v>45.454545454545453</v>
      </c>
      <c r="L16" s="80">
        <f t="shared" si="8"/>
        <v>1116</v>
      </c>
      <c r="M16" s="79">
        <f t="shared" si="9"/>
        <v>77.777777777777786</v>
      </c>
      <c r="N16" s="80">
        <f t="shared" si="10"/>
        <v>34</v>
      </c>
      <c r="O16" s="79">
        <f t="shared" si="11"/>
        <v>48.42931937172775</v>
      </c>
      <c r="P16" s="80">
        <f t="shared" si="12"/>
        <v>1306</v>
      </c>
      <c r="Q16" s="79">
        <f t="shared" si="13"/>
        <v>73.91304347826086</v>
      </c>
      <c r="R16" s="80">
        <f t="shared" si="14"/>
        <v>79</v>
      </c>
      <c r="S16" s="79">
        <f t="shared" si="15"/>
        <v>48.50299401197605</v>
      </c>
      <c r="T16" s="80">
        <f t="shared" si="16"/>
        <v>942</v>
      </c>
      <c r="U16" s="79">
        <f t="shared" si="17"/>
        <v>88.235294117647058</v>
      </c>
      <c r="V16" s="81">
        <f t="shared" si="18"/>
        <v>143</v>
      </c>
      <c r="W16" s="79">
        <f t="shared" si="30"/>
        <v>42.756680731364277</v>
      </c>
      <c r="X16" s="80">
        <f t="shared" si="31"/>
        <v>5038</v>
      </c>
      <c r="Y16" s="79">
        <f t="shared" si="32"/>
        <v>82.417582417582409</v>
      </c>
      <c r="Z16" s="81">
        <f t="shared" si="33"/>
        <v>283</v>
      </c>
      <c r="AB16" s="76" t="s">
        <v>9</v>
      </c>
      <c r="AC16" s="2" t="s">
        <v>29</v>
      </c>
      <c r="AD16" s="2">
        <v>490</v>
      </c>
      <c r="AE16" s="2">
        <v>174</v>
      </c>
      <c r="AF16" s="2">
        <v>6</v>
      </c>
      <c r="AG16" s="2">
        <v>2</v>
      </c>
      <c r="AH16" s="2">
        <v>690</v>
      </c>
      <c r="AI16" s="2">
        <v>320</v>
      </c>
      <c r="AJ16" s="2">
        <v>1</v>
      </c>
      <c r="AK16" s="2">
        <v>18</v>
      </c>
      <c r="AL16" s="2">
        <v>629</v>
      </c>
      <c r="AM16" s="2">
        <v>487</v>
      </c>
      <c r="AN16" s="2">
        <v>11</v>
      </c>
      <c r="AO16" s="2">
        <v>23</v>
      </c>
      <c r="AP16" s="2">
        <v>689</v>
      </c>
      <c r="AQ16" s="2">
        <v>617</v>
      </c>
      <c r="AR16" s="2">
        <v>17</v>
      </c>
      <c r="AS16" s="2">
        <v>62</v>
      </c>
      <c r="AT16" s="2">
        <v>484</v>
      </c>
      <c r="AU16" s="2">
        <v>458</v>
      </c>
      <c r="AV16" s="2">
        <v>20</v>
      </c>
      <c r="AW16" s="2">
        <v>123</v>
      </c>
      <c r="AX16">
        <v>2982</v>
      </c>
      <c r="AY16">
        <v>2056</v>
      </c>
      <c r="AZ16">
        <v>55</v>
      </c>
      <c r="BA16">
        <v>228</v>
      </c>
      <c r="BB16" s="2"/>
      <c r="BC16" s="8" t="s">
        <v>29</v>
      </c>
      <c r="BD16" s="82">
        <f t="shared" si="19"/>
        <v>27.044025157232703</v>
      </c>
      <c r="BE16" s="82">
        <f t="shared" si="20"/>
        <v>50</v>
      </c>
      <c r="BF16" s="82">
        <f t="shared" si="21"/>
        <v>33.200000000000003</v>
      </c>
      <c r="BG16" s="82">
        <f t="shared" si="22"/>
        <v>100</v>
      </c>
      <c r="BH16" s="82">
        <f t="shared" si="23"/>
        <v>45.454545454545453</v>
      </c>
      <c r="BI16" s="82">
        <f t="shared" si="24"/>
        <v>77.777777777777786</v>
      </c>
      <c r="BJ16" s="82">
        <f t="shared" si="25"/>
        <v>48.42931937172775</v>
      </c>
      <c r="BK16" s="82">
        <f t="shared" si="26"/>
        <v>73.91304347826086</v>
      </c>
      <c r="BL16" s="82">
        <f t="shared" si="27"/>
        <v>48.50299401197605</v>
      </c>
      <c r="BM16" s="82">
        <f t="shared" si="28"/>
        <v>88.235294117647058</v>
      </c>
      <c r="BN16" s="82">
        <f t="shared" si="34"/>
        <v>42.756680731364277</v>
      </c>
      <c r="BO16" s="82">
        <f t="shared" si="35"/>
        <v>82.417582417582409</v>
      </c>
      <c r="BR16" s="2">
        <v>116</v>
      </c>
      <c r="BS16" s="2">
        <v>43</v>
      </c>
      <c r="BT16" s="2">
        <v>1</v>
      </c>
      <c r="BU16" s="2">
        <v>1</v>
      </c>
      <c r="BV16" s="2">
        <v>167</v>
      </c>
      <c r="BW16" s="2">
        <v>83</v>
      </c>
      <c r="BX16" s="2">
        <v>0</v>
      </c>
      <c r="BY16" s="2">
        <v>6</v>
      </c>
      <c r="BZ16" s="2">
        <v>162</v>
      </c>
      <c r="CA16" s="2">
        <v>135</v>
      </c>
      <c r="CB16" s="2">
        <v>2</v>
      </c>
      <c r="CC16" s="2">
        <v>7</v>
      </c>
      <c r="CD16" s="2">
        <v>197</v>
      </c>
      <c r="CE16" s="2">
        <v>185</v>
      </c>
      <c r="CF16" s="2">
        <v>6</v>
      </c>
      <c r="CG16" s="2">
        <v>17</v>
      </c>
      <c r="CH16" s="2">
        <v>172</v>
      </c>
      <c r="CI16" s="2">
        <v>162</v>
      </c>
      <c r="CJ16" s="2">
        <v>6</v>
      </c>
      <c r="CK16" s="2">
        <v>45</v>
      </c>
      <c r="CL16">
        <v>814</v>
      </c>
      <c r="CM16">
        <v>608</v>
      </c>
      <c r="CN16">
        <v>16</v>
      </c>
      <c r="CO16">
        <v>75</v>
      </c>
    </row>
    <row r="17" spans="1:93" x14ac:dyDescent="0.3">
      <c r="A17" s="1"/>
      <c r="B17" s="8" t="s">
        <v>30</v>
      </c>
      <c r="C17" s="79">
        <f t="shared" si="0"/>
        <v>4.9903100775193794</v>
      </c>
      <c r="D17" s="80">
        <f t="shared" si="29"/>
        <v>3301</v>
      </c>
      <c r="E17" s="79">
        <f t="shared" si="1"/>
        <v>44.841269841269842</v>
      </c>
      <c r="F17" s="80">
        <f t="shared" si="2"/>
        <v>356</v>
      </c>
      <c r="G17" s="79">
        <f t="shared" si="3"/>
        <v>6.8349106203995795</v>
      </c>
      <c r="H17" s="80">
        <f t="shared" si="4"/>
        <v>1423</v>
      </c>
      <c r="I17" s="79">
        <f t="shared" si="5"/>
        <v>43.831168831168831</v>
      </c>
      <c r="J17" s="80">
        <f t="shared" si="6"/>
        <v>395</v>
      </c>
      <c r="K17" s="79">
        <f t="shared" si="7"/>
        <v>10.200364298724955</v>
      </c>
      <c r="L17" s="80">
        <f t="shared" si="8"/>
        <v>736</v>
      </c>
      <c r="M17" s="79">
        <f t="shared" si="9"/>
        <v>49.003984063745023</v>
      </c>
      <c r="N17" s="80">
        <f t="shared" si="10"/>
        <v>328</v>
      </c>
      <c r="O17" s="79">
        <f t="shared" si="11"/>
        <v>9.3103448275862082</v>
      </c>
      <c r="P17" s="80">
        <f t="shared" si="12"/>
        <v>360</v>
      </c>
      <c r="Q17" s="79">
        <f t="shared" si="13"/>
        <v>50.943396226415096</v>
      </c>
      <c r="R17" s="80">
        <f t="shared" si="14"/>
        <v>316</v>
      </c>
      <c r="S17" s="79">
        <f t="shared" si="15"/>
        <v>23.711340206185564</v>
      </c>
      <c r="T17" s="80">
        <f t="shared" si="16"/>
        <v>118</v>
      </c>
      <c r="U17" s="79">
        <f t="shared" si="17"/>
        <v>46.305418719211822</v>
      </c>
      <c r="V17" s="81">
        <f t="shared" si="18"/>
        <v>221</v>
      </c>
      <c r="W17" s="79">
        <f t="shared" si="30"/>
        <v>6.9585020242914979</v>
      </c>
      <c r="X17" s="80">
        <f t="shared" si="31"/>
        <v>5938</v>
      </c>
      <c r="Y17" s="79">
        <f t="shared" si="32"/>
        <v>46.911649726348706</v>
      </c>
      <c r="Z17" s="81">
        <f t="shared" si="33"/>
        <v>1616</v>
      </c>
      <c r="AB17" s="76" t="s">
        <v>9</v>
      </c>
      <c r="AC17" s="2" t="s">
        <v>30</v>
      </c>
      <c r="AD17" s="2">
        <v>3150</v>
      </c>
      <c r="AE17" s="2">
        <v>151</v>
      </c>
      <c r="AF17" s="2">
        <v>193</v>
      </c>
      <c r="AG17" s="2">
        <v>163</v>
      </c>
      <c r="AH17" s="2">
        <v>1328</v>
      </c>
      <c r="AI17" s="2">
        <v>95</v>
      </c>
      <c r="AJ17" s="2">
        <v>207</v>
      </c>
      <c r="AK17" s="2">
        <v>188</v>
      </c>
      <c r="AL17" s="2">
        <v>665</v>
      </c>
      <c r="AM17" s="2">
        <v>71</v>
      </c>
      <c r="AN17" s="2">
        <v>158</v>
      </c>
      <c r="AO17" s="2">
        <v>170</v>
      </c>
      <c r="AP17" s="2">
        <v>320</v>
      </c>
      <c r="AQ17" s="2">
        <v>40</v>
      </c>
      <c r="AR17" s="2">
        <v>150</v>
      </c>
      <c r="AS17" s="2">
        <v>166</v>
      </c>
      <c r="AT17" s="2">
        <v>87</v>
      </c>
      <c r="AU17" s="2">
        <v>31</v>
      </c>
      <c r="AV17" s="2">
        <v>115</v>
      </c>
      <c r="AW17" s="2">
        <v>106</v>
      </c>
      <c r="AX17">
        <v>5550</v>
      </c>
      <c r="AY17">
        <v>388</v>
      </c>
      <c r="AZ17">
        <v>823</v>
      </c>
      <c r="BA17">
        <v>793</v>
      </c>
      <c r="BB17" s="2"/>
      <c r="BC17" s="8" t="s">
        <v>30</v>
      </c>
      <c r="BD17" s="82">
        <f t="shared" si="19"/>
        <v>4.9903100775193794</v>
      </c>
      <c r="BE17" s="82">
        <f t="shared" si="20"/>
        <v>44.841269841269842</v>
      </c>
      <c r="BF17" s="82">
        <f t="shared" si="21"/>
        <v>6.8349106203995795</v>
      </c>
      <c r="BG17" s="82">
        <f t="shared" si="22"/>
        <v>43.831168831168831</v>
      </c>
      <c r="BH17" s="82">
        <f t="shared" si="23"/>
        <v>10.200364298724955</v>
      </c>
      <c r="BI17" s="82">
        <f t="shared" si="24"/>
        <v>49.003984063745023</v>
      </c>
      <c r="BJ17" s="82">
        <f t="shared" si="25"/>
        <v>9.3103448275862082</v>
      </c>
      <c r="BK17" s="82">
        <f t="shared" si="26"/>
        <v>50.943396226415096</v>
      </c>
      <c r="BL17" s="82">
        <f t="shared" si="27"/>
        <v>23.711340206185564</v>
      </c>
      <c r="BM17" s="82">
        <f t="shared" si="28"/>
        <v>46.305418719211822</v>
      </c>
      <c r="BN17" s="82">
        <f t="shared" si="34"/>
        <v>6.9585020242914979</v>
      </c>
      <c r="BO17" s="82">
        <f t="shared" si="35"/>
        <v>46.911649726348706</v>
      </c>
      <c r="BR17" s="2">
        <v>1961</v>
      </c>
      <c r="BS17" s="2">
        <v>103</v>
      </c>
      <c r="BT17" s="2">
        <v>139</v>
      </c>
      <c r="BU17" s="2">
        <v>113</v>
      </c>
      <c r="BV17" s="2">
        <v>886</v>
      </c>
      <c r="BW17" s="2">
        <v>65</v>
      </c>
      <c r="BX17" s="2">
        <v>173</v>
      </c>
      <c r="BY17" s="2">
        <v>135</v>
      </c>
      <c r="BZ17" s="2">
        <v>493</v>
      </c>
      <c r="CA17" s="2">
        <v>56</v>
      </c>
      <c r="CB17" s="2">
        <v>128</v>
      </c>
      <c r="CC17" s="2">
        <v>123</v>
      </c>
      <c r="CD17" s="2">
        <v>263</v>
      </c>
      <c r="CE17" s="2">
        <v>27</v>
      </c>
      <c r="CF17" s="2">
        <v>130</v>
      </c>
      <c r="CG17" s="2">
        <v>135</v>
      </c>
      <c r="CH17" s="2">
        <v>74</v>
      </c>
      <c r="CI17" s="2">
        <v>23</v>
      </c>
      <c r="CJ17" s="2">
        <v>109</v>
      </c>
      <c r="CK17" s="2">
        <v>94</v>
      </c>
      <c r="CL17">
        <v>3677</v>
      </c>
      <c r="CM17">
        <v>275</v>
      </c>
      <c r="CN17">
        <v>679</v>
      </c>
      <c r="CO17">
        <v>600</v>
      </c>
    </row>
    <row r="18" spans="1:93" x14ac:dyDescent="0.3">
      <c r="A18" s="1"/>
      <c r="B18" s="8" t="s">
        <v>31</v>
      </c>
      <c r="C18" s="79">
        <f t="shared" si="0"/>
        <v>12.618296529968454</v>
      </c>
      <c r="D18" s="80">
        <f t="shared" si="29"/>
        <v>613</v>
      </c>
      <c r="E18" s="79">
        <f t="shared" si="1"/>
        <v>29.213483146067414</v>
      </c>
      <c r="F18" s="80">
        <f t="shared" si="2"/>
        <v>72</v>
      </c>
      <c r="G18" s="79">
        <f t="shared" si="3"/>
        <v>17.639257294429708</v>
      </c>
      <c r="H18" s="80">
        <f t="shared" si="4"/>
        <v>1435</v>
      </c>
      <c r="I18" s="79">
        <f t="shared" si="5"/>
        <v>40.934065934065934</v>
      </c>
      <c r="J18" s="80">
        <f t="shared" si="6"/>
        <v>311</v>
      </c>
      <c r="K18" s="79">
        <f t="shared" si="7"/>
        <v>26.505474452554743</v>
      </c>
      <c r="L18" s="80">
        <f t="shared" si="8"/>
        <v>1936</v>
      </c>
      <c r="M18" s="79">
        <f t="shared" si="9"/>
        <v>54.223433242506815</v>
      </c>
      <c r="N18" s="80">
        <f t="shared" si="10"/>
        <v>628</v>
      </c>
      <c r="O18" s="79">
        <f t="shared" si="11"/>
        <v>25.07817385866166</v>
      </c>
      <c r="P18" s="80">
        <f t="shared" si="12"/>
        <v>1260</v>
      </c>
      <c r="Q18" s="79">
        <f t="shared" si="13"/>
        <v>52.722323049001815</v>
      </c>
      <c r="R18" s="80">
        <f t="shared" si="14"/>
        <v>855</v>
      </c>
      <c r="S18" s="79">
        <f t="shared" si="15"/>
        <v>24.30340557275542</v>
      </c>
      <c r="T18" s="80">
        <f t="shared" si="16"/>
        <v>398</v>
      </c>
      <c r="U18" s="79">
        <f t="shared" si="17"/>
        <v>57.639620653319277</v>
      </c>
      <c r="V18" s="81">
        <f t="shared" si="18"/>
        <v>569</v>
      </c>
      <c r="W18" s="79">
        <f t="shared" si="30"/>
        <v>22.560048647005168</v>
      </c>
      <c r="X18" s="80">
        <f t="shared" si="31"/>
        <v>5642</v>
      </c>
      <c r="Y18" s="79">
        <f t="shared" si="32"/>
        <v>52.532427424336014</v>
      </c>
      <c r="Z18" s="81">
        <f t="shared" si="33"/>
        <v>2435</v>
      </c>
      <c r="AB18" s="76" t="s">
        <v>9</v>
      </c>
      <c r="AC18" s="2" t="s">
        <v>31</v>
      </c>
      <c r="AD18" s="2">
        <v>537</v>
      </c>
      <c r="AE18" s="2">
        <v>76</v>
      </c>
      <c r="AF18" s="2">
        <v>44</v>
      </c>
      <c r="AG18" s="2">
        <v>28</v>
      </c>
      <c r="AH18" s="2">
        <v>1175</v>
      </c>
      <c r="AI18" s="2">
        <v>260</v>
      </c>
      <c r="AJ18" s="2">
        <v>175</v>
      </c>
      <c r="AK18" s="2">
        <v>136</v>
      </c>
      <c r="AL18" s="2">
        <v>1431</v>
      </c>
      <c r="AM18" s="2">
        <v>505</v>
      </c>
      <c r="AN18" s="2">
        <v>287</v>
      </c>
      <c r="AO18" s="2">
        <v>341</v>
      </c>
      <c r="AP18" s="2">
        <v>903</v>
      </c>
      <c r="AQ18" s="2">
        <v>357</v>
      </c>
      <c r="AR18" s="2">
        <v>387</v>
      </c>
      <c r="AS18" s="2">
        <v>468</v>
      </c>
      <c r="AT18" s="2">
        <v>288</v>
      </c>
      <c r="AU18" s="2">
        <v>110</v>
      </c>
      <c r="AV18" s="2">
        <v>244</v>
      </c>
      <c r="AW18" s="2">
        <v>325</v>
      </c>
      <c r="AX18">
        <v>4334</v>
      </c>
      <c r="AY18">
        <v>1308</v>
      </c>
      <c r="AZ18">
        <v>1137</v>
      </c>
      <c r="BA18">
        <v>1298</v>
      </c>
      <c r="BB18" s="2"/>
      <c r="BC18" s="8" t="s">
        <v>31</v>
      </c>
      <c r="BD18" s="82">
        <f t="shared" si="19"/>
        <v>12.618296529968454</v>
      </c>
      <c r="BE18" s="82">
        <f t="shared" si="20"/>
        <v>29.213483146067414</v>
      </c>
      <c r="BF18" s="82">
        <f t="shared" si="21"/>
        <v>17.639257294429708</v>
      </c>
      <c r="BG18" s="82">
        <f t="shared" si="22"/>
        <v>40.934065934065934</v>
      </c>
      <c r="BH18" s="82">
        <f t="shared" si="23"/>
        <v>26.505474452554743</v>
      </c>
      <c r="BI18" s="82">
        <f t="shared" si="24"/>
        <v>54.223433242506815</v>
      </c>
      <c r="BJ18" s="82">
        <f t="shared" si="25"/>
        <v>25.07817385866166</v>
      </c>
      <c r="BK18" s="82">
        <f t="shared" si="26"/>
        <v>52.722323049001815</v>
      </c>
      <c r="BL18" s="82">
        <f t="shared" si="27"/>
        <v>24.30340557275542</v>
      </c>
      <c r="BM18" s="82">
        <f t="shared" si="28"/>
        <v>57.639620653319277</v>
      </c>
      <c r="BN18" s="82">
        <f t="shared" si="34"/>
        <v>22.560048647005168</v>
      </c>
      <c r="BO18" s="82">
        <f t="shared" si="35"/>
        <v>52.532427424336014</v>
      </c>
      <c r="BR18" s="2">
        <v>554</v>
      </c>
      <c r="BS18" s="2">
        <v>80</v>
      </c>
      <c r="BT18" s="2">
        <v>63</v>
      </c>
      <c r="BU18" s="2">
        <v>26</v>
      </c>
      <c r="BV18" s="2">
        <v>1242</v>
      </c>
      <c r="BW18" s="2">
        <v>266</v>
      </c>
      <c r="BX18" s="2">
        <v>215</v>
      </c>
      <c r="BY18" s="2">
        <v>149</v>
      </c>
      <c r="BZ18" s="2">
        <v>1611</v>
      </c>
      <c r="CA18" s="2">
        <v>581</v>
      </c>
      <c r="CB18" s="2">
        <v>336</v>
      </c>
      <c r="CC18" s="2">
        <v>398</v>
      </c>
      <c r="CD18" s="2">
        <v>1198</v>
      </c>
      <c r="CE18" s="2">
        <v>401</v>
      </c>
      <c r="CF18" s="2">
        <v>521</v>
      </c>
      <c r="CG18" s="2">
        <v>581</v>
      </c>
      <c r="CH18" s="2">
        <v>489</v>
      </c>
      <c r="CI18" s="2">
        <v>157</v>
      </c>
      <c r="CJ18" s="2">
        <v>402</v>
      </c>
      <c r="CK18" s="2">
        <v>547</v>
      </c>
      <c r="CL18">
        <v>5094</v>
      </c>
      <c r="CM18">
        <v>1484</v>
      </c>
      <c r="CN18">
        <v>1537</v>
      </c>
      <c r="CO18">
        <v>1701</v>
      </c>
    </row>
    <row r="19" spans="1:93" x14ac:dyDescent="0.3">
      <c r="A19" s="1"/>
      <c r="B19" s="8" t="s">
        <v>32</v>
      </c>
      <c r="C19" s="79">
        <f t="shared" si="0"/>
        <v>19.444444444444446</v>
      </c>
      <c r="D19" s="80">
        <f t="shared" si="29"/>
        <v>32</v>
      </c>
      <c r="E19" s="79">
        <f t="shared" si="1"/>
        <v>44.444444444444443</v>
      </c>
      <c r="F19" s="80">
        <f t="shared" si="2"/>
        <v>6</v>
      </c>
      <c r="G19" s="79">
        <f t="shared" si="3"/>
        <v>40.206185567010309</v>
      </c>
      <c r="H19" s="80">
        <f t="shared" si="4"/>
        <v>80</v>
      </c>
      <c r="I19" s="79">
        <f t="shared" si="5"/>
        <v>34.146341463414636</v>
      </c>
      <c r="J19" s="80">
        <f t="shared" si="6"/>
        <v>28</v>
      </c>
      <c r="K19" s="79">
        <f t="shared" si="7"/>
        <v>38.582677165354326</v>
      </c>
      <c r="L19" s="80">
        <f t="shared" si="8"/>
        <v>247</v>
      </c>
      <c r="M19" s="79">
        <f t="shared" si="9"/>
        <v>38.622754491017965</v>
      </c>
      <c r="N19" s="80">
        <f t="shared" si="10"/>
        <v>212</v>
      </c>
      <c r="O19" s="79">
        <f t="shared" si="11"/>
        <v>37.956204379562038</v>
      </c>
      <c r="P19" s="80">
        <f t="shared" si="12"/>
        <v>400</v>
      </c>
      <c r="Q19" s="79">
        <f t="shared" si="13"/>
        <v>38.66028708133971</v>
      </c>
      <c r="R19" s="80">
        <f t="shared" si="14"/>
        <v>652</v>
      </c>
      <c r="S19" s="79">
        <f t="shared" si="15"/>
        <v>35.174418604651166</v>
      </c>
      <c r="T19" s="80">
        <f t="shared" si="16"/>
        <v>202</v>
      </c>
      <c r="U19" s="79">
        <f t="shared" si="17"/>
        <v>41.463414634146339</v>
      </c>
      <c r="V19" s="81">
        <f t="shared" si="18"/>
        <v>854</v>
      </c>
      <c r="W19" s="79">
        <f t="shared" si="30"/>
        <v>37.224383916990924</v>
      </c>
      <c r="X19" s="80">
        <f t="shared" si="31"/>
        <v>961</v>
      </c>
      <c r="Y19" s="79">
        <f t="shared" si="32"/>
        <v>40.074652188666441</v>
      </c>
      <c r="Z19" s="81">
        <f t="shared" si="33"/>
        <v>1752</v>
      </c>
      <c r="AB19" s="76" t="s">
        <v>9</v>
      </c>
      <c r="AC19" s="2" t="s">
        <v>32</v>
      </c>
      <c r="AD19" s="2">
        <v>26</v>
      </c>
      <c r="AE19" s="2">
        <v>6</v>
      </c>
      <c r="AF19" s="2">
        <v>4</v>
      </c>
      <c r="AG19" s="2">
        <v>2</v>
      </c>
      <c r="AH19" s="2">
        <v>53</v>
      </c>
      <c r="AI19" s="2">
        <v>27</v>
      </c>
      <c r="AJ19" s="2">
        <v>18</v>
      </c>
      <c r="AK19" s="2">
        <v>10</v>
      </c>
      <c r="AL19" s="2">
        <v>154</v>
      </c>
      <c r="AM19" s="2">
        <v>93</v>
      </c>
      <c r="AN19" s="2">
        <v>128</v>
      </c>
      <c r="AO19" s="2">
        <v>84</v>
      </c>
      <c r="AP19" s="2">
        <v>251</v>
      </c>
      <c r="AQ19" s="2">
        <v>149</v>
      </c>
      <c r="AR19" s="2">
        <v>397</v>
      </c>
      <c r="AS19" s="2">
        <v>255</v>
      </c>
      <c r="AT19" s="2">
        <v>127</v>
      </c>
      <c r="AU19" s="2">
        <v>75</v>
      </c>
      <c r="AV19" s="2">
        <v>496</v>
      </c>
      <c r="AW19" s="2">
        <v>358</v>
      </c>
      <c r="AX19">
        <v>611</v>
      </c>
      <c r="AY19">
        <v>350</v>
      </c>
      <c r="AZ19">
        <v>1043</v>
      </c>
      <c r="BA19">
        <v>709</v>
      </c>
      <c r="BB19" s="2"/>
      <c r="BC19" s="8" t="s">
        <v>32</v>
      </c>
      <c r="BD19" s="82">
        <f t="shared" si="19"/>
        <v>19.444444444444446</v>
      </c>
      <c r="BE19" s="82">
        <f t="shared" si="20"/>
        <v>44.444444444444443</v>
      </c>
      <c r="BF19" s="82">
        <f t="shared" si="21"/>
        <v>40.206185567010309</v>
      </c>
      <c r="BG19" s="82">
        <f t="shared" si="22"/>
        <v>34.146341463414636</v>
      </c>
      <c r="BH19" s="82">
        <f t="shared" si="23"/>
        <v>38.582677165354326</v>
      </c>
      <c r="BI19" s="82">
        <f t="shared" si="24"/>
        <v>38.622754491017965</v>
      </c>
      <c r="BJ19" s="82">
        <f t="shared" si="25"/>
        <v>37.956204379562038</v>
      </c>
      <c r="BK19" s="82">
        <f t="shared" si="26"/>
        <v>38.66028708133971</v>
      </c>
      <c r="BL19" s="82">
        <f t="shared" si="27"/>
        <v>35.174418604651166</v>
      </c>
      <c r="BM19" s="82">
        <f t="shared" si="28"/>
        <v>41.463414634146339</v>
      </c>
      <c r="BN19" s="82">
        <f t="shared" si="34"/>
        <v>37.224383916990924</v>
      </c>
      <c r="BO19" s="82">
        <f t="shared" si="35"/>
        <v>40.074652188666441</v>
      </c>
      <c r="BR19" s="2">
        <v>29</v>
      </c>
      <c r="BS19" s="2">
        <v>7</v>
      </c>
      <c r="BT19" s="2">
        <v>5</v>
      </c>
      <c r="BU19" s="2">
        <v>4</v>
      </c>
      <c r="BV19" s="2">
        <v>58</v>
      </c>
      <c r="BW19" s="2">
        <v>39</v>
      </c>
      <c r="BX19" s="2">
        <v>27</v>
      </c>
      <c r="BY19" s="2">
        <v>14</v>
      </c>
      <c r="BZ19" s="2">
        <v>234</v>
      </c>
      <c r="CA19" s="2">
        <v>147</v>
      </c>
      <c r="CB19" s="2">
        <v>205</v>
      </c>
      <c r="CC19" s="2">
        <v>129</v>
      </c>
      <c r="CD19" s="2">
        <v>425</v>
      </c>
      <c r="CE19" s="2">
        <v>260</v>
      </c>
      <c r="CF19" s="2">
        <v>641</v>
      </c>
      <c r="CG19" s="2">
        <v>404</v>
      </c>
      <c r="CH19" s="2">
        <v>223</v>
      </c>
      <c r="CI19" s="2">
        <v>121</v>
      </c>
      <c r="CJ19" s="2">
        <v>888</v>
      </c>
      <c r="CK19" s="2">
        <v>629</v>
      </c>
      <c r="CL19">
        <v>968</v>
      </c>
      <c r="CM19">
        <v>574</v>
      </c>
      <c r="CN19">
        <v>1766</v>
      </c>
      <c r="CO19">
        <v>1181</v>
      </c>
    </row>
    <row r="20" spans="1:93" x14ac:dyDescent="0.3">
      <c r="A20" s="1"/>
      <c r="B20" s="8" t="s">
        <v>33</v>
      </c>
      <c r="C20" s="79">
        <f t="shared" si="0"/>
        <v>4.2148547931123108</v>
      </c>
      <c r="D20" s="80">
        <f t="shared" si="29"/>
        <v>4934</v>
      </c>
      <c r="E20" s="79">
        <f t="shared" si="1"/>
        <v>41.17647058823529</v>
      </c>
      <c r="F20" s="80">
        <f t="shared" si="2"/>
        <v>110</v>
      </c>
      <c r="G20" s="79">
        <f t="shared" si="3"/>
        <v>7.4074074074074066</v>
      </c>
      <c r="H20" s="80">
        <f t="shared" si="4"/>
        <v>3374</v>
      </c>
      <c r="I20" s="79">
        <f t="shared" si="5"/>
        <v>42.657342657342653</v>
      </c>
      <c r="J20" s="80">
        <f t="shared" si="6"/>
        <v>177</v>
      </c>
      <c r="K20" s="79">
        <f t="shared" si="7"/>
        <v>9.4674556213017755</v>
      </c>
      <c r="L20" s="80">
        <f t="shared" si="8"/>
        <v>2267</v>
      </c>
      <c r="M20" s="79">
        <f t="shared" si="9"/>
        <v>57.142857142857139</v>
      </c>
      <c r="N20" s="80">
        <f t="shared" si="10"/>
        <v>209</v>
      </c>
      <c r="O20" s="79">
        <f t="shared" si="11"/>
        <v>12.317880794701987</v>
      </c>
      <c r="P20" s="80">
        <f t="shared" si="12"/>
        <v>1687</v>
      </c>
      <c r="Q20" s="79">
        <f t="shared" si="13"/>
        <v>52.519893899204241</v>
      </c>
      <c r="R20" s="80">
        <f t="shared" si="14"/>
        <v>373</v>
      </c>
      <c r="S20" s="79">
        <f t="shared" si="15"/>
        <v>17.768595041322314</v>
      </c>
      <c r="T20" s="80">
        <f t="shared" si="16"/>
        <v>950</v>
      </c>
      <c r="U20" s="79">
        <f t="shared" si="17"/>
        <v>54.340836012861736</v>
      </c>
      <c r="V20" s="81">
        <f t="shared" si="18"/>
        <v>551</v>
      </c>
      <c r="W20" s="79">
        <f t="shared" si="30"/>
        <v>8.2344480402732838</v>
      </c>
      <c r="X20" s="80">
        <f t="shared" si="31"/>
        <v>13212</v>
      </c>
      <c r="Y20" s="79">
        <f t="shared" si="32"/>
        <v>52.364394993045892</v>
      </c>
      <c r="Z20" s="81">
        <f t="shared" si="33"/>
        <v>1420</v>
      </c>
      <c r="AB20" s="76" t="s">
        <v>9</v>
      </c>
      <c r="AC20" s="2" t="s">
        <v>33</v>
      </c>
      <c r="AD20" s="2">
        <v>4732</v>
      </c>
      <c r="AE20" s="2">
        <v>202</v>
      </c>
      <c r="AF20" s="2">
        <v>62</v>
      </c>
      <c r="AG20" s="2">
        <v>48</v>
      </c>
      <c r="AH20" s="2">
        <v>3139</v>
      </c>
      <c r="AI20" s="2">
        <v>235</v>
      </c>
      <c r="AJ20" s="2">
        <v>96</v>
      </c>
      <c r="AK20" s="2">
        <v>81</v>
      </c>
      <c r="AL20" s="2">
        <v>2048</v>
      </c>
      <c r="AM20" s="2">
        <v>219</v>
      </c>
      <c r="AN20" s="2">
        <v>87</v>
      </c>
      <c r="AO20" s="2">
        <v>122</v>
      </c>
      <c r="AP20" s="2">
        <v>1482</v>
      </c>
      <c r="AQ20" s="2">
        <v>205</v>
      </c>
      <c r="AR20" s="2">
        <v>162</v>
      </c>
      <c r="AS20" s="2">
        <v>211</v>
      </c>
      <c r="AT20" s="2">
        <v>784</v>
      </c>
      <c r="AU20" s="2">
        <v>166</v>
      </c>
      <c r="AV20" s="2">
        <v>232</v>
      </c>
      <c r="AW20" s="2">
        <v>319</v>
      </c>
      <c r="AX20">
        <v>12185</v>
      </c>
      <c r="AY20">
        <v>1027</v>
      </c>
      <c r="AZ20">
        <v>639</v>
      </c>
      <c r="BA20">
        <v>781</v>
      </c>
      <c r="BB20" s="2"/>
      <c r="BC20" s="8" t="s">
        <v>33</v>
      </c>
      <c r="BD20" s="82">
        <f t="shared" si="19"/>
        <v>4.2148547931123108</v>
      </c>
      <c r="BE20" s="82">
        <f t="shared" si="20"/>
        <v>41.17647058823529</v>
      </c>
      <c r="BF20" s="82">
        <f t="shared" si="21"/>
        <v>7.4074074074074066</v>
      </c>
      <c r="BG20" s="82">
        <f t="shared" si="22"/>
        <v>42.657342657342653</v>
      </c>
      <c r="BH20" s="82">
        <f t="shared" si="23"/>
        <v>9.4674556213017755</v>
      </c>
      <c r="BI20" s="82">
        <f t="shared" si="24"/>
        <v>57.142857142857139</v>
      </c>
      <c r="BJ20" s="82">
        <f t="shared" si="25"/>
        <v>12.317880794701987</v>
      </c>
      <c r="BK20" s="82">
        <f t="shared" si="26"/>
        <v>52.519893899204241</v>
      </c>
      <c r="BL20" s="82">
        <f t="shared" si="27"/>
        <v>17.768595041322314</v>
      </c>
      <c r="BM20" s="82">
        <f t="shared" si="28"/>
        <v>54.340836012861736</v>
      </c>
      <c r="BN20" s="82">
        <f t="shared" si="34"/>
        <v>8.2344480402732838</v>
      </c>
      <c r="BO20" s="82">
        <f t="shared" si="35"/>
        <v>52.364394993045892</v>
      </c>
      <c r="BR20" s="2">
        <v>3727</v>
      </c>
      <c r="BS20" s="2">
        <v>164</v>
      </c>
      <c r="BT20" s="2">
        <v>50</v>
      </c>
      <c r="BU20" s="2">
        <v>35</v>
      </c>
      <c r="BV20" s="2">
        <v>2525</v>
      </c>
      <c r="BW20" s="2">
        <v>202</v>
      </c>
      <c r="BX20" s="2">
        <v>82</v>
      </c>
      <c r="BY20" s="2">
        <v>61</v>
      </c>
      <c r="BZ20" s="2">
        <v>1836</v>
      </c>
      <c r="CA20" s="2">
        <v>192</v>
      </c>
      <c r="CB20" s="2">
        <v>90</v>
      </c>
      <c r="CC20" s="2">
        <v>120</v>
      </c>
      <c r="CD20" s="2">
        <v>1324</v>
      </c>
      <c r="CE20" s="2">
        <v>186</v>
      </c>
      <c r="CF20" s="2">
        <v>179</v>
      </c>
      <c r="CG20" s="2">
        <v>198</v>
      </c>
      <c r="CH20" s="2">
        <v>796</v>
      </c>
      <c r="CI20" s="2">
        <v>172</v>
      </c>
      <c r="CJ20" s="2">
        <v>284</v>
      </c>
      <c r="CK20" s="2">
        <v>338</v>
      </c>
      <c r="CL20">
        <v>10208</v>
      </c>
      <c r="CM20">
        <v>916</v>
      </c>
      <c r="CN20">
        <v>685</v>
      </c>
      <c r="CO20">
        <v>753</v>
      </c>
    </row>
    <row r="21" spans="1:93" x14ac:dyDescent="0.3">
      <c r="A21" s="1"/>
      <c r="B21" s="8" t="s">
        <v>34</v>
      </c>
      <c r="C21" s="79">
        <f t="shared" si="0"/>
        <v>6.5531914893617023</v>
      </c>
      <c r="D21" s="80">
        <f t="shared" si="29"/>
        <v>816</v>
      </c>
      <c r="E21" s="79">
        <f t="shared" si="1"/>
        <v>28.02547770700637</v>
      </c>
      <c r="F21" s="80">
        <f t="shared" si="2"/>
        <v>89</v>
      </c>
      <c r="G21" s="79">
        <f t="shared" si="3"/>
        <v>13.759431868619618</v>
      </c>
      <c r="H21" s="80">
        <f t="shared" si="4"/>
        <v>1425</v>
      </c>
      <c r="I21" s="79">
        <f t="shared" si="5"/>
        <v>34.003091190108194</v>
      </c>
      <c r="J21" s="80">
        <f t="shared" si="6"/>
        <v>348</v>
      </c>
      <c r="K21" s="79">
        <f t="shared" si="7"/>
        <v>20</v>
      </c>
      <c r="L21" s="80">
        <f t="shared" si="8"/>
        <v>1648</v>
      </c>
      <c r="M21" s="79">
        <f t="shared" si="9"/>
        <v>32.664092664092664</v>
      </c>
      <c r="N21" s="80">
        <f t="shared" si="10"/>
        <v>659</v>
      </c>
      <c r="O21" s="79">
        <f t="shared" si="11"/>
        <v>21.174815335912768</v>
      </c>
      <c r="P21" s="80">
        <f t="shared" si="12"/>
        <v>1411</v>
      </c>
      <c r="Q21" s="79">
        <f t="shared" si="13"/>
        <v>35.507246376811594</v>
      </c>
      <c r="R21" s="80">
        <f t="shared" si="14"/>
        <v>1012</v>
      </c>
      <c r="S21" s="79">
        <f t="shared" si="15"/>
        <v>25.851285615010422</v>
      </c>
      <c r="T21" s="80">
        <f t="shared" si="16"/>
        <v>530</v>
      </c>
      <c r="U21" s="79">
        <f t="shared" si="17"/>
        <v>45.908111988514001</v>
      </c>
      <c r="V21" s="81">
        <f t="shared" si="18"/>
        <v>951</v>
      </c>
      <c r="W21" s="79">
        <f t="shared" si="30"/>
        <v>18.273381294964029</v>
      </c>
      <c r="X21" s="80">
        <f t="shared" si="31"/>
        <v>5830</v>
      </c>
      <c r="Y21" s="79">
        <f t="shared" si="32"/>
        <v>38.770618920062034</v>
      </c>
      <c r="Z21" s="81">
        <f t="shared" si="33"/>
        <v>3059</v>
      </c>
      <c r="AB21" s="76" t="s">
        <v>9</v>
      </c>
      <c r="AC21" s="2" t="s">
        <v>34</v>
      </c>
      <c r="AD21" s="2">
        <v>761</v>
      </c>
      <c r="AE21" s="2">
        <v>55</v>
      </c>
      <c r="AF21" s="2">
        <v>70</v>
      </c>
      <c r="AG21" s="2">
        <v>19</v>
      </c>
      <c r="AH21" s="2">
        <v>1247</v>
      </c>
      <c r="AI21" s="2">
        <v>178</v>
      </c>
      <c r="AJ21" s="2">
        <v>239</v>
      </c>
      <c r="AK21" s="2">
        <v>109</v>
      </c>
      <c r="AL21" s="2">
        <v>1343</v>
      </c>
      <c r="AM21" s="2">
        <v>305</v>
      </c>
      <c r="AN21" s="2">
        <v>443</v>
      </c>
      <c r="AO21" s="2">
        <v>216</v>
      </c>
      <c r="AP21" s="2">
        <v>1104</v>
      </c>
      <c r="AQ21" s="2">
        <v>307</v>
      </c>
      <c r="AR21" s="2">
        <v>628</v>
      </c>
      <c r="AS21" s="2">
        <v>384</v>
      </c>
      <c r="AT21" s="2">
        <v>395</v>
      </c>
      <c r="AU21" s="2">
        <v>135</v>
      </c>
      <c r="AV21" s="2">
        <v>525</v>
      </c>
      <c r="AW21" s="2">
        <v>426</v>
      </c>
      <c r="AX21">
        <v>4850</v>
      </c>
      <c r="AY21">
        <v>980</v>
      </c>
      <c r="AZ21">
        <v>1905</v>
      </c>
      <c r="BA21">
        <v>1154</v>
      </c>
      <c r="BB21" s="2"/>
      <c r="BC21" s="8" t="s">
        <v>34</v>
      </c>
      <c r="BD21" s="82">
        <f t="shared" si="19"/>
        <v>6.5531914893617023</v>
      </c>
      <c r="BE21" s="82">
        <f t="shared" si="20"/>
        <v>28.02547770700637</v>
      </c>
      <c r="BF21" s="82">
        <f t="shared" si="21"/>
        <v>13.759431868619618</v>
      </c>
      <c r="BG21" s="82">
        <f t="shared" si="22"/>
        <v>34.003091190108194</v>
      </c>
      <c r="BH21" s="82">
        <f t="shared" si="23"/>
        <v>20</v>
      </c>
      <c r="BI21" s="82">
        <f t="shared" si="24"/>
        <v>32.664092664092664</v>
      </c>
      <c r="BJ21" s="82">
        <f t="shared" si="25"/>
        <v>21.174815335912768</v>
      </c>
      <c r="BK21" s="82">
        <f t="shared" si="26"/>
        <v>35.507246376811594</v>
      </c>
      <c r="BL21" s="82">
        <f t="shared" si="27"/>
        <v>25.851285615010422</v>
      </c>
      <c r="BM21" s="82">
        <f t="shared" si="28"/>
        <v>45.908111988514001</v>
      </c>
      <c r="BN21" s="82">
        <f t="shared" si="34"/>
        <v>18.273381294964029</v>
      </c>
      <c r="BO21" s="82">
        <f t="shared" si="35"/>
        <v>38.770618920062034</v>
      </c>
      <c r="BR21" s="2">
        <v>1098</v>
      </c>
      <c r="BS21" s="2">
        <v>77</v>
      </c>
      <c r="BT21" s="2">
        <v>113</v>
      </c>
      <c r="BU21" s="2">
        <v>44</v>
      </c>
      <c r="BV21" s="2">
        <v>1943</v>
      </c>
      <c r="BW21" s="2">
        <v>310</v>
      </c>
      <c r="BX21" s="2">
        <v>427</v>
      </c>
      <c r="BY21" s="2">
        <v>220</v>
      </c>
      <c r="BZ21" s="2">
        <v>2172</v>
      </c>
      <c r="CA21" s="2">
        <v>543</v>
      </c>
      <c r="CB21" s="2">
        <v>872</v>
      </c>
      <c r="CC21" s="2">
        <v>423</v>
      </c>
      <c r="CD21" s="2">
        <v>2241</v>
      </c>
      <c r="CE21" s="2">
        <v>602</v>
      </c>
      <c r="CF21" s="2">
        <v>1424</v>
      </c>
      <c r="CG21" s="2">
        <v>784</v>
      </c>
      <c r="CH21" s="2">
        <v>1067</v>
      </c>
      <c r="CI21" s="2">
        <v>372</v>
      </c>
      <c r="CJ21" s="2">
        <v>1507</v>
      </c>
      <c r="CK21" s="2">
        <v>1279</v>
      </c>
      <c r="CL21">
        <v>8520</v>
      </c>
      <c r="CM21">
        <v>1905</v>
      </c>
      <c r="CN21">
        <v>4343</v>
      </c>
      <c r="CO21">
        <v>2750</v>
      </c>
    </row>
    <row r="22" spans="1:93" x14ac:dyDescent="0.3">
      <c r="A22" s="1"/>
      <c r="B22" s="8" t="s">
        <v>35</v>
      </c>
      <c r="C22" s="79">
        <f t="shared" si="0"/>
        <v>14.634146341463413</v>
      </c>
      <c r="D22" s="80">
        <f t="shared" si="29"/>
        <v>354</v>
      </c>
      <c r="E22" s="79">
        <f t="shared" si="1"/>
        <v>20</v>
      </c>
      <c r="F22" s="80">
        <f t="shared" si="2"/>
        <v>69</v>
      </c>
      <c r="G22" s="79">
        <f t="shared" si="3"/>
        <v>20.37037037037037</v>
      </c>
      <c r="H22" s="80">
        <f t="shared" si="4"/>
        <v>656</v>
      </c>
      <c r="I22" s="79">
        <f t="shared" si="5"/>
        <v>50</v>
      </c>
      <c r="J22" s="80">
        <f t="shared" si="6"/>
        <v>101</v>
      </c>
      <c r="K22" s="79">
        <f t="shared" si="7"/>
        <v>27.941176470588236</v>
      </c>
      <c r="L22" s="80">
        <f t="shared" si="8"/>
        <v>380</v>
      </c>
      <c r="M22" s="79">
        <f t="shared" si="9"/>
        <v>50</v>
      </c>
      <c r="N22" s="80">
        <f t="shared" si="10"/>
        <v>167</v>
      </c>
      <c r="O22" s="79">
        <f t="shared" si="11"/>
        <v>36.84210526315789</v>
      </c>
      <c r="P22" s="80">
        <f t="shared" si="12"/>
        <v>178</v>
      </c>
      <c r="Q22" s="79">
        <f t="shared" si="13"/>
        <v>53.333333333333336</v>
      </c>
      <c r="R22" s="80">
        <f t="shared" si="14"/>
        <v>148</v>
      </c>
      <c r="S22" s="79">
        <f t="shared" si="15"/>
        <v>46.153846153846153</v>
      </c>
      <c r="T22" s="80">
        <f t="shared" si="16"/>
        <v>51</v>
      </c>
      <c r="U22" s="79">
        <f t="shared" si="17"/>
        <v>66.666666666666657</v>
      </c>
      <c r="V22" s="81">
        <f t="shared" si="18"/>
        <v>81</v>
      </c>
      <c r="W22" s="79">
        <f t="shared" si="30"/>
        <v>24.719101123595504</v>
      </c>
      <c r="X22" s="80">
        <f t="shared" si="31"/>
        <v>1619</v>
      </c>
      <c r="Y22" s="79">
        <f t="shared" si="32"/>
        <v>52.747252747252752</v>
      </c>
      <c r="Z22" s="81">
        <f t="shared" si="33"/>
        <v>566</v>
      </c>
      <c r="AB22" s="76" t="s">
        <v>9</v>
      </c>
      <c r="AC22" s="2" t="s">
        <v>35</v>
      </c>
      <c r="AD22" s="2">
        <v>301</v>
      </c>
      <c r="AE22" s="2">
        <v>53</v>
      </c>
      <c r="AF22" s="2">
        <v>54</v>
      </c>
      <c r="AG22" s="2">
        <v>15</v>
      </c>
      <c r="AH22" s="2">
        <v>543</v>
      </c>
      <c r="AI22" s="2">
        <v>113</v>
      </c>
      <c r="AJ22" s="2">
        <v>54</v>
      </c>
      <c r="AK22" s="2">
        <v>47</v>
      </c>
      <c r="AL22" s="2">
        <v>291</v>
      </c>
      <c r="AM22" s="2">
        <v>89</v>
      </c>
      <c r="AN22" s="2">
        <v>97</v>
      </c>
      <c r="AO22" s="2">
        <v>70</v>
      </c>
      <c r="AP22" s="2">
        <v>116</v>
      </c>
      <c r="AQ22" s="2">
        <v>62</v>
      </c>
      <c r="AR22" s="2">
        <v>71</v>
      </c>
      <c r="AS22" s="2">
        <v>77</v>
      </c>
      <c r="AT22" s="2">
        <v>27</v>
      </c>
      <c r="AU22" s="2">
        <v>24</v>
      </c>
      <c r="AV22" s="2">
        <v>33</v>
      </c>
      <c r="AW22" s="2">
        <v>48</v>
      </c>
      <c r="AX22">
        <v>1278</v>
      </c>
      <c r="AY22">
        <v>341</v>
      </c>
      <c r="AZ22">
        <v>309</v>
      </c>
      <c r="BA22">
        <v>257</v>
      </c>
      <c r="BB22" s="2"/>
      <c r="BC22" s="8" t="s">
        <v>35</v>
      </c>
      <c r="BD22" s="82">
        <f t="shared" si="19"/>
        <v>14.634146341463413</v>
      </c>
      <c r="BE22" s="82">
        <f t="shared" si="20"/>
        <v>20</v>
      </c>
      <c r="BF22" s="82">
        <f t="shared" si="21"/>
        <v>20.37037037037037</v>
      </c>
      <c r="BG22" s="82">
        <f t="shared" si="22"/>
        <v>50</v>
      </c>
      <c r="BH22" s="82">
        <f t="shared" si="23"/>
        <v>27.941176470588236</v>
      </c>
      <c r="BI22" s="82">
        <f t="shared" si="24"/>
        <v>50</v>
      </c>
      <c r="BJ22" s="82">
        <f t="shared" si="25"/>
        <v>36.84210526315789</v>
      </c>
      <c r="BK22" s="82">
        <f t="shared" si="26"/>
        <v>53.333333333333336</v>
      </c>
      <c r="BL22" s="82">
        <f t="shared" si="27"/>
        <v>46.153846153846153</v>
      </c>
      <c r="BM22" s="82">
        <f t="shared" si="28"/>
        <v>66.666666666666657</v>
      </c>
      <c r="BN22" s="82">
        <f t="shared" si="34"/>
        <v>24.719101123595504</v>
      </c>
      <c r="BO22" s="82">
        <f t="shared" si="35"/>
        <v>52.747252747252752</v>
      </c>
      <c r="BR22" s="2">
        <v>35</v>
      </c>
      <c r="BS22" s="2">
        <v>6</v>
      </c>
      <c r="BT22" s="2">
        <v>4</v>
      </c>
      <c r="BU22" s="2">
        <v>1</v>
      </c>
      <c r="BV22" s="2">
        <v>86</v>
      </c>
      <c r="BW22" s="2">
        <v>22</v>
      </c>
      <c r="BX22" s="2">
        <v>7</v>
      </c>
      <c r="BY22" s="2">
        <v>7</v>
      </c>
      <c r="BZ22" s="2">
        <v>49</v>
      </c>
      <c r="CA22" s="2">
        <v>19</v>
      </c>
      <c r="CB22" s="2">
        <v>12</v>
      </c>
      <c r="CC22" s="2">
        <v>12</v>
      </c>
      <c r="CD22" s="2">
        <v>24</v>
      </c>
      <c r="CE22" s="2">
        <v>14</v>
      </c>
      <c r="CF22" s="2">
        <v>14</v>
      </c>
      <c r="CG22" s="2">
        <v>16</v>
      </c>
      <c r="CH22" s="2">
        <v>7</v>
      </c>
      <c r="CI22" s="2">
        <v>6</v>
      </c>
      <c r="CJ22" s="2">
        <v>6</v>
      </c>
      <c r="CK22" s="2">
        <v>12</v>
      </c>
      <c r="CL22">
        <v>201</v>
      </c>
      <c r="CM22">
        <v>66</v>
      </c>
      <c r="CN22">
        <v>43</v>
      </c>
      <c r="CO22">
        <v>48</v>
      </c>
    </row>
    <row r="23" spans="1:93" x14ac:dyDescent="0.3">
      <c r="A23" s="1"/>
      <c r="B23" s="8" t="s">
        <v>36</v>
      </c>
      <c r="C23" s="79">
        <f t="shared" si="0"/>
        <v>8.6419753086419746</v>
      </c>
      <c r="D23" s="80">
        <f t="shared" si="29"/>
        <v>1198</v>
      </c>
      <c r="E23" s="79">
        <f t="shared" si="1"/>
        <v>33.333333333333329</v>
      </c>
      <c r="F23" s="80">
        <f t="shared" si="2"/>
        <v>93</v>
      </c>
      <c r="G23" s="79">
        <f t="shared" si="3"/>
        <v>8.4415584415584419</v>
      </c>
      <c r="H23" s="80">
        <f t="shared" si="4"/>
        <v>1204</v>
      </c>
      <c r="I23" s="79">
        <f t="shared" si="5"/>
        <v>40.909090909090914</v>
      </c>
      <c r="J23" s="80">
        <f t="shared" si="6"/>
        <v>147</v>
      </c>
      <c r="K23" s="79">
        <f t="shared" si="7"/>
        <v>7.5</v>
      </c>
      <c r="L23" s="80">
        <f t="shared" si="8"/>
        <v>561</v>
      </c>
      <c r="M23" s="79">
        <f t="shared" si="9"/>
        <v>29.411764705882355</v>
      </c>
      <c r="N23" s="80">
        <f t="shared" si="10"/>
        <v>116</v>
      </c>
      <c r="O23" s="79">
        <f t="shared" si="11"/>
        <v>20</v>
      </c>
      <c r="P23" s="80">
        <f t="shared" si="12"/>
        <v>168</v>
      </c>
      <c r="Q23" s="79">
        <f t="shared" si="13"/>
        <v>37.5</v>
      </c>
      <c r="R23" s="80">
        <f t="shared" si="14"/>
        <v>78</v>
      </c>
      <c r="S23" s="79">
        <f t="shared" si="15"/>
        <v>20</v>
      </c>
      <c r="T23" s="80">
        <f t="shared" si="16"/>
        <v>22</v>
      </c>
      <c r="U23" s="79">
        <f t="shared" si="17"/>
        <v>77.777777777777786</v>
      </c>
      <c r="V23" s="81">
        <f t="shared" si="18"/>
        <v>31</v>
      </c>
      <c r="W23" s="79">
        <f t="shared" si="30"/>
        <v>9.1549295774647899</v>
      </c>
      <c r="X23" s="80">
        <f t="shared" si="31"/>
        <v>3153</v>
      </c>
      <c r="Y23" s="79">
        <f t="shared" si="32"/>
        <v>41.558441558441558</v>
      </c>
      <c r="Z23" s="81">
        <f t="shared" si="33"/>
        <v>465</v>
      </c>
      <c r="AB23" s="76" t="s">
        <v>9</v>
      </c>
      <c r="AC23" s="2" t="s">
        <v>36</v>
      </c>
      <c r="AD23" s="2">
        <v>1108</v>
      </c>
      <c r="AE23" s="2">
        <v>90</v>
      </c>
      <c r="AF23" s="2">
        <v>68</v>
      </c>
      <c r="AG23" s="2">
        <v>25</v>
      </c>
      <c r="AH23" s="2">
        <v>1118</v>
      </c>
      <c r="AI23" s="2">
        <v>86</v>
      </c>
      <c r="AJ23" s="2">
        <v>89</v>
      </c>
      <c r="AK23" s="2">
        <v>58</v>
      </c>
      <c r="AL23" s="2">
        <v>517</v>
      </c>
      <c r="AM23" s="2">
        <v>44</v>
      </c>
      <c r="AN23" s="2">
        <v>77</v>
      </c>
      <c r="AO23" s="2">
        <v>39</v>
      </c>
      <c r="AP23" s="2">
        <v>139</v>
      </c>
      <c r="AQ23" s="2">
        <v>29</v>
      </c>
      <c r="AR23" s="2">
        <v>47</v>
      </c>
      <c r="AS23" s="2">
        <v>31</v>
      </c>
      <c r="AT23" s="2">
        <v>19</v>
      </c>
      <c r="AU23" s="2">
        <v>3</v>
      </c>
      <c r="AV23" s="2">
        <v>12</v>
      </c>
      <c r="AW23" s="2">
        <v>19</v>
      </c>
      <c r="AX23">
        <v>2901</v>
      </c>
      <c r="AY23">
        <v>252</v>
      </c>
      <c r="AZ23">
        <v>293</v>
      </c>
      <c r="BA23">
        <v>172</v>
      </c>
      <c r="BB23" s="2"/>
      <c r="BC23" s="8" t="s">
        <v>36</v>
      </c>
      <c r="BD23" s="82">
        <f t="shared" si="19"/>
        <v>8.6419753086419746</v>
      </c>
      <c r="BE23" s="82">
        <f t="shared" si="20"/>
        <v>33.333333333333329</v>
      </c>
      <c r="BF23" s="82">
        <f t="shared" si="21"/>
        <v>8.4415584415584419</v>
      </c>
      <c r="BG23" s="82">
        <f t="shared" si="22"/>
        <v>40.909090909090914</v>
      </c>
      <c r="BH23" s="82">
        <f t="shared" si="23"/>
        <v>7.5</v>
      </c>
      <c r="BI23" s="82">
        <f t="shared" si="24"/>
        <v>29.411764705882355</v>
      </c>
      <c r="BJ23" s="82">
        <f t="shared" si="25"/>
        <v>20</v>
      </c>
      <c r="BK23" s="82">
        <f t="shared" si="26"/>
        <v>37.5</v>
      </c>
      <c r="BL23" s="82">
        <f t="shared" si="27"/>
        <v>20</v>
      </c>
      <c r="BM23" s="82">
        <f t="shared" si="28"/>
        <v>77.777777777777786</v>
      </c>
      <c r="BN23" s="82">
        <f t="shared" si="34"/>
        <v>9.1549295774647899</v>
      </c>
      <c r="BO23" s="82">
        <f t="shared" si="35"/>
        <v>41.558441558441558</v>
      </c>
      <c r="BR23" s="2">
        <v>148</v>
      </c>
      <c r="BS23" s="2">
        <v>14</v>
      </c>
      <c r="BT23" s="2">
        <v>8</v>
      </c>
      <c r="BU23" s="2">
        <v>4</v>
      </c>
      <c r="BV23" s="2">
        <v>141</v>
      </c>
      <c r="BW23" s="2">
        <v>13</v>
      </c>
      <c r="BX23" s="2">
        <v>13</v>
      </c>
      <c r="BY23" s="2">
        <v>9</v>
      </c>
      <c r="BZ23" s="2">
        <v>74</v>
      </c>
      <c r="CA23" s="2">
        <v>6</v>
      </c>
      <c r="CB23" s="2">
        <v>12</v>
      </c>
      <c r="CC23" s="2">
        <v>5</v>
      </c>
      <c r="CD23" s="2">
        <v>20</v>
      </c>
      <c r="CE23" s="2">
        <v>5</v>
      </c>
      <c r="CF23" s="2">
        <v>10</v>
      </c>
      <c r="CG23" s="2">
        <v>6</v>
      </c>
      <c r="CH23" s="2">
        <v>4</v>
      </c>
      <c r="CI23" s="2">
        <v>1</v>
      </c>
      <c r="CJ23" s="2">
        <v>2</v>
      </c>
      <c r="CK23" s="2">
        <v>7</v>
      </c>
      <c r="CL23">
        <v>387</v>
      </c>
      <c r="CM23">
        <v>39</v>
      </c>
      <c r="CN23">
        <v>45</v>
      </c>
      <c r="CO23">
        <v>32</v>
      </c>
    </row>
    <row r="24" spans="1:93" x14ac:dyDescent="0.3">
      <c r="A24" s="1"/>
      <c r="B24" s="8" t="s">
        <v>37</v>
      </c>
      <c r="C24" s="79">
        <f t="shared" si="0"/>
        <v>0</v>
      </c>
      <c r="D24" s="80">
        <f t="shared" si="29"/>
        <v>123</v>
      </c>
      <c r="E24" s="79">
        <f t="shared" si="1"/>
        <v>0</v>
      </c>
      <c r="F24" s="80">
        <f t="shared" si="2"/>
        <v>2</v>
      </c>
      <c r="G24" s="79">
        <f t="shared" si="3"/>
        <v>5.2631578947368416</v>
      </c>
      <c r="H24" s="80">
        <f t="shared" si="4"/>
        <v>333</v>
      </c>
      <c r="I24" s="79">
        <f t="shared" si="5"/>
        <v>0</v>
      </c>
      <c r="J24" s="80">
        <f t="shared" si="6"/>
        <v>10</v>
      </c>
      <c r="K24" s="79">
        <f t="shared" si="7"/>
        <v>7.8947368421052628</v>
      </c>
      <c r="L24" s="80">
        <f t="shared" si="8"/>
        <v>586</v>
      </c>
      <c r="M24" s="79">
        <f t="shared" si="9"/>
        <v>0</v>
      </c>
      <c r="N24" s="80">
        <f t="shared" si="10"/>
        <v>22</v>
      </c>
      <c r="O24" s="79">
        <f t="shared" si="11"/>
        <v>11.363636363636363</v>
      </c>
      <c r="P24" s="80">
        <f t="shared" si="12"/>
        <v>520</v>
      </c>
      <c r="Q24" s="79">
        <f t="shared" si="13"/>
        <v>33.333333333333329</v>
      </c>
      <c r="R24" s="80">
        <f t="shared" si="14"/>
        <v>66</v>
      </c>
      <c r="S24" s="79">
        <f t="shared" si="15"/>
        <v>16</v>
      </c>
      <c r="T24" s="80">
        <f t="shared" si="16"/>
        <v>219</v>
      </c>
      <c r="U24" s="79">
        <f t="shared" si="17"/>
        <v>25</v>
      </c>
      <c r="V24" s="81">
        <f t="shared" si="18"/>
        <v>72</v>
      </c>
      <c r="W24" s="79">
        <f t="shared" si="30"/>
        <v>9.7744360902255636</v>
      </c>
      <c r="X24" s="80">
        <f t="shared" si="31"/>
        <v>1781</v>
      </c>
      <c r="Y24" s="79">
        <f t="shared" si="32"/>
        <v>30</v>
      </c>
      <c r="Z24" s="81">
        <f t="shared" si="33"/>
        <v>172</v>
      </c>
      <c r="AB24" s="76" t="s">
        <v>9</v>
      </c>
      <c r="AC24" s="2" t="s">
        <v>37</v>
      </c>
      <c r="AD24" s="2">
        <v>119</v>
      </c>
      <c r="AE24" s="2">
        <v>4</v>
      </c>
      <c r="AF24" s="2">
        <v>0</v>
      </c>
      <c r="AG24" s="2">
        <v>2</v>
      </c>
      <c r="AH24" s="2">
        <v>320</v>
      </c>
      <c r="AI24" s="2">
        <v>13</v>
      </c>
      <c r="AJ24" s="2">
        <v>7</v>
      </c>
      <c r="AK24" s="2">
        <v>3</v>
      </c>
      <c r="AL24" s="2">
        <v>546</v>
      </c>
      <c r="AM24" s="2">
        <v>40</v>
      </c>
      <c r="AN24" s="2">
        <v>18</v>
      </c>
      <c r="AO24" s="2">
        <v>4</v>
      </c>
      <c r="AP24" s="2">
        <v>465</v>
      </c>
      <c r="AQ24" s="2">
        <v>55</v>
      </c>
      <c r="AR24" s="2">
        <v>46</v>
      </c>
      <c r="AS24" s="2">
        <v>20</v>
      </c>
      <c r="AT24" s="2">
        <v>180</v>
      </c>
      <c r="AU24" s="2">
        <v>39</v>
      </c>
      <c r="AV24" s="2">
        <v>51</v>
      </c>
      <c r="AW24" s="2">
        <v>21</v>
      </c>
      <c r="AX24">
        <v>1630</v>
      </c>
      <c r="AY24">
        <v>151</v>
      </c>
      <c r="AZ24">
        <v>122</v>
      </c>
      <c r="BA24">
        <v>50</v>
      </c>
      <c r="BB24" s="2"/>
      <c r="BC24" s="8" t="s">
        <v>37</v>
      </c>
      <c r="BD24" s="82">
        <f t="shared" si="19"/>
        <v>0</v>
      </c>
      <c r="BE24" s="82">
        <f t="shared" si="20"/>
        <v>0</v>
      </c>
      <c r="BF24" s="82">
        <f t="shared" si="21"/>
        <v>5.2631578947368416</v>
      </c>
      <c r="BG24" s="82">
        <f t="shared" si="22"/>
        <v>0</v>
      </c>
      <c r="BH24" s="82">
        <f t="shared" si="23"/>
        <v>7.8947368421052628</v>
      </c>
      <c r="BI24" s="82">
        <f t="shared" si="24"/>
        <v>0</v>
      </c>
      <c r="BJ24" s="82">
        <f t="shared" si="25"/>
        <v>11.363636363636363</v>
      </c>
      <c r="BK24" s="82">
        <f t="shared" si="26"/>
        <v>33.333333333333329</v>
      </c>
      <c r="BL24" s="82">
        <f t="shared" si="27"/>
        <v>16</v>
      </c>
      <c r="BM24" s="82">
        <f t="shared" si="28"/>
        <v>25</v>
      </c>
      <c r="BN24" s="82">
        <f t="shared" si="34"/>
        <v>9.7744360902255636</v>
      </c>
      <c r="BO24" s="82">
        <f t="shared" si="35"/>
        <v>30</v>
      </c>
      <c r="BR24" s="2">
        <v>7</v>
      </c>
      <c r="BS24" s="2">
        <v>0</v>
      </c>
      <c r="BT24" s="2">
        <v>0</v>
      </c>
      <c r="BU24" s="2">
        <v>0</v>
      </c>
      <c r="BV24" s="2">
        <v>18</v>
      </c>
      <c r="BW24" s="2">
        <v>1</v>
      </c>
      <c r="BX24" s="2">
        <v>0</v>
      </c>
      <c r="BY24" s="2">
        <v>0</v>
      </c>
      <c r="BZ24" s="2">
        <v>35</v>
      </c>
      <c r="CA24" s="2">
        <v>3</v>
      </c>
      <c r="CB24" s="2">
        <v>2</v>
      </c>
      <c r="CC24" s="2">
        <v>0</v>
      </c>
      <c r="CD24" s="2">
        <v>39</v>
      </c>
      <c r="CE24" s="2">
        <v>5</v>
      </c>
      <c r="CF24" s="2">
        <v>4</v>
      </c>
      <c r="CG24" s="2">
        <v>2</v>
      </c>
      <c r="CH24" s="2">
        <v>21</v>
      </c>
      <c r="CI24" s="2">
        <v>4</v>
      </c>
      <c r="CJ24" s="2">
        <v>9</v>
      </c>
      <c r="CK24" s="2">
        <v>3</v>
      </c>
      <c r="CL24">
        <v>120</v>
      </c>
      <c r="CM24">
        <v>13</v>
      </c>
      <c r="CN24">
        <v>14</v>
      </c>
      <c r="CO24">
        <v>6</v>
      </c>
    </row>
    <row r="25" spans="1:93" x14ac:dyDescent="0.3">
      <c r="A25" s="1"/>
      <c r="B25" s="8" t="s">
        <v>38</v>
      </c>
      <c r="C25" s="79">
        <f t="shared" si="0"/>
        <v>8.695652173913043</v>
      </c>
      <c r="D25" s="80">
        <f t="shared" si="29"/>
        <v>371</v>
      </c>
      <c r="E25" s="79">
        <f t="shared" si="1"/>
        <v>0</v>
      </c>
      <c r="F25" s="80">
        <f t="shared" si="2"/>
        <v>10</v>
      </c>
      <c r="G25" s="79">
        <f t="shared" si="3"/>
        <v>9.5238095238095237</v>
      </c>
      <c r="H25" s="80">
        <f t="shared" si="4"/>
        <v>321</v>
      </c>
      <c r="I25" s="79">
        <f t="shared" si="5"/>
        <v>0</v>
      </c>
      <c r="J25" s="80">
        <f t="shared" si="6"/>
        <v>22</v>
      </c>
      <c r="K25" s="79">
        <f t="shared" si="7"/>
        <v>5.2631578947368416</v>
      </c>
      <c r="L25" s="80">
        <f t="shared" si="8"/>
        <v>216</v>
      </c>
      <c r="M25" s="79">
        <f t="shared" si="9"/>
        <v>25</v>
      </c>
      <c r="N25" s="80">
        <f t="shared" si="10"/>
        <v>43</v>
      </c>
      <c r="O25" s="79">
        <f t="shared" si="11"/>
        <v>9.0909090909090917</v>
      </c>
      <c r="P25" s="80">
        <f t="shared" si="12"/>
        <v>109</v>
      </c>
      <c r="Q25" s="79">
        <f t="shared" si="13"/>
        <v>14.285714285714285</v>
      </c>
      <c r="R25" s="80">
        <f t="shared" si="14"/>
        <v>62</v>
      </c>
      <c r="S25" s="79">
        <f t="shared" si="15"/>
        <v>33.333333333333329</v>
      </c>
      <c r="T25" s="80">
        <f t="shared" si="16"/>
        <v>25</v>
      </c>
      <c r="U25" s="79">
        <f t="shared" si="17"/>
        <v>28.571428571428569</v>
      </c>
      <c r="V25" s="81">
        <f t="shared" si="18"/>
        <v>47</v>
      </c>
      <c r="W25" s="79">
        <f t="shared" si="30"/>
        <v>7.8947368421052628</v>
      </c>
      <c r="X25" s="80">
        <f t="shared" si="31"/>
        <v>1042</v>
      </c>
      <c r="Y25" s="79">
        <f t="shared" si="32"/>
        <v>23.809523809523807</v>
      </c>
      <c r="Z25" s="81">
        <f t="shared" si="33"/>
        <v>184</v>
      </c>
      <c r="AB25" s="76" t="s">
        <v>9</v>
      </c>
      <c r="AC25" s="2" t="s">
        <v>38</v>
      </c>
      <c r="AD25" s="2">
        <v>347</v>
      </c>
      <c r="AE25" s="2">
        <v>24</v>
      </c>
      <c r="AF25" s="2">
        <v>7</v>
      </c>
      <c r="AG25" s="2">
        <v>3</v>
      </c>
      <c r="AH25" s="2">
        <v>299</v>
      </c>
      <c r="AI25" s="2">
        <v>22</v>
      </c>
      <c r="AJ25" s="2">
        <v>18</v>
      </c>
      <c r="AK25" s="2">
        <v>4</v>
      </c>
      <c r="AL25" s="2">
        <v>198</v>
      </c>
      <c r="AM25" s="2">
        <v>18</v>
      </c>
      <c r="AN25" s="2">
        <v>30</v>
      </c>
      <c r="AO25" s="2">
        <v>13</v>
      </c>
      <c r="AP25" s="2">
        <v>102</v>
      </c>
      <c r="AQ25" s="2">
        <v>7</v>
      </c>
      <c r="AR25" s="2">
        <v>48</v>
      </c>
      <c r="AS25" s="2">
        <v>14</v>
      </c>
      <c r="AT25" s="2">
        <v>19</v>
      </c>
      <c r="AU25" s="2">
        <v>6</v>
      </c>
      <c r="AV25" s="2">
        <v>34</v>
      </c>
      <c r="AW25" s="2">
        <v>13</v>
      </c>
      <c r="AX25">
        <v>965</v>
      </c>
      <c r="AY25">
        <v>77</v>
      </c>
      <c r="AZ25">
        <v>137</v>
      </c>
      <c r="BA25">
        <v>47</v>
      </c>
      <c r="BB25" s="2"/>
      <c r="BC25" s="8" t="s">
        <v>38</v>
      </c>
      <c r="BD25" s="82">
        <f t="shared" si="19"/>
        <v>8.695652173913043</v>
      </c>
      <c r="BE25" s="82">
        <f t="shared" si="20"/>
        <v>0</v>
      </c>
      <c r="BF25" s="82">
        <f t="shared" si="21"/>
        <v>9.5238095238095237</v>
      </c>
      <c r="BG25" s="82">
        <f t="shared" si="22"/>
        <v>0</v>
      </c>
      <c r="BH25" s="82">
        <f t="shared" si="23"/>
        <v>5.2631578947368416</v>
      </c>
      <c r="BI25" s="82">
        <f t="shared" si="24"/>
        <v>25</v>
      </c>
      <c r="BJ25" s="82">
        <f t="shared" si="25"/>
        <v>9.0909090909090917</v>
      </c>
      <c r="BK25" s="82">
        <f t="shared" si="26"/>
        <v>14.285714285714285</v>
      </c>
      <c r="BL25" s="82">
        <f t="shared" si="27"/>
        <v>33.333333333333329</v>
      </c>
      <c r="BM25" s="82">
        <f t="shared" si="28"/>
        <v>28.571428571428569</v>
      </c>
      <c r="BN25" s="82">
        <f t="shared" si="34"/>
        <v>7.8947368421052628</v>
      </c>
      <c r="BO25" s="82">
        <f t="shared" si="35"/>
        <v>23.809523809523807</v>
      </c>
      <c r="BR25" s="2">
        <v>21</v>
      </c>
      <c r="BS25" s="2">
        <v>2</v>
      </c>
      <c r="BT25" s="2">
        <v>1</v>
      </c>
      <c r="BU25" s="2">
        <v>0</v>
      </c>
      <c r="BV25" s="2">
        <v>19</v>
      </c>
      <c r="BW25" s="2">
        <v>2</v>
      </c>
      <c r="BX25" s="2">
        <v>1</v>
      </c>
      <c r="BY25" s="2">
        <v>0</v>
      </c>
      <c r="BZ25" s="2">
        <v>18</v>
      </c>
      <c r="CA25" s="2">
        <v>1</v>
      </c>
      <c r="CB25" s="2">
        <v>3</v>
      </c>
      <c r="CC25" s="2">
        <v>1</v>
      </c>
      <c r="CD25" s="2">
        <v>10</v>
      </c>
      <c r="CE25" s="2">
        <v>1</v>
      </c>
      <c r="CF25" s="2">
        <v>6</v>
      </c>
      <c r="CG25" s="2">
        <v>1</v>
      </c>
      <c r="CH25" s="2">
        <v>2</v>
      </c>
      <c r="CI25" s="2">
        <v>1</v>
      </c>
      <c r="CJ25" s="2">
        <v>5</v>
      </c>
      <c r="CK25" s="2">
        <v>2</v>
      </c>
      <c r="CL25">
        <v>70</v>
      </c>
      <c r="CM25">
        <v>6</v>
      </c>
      <c r="CN25">
        <v>16</v>
      </c>
      <c r="CO25">
        <v>5</v>
      </c>
    </row>
    <row r="26" spans="1:93" x14ac:dyDescent="0.3">
      <c r="A26" s="1"/>
      <c r="B26" s="8" t="s">
        <v>39</v>
      </c>
      <c r="C26" s="79">
        <f t="shared" si="0"/>
        <v>8.4745762711864394</v>
      </c>
      <c r="D26" s="80">
        <f t="shared" si="29"/>
        <v>2820</v>
      </c>
      <c r="E26" s="79">
        <f t="shared" si="1"/>
        <v>74.117647058823536</v>
      </c>
      <c r="F26" s="80">
        <f t="shared" si="2"/>
        <v>99</v>
      </c>
      <c r="G26" s="79">
        <f t="shared" si="3"/>
        <v>15.674603174603174</v>
      </c>
      <c r="H26" s="80">
        <f t="shared" si="4"/>
        <v>1856</v>
      </c>
      <c r="I26" s="79">
        <f t="shared" si="5"/>
        <v>72.392638036809814</v>
      </c>
      <c r="J26" s="80">
        <f t="shared" si="6"/>
        <v>181</v>
      </c>
      <c r="K26" s="79">
        <f t="shared" si="7"/>
        <v>18.7984496124031</v>
      </c>
      <c r="L26" s="80">
        <f t="shared" si="8"/>
        <v>1172</v>
      </c>
      <c r="M26" s="79">
        <f t="shared" si="9"/>
        <v>66.666666666666657</v>
      </c>
      <c r="N26" s="80">
        <f t="shared" si="10"/>
        <v>236</v>
      </c>
      <c r="O26" s="79">
        <f t="shared" si="11"/>
        <v>24.393939393939394</v>
      </c>
      <c r="P26" s="80">
        <f t="shared" si="12"/>
        <v>695</v>
      </c>
      <c r="Q26" s="79">
        <f t="shared" si="13"/>
        <v>71.739130434782609</v>
      </c>
      <c r="R26" s="80">
        <f t="shared" si="14"/>
        <v>239</v>
      </c>
      <c r="S26" s="79">
        <f t="shared" si="15"/>
        <v>33.067729083665334</v>
      </c>
      <c r="T26" s="80">
        <f t="shared" si="16"/>
        <v>236</v>
      </c>
      <c r="U26" s="79">
        <f t="shared" si="17"/>
        <v>71.04247104247105</v>
      </c>
      <c r="V26" s="81">
        <f t="shared" si="18"/>
        <v>236</v>
      </c>
      <c r="W26" s="79">
        <f t="shared" si="30"/>
        <v>15.268664656854053</v>
      </c>
      <c r="X26" s="80">
        <f t="shared" si="31"/>
        <v>6779</v>
      </c>
      <c r="Y26" s="79">
        <f t="shared" si="32"/>
        <v>70.612668743509872</v>
      </c>
      <c r="Z26" s="81">
        <f t="shared" si="33"/>
        <v>991</v>
      </c>
      <c r="AB26" s="76" t="s">
        <v>9</v>
      </c>
      <c r="AC26" s="2" t="s">
        <v>39</v>
      </c>
      <c r="AD26" s="2">
        <v>2587</v>
      </c>
      <c r="AE26" s="2">
        <v>233</v>
      </c>
      <c r="AF26" s="2">
        <v>30</v>
      </c>
      <c r="AG26" s="2">
        <v>69</v>
      </c>
      <c r="AH26" s="2">
        <v>1586</v>
      </c>
      <c r="AI26" s="2">
        <v>270</v>
      </c>
      <c r="AJ26" s="2">
        <v>56</v>
      </c>
      <c r="AK26" s="2">
        <v>125</v>
      </c>
      <c r="AL26" s="2">
        <v>954</v>
      </c>
      <c r="AM26" s="2">
        <v>218</v>
      </c>
      <c r="AN26" s="2">
        <v>77</v>
      </c>
      <c r="AO26" s="2">
        <v>159</v>
      </c>
      <c r="AP26" s="2">
        <v>516</v>
      </c>
      <c r="AQ26" s="2">
        <v>179</v>
      </c>
      <c r="AR26" s="2">
        <v>71</v>
      </c>
      <c r="AS26" s="2">
        <v>168</v>
      </c>
      <c r="AT26" s="2">
        <v>160</v>
      </c>
      <c r="AU26" s="2">
        <v>76</v>
      </c>
      <c r="AV26" s="2">
        <v>70</v>
      </c>
      <c r="AW26" s="2">
        <v>166</v>
      </c>
      <c r="AX26">
        <v>5803</v>
      </c>
      <c r="AY26">
        <v>976</v>
      </c>
      <c r="AZ26">
        <v>304</v>
      </c>
      <c r="BA26">
        <v>687</v>
      </c>
      <c r="BB26" s="2"/>
      <c r="BC26" s="8" t="s">
        <v>39</v>
      </c>
      <c r="BD26" s="82">
        <f t="shared" si="19"/>
        <v>8.4745762711864394</v>
      </c>
      <c r="BE26" s="82">
        <f t="shared" si="20"/>
        <v>74.117647058823536</v>
      </c>
      <c r="BF26" s="82">
        <f t="shared" si="21"/>
        <v>15.674603174603174</v>
      </c>
      <c r="BG26" s="82">
        <f t="shared" si="22"/>
        <v>72.392638036809814</v>
      </c>
      <c r="BH26" s="82">
        <f t="shared" si="23"/>
        <v>18.7984496124031</v>
      </c>
      <c r="BI26" s="82">
        <f t="shared" si="24"/>
        <v>66.666666666666657</v>
      </c>
      <c r="BJ26" s="82">
        <f t="shared" si="25"/>
        <v>24.393939393939394</v>
      </c>
      <c r="BK26" s="82">
        <f t="shared" si="26"/>
        <v>71.739130434782609</v>
      </c>
      <c r="BL26" s="82">
        <f t="shared" si="27"/>
        <v>33.067729083665334</v>
      </c>
      <c r="BM26" s="82">
        <f t="shared" si="28"/>
        <v>71.04247104247105</v>
      </c>
      <c r="BN26" s="82">
        <f t="shared" si="34"/>
        <v>15.268664656854053</v>
      </c>
      <c r="BO26" s="82">
        <f t="shared" si="35"/>
        <v>70.612668743509872</v>
      </c>
      <c r="BR26" s="2">
        <v>1998</v>
      </c>
      <c r="BS26" s="2">
        <v>185</v>
      </c>
      <c r="BT26" s="2">
        <v>22</v>
      </c>
      <c r="BU26" s="2">
        <v>63</v>
      </c>
      <c r="BV26" s="2">
        <v>1275</v>
      </c>
      <c r="BW26" s="2">
        <v>237</v>
      </c>
      <c r="BX26" s="2">
        <v>45</v>
      </c>
      <c r="BY26" s="2">
        <v>118</v>
      </c>
      <c r="BZ26" s="2">
        <v>838</v>
      </c>
      <c r="CA26" s="2">
        <v>194</v>
      </c>
      <c r="CB26" s="2">
        <v>75</v>
      </c>
      <c r="CC26" s="2">
        <v>150</v>
      </c>
      <c r="CD26" s="2">
        <v>499</v>
      </c>
      <c r="CE26" s="2">
        <v>161</v>
      </c>
      <c r="CF26" s="2">
        <v>65</v>
      </c>
      <c r="CG26" s="2">
        <v>165</v>
      </c>
      <c r="CH26" s="2">
        <v>168</v>
      </c>
      <c r="CI26" s="2">
        <v>83</v>
      </c>
      <c r="CJ26" s="2">
        <v>75</v>
      </c>
      <c r="CK26" s="2">
        <v>184</v>
      </c>
      <c r="CL26">
        <v>4778</v>
      </c>
      <c r="CM26">
        <v>861</v>
      </c>
      <c r="CN26">
        <v>283</v>
      </c>
      <c r="CO26">
        <v>680</v>
      </c>
    </row>
    <row r="27" spans="1:93" x14ac:dyDescent="0.3">
      <c r="A27" s="1"/>
      <c r="B27" s="8" t="s">
        <v>40</v>
      </c>
      <c r="C27" s="79">
        <f t="shared" si="0"/>
        <v>7.6923076923076925</v>
      </c>
      <c r="D27" s="80">
        <f t="shared" si="29"/>
        <v>61</v>
      </c>
      <c r="E27" s="79">
        <f t="shared" si="1"/>
        <v>25</v>
      </c>
      <c r="F27" s="80">
        <f t="shared" si="2"/>
        <v>20</v>
      </c>
      <c r="G27" s="79">
        <f t="shared" si="3"/>
        <v>16.470588235294116</v>
      </c>
      <c r="H27" s="80">
        <f t="shared" si="4"/>
        <v>269</v>
      </c>
      <c r="I27" s="79">
        <f t="shared" si="5"/>
        <v>44</v>
      </c>
      <c r="J27" s="80">
        <f t="shared" si="6"/>
        <v>72</v>
      </c>
      <c r="K27" s="79">
        <f t="shared" si="7"/>
        <v>27.576601671309191</v>
      </c>
      <c r="L27" s="80">
        <f t="shared" si="8"/>
        <v>549</v>
      </c>
      <c r="M27" s="79">
        <f t="shared" si="9"/>
        <v>38.94736842105263</v>
      </c>
      <c r="N27" s="80">
        <f t="shared" si="10"/>
        <v>134</v>
      </c>
      <c r="O27" s="79">
        <f t="shared" si="11"/>
        <v>27.073552425665103</v>
      </c>
      <c r="P27" s="80">
        <f t="shared" si="12"/>
        <v>897</v>
      </c>
      <c r="Q27" s="79">
        <f t="shared" si="13"/>
        <v>57.633587786259547</v>
      </c>
      <c r="R27" s="80">
        <f t="shared" si="14"/>
        <v>353</v>
      </c>
      <c r="S27" s="79">
        <f t="shared" si="15"/>
        <v>35.663627152988852</v>
      </c>
      <c r="T27" s="80">
        <f t="shared" si="16"/>
        <v>1353</v>
      </c>
      <c r="U27" s="79">
        <f t="shared" si="17"/>
        <v>57.189542483660126</v>
      </c>
      <c r="V27" s="81">
        <f t="shared" si="18"/>
        <v>1615</v>
      </c>
      <c r="W27" s="79">
        <f t="shared" si="30"/>
        <v>29.867761057911537</v>
      </c>
      <c r="X27" s="80">
        <f t="shared" si="31"/>
        <v>3129</v>
      </c>
      <c r="Y27" s="79">
        <f t="shared" si="32"/>
        <v>55.514929920780013</v>
      </c>
      <c r="Z27" s="81">
        <f t="shared" si="33"/>
        <v>2194</v>
      </c>
      <c r="AB27" s="76" t="s">
        <v>9</v>
      </c>
      <c r="AC27" s="2" t="s">
        <v>40</v>
      </c>
      <c r="AD27" s="2">
        <v>54</v>
      </c>
      <c r="AE27" s="2">
        <v>7</v>
      </c>
      <c r="AF27" s="2">
        <v>16</v>
      </c>
      <c r="AG27" s="2">
        <v>4</v>
      </c>
      <c r="AH27" s="2">
        <v>222</v>
      </c>
      <c r="AI27" s="2">
        <v>47</v>
      </c>
      <c r="AJ27" s="2">
        <v>45</v>
      </c>
      <c r="AK27" s="2">
        <v>27</v>
      </c>
      <c r="AL27" s="2">
        <v>405</v>
      </c>
      <c r="AM27" s="2">
        <v>144</v>
      </c>
      <c r="AN27" s="2">
        <v>85</v>
      </c>
      <c r="AO27" s="2">
        <v>49</v>
      </c>
      <c r="AP27" s="2">
        <v>646</v>
      </c>
      <c r="AQ27" s="2">
        <v>251</v>
      </c>
      <c r="AR27" s="2">
        <v>158</v>
      </c>
      <c r="AS27" s="2">
        <v>195</v>
      </c>
      <c r="AT27" s="2">
        <v>888</v>
      </c>
      <c r="AU27" s="2">
        <v>465</v>
      </c>
      <c r="AV27" s="2">
        <v>706</v>
      </c>
      <c r="AW27" s="2">
        <v>909</v>
      </c>
      <c r="AX27">
        <v>2215</v>
      </c>
      <c r="AY27">
        <v>914</v>
      </c>
      <c r="AZ27">
        <v>1010</v>
      </c>
      <c r="BA27">
        <v>1184</v>
      </c>
      <c r="BB27" s="2"/>
      <c r="BC27" s="8" t="s">
        <v>40</v>
      </c>
      <c r="BD27" s="82">
        <f t="shared" si="19"/>
        <v>7.6923076923076925</v>
      </c>
      <c r="BE27" s="82">
        <f t="shared" si="20"/>
        <v>25</v>
      </c>
      <c r="BF27" s="82">
        <f t="shared" si="21"/>
        <v>16.470588235294116</v>
      </c>
      <c r="BG27" s="82">
        <f t="shared" si="22"/>
        <v>44</v>
      </c>
      <c r="BH27" s="82">
        <f t="shared" si="23"/>
        <v>27.576601671309191</v>
      </c>
      <c r="BI27" s="82">
        <f t="shared" si="24"/>
        <v>38.94736842105263</v>
      </c>
      <c r="BJ27" s="82">
        <f t="shared" si="25"/>
        <v>27.073552425665103</v>
      </c>
      <c r="BK27" s="82">
        <f t="shared" si="26"/>
        <v>57.633587786259547</v>
      </c>
      <c r="BL27" s="82">
        <f t="shared" si="27"/>
        <v>35.663627152988852</v>
      </c>
      <c r="BM27" s="82">
        <f t="shared" si="28"/>
        <v>57.189542483660126</v>
      </c>
      <c r="BN27" s="82">
        <f t="shared" si="34"/>
        <v>29.867761057911537</v>
      </c>
      <c r="BO27" s="82">
        <f t="shared" si="35"/>
        <v>55.514929920780013</v>
      </c>
      <c r="BR27" s="2">
        <v>36</v>
      </c>
      <c r="BS27" s="2">
        <v>3</v>
      </c>
      <c r="BT27" s="2">
        <v>9</v>
      </c>
      <c r="BU27" s="2">
        <v>3</v>
      </c>
      <c r="BV27" s="2">
        <v>142</v>
      </c>
      <c r="BW27" s="2">
        <v>28</v>
      </c>
      <c r="BX27" s="2">
        <v>28</v>
      </c>
      <c r="BY27" s="2">
        <v>22</v>
      </c>
      <c r="BZ27" s="2">
        <v>260</v>
      </c>
      <c r="CA27" s="2">
        <v>99</v>
      </c>
      <c r="CB27" s="2">
        <v>58</v>
      </c>
      <c r="CC27" s="2">
        <v>37</v>
      </c>
      <c r="CD27" s="2">
        <v>466</v>
      </c>
      <c r="CE27" s="2">
        <v>173</v>
      </c>
      <c r="CF27" s="2">
        <v>111</v>
      </c>
      <c r="CG27" s="2">
        <v>151</v>
      </c>
      <c r="CH27" s="2">
        <v>635</v>
      </c>
      <c r="CI27" s="2">
        <v>352</v>
      </c>
      <c r="CJ27" s="2">
        <v>524</v>
      </c>
      <c r="CK27" s="2">
        <v>700</v>
      </c>
      <c r="CL27">
        <v>1538</v>
      </c>
      <c r="CM27">
        <v>655</v>
      </c>
      <c r="CN27">
        <v>730</v>
      </c>
      <c r="CO27">
        <v>911</v>
      </c>
    </row>
    <row r="28" spans="1:93" x14ac:dyDescent="0.3">
      <c r="A28" s="1"/>
      <c r="B28" s="8" t="s">
        <v>41</v>
      </c>
      <c r="C28" s="79">
        <f t="shared" si="0"/>
        <v>3.1920748486516235</v>
      </c>
      <c r="D28" s="80">
        <f t="shared" si="29"/>
        <v>2184</v>
      </c>
      <c r="E28" s="79">
        <f t="shared" si="1"/>
        <v>12.23404255319149</v>
      </c>
      <c r="F28" s="80">
        <f t="shared" si="2"/>
        <v>197</v>
      </c>
      <c r="G28" s="79">
        <f t="shared" si="3"/>
        <v>4.9927641099855284</v>
      </c>
      <c r="H28" s="80">
        <f t="shared" si="4"/>
        <v>2906</v>
      </c>
      <c r="I28" s="79">
        <f t="shared" si="5"/>
        <v>15.030674846625766</v>
      </c>
      <c r="J28" s="80">
        <f t="shared" si="6"/>
        <v>313</v>
      </c>
      <c r="K28" s="79">
        <f t="shared" si="7"/>
        <v>5.9563448020717722</v>
      </c>
      <c r="L28" s="80">
        <f t="shared" si="8"/>
        <v>2666</v>
      </c>
      <c r="M28" s="79">
        <f t="shared" si="9"/>
        <v>25.95573440643863</v>
      </c>
      <c r="N28" s="80">
        <f t="shared" si="10"/>
        <v>462</v>
      </c>
      <c r="O28" s="79">
        <f t="shared" si="11"/>
        <v>8.1818181818181817</v>
      </c>
      <c r="P28" s="80">
        <f t="shared" si="12"/>
        <v>2268</v>
      </c>
      <c r="Q28" s="79">
        <f t="shared" si="13"/>
        <v>26.986301369863014</v>
      </c>
      <c r="R28" s="80">
        <f t="shared" si="14"/>
        <v>607</v>
      </c>
      <c r="S28" s="79">
        <f t="shared" si="15"/>
        <v>15.549295774647886</v>
      </c>
      <c r="T28" s="80">
        <f t="shared" si="16"/>
        <v>1542</v>
      </c>
      <c r="U28" s="79">
        <f t="shared" si="17"/>
        <v>34.873487348734869</v>
      </c>
      <c r="V28" s="81">
        <f t="shared" si="18"/>
        <v>743</v>
      </c>
      <c r="W28" s="79">
        <f t="shared" si="30"/>
        <v>7.239306559804862</v>
      </c>
      <c r="X28" s="80">
        <f t="shared" si="31"/>
        <v>11566</v>
      </c>
      <c r="Y28" s="79">
        <f t="shared" si="32"/>
        <v>26.981132075471699</v>
      </c>
      <c r="Z28" s="81">
        <f t="shared" si="33"/>
        <v>2322</v>
      </c>
      <c r="AB28" s="76" t="s">
        <v>9</v>
      </c>
      <c r="AC28" s="2" t="s">
        <v>41</v>
      </c>
      <c r="AD28" s="2">
        <v>2115</v>
      </c>
      <c r="AE28" s="2">
        <v>69</v>
      </c>
      <c r="AF28" s="2">
        <v>170</v>
      </c>
      <c r="AG28" s="2">
        <v>27</v>
      </c>
      <c r="AH28" s="2">
        <v>2778</v>
      </c>
      <c r="AI28" s="2">
        <v>128</v>
      </c>
      <c r="AJ28" s="2">
        <v>261</v>
      </c>
      <c r="AK28" s="2">
        <v>52</v>
      </c>
      <c r="AL28" s="2">
        <v>2502</v>
      </c>
      <c r="AM28" s="2">
        <v>164</v>
      </c>
      <c r="AN28" s="2">
        <v>343</v>
      </c>
      <c r="AO28" s="2">
        <v>119</v>
      </c>
      <c r="AP28" s="2">
        <v>2091</v>
      </c>
      <c r="AQ28" s="2">
        <v>177</v>
      </c>
      <c r="AR28" s="2">
        <v>441</v>
      </c>
      <c r="AS28" s="2">
        <v>166</v>
      </c>
      <c r="AT28" s="2">
        <v>1323</v>
      </c>
      <c r="AU28" s="2">
        <v>219</v>
      </c>
      <c r="AV28" s="2">
        <v>471</v>
      </c>
      <c r="AW28" s="2">
        <v>272</v>
      </c>
      <c r="AX28">
        <v>10809</v>
      </c>
      <c r="AY28">
        <v>757</v>
      </c>
      <c r="AZ28">
        <v>1686</v>
      </c>
      <c r="BA28">
        <v>636</v>
      </c>
      <c r="BB28" s="2"/>
      <c r="BC28" s="8" t="s">
        <v>41</v>
      </c>
      <c r="BD28" s="82">
        <f t="shared" si="19"/>
        <v>3.1920748486516235</v>
      </c>
      <c r="BE28" s="82">
        <f t="shared" si="20"/>
        <v>12.23404255319149</v>
      </c>
      <c r="BF28" s="82">
        <f t="shared" si="21"/>
        <v>4.9927641099855284</v>
      </c>
      <c r="BG28" s="82">
        <f t="shared" si="22"/>
        <v>15.030674846625766</v>
      </c>
      <c r="BH28" s="82">
        <f t="shared" si="23"/>
        <v>5.9563448020717722</v>
      </c>
      <c r="BI28" s="82">
        <f t="shared" si="24"/>
        <v>25.95573440643863</v>
      </c>
      <c r="BJ28" s="82">
        <f t="shared" si="25"/>
        <v>8.1818181818181817</v>
      </c>
      <c r="BK28" s="82">
        <f t="shared" si="26"/>
        <v>26.986301369863014</v>
      </c>
      <c r="BL28" s="82">
        <f t="shared" si="27"/>
        <v>15.549295774647886</v>
      </c>
      <c r="BM28" s="82">
        <f t="shared" si="28"/>
        <v>34.873487348734869</v>
      </c>
      <c r="BN28" s="82">
        <f t="shared" si="34"/>
        <v>7.239306559804862</v>
      </c>
      <c r="BO28" s="82">
        <f t="shared" si="35"/>
        <v>26.981132075471699</v>
      </c>
      <c r="BR28" s="2">
        <v>1759</v>
      </c>
      <c r="BS28" s="2">
        <v>58</v>
      </c>
      <c r="BT28" s="2">
        <v>165</v>
      </c>
      <c r="BU28" s="2">
        <v>23</v>
      </c>
      <c r="BV28" s="2">
        <v>2626</v>
      </c>
      <c r="BW28" s="2">
        <v>138</v>
      </c>
      <c r="BX28" s="2">
        <v>277</v>
      </c>
      <c r="BY28" s="2">
        <v>49</v>
      </c>
      <c r="BZ28" s="2">
        <v>2542</v>
      </c>
      <c r="CA28" s="2">
        <v>161</v>
      </c>
      <c r="CB28" s="2">
        <v>368</v>
      </c>
      <c r="CC28" s="2">
        <v>129</v>
      </c>
      <c r="CD28" s="2">
        <v>2222</v>
      </c>
      <c r="CE28" s="2">
        <v>198</v>
      </c>
      <c r="CF28" s="2">
        <v>533</v>
      </c>
      <c r="CG28" s="2">
        <v>197</v>
      </c>
      <c r="CH28" s="2">
        <v>1499</v>
      </c>
      <c r="CI28" s="2">
        <v>276</v>
      </c>
      <c r="CJ28" s="2">
        <v>592</v>
      </c>
      <c r="CK28" s="2">
        <v>317</v>
      </c>
      <c r="CL28">
        <v>10648</v>
      </c>
      <c r="CM28">
        <v>831</v>
      </c>
      <c r="CN28">
        <v>1935</v>
      </c>
      <c r="CO28">
        <v>715</v>
      </c>
    </row>
    <row r="29" spans="1:93" x14ac:dyDescent="0.3">
      <c r="A29" s="1"/>
      <c r="B29" s="8" t="s">
        <v>42</v>
      </c>
      <c r="C29" s="79">
        <f t="shared" si="0"/>
        <v>0</v>
      </c>
      <c r="D29" s="80">
        <f t="shared" si="29"/>
        <v>33</v>
      </c>
      <c r="E29" s="79">
        <f t="shared" si="1"/>
        <v>0</v>
      </c>
      <c r="F29" s="80">
        <f t="shared" si="2"/>
        <v>3</v>
      </c>
      <c r="G29" s="79">
        <f t="shared" si="3"/>
        <v>20</v>
      </c>
      <c r="H29" s="80">
        <f t="shared" si="4"/>
        <v>150</v>
      </c>
      <c r="I29" s="79">
        <f t="shared" si="5"/>
        <v>100</v>
      </c>
      <c r="J29" s="80">
        <f t="shared" si="6"/>
        <v>10</v>
      </c>
      <c r="K29" s="79">
        <f t="shared" si="7"/>
        <v>29.411764705882355</v>
      </c>
      <c r="L29" s="80">
        <f t="shared" si="8"/>
        <v>217</v>
      </c>
      <c r="M29" s="79">
        <f t="shared" si="9"/>
        <v>50</v>
      </c>
      <c r="N29" s="80">
        <f t="shared" si="10"/>
        <v>28</v>
      </c>
      <c r="O29" s="79">
        <f t="shared" si="11"/>
        <v>37.5</v>
      </c>
      <c r="P29" s="80">
        <f t="shared" si="12"/>
        <v>110</v>
      </c>
      <c r="Q29" s="79">
        <f t="shared" si="13"/>
        <v>50</v>
      </c>
      <c r="R29" s="80">
        <f t="shared" si="14"/>
        <v>19</v>
      </c>
      <c r="S29" s="79">
        <f t="shared" si="15"/>
        <v>33.333333333333329</v>
      </c>
      <c r="T29" s="80">
        <f t="shared" si="16"/>
        <v>15</v>
      </c>
      <c r="U29" s="79">
        <f t="shared" si="17"/>
        <v>100</v>
      </c>
      <c r="V29" s="81">
        <f t="shared" si="18"/>
        <v>11</v>
      </c>
      <c r="W29" s="79">
        <f t="shared" si="30"/>
        <v>29.787234042553191</v>
      </c>
      <c r="X29" s="80">
        <f t="shared" si="31"/>
        <v>525</v>
      </c>
      <c r="Y29" s="79">
        <f t="shared" si="32"/>
        <v>55.555555555555557</v>
      </c>
      <c r="Z29" s="81">
        <f t="shared" si="33"/>
        <v>71</v>
      </c>
      <c r="AB29" s="76" t="s">
        <v>9</v>
      </c>
      <c r="AC29" s="2" t="s">
        <v>42</v>
      </c>
      <c r="AD29" s="2">
        <v>29</v>
      </c>
      <c r="AE29" s="2">
        <v>4</v>
      </c>
      <c r="AF29" s="2">
        <v>1</v>
      </c>
      <c r="AG29" s="2">
        <v>2</v>
      </c>
      <c r="AH29" s="2">
        <v>113</v>
      </c>
      <c r="AI29" s="2">
        <v>37</v>
      </c>
      <c r="AJ29" s="2">
        <v>5</v>
      </c>
      <c r="AK29" s="2">
        <v>5</v>
      </c>
      <c r="AL29" s="2">
        <v>156</v>
      </c>
      <c r="AM29" s="2">
        <v>61</v>
      </c>
      <c r="AN29" s="2">
        <v>15</v>
      </c>
      <c r="AO29" s="2">
        <v>13</v>
      </c>
      <c r="AP29" s="2">
        <v>69</v>
      </c>
      <c r="AQ29" s="2">
        <v>41</v>
      </c>
      <c r="AR29" s="2">
        <v>8</v>
      </c>
      <c r="AS29" s="2">
        <v>11</v>
      </c>
      <c r="AT29" s="2">
        <v>9</v>
      </c>
      <c r="AU29" s="2">
        <v>6</v>
      </c>
      <c r="AV29" s="2">
        <v>2</v>
      </c>
      <c r="AW29" s="2">
        <v>9</v>
      </c>
      <c r="AX29">
        <v>376</v>
      </c>
      <c r="AY29">
        <v>149</v>
      </c>
      <c r="AZ29">
        <v>31</v>
      </c>
      <c r="BA29">
        <v>40</v>
      </c>
      <c r="BB29" s="2"/>
      <c r="BC29" s="8" t="s">
        <v>42</v>
      </c>
      <c r="BD29" s="82">
        <f t="shared" si="19"/>
        <v>0</v>
      </c>
      <c r="BE29" s="82">
        <f t="shared" si="20"/>
        <v>0</v>
      </c>
      <c r="BF29" s="82">
        <f t="shared" si="21"/>
        <v>20</v>
      </c>
      <c r="BG29" s="82">
        <f t="shared" si="22"/>
        <v>100</v>
      </c>
      <c r="BH29" s="82">
        <f t="shared" si="23"/>
        <v>29.411764705882355</v>
      </c>
      <c r="BI29" s="82">
        <f t="shared" si="24"/>
        <v>50</v>
      </c>
      <c r="BJ29" s="82">
        <f t="shared" si="25"/>
        <v>37.5</v>
      </c>
      <c r="BK29" s="82">
        <f t="shared" si="26"/>
        <v>50</v>
      </c>
      <c r="BL29" s="82">
        <f t="shared" si="27"/>
        <v>33.333333333333329</v>
      </c>
      <c r="BM29" s="82">
        <f t="shared" si="28"/>
        <v>100</v>
      </c>
      <c r="BN29" s="82">
        <f t="shared" si="34"/>
        <v>29.787234042553191</v>
      </c>
      <c r="BO29" s="82">
        <f t="shared" si="35"/>
        <v>55.555555555555557</v>
      </c>
      <c r="BR29" s="2">
        <v>2</v>
      </c>
      <c r="BS29" s="2">
        <v>0</v>
      </c>
      <c r="BT29" s="2">
        <v>0</v>
      </c>
      <c r="BU29" s="2">
        <v>0</v>
      </c>
      <c r="BV29" s="2">
        <v>8</v>
      </c>
      <c r="BW29" s="2">
        <v>2</v>
      </c>
      <c r="BX29" s="2">
        <v>0</v>
      </c>
      <c r="BY29" s="2">
        <v>1</v>
      </c>
      <c r="BZ29" s="2">
        <v>12</v>
      </c>
      <c r="CA29" s="2">
        <v>5</v>
      </c>
      <c r="CB29" s="2">
        <v>2</v>
      </c>
      <c r="CC29" s="2">
        <v>2</v>
      </c>
      <c r="CD29" s="2">
        <v>10</v>
      </c>
      <c r="CE29" s="2">
        <v>6</v>
      </c>
      <c r="CF29" s="2">
        <v>1</v>
      </c>
      <c r="CG29" s="2">
        <v>1</v>
      </c>
      <c r="CH29" s="2">
        <v>2</v>
      </c>
      <c r="CI29" s="2">
        <v>1</v>
      </c>
      <c r="CJ29" s="2">
        <v>0</v>
      </c>
      <c r="CK29" s="2">
        <v>2</v>
      </c>
      <c r="CL29">
        <v>33</v>
      </c>
      <c r="CM29">
        <v>14</v>
      </c>
      <c r="CN29">
        <v>4</v>
      </c>
      <c r="CO29">
        <v>5</v>
      </c>
    </row>
    <row r="30" spans="1:93" x14ac:dyDescent="0.3">
      <c r="A30" s="1"/>
      <c r="B30" s="8" t="s">
        <v>43</v>
      </c>
      <c r="C30" s="79">
        <f t="shared" si="0"/>
        <v>31.73431734317343</v>
      </c>
      <c r="D30" s="80">
        <f t="shared" si="29"/>
        <v>193</v>
      </c>
      <c r="E30" s="79">
        <f t="shared" si="1"/>
        <v>61.111111111111114</v>
      </c>
      <c r="F30" s="80">
        <f t="shared" si="2"/>
        <v>13</v>
      </c>
      <c r="G30" s="79">
        <f t="shared" si="3"/>
        <v>31.93069306930693</v>
      </c>
      <c r="H30" s="80">
        <f t="shared" si="4"/>
        <v>829</v>
      </c>
      <c r="I30" s="79">
        <f t="shared" si="5"/>
        <v>73.287671232876718</v>
      </c>
      <c r="J30" s="80">
        <f t="shared" si="6"/>
        <v>103</v>
      </c>
      <c r="K30" s="79">
        <f t="shared" si="7"/>
        <v>37.428803905614323</v>
      </c>
      <c r="L30" s="80">
        <f t="shared" si="8"/>
        <v>1545</v>
      </c>
      <c r="M30" s="79">
        <f t="shared" si="9"/>
        <v>61.645962732919259</v>
      </c>
      <c r="N30" s="80">
        <f t="shared" si="10"/>
        <v>432</v>
      </c>
      <c r="O30" s="79">
        <f t="shared" si="11"/>
        <v>36.946902654867259</v>
      </c>
      <c r="P30" s="80">
        <f t="shared" si="12"/>
        <v>1321</v>
      </c>
      <c r="Q30" s="79">
        <f t="shared" si="13"/>
        <v>67.903225806451616</v>
      </c>
      <c r="R30" s="80">
        <f t="shared" si="14"/>
        <v>764</v>
      </c>
      <c r="S30" s="79">
        <f t="shared" si="15"/>
        <v>36.592449177153917</v>
      </c>
      <c r="T30" s="80">
        <f t="shared" si="16"/>
        <v>469</v>
      </c>
      <c r="U30" s="79">
        <f t="shared" si="17"/>
        <v>60.943912448700409</v>
      </c>
      <c r="V30" s="81">
        <f t="shared" si="18"/>
        <v>791</v>
      </c>
      <c r="W30" s="79">
        <f t="shared" si="30"/>
        <v>36.024329554879735</v>
      </c>
      <c r="X30" s="80">
        <f t="shared" si="31"/>
        <v>4357</v>
      </c>
      <c r="Y30" s="79">
        <f t="shared" si="32"/>
        <v>64.027342637425235</v>
      </c>
      <c r="Z30" s="81">
        <f t="shared" si="33"/>
        <v>2103</v>
      </c>
      <c r="AB30" s="76" t="s">
        <v>9</v>
      </c>
      <c r="AC30" s="2" t="s">
        <v>43</v>
      </c>
      <c r="AD30" s="2">
        <v>127</v>
      </c>
      <c r="AE30" s="2">
        <v>66</v>
      </c>
      <c r="AF30" s="2">
        <v>5</v>
      </c>
      <c r="AG30" s="2">
        <v>8</v>
      </c>
      <c r="AH30" s="2">
        <v>541</v>
      </c>
      <c r="AI30" s="2">
        <v>288</v>
      </c>
      <c r="AJ30" s="2">
        <v>28</v>
      </c>
      <c r="AK30" s="2">
        <v>75</v>
      </c>
      <c r="AL30" s="2">
        <v>971</v>
      </c>
      <c r="AM30" s="2">
        <v>574</v>
      </c>
      <c r="AN30" s="2">
        <v>149</v>
      </c>
      <c r="AO30" s="2">
        <v>283</v>
      </c>
      <c r="AP30" s="2">
        <v>815</v>
      </c>
      <c r="AQ30" s="2">
        <v>506</v>
      </c>
      <c r="AR30" s="2">
        <v>256</v>
      </c>
      <c r="AS30" s="2">
        <v>508</v>
      </c>
      <c r="AT30" s="2">
        <v>291</v>
      </c>
      <c r="AU30" s="2">
        <v>178</v>
      </c>
      <c r="AV30" s="2">
        <v>297</v>
      </c>
      <c r="AW30" s="2">
        <v>494</v>
      </c>
      <c r="AX30">
        <v>2745</v>
      </c>
      <c r="AY30">
        <v>1612</v>
      </c>
      <c r="AZ30">
        <v>735</v>
      </c>
      <c r="BA30">
        <v>1368</v>
      </c>
      <c r="BB30" s="2"/>
      <c r="BC30" s="8" t="s">
        <v>43</v>
      </c>
      <c r="BD30" s="82">
        <f t="shared" si="19"/>
        <v>31.73431734317343</v>
      </c>
      <c r="BE30" s="82">
        <f t="shared" si="20"/>
        <v>61.111111111111114</v>
      </c>
      <c r="BF30" s="82">
        <f t="shared" si="21"/>
        <v>31.93069306930693</v>
      </c>
      <c r="BG30" s="82">
        <f t="shared" si="22"/>
        <v>73.287671232876718</v>
      </c>
      <c r="BH30" s="82">
        <f t="shared" si="23"/>
        <v>37.428803905614323</v>
      </c>
      <c r="BI30" s="82">
        <f t="shared" si="24"/>
        <v>61.645962732919259</v>
      </c>
      <c r="BJ30" s="82">
        <f t="shared" si="25"/>
        <v>36.946902654867259</v>
      </c>
      <c r="BK30" s="82">
        <f t="shared" si="26"/>
        <v>67.903225806451616</v>
      </c>
      <c r="BL30" s="82">
        <f t="shared" si="27"/>
        <v>36.592449177153917</v>
      </c>
      <c r="BM30" s="82">
        <f t="shared" si="28"/>
        <v>60.943912448700409</v>
      </c>
      <c r="BN30" s="82">
        <f t="shared" si="34"/>
        <v>36.024329554879735</v>
      </c>
      <c r="BO30" s="82">
        <f t="shared" si="35"/>
        <v>64.027342637425235</v>
      </c>
      <c r="BR30" s="2">
        <v>185</v>
      </c>
      <c r="BS30" s="2">
        <v>86</v>
      </c>
      <c r="BT30" s="2">
        <v>7</v>
      </c>
      <c r="BU30" s="2">
        <v>11</v>
      </c>
      <c r="BV30" s="2">
        <v>825</v>
      </c>
      <c r="BW30" s="2">
        <v>387</v>
      </c>
      <c r="BX30" s="2">
        <v>39</v>
      </c>
      <c r="BY30" s="2">
        <v>107</v>
      </c>
      <c r="BZ30" s="2">
        <v>1538</v>
      </c>
      <c r="CA30" s="2">
        <v>920</v>
      </c>
      <c r="CB30" s="2">
        <v>247</v>
      </c>
      <c r="CC30" s="2">
        <v>397</v>
      </c>
      <c r="CD30" s="2">
        <v>1425</v>
      </c>
      <c r="CE30" s="2">
        <v>835</v>
      </c>
      <c r="CF30" s="2">
        <v>398</v>
      </c>
      <c r="CG30" s="2">
        <v>842</v>
      </c>
      <c r="CH30" s="2">
        <v>655</v>
      </c>
      <c r="CI30" s="2">
        <v>378</v>
      </c>
      <c r="CJ30" s="2">
        <v>571</v>
      </c>
      <c r="CK30" s="2">
        <v>891</v>
      </c>
      <c r="CL30">
        <v>4628</v>
      </c>
      <c r="CM30">
        <v>2606</v>
      </c>
      <c r="CN30">
        <v>1263</v>
      </c>
      <c r="CO30">
        <v>2248</v>
      </c>
    </row>
    <row r="31" spans="1:93" x14ac:dyDescent="0.3">
      <c r="A31" s="1"/>
      <c r="B31" s="8" t="s">
        <v>44</v>
      </c>
      <c r="C31" s="79">
        <f t="shared" si="0"/>
        <v>32.450331125827816</v>
      </c>
      <c r="D31" s="80">
        <f t="shared" si="29"/>
        <v>267</v>
      </c>
      <c r="E31" s="79">
        <f t="shared" si="1"/>
        <v>74.418604651162795</v>
      </c>
      <c r="F31" s="80">
        <f t="shared" si="2"/>
        <v>75</v>
      </c>
      <c r="G31" s="79">
        <f t="shared" si="3"/>
        <v>37.222222222222221</v>
      </c>
      <c r="H31" s="80">
        <f t="shared" si="4"/>
        <v>892</v>
      </c>
      <c r="I31" s="79">
        <f t="shared" si="5"/>
        <v>75.949367088607602</v>
      </c>
      <c r="J31" s="80">
        <f t="shared" si="6"/>
        <v>415</v>
      </c>
      <c r="K31" s="79">
        <f t="shared" si="7"/>
        <v>43.911007025761123</v>
      </c>
      <c r="L31" s="80">
        <f t="shared" si="8"/>
        <v>1298</v>
      </c>
      <c r="M31" s="79">
        <f t="shared" si="9"/>
        <v>81.802721088435376</v>
      </c>
      <c r="N31" s="80">
        <f t="shared" si="10"/>
        <v>959</v>
      </c>
      <c r="O31" s="79">
        <f t="shared" si="11"/>
        <v>49.77645305514158</v>
      </c>
      <c r="P31" s="80">
        <f t="shared" si="12"/>
        <v>907</v>
      </c>
      <c r="Q31" s="79">
        <f t="shared" si="13"/>
        <v>80.665813060179261</v>
      </c>
      <c r="R31" s="80">
        <f t="shared" si="14"/>
        <v>1152</v>
      </c>
      <c r="S31" s="79">
        <f t="shared" si="15"/>
        <v>52.72727272727272</v>
      </c>
      <c r="T31" s="80">
        <f t="shared" si="16"/>
        <v>283</v>
      </c>
      <c r="U31" s="79">
        <f t="shared" si="17"/>
        <v>84.321475625823453</v>
      </c>
      <c r="V31" s="81">
        <f t="shared" si="18"/>
        <v>776</v>
      </c>
      <c r="W31" s="79">
        <f t="shared" si="30"/>
        <v>44.501178318931657</v>
      </c>
      <c r="X31" s="80">
        <f t="shared" si="31"/>
        <v>3647</v>
      </c>
      <c r="Y31" s="79">
        <f t="shared" si="32"/>
        <v>81.546134663341647</v>
      </c>
      <c r="Z31" s="81">
        <f t="shared" si="33"/>
        <v>3377</v>
      </c>
      <c r="AB31" s="76" t="s">
        <v>9</v>
      </c>
      <c r="AC31" s="2" t="s">
        <v>44</v>
      </c>
      <c r="AD31" s="2">
        <v>187</v>
      </c>
      <c r="AE31" s="2">
        <v>80</v>
      </c>
      <c r="AF31" s="2">
        <v>21</v>
      </c>
      <c r="AG31" s="2">
        <v>54</v>
      </c>
      <c r="AH31" s="2">
        <v>551</v>
      </c>
      <c r="AI31" s="2">
        <v>341</v>
      </c>
      <c r="AJ31" s="2">
        <v>103</v>
      </c>
      <c r="AK31" s="2">
        <v>312</v>
      </c>
      <c r="AL31" s="2">
        <v>708</v>
      </c>
      <c r="AM31" s="2">
        <v>590</v>
      </c>
      <c r="AN31" s="2">
        <v>174</v>
      </c>
      <c r="AO31" s="2">
        <v>785</v>
      </c>
      <c r="AP31" s="2">
        <v>430</v>
      </c>
      <c r="AQ31" s="2">
        <v>477</v>
      </c>
      <c r="AR31" s="2">
        <v>215</v>
      </c>
      <c r="AS31" s="2">
        <v>937</v>
      </c>
      <c r="AT31" s="2">
        <v>129</v>
      </c>
      <c r="AU31" s="2">
        <v>154</v>
      </c>
      <c r="AV31" s="2">
        <v>134</v>
      </c>
      <c r="AW31" s="2">
        <v>642</v>
      </c>
      <c r="AX31">
        <v>2005</v>
      </c>
      <c r="AY31">
        <v>1642</v>
      </c>
      <c r="AZ31">
        <v>647</v>
      </c>
      <c r="BA31">
        <v>2730</v>
      </c>
      <c r="BB31" s="2"/>
      <c r="BC31" s="8" t="s">
        <v>44</v>
      </c>
      <c r="BD31" s="82">
        <f t="shared" si="19"/>
        <v>32.450331125827816</v>
      </c>
      <c r="BE31" s="82">
        <f t="shared" si="20"/>
        <v>74.418604651162795</v>
      </c>
      <c r="BF31" s="82">
        <f t="shared" si="21"/>
        <v>37.222222222222221</v>
      </c>
      <c r="BG31" s="82">
        <f t="shared" si="22"/>
        <v>75.949367088607602</v>
      </c>
      <c r="BH31" s="82">
        <f t="shared" si="23"/>
        <v>43.911007025761123</v>
      </c>
      <c r="BI31" s="82">
        <f t="shared" si="24"/>
        <v>81.802721088435376</v>
      </c>
      <c r="BJ31" s="82">
        <f t="shared" si="25"/>
        <v>49.77645305514158</v>
      </c>
      <c r="BK31" s="82">
        <f t="shared" si="26"/>
        <v>80.665813060179261</v>
      </c>
      <c r="BL31" s="82">
        <f t="shared" si="27"/>
        <v>52.72727272727272</v>
      </c>
      <c r="BM31" s="82">
        <f t="shared" si="28"/>
        <v>84.321475625823453</v>
      </c>
      <c r="BN31" s="82">
        <f t="shared" si="34"/>
        <v>44.501178318931657</v>
      </c>
      <c r="BO31" s="82">
        <f t="shared" si="35"/>
        <v>81.546134663341647</v>
      </c>
      <c r="BR31" s="2">
        <v>102</v>
      </c>
      <c r="BS31" s="2">
        <v>49</v>
      </c>
      <c r="BT31" s="2">
        <v>11</v>
      </c>
      <c r="BU31" s="2">
        <v>32</v>
      </c>
      <c r="BV31" s="2">
        <v>339</v>
      </c>
      <c r="BW31" s="2">
        <v>201</v>
      </c>
      <c r="BX31" s="2">
        <v>57</v>
      </c>
      <c r="BY31" s="2">
        <v>180</v>
      </c>
      <c r="BZ31" s="2">
        <v>479</v>
      </c>
      <c r="CA31" s="2">
        <v>375</v>
      </c>
      <c r="CB31" s="2">
        <v>107</v>
      </c>
      <c r="CC31" s="2">
        <v>481</v>
      </c>
      <c r="CD31" s="2">
        <v>337</v>
      </c>
      <c r="CE31" s="2">
        <v>334</v>
      </c>
      <c r="CF31" s="2">
        <v>151</v>
      </c>
      <c r="CG31" s="2">
        <v>630</v>
      </c>
      <c r="CH31" s="2">
        <v>156</v>
      </c>
      <c r="CI31" s="2">
        <v>174</v>
      </c>
      <c r="CJ31" s="2">
        <v>119</v>
      </c>
      <c r="CK31" s="2">
        <v>640</v>
      </c>
      <c r="CL31">
        <v>1413</v>
      </c>
      <c r="CM31">
        <v>1133</v>
      </c>
      <c r="CN31">
        <v>444</v>
      </c>
      <c r="CO31">
        <v>1962</v>
      </c>
    </row>
    <row r="32" spans="1:93" x14ac:dyDescent="0.3">
      <c r="A32" s="1"/>
      <c r="B32" s="8" t="s">
        <v>45</v>
      </c>
      <c r="C32" s="79">
        <f t="shared" si="0"/>
        <v>10.429447852760736</v>
      </c>
      <c r="D32" s="80">
        <f t="shared" si="29"/>
        <v>611</v>
      </c>
      <c r="E32" s="79">
        <f t="shared" si="1"/>
        <v>37.5</v>
      </c>
      <c r="F32" s="80">
        <f t="shared" si="2"/>
        <v>36</v>
      </c>
      <c r="G32" s="79">
        <f t="shared" si="3"/>
        <v>21.212121212121211</v>
      </c>
      <c r="H32" s="80">
        <f t="shared" si="4"/>
        <v>556</v>
      </c>
      <c r="I32" s="79">
        <f t="shared" si="5"/>
        <v>61.53846153846154</v>
      </c>
      <c r="J32" s="80">
        <f t="shared" si="6"/>
        <v>55</v>
      </c>
      <c r="K32" s="79">
        <f t="shared" si="7"/>
        <v>32.352941176470587</v>
      </c>
      <c r="L32" s="80">
        <f t="shared" si="8"/>
        <v>322</v>
      </c>
      <c r="M32" s="79">
        <f t="shared" si="9"/>
        <v>73.68421052631578</v>
      </c>
      <c r="N32" s="80">
        <f t="shared" si="10"/>
        <v>63</v>
      </c>
      <c r="O32" s="79">
        <f t="shared" si="11"/>
        <v>50</v>
      </c>
      <c r="P32" s="80">
        <f t="shared" si="12"/>
        <v>96</v>
      </c>
      <c r="Q32" s="79">
        <f t="shared" si="13"/>
        <v>85</v>
      </c>
      <c r="R32" s="80">
        <f t="shared" si="14"/>
        <v>53</v>
      </c>
      <c r="S32" s="79">
        <f t="shared" si="15"/>
        <v>50</v>
      </c>
      <c r="T32" s="80">
        <f t="shared" si="16"/>
        <v>12</v>
      </c>
      <c r="U32" s="79">
        <f t="shared" si="17"/>
        <v>100</v>
      </c>
      <c r="V32" s="81">
        <f t="shared" si="18"/>
        <v>7</v>
      </c>
      <c r="W32" s="79">
        <f t="shared" si="30"/>
        <v>22.621564482029598</v>
      </c>
      <c r="X32" s="80">
        <f t="shared" si="31"/>
        <v>1597</v>
      </c>
      <c r="Y32" s="79">
        <f t="shared" si="32"/>
        <v>69.354838709677423</v>
      </c>
      <c r="Z32" s="81">
        <f t="shared" si="33"/>
        <v>214</v>
      </c>
      <c r="AB32" s="76" t="s">
        <v>9</v>
      </c>
      <c r="AC32" s="2" t="s">
        <v>45</v>
      </c>
      <c r="AD32" s="2">
        <v>556</v>
      </c>
      <c r="AE32" s="2">
        <v>55</v>
      </c>
      <c r="AF32" s="2">
        <v>25</v>
      </c>
      <c r="AG32" s="2">
        <v>11</v>
      </c>
      <c r="AH32" s="2">
        <v>449</v>
      </c>
      <c r="AI32" s="2">
        <v>107</v>
      </c>
      <c r="AJ32" s="2">
        <v>26</v>
      </c>
      <c r="AK32" s="2">
        <v>29</v>
      </c>
      <c r="AL32" s="2">
        <v>228</v>
      </c>
      <c r="AM32" s="2">
        <v>94</v>
      </c>
      <c r="AN32" s="2">
        <v>20</v>
      </c>
      <c r="AO32" s="2">
        <v>43</v>
      </c>
      <c r="AP32" s="2">
        <v>55</v>
      </c>
      <c r="AQ32" s="2">
        <v>41</v>
      </c>
      <c r="AR32" s="2">
        <v>16</v>
      </c>
      <c r="AS32" s="2">
        <v>37</v>
      </c>
      <c r="AT32" s="2">
        <v>7</v>
      </c>
      <c r="AU32" s="2">
        <v>5</v>
      </c>
      <c r="AV32" s="2">
        <v>0</v>
      </c>
      <c r="AW32" s="2">
        <v>7</v>
      </c>
      <c r="AX32">
        <v>1295</v>
      </c>
      <c r="AY32">
        <v>302</v>
      </c>
      <c r="AZ32">
        <v>87</v>
      </c>
      <c r="BA32">
        <v>127</v>
      </c>
      <c r="BB32" s="2"/>
      <c r="BC32" s="8" t="s">
        <v>45</v>
      </c>
      <c r="BD32" s="82">
        <f t="shared" si="19"/>
        <v>10.429447852760736</v>
      </c>
      <c r="BE32" s="82">
        <f t="shared" si="20"/>
        <v>37.5</v>
      </c>
      <c r="BF32" s="82">
        <f t="shared" si="21"/>
        <v>21.212121212121211</v>
      </c>
      <c r="BG32" s="82">
        <f t="shared" si="22"/>
        <v>61.53846153846154</v>
      </c>
      <c r="BH32" s="82">
        <f t="shared" si="23"/>
        <v>32.352941176470587</v>
      </c>
      <c r="BI32" s="82">
        <f t="shared" si="24"/>
        <v>73.68421052631578</v>
      </c>
      <c r="BJ32" s="82">
        <f t="shared" si="25"/>
        <v>50</v>
      </c>
      <c r="BK32" s="82">
        <f t="shared" si="26"/>
        <v>85</v>
      </c>
      <c r="BL32" s="82">
        <f t="shared" si="27"/>
        <v>50</v>
      </c>
      <c r="BM32" s="82">
        <f t="shared" si="28"/>
        <v>100</v>
      </c>
      <c r="BN32" s="82">
        <f t="shared" si="34"/>
        <v>22.621564482029598</v>
      </c>
      <c r="BO32" s="82">
        <f t="shared" si="35"/>
        <v>69.354838709677423</v>
      </c>
      <c r="BR32" s="2">
        <v>146</v>
      </c>
      <c r="BS32" s="2">
        <v>17</v>
      </c>
      <c r="BT32" s="2">
        <v>5</v>
      </c>
      <c r="BU32" s="2">
        <v>3</v>
      </c>
      <c r="BV32" s="2">
        <v>130</v>
      </c>
      <c r="BW32" s="2">
        <v>35</v>
      </c>
      <c r="BX32" s="2">
        <v>5</v>
      </c>
      <c r="BY32" s="2">
        <v>8</v>
      </c>
      <c r="BZ32" s="2">
        <v>69</v>
      </c>
      <c r="CA32" s="2">
        <v>33</v>
      </c>
      <c r="CB32" s="2">
        <v>5</v>
      </c>
      <c r="CC32" s="2">
        <v>14</v>
      </c>
      <c r="CD32" s="2">
        <v>18</v>
      </c>
      <c r="CE32" s="2">
        <v>18</v>
      </c>
      <c r="CF32" s="2">
        <v>3</v>
      </c>
      <c r="CG32" s="2">
        <v>17</v>
      </c>
      <c r="CH32" s="2">
        <v>3</v>
      </c>
      <c r="CI32" s="2">
        <v>3</v>
      </c>
      <c r="CJ32" s="2">
        <v>0</v>
      </c>
      <c r="CK32" s="2">
        <v>2</v>
      </c>
      <c r="CL32">
        <v>366</v>
      </c>
      <c r="CM32">
        <v>107</v>
      </c>
      <c r="CN32">
        <v>19</v>
      </c>
      <c r="CO32">
        <v>43</v>
      </c>
    </row>
    <row r="33" spans="1:93" x14ac:dyDescent="0.3">
      <c r="A33" s="1"/>
      <c r="B33" s="8" t="s">
        <v>46</v>
      </c>
      <c r="C33" s="79">
        <f t="shared" si="0"/>
        <v>2.8765891871067164</v>
      </c>
      <c r="D33" s="80">
        <f t="shared" si="29"/>
        <v>6589</v>
      </c>
      <c r="E33" s="79">
        <f t="shared" si="1"/>
        <v>28.657164291072768</v>
      </c>
      <c r="F33" s="80">
        <f t="shared" si="2"/>
        <v>1028</v>
      </c>
      <c r="G33" s="79">
        <f t="shared" si="3"/>
        <v>4.6936826306453812</v>
      </c>
      <c r="H33" s="80">
        <f t="shared" si="4"/>
        <v>6156</v>
      </c>
      <c r="I33" s="79">
        <f t="shared" si="5"/>
        <v>34.904339710685953</v>
      </c>
      <c r="J33" s="80">
        <f t="shared" si="6"/>
        <v>1671</v>
      </c>
      <c r="K33" s="79">
        <f t="shared" si="7"/>
        <v>5.962658100782976</v>
      </c>
      <c r="L33" s="80">
        <f t="shared" si="8"/>
        <v>4074</v>
      </c>
      <c r="M33" s="79">
        <f t="shared" si="9"/>
        <v>35.36141445657826</v>
      </c>
      <c r="N33" s="80">
        <f t="shared" si="10"/>
        <v>1481</v>
      </c>
      <c r="O33" s="79">
        <f t="shared" si="11"/>
        <v>10.404934298739608</v>
      </c>
      <c r="P33" s="80">
        <f t="shared" si="12"/>
        <v>2826</v>
      </c>
      <c r="Q33" s="79">
        <f t="shared" si="13"/>
        <v>43.006263048016699</v>
      </c>
      <c r="R33" s="80">
        <f t="shared" si="14"/>
        <v>1709</v>
      </c>
      <c r="S33" s="79">
        <f t="shared" si="15"/>
        <v>15.214672780325136</v>
      </c>
      <c r="T33" s="80">
        <f t="shared" si="16"/>
        <v>1710</v>
      </c>
      <c r="U33" s="79">
        <f t="shared" si="17"/>
        <v>45.45945945945946</v>
      </c>
      <c r="V33" s="81">
        <f t="shared" si="18"/>
        <v>2448</v>
      </c>
      <c r="W33" s="79">
        <f t="shared" si="30"/>
        <v>6.1661073825503356</v>
      </c>
      <c r="X33" s="80">
        <f t="shared" si="31"/>
        <v>21355</v>
      </c>
      <c r="Y33" s="79">
        <f t="shared" si="32"/>
        <v>39.33884297520661</v>
      </c>
      <c r="Z33" s="81">
        <f t="shared" si="33"/>
        <v>8337</v>
      </c>
      <c r="AB33" s="76" t="s">
        <v>9</v>
      </c>
      <c r="AC33" s="2" t="s">
        <v>46</v>
      </c>
      <c r="AD33" s="2">
        <v>6400</v>
      </c>
      <c r="AE33" s="2">
        <v>189</v>
      </c>
      <c r="AF33" s="2">
        <v>733</v>
      </c>
      <c r="AG33" s="2">
        <v>295</v>
      </c>
      <c r="AH33" s="2">
        <v>5889</v>
      </c>
      <c r="AI33" s="2">
        <v>267</v>
      </c>
      <c r="AJ33" s="2">
        <v>1095</v>
      </c>
      <c r="AK33" s="2">
        <v>576</v>
      </c>
      <c r="AL33" s="2">
        <v>3843</v>
      </c>
      <c r="AM33" s="2">
        <v>231</v>
      </c>
      <c r="AN33" s="2">
        <v>965</v>
      </c>
      <c r="AO33" s="2">
        <v>516</v>
      </c>
      <c r="AP33" s="2">
        <v>2581</v>
      </c>
      <c r="AQ33" s="2">
        <v>245</v>
      </c>
      <c r="AR33" s="2">
        <v>981</v>
      </c>
      <c r="AS33" s="2">
        <v>728</v>
      </c>
      <c r="AT33" s="2">
        <v>1488</v>
      </c>
      <c r="AU33" s="2">
        <v>222</v>
      </c>
      <c r="AV33" s="2">
        <v>1361</v>
      </c>
      <c r="AW33" s="2">
        <v>1087</v>
      </c>
      <c r="AX33">
        <v>20201</v>
      </c>
      <c r="AY33">
        <v>1154</v>
      </c>
      <c r="AZ33">
        <v>5135</v>
      </c>
      <c r="BA33">
        <v>3202</v>
      </c>
      <c r="BB33" s="2"/>
      <c r="BC33" s="8" t="s">
        <v>46</v>
      </c>
      <c r="BD33" s="82">
        <f t="shared" si="19"/>
        <v>2.8765891871067164</v>
      </c>
      <c r="BE33" s="82">
        <f t="shared" si="20"/>
        <v>28.657164291072768</v>
      </c>
      <c r="BF33" s="82">
        <f t="shared" si="21"/>
        <v>4.6936826306453812</v>
      </c>
      <c r="BG33" s="82">
        <f t="shared" si="22"/>
        <v>34.904339710685953</v>
      </c>
      <c r="BH33" s="82">
        <f t="shared" si="23"/>
        <v>5.962658100782976</v>
      </c>
      <c r="BI33" s="82">
        <f t="shared" si="24"/>
        <v>35.36141445657826</v>
      </c>
      <c r="BJ33" s="82">
        <f t="shared" si="25"/>
        <v>10.404934298739608</v>
      </c>
      <c r="BK33" s="82">
        <f t="shared" si="26"/>
        <v>43.006263048016699</v>
      </c>
      <c r="BL33" s="82">
        <f t="shared" si="27"/>
        <v>15.214672780325136</v>
      </c>
      <c r="BM33" s="82">
        <f t="shared" si="28"/>
        <v>45.45945945945946</v>
      </c>
      <c r="BN33" s="82">
        <f t="shared" si="34"/>
        <v>6.1661073825503356</v>
      </c>
      <c r="BO33" s="82">
        <f t="shared" si="35"/>
        <v>39.33884297520661</v>
      </c>
      <c r="BR33" s="2">
        <v>7563</v>
      </c>
      <c r="BS33" s="2">
        <v>224</v>
      </c>
      <c r="BT33" s="2">
        <v>951</v>
      </c>
      <c r="BU33" s="2">
        <v>382</v>
      </c>
      <c r="BV33" s="2">
        <v>6985</v>
      </c>
      <c r="BW33" s="2">
        <v>344</v>
      </c>
      <c r="BX33" s="2">
        <v>1395</v>
      </c>
      <c r="BY33" s="2">
        <v>748</v>
      </c>
      <c r="BZ33" s="2">
        <v>4684</v>
      </c>
      <c r="CA33" s="2">
        <v>297</v>
      </c>
      <c r="CB33" s="2">
        <v>1243</v>
      </c>
      <c r="CC33" s="2">
        <v>680</v>
      </c>
      <c r="CD33" s="2">
        <v>3341</v>
      </c>
      <c r="CE33" s="2">
        <v>388</v>
      </c>
      <c r="CF33" s="2">
        <v>1365</v>
      </c>
      <c r="CG33" s="2">
        <v>1030</v>
      </c>
      <c r="CH33" s="2">
        <v>2034</v>
      </c>
      <c r="CI33" s="2">
        <v>365</v>
      </c>
      <c r="CJ33" s="2">
        <v>2018</v>
      </c>
      <c r="CK33" s="2">
        <v>1682</v>
      </c>
      <c r="CL33">
        <v>24607</v>
      </c>
      <c r="CM33">
        <v>1617</v>
      </c>
      <c r="CN33">
        <v>6973</v>
      </c>
      <c r="CO33">
        <v>4522</v>
      </c>
    </row>
    <row r="34" spans="1:93" x14ac:dyDescent="0.3">
      <c r="A34" s="1"/>
      <c r="B34" s="8" t="s">
        <v>48</v>
      </c>
      <c r="C34" s="79">
        <f t="shared" si="0"/>
        <v>7.5757575757575761</v>
      </c>
      <c r="D34" s="80">
        <f t="shared" si="29"/>
        <v>177</v>
      </c>
      <c r="E34" s="79">
        <f t="shared" si="1"/>
        <v>16.666666666666664</v>
      </c>
      <c r="F34" s="80">
        <f t="shared" si="2"/>
        <v>22</v>
      </c>
      <c r="G34" s="79">
        <f t="shared" si="3"/>
        <v>11.049723756906078</v>
      </c>
      <c r="H34" s="80">
        <f t="shared" si="4"/>
        <v>576</v>
      </c>
      <c r="I34" s="79">
        <f t="shared" si="5"/>
        <v>47.058823529411761</v>
      </c>
      <c r="J34" s="80">
        <f t="shared" si="6"/>
        <v>70</v>
      </c>
      <c r="K34" s="79">
        <f t="shared" si="7"/>
        <v>7.4380165289256199</v>
      </c>
      <c r="L34" s="80">
        <f t="shared" si="8"/>
        <v>696</v>
      </c>
      <c r="M34" s="79">
        <f t="shared" si="9"/>
        <v>45</v>
      </c>
      <c r="N34" s="80">
        <f t="shared" si="10"/>
        <v>132</v>
      </c>
      <c r="O34" s="79">
        <f t="shared" si="11"/>
        <v>15.702479338842975</v>
      </c>
      <c r="P34" s="80">
        <f t="shared" si="12"/>
        <v>498</v>
      </c>
      <c r="Q34" s="79">
        <f t="shared" si="13"/>
        <v>43.571428571428569</v>
      </c>
      <c r="R34" s="80">
        <f t="shared" si="14"/>
        <v>191</v>
      </c>
      <c r="S34" s="79">
        <f t="shared" si="15"/>
        <v>22.950819672131146</v>
      </c>
      <c r="T34" s="80">
        <f t="shared" si="16"/>
        <v>391</v>
      </c>
      <c r="U34" s="79">
        <f t="shared" si="17"/>
        <v>42.909090909090907</v>
      </c>
      <c r="V34" s="81">
        <f t="shared" si="18"/>
        <v>353</v>
      </c>
      <c r="W34" s="79">
        <f t="shared" si="30"/>
        <v>14.051282051282051</v>
      </c>
      <c r="X34" s="80">
        <f t="shared" si="31"/>
        <v>2338</v>
      </c>
      <c r="Y34" s="79">
        <f t="shared" si="32"/>
        <v>43.17343173431734</v>
      </c>
      <c r="Z34" s="81">
        <f t="shared" si="33"/>
        <v>768</v>
      </c>
      <c r="AB34" s="76" t="s">
        <v>9</v>
      </c>
      <c r="AC34" s="2" t="s">
        <v>48</v>
      </c>
      <c r="AD34" s="2">
        <v>163</v>
      </c>
      <c r="AE34" s="2">
        <v>14</v>
      </c>
      <c r="AF34" s="2">
        <v>16</v>
      </c>
      <c r="AG34" s="2">
        <v>6</v>
      </c>
      <c r="AH34" s="2">
        <v>523</v>
      </c>
      <c r="AI34" s="2">
        <v>53</v>
      </c>
      <c r="AJ34" s="2">
        <v>38</v>
      </c>
      <c r="AK34" s="2">
        <v>32</v>
      </c>
      <c r="AL34" s="2">
        <v>643</v>
      </c>
      <c r="AM34" s="2">
        <v>53</v>
      </c>
      <c r="AN34" s="2">
        <v>72</v>
      </c>
      <c r="AO34" s="2">
        <v>60</v>
      </c>
      <c r="AP34" s="2">
        <v>418</v>
      </c>
      <c r="AQ34" s="2">
        <v>80</v>
      </c>
      <c r="AR34" s="2">
        <v>104</v>
      </c>
      <c r="AS34" s="2">
        <v>87</v>
      </c>
      <c r="AT34" s="2">
        <v>304</v>
      </c>
      <c r="AU34" s="2">
        <v>87</v>
      </c>
      <c r="AV34" s="2">
        <v>185</v>
      </c>
      <c r="AW34" s="2">
        <v>168</v>
      </c>
      <c r="AX34">
        <v>2051</v>
      </c>
      <c r="AY34">
        <v>287</v>
      </c>
      <c r="AZ34">
        <v>415</v>
      </c>
      <c r="BA34">
        <v>353</v>
      </c>
      <c r="BB34" s="2"/>
      <c r="BC34" s="8" t="s">
        <v>48</v>
      </c>
      <c r="BD34" s="82">
        <f t="shared" si="19"/>
        <v>7.5757575757575761</v>
      </c>
      <c r="BE34" s="82">
        <f t="shared" si="20"/>
        <v>16.666666666666664</v>
      </c>
      <c r="BF34" s="82">
        <f t="shared" si="21"/>
        <v>11.049723756906078</v>
      </c>
      <c r="BG34" s="82">
        <f t="shared" si="22"/>
        <v>47.058823529411761</v>
      </c>
      <c r="BH34" s="82">
        <f t="shared" si="23"/>
        <v>7.4380165289256199</v>
      </c>
      <c r="BI34" s="82">
        <f t="shared" si="24"/>
        <v>45</v>
      </c>
      <c r="BJ34" s="82">
        <f t="shared" si="25"/>
        <v>15.702479338842975</v>
      </c>
      <c r="BK34" s="82">
        <f t="shared" si="26"/>
        <v>43.571428571428569</v>
      </c>
      <c r="BL34" s="82">
        <f t="shared" si="27"/>
        <v>22.950819672131146</v>
      </c>
      <c r="BM34" s="82">
        <f t="shared" si="28"/>
        <v>42.909090909090907</v>
      </c>
      <c r="BN34" s="82">
        <f t="shared" si="34"/>
        <v>14.051282051282051</v>
      </c>
      <c r="BO34" s="82">
        <f t="shared" si="35"/>
        <v>43.17343173431734</v>
      </c>
      <c r="BR34" s="2">
        <v>61</v>
      </c>
      <c r="BS34" s="2">
        <v>5</v>
      </c>
      <c r="BT34" s="2">
        <v>10</v>
      </c>
      <c r="BU34" s="2">
        <v>2</v>
      </c>
      <c r="BV34" s="2">
        <v>161</v>
      </c>
      <c r="BW34" s="2">
        <v>20</v>
      </c>
      <c r="BX34" s="2">
        <v>18</v>
      </c>
      <c r="BY34" s="2">
        <v>16</v>
      </c>
      <c r="BZ34" s="2">
        <v>224</v>
      </c>
      <c r="CA34" s="2">
        <v>18</v>
      </c>
      <c r="CB34" s="2">
        <v>44</v>
      </c>
      <c r="CC34" s="2">
        <v>36</v>
      </c>
      <c r="CD34" s="2">
        <v>204</v>
      </c>
      <c r="CE34" s="2">
        <v>38</v>
      </c>
      <c r="CF34" s="2">
        <v>79</v>
      </c>
      <c r="CG34" s="2">
        <v>61</v>
      </c>
      <c r="CH34" s="2">
        <v>188</v>
      </c>
      <c r="CI34" s="2">
        <v>56</v>
      </c>
      <c r="CJ34" s="2">
        <v>157</v>
      </c>
      <c r="CK34" s="2">
        <v>118</v>
      </c>
      <c r="CL34">
        <v>838</v>
      </c>
      <c r="CM34">
        <v>137</v>
      </c>
      <c r="CN34">
        <v>308</v>
      </c>
      <c r="CO34">
        <v>234</v>
      </c>
    </row>
    <row r="35" spans="1:93" x14ac:dyDescent="0.3">
      <c r="A35" s="1"/>
      <c r="B35" s="8" t="s">
        <v>49</v>
      </c>
      <c r="C35" s="79">
        <f t="shared" si="0"/>
        <v>15.2832674571805</v>
      </c>
      <c r="D35" s="80">
        <f t="shared" si="29"/>
        <v>1730</v>
      </c>
      <c r="E35" s="79">
        <f t="shared" si="1"/>
        <v>83.628318584070797</v>
      </c>
      <c r="F35" s="80">
        <f t="shared" si="2"/>
        <v>161</v>
      </c>
      <c r="G35" s="79">
        <f t="shared" si="3"/>
        <v>23.125538638322322</v>
      </c>
      <c r="H35" s="80">
        <f t="shared" si="4"/>
        <v>1260</v>
      </c>
      <c r="I35" s="79">
        <f t="shared" si="5"/>
        <v>80.383480825958699</v>
      </c>
      <c r="J35" s="80">
        <f t="shared" si="6"/>
        <v>226</v>
      </c>
      <c r="K35" s="79">
        <f t="shared" si="7"/>
        <v>29.366968110423606</v>
      </c>
      <c r="L35" s="80">
        <f t="shared" si="8"/>
        <v>720</v>
      </c>
      <c r="M35" s="79">
        <f t="shared" si="9"/>
        <v>83.474576271186436</v>
      </c>
      <c r="N35" s="80">
        <f t="shared" si="10"/>
        <v>235</v>
      </c>
      <c r="O35" s="79">
        <f t="shared" si="11"/>
        <v>37.157360406091371</v>
      </c>
      <c r="P35" s="80">
        <f t="shared" si="12"/>
        <v>319</v>
      </c>
      <c r="Q35" s="79">
        <f t="shared" si="13"/>
        <v>82.193732193732188</v>
      </c>
      <c r="R35" s="80">
        <f t="shared" si="14"/>
        <v>236</v>
      </c>
      <c r="S35" s="79">
        <f t="shared" si="15"/>
        <v>48.936170212765958</v>
      </c>
      <c r="T35" s="80">
        <f t="shared" si="16"/>
        <v>71</v>
      </c>
      <c r="U35" s="79">
        <f t="shared" si="17"/>
        <v>87.083333333333329</v>
      </c>
      <c r="V35" s="81">
        <f t="shared" si="18"/>
        <v>158</v>
      </c>
      <c r="W35" s="79">
        <f t="shared" si="30"/>
        <v>22.886579781613246</v>
      </c>
      <c r="X35" s="80">
        <f t="shared" si="31"/>
        <v>4100</v>
      </c>
      <c r="Y35" s="79">
        <f t="shared" si="32"/>
        <v>83.05757776307081</v>
      </c>
      <c r="Z35" s="81">
        <f t="shared" si="33"/>
        <v>1016</v>
      </c>
      <c r="AB35" s="76" t="s">
        <v>9</v>
      </c>
      <c r="AC35" s="2" t="s">
        <v>49</v>
      </c>
      <c r="AD35" s="2">
        <v>1491</v>
      </c>
      <c r="AE35" s="2">
        <v>239</v>
      </c>
      <c r="AF35" s="2">
        <v>32</v>
      </c>
      <c r="AG35" s="2">
        <v>129</v>
      </c>
      <c r="AH35" s="2">
        <v>984</v>
      </c>
      <c r="AI35" s="2">
        <v>276</v>
      </c>
      <c r="AJ35" s="2">
        <v>47</v>
      </c>
      <c r="AK35" s="2">
        <v>179</v>
      </c>
      <c r="AL35" s="2">
        <v>525</v>
      </c>
      <c r="AM35" s="2">
        <v>195</v>
      </c>
      <c r="AN35" s="2">
        <v>34</v>
      </c>
      <c r="AO35" s="2">
        <v>201</v>
      </c>
      <c r="AP35" s="2">
        <v>205</v>
      </c>
      <c r="AQ35" s="2">
        <v>114</v>
      </c>
      <c r="AR35" s="2">
        <v>43</v>
      </c>
      <c r="AS35" s="2">
        <v>193</v>
      </c>
      <c r="AT35" s="2">
        <v>40</v>
      </c>
      <c r="AU35" s="2">
        <v>31</v>
      </c>
      <c r="AV35" s="2">
        <v>23</v>
      </c>
      <c r="AW35" s="2">
        <v>135</v>
      </c>
      <c r="AX35">
        <v>3245</v>
      </c>
      <c r="AY35">
        <v>855</v>
      </c>
      <c r="AZ35">
        <v>179</v>
      </c>
      <c r="BA35">
        <v>837</v>
      </c>
      <c r="BB35" s="2"/>
      <c r="BC35" s="8" t="s">
        <v>49</v>
      </c>
      <c r="BD35" s="82">
        <f t="shared" si="19"/>
        <v>15.2832674571805</v>
      </c>
      <c r="BE35" s="82">
        <f t="shared" si="20"/>
        <v>83.628318584070797</v>
      </c>
      <c r="BF35" s="82">
        <f t="shared" si="21"/>
        <v>23.125538638322322</v>
      </c>
      <c r="BG35" s="82">
        <f t="shared" si="22"/>
        <v>80.383480825958699</v>
      </c>
      <c r="BH35" s="82">
        <f t="shared" si="23"/>
        <v>29.366968110423606</v>
      </c>
      <c r="BI35" s="82">
        <f t="shared" si="24"/>
        <v>83.474576271186436</v>
      </c>
      <c r="BJ35" s="82">
        <f t="shared" si="25"/>
        <v>37.157360406091371</v>
      </c>
      <c r="BK35" s="82">
        <f t="shared" si="26"/>
        <v>82.193732193732188</v>
      </c>
      <c r="BL35" s="82">
        <f t="shared" si="27"/>
        <v>48.936170212765958</v>
      </c>
      <c r="BM35" s="82">
        <f t="shared" si="28"/>
        <v>87.083333333333329</v>
      </c>
      <c r="BN35" s="82">
        <f t="shared" si="34"/>
        <v>22.886579781613246</v>
      </c>
      <c r="BO35" s="82">
        <f t="shared" si="35"/>
        <v>83.05757776307081</v>
      </c>
      <c r="BR35" s="2">
        <v>3858</v>
      </c>
      <c r="BS35" s="2">
        <v>696</v>
      </c>
      <c r="BT35" s="2">
        <v>74</v>
      </c>
      <c r="BU35" s="2">
        <v>378</v>
      </c>
      <c r="BV35" s="2">
        <v>2676</v>
      </c>
      <c r="BW35" s="2">
        <v>805</v>
      </c>
      <c r="BX35" s="2">
        <v>133</v>
      </c>
      <c r="BY35" s="2">
        <v>545</v>
      </c>
      <c r="BZ35" s="2">
        <v>1484</v>
      </c>
      <c r="CA35" s="2">
        <v>617</v>
      </c>
      <c r="CB35" s="2">
        <v>117</v>
      </c>
      <c r="CC35" s="2">
        <v>591</v>
      </c>
      <c r="CD35" s="2">
        <v>619</v>
      </c>
      <c r="CE35" s="2">
        <v>366</v>
      </c>
      <c r="CF35" s="2">
        <v>125</v>
      </c>
      <c r="CG35" s="2">
        <v>577</v>
      </c>
      <c r="CH35" s="2">
        <v>120</v>
      </c>
      <c r="CI35" s="2">
        <v>115</v>
      </c>
      <c r="CJ35" s="2">
        <v>62</v>
      </c>
      <c r="CK35" s="2">
        <v>418</v>
      </c>
      <c r="CL35">
        <v>8757</v>
      </c>
      <c r="CM35">
        <v>2599</v>
      </c>
      <c r="CN35">
        <v>512</v>
      </c>
      <c r="CO35">
        <v>2510</v>
      </c>
    </row>
    <row r="36" spans="1:93" x14ac:dyDescent="0.3">
      <c r="A36" s="1"/>
      <c r="B36" s="9" t="s">
        <v>68</v>
      </c>
      <c r="C36" s="79">
        <f t="shared" si="0"/>
        <v>0</v>
      </c>
      <c r="D36" s="80">
        <f t="shared" si="29"/>
        <v>56</v>
      </c>
      <c r="E36" s="79">
        <f t="shared" si="1"/>
        <v>0</v>
      </c>
      <c r="F36" s="80">
        <f t="shared" si="2"/>
        <v>0</v>
      </c>
      <c r="G36" s="79">
        <f t="shared" si="3"/>
        <v>20</v>
      </c>
      <c r="H36" s="80">
        <f t="shared" si="4"/>
        <v>97</v>
      </c>
      <c r="I36" s="79">
        <f t="shared" si="5"/>
        <v>0</v>
      </c>
      <c r="J36" s="80">
        <f t="shared" si="6"/>
        <v>0</v>
      </c>
      <c r="K36" s="79">
        <f t="shared" si="7"/>
        <v>20</v>
      </c>
      <c r="L36" s="80">
        <f t="shared" si="8"/>
        <v>128</v>
      </c>
      <c r="M36" s="79">
        <f t="shared" si="9"/>
        <v>0</v>
      </c>
      <c r="N36" s="80">
        <f t="shared" si="10"/>
        <v>0</v>
      </c>
      <c r="O36" s="79">
        <f t="shared" si="11"/>
        <v>36.363636363636367</v>
      </c>
      <c r="P36" s="80">
        <f t="shared" si="12"/>
        <v>102</v>
      </c>
      <c r="Q36" s="79">
        <f t="shared" si="13"/>
        <v>66.666666666666657</v>
      </c>
      <c r="R36" s="80">
        <f t="shared" si="14"/>
        <v>16</v>
      </c>
      <c r="S36" s="79">
        <f t="shared" si="15"/>
        <v>25</v>
      </c>
      <c r="T36" s="80">
        <f t="shared" si="16"/>
        <v>36</v>
      </c>
      <c r="U36" s="79">
        <f t="shared" si="17"/>
        <v>100</v>
      </c>
      <c r="V36" s="81">
        <f t="shared" si="18"/>
        <v>19</v>
      </c>
      <c r="W36" s="79">
        <f t="shared" si="30"/>
        <v>23.52941176470588</v>
      </c>
      <c r="X36" s="80">
        <f t="shared" si="31"/>
        <v>419</v>
      </c>
      <c r="Y36" s="79">
        <f t="shared" si="32"/>
        <v>80</v>
      </c>
      <c r="Z36" s="81">
        <f t="shared" si="33"/>
        <v>35</v>
      </c>
      <c r="AB36" s="76" t="s">
        <v>50</v>
      </c>
      <c r="AC36" s="7" t="s">
        <v>51</v>
      </c>
      <c r="AD36" s="2">
        <v>54</v>
      </c>
      <c r="AE36" s="2">
        <v>2</v>
      </c>
      <c r="AF36" s="2">
        <v>0</v>
      </c>
      <c r="AG36" s="2">
        <v>0</v>
      </c>
      <c r="AH36" s="2">
        <v>82</v>
      </c>
      <c r="AI36" s="2">
        <v>15</v>
      </c>
      <c r="AJ36" s="2">
        <v>0</v>
      </c>
      <c r="AK36" s="2">
        <v>0</v>
      </c>
      <c r="AL36" s="2">
        <v>107</v>
      </c>
      <c r="AM36" s="2">
        <v>21</v>
      </c>
      <c r="AN36" s="2">
        <v>0</v>
      </c>
      <c r="AO36" s="2">
        <v>0</v>
      </c>
      <c r="AP36" s="2">
        <v>73</v>
      </c>
      <c r="AQ36" s="2">
        <v>29</v>
      </c>
      <c r="AR36" s="2">
        <v>4</v>
      </c>
      <c r="AS36" s="2">
        <v>12</v>
      </c>
      <c r="AT36" s="2">
        <v>27</v>
      </c>
      <c r="AU36" s="2">
        <v>9</v>
      </c>
      <c r="AV36" s="2">
        <v>3</v>
      </c>
      <c r="AW36" s="2">
        <v>16</v>
      </c>
      <c r="AX36">
        <v>343</v>
      </c>
      <c r="AY36">
        <v>76</v>
      </c>
      <c r="AZ36">
        <v>7</v>
      </c>
      <c r="BA36">
        <v>28</v>
      </c>
      <c r="BB36" s="7"/>
      <c r="BC36" s="9" t="s">
        <v>51</v>
      </c>
      <c r="BD36" s="82">
        <f t="shared" si="19"/>
        <v>0</v>
      </c>
      <c r="BE36" s="82">
        <f t="shared" si="20"/>
        <v>0</v>
      </c>
      <c r="BF36" s="82">
        <f t="shared" si="21"/>
        <v>20</v>
      </c>
      <c r="BG36" s="82">
        <f t="shared" si="22"/>
        <v>0</v>
      </c>
      <c r="BH36" s="82">
        <f t="shared" si="23"/>
        <v>20</v>
      </c>
      <c r="BI36" s="82">
        <f t="shared" si="24"/>
        <v>0</v>
      </c>
      <c r="BJ36" s="82">
        <f t="shared" si="25"/>
        <v>36.363636363636367</v>
      </c>
      <c r="BK36" s="82">
        <f t="shared" si="26"/>
        <v>66.666666666666657</v>
      </c>
      <c r="BL36" s="82">
        <f t="shared" si="27"/>
        <v>25</v>
      </c>
      <c r="BM36" s="82">
        <f t="shared" si="28"/>
        <v>100</v>
      </c>
      <c r="BN36" s="82">
        <f t="shared" si="34"/>
        <v>23.52941176470588</v>
      </c>
      <c r="BO36" s="82">
        <f t="shared" si="35"/>
        <v>80</v>
      </c>
      <c r="BR36" s="2">
        <v>3</v>
      </c>
      <c r="BS36" s="2">
        <v>0</v>
      </c>
      <c r="BT36" s="2">
        <v>0</v>
      </c>
      <c r="BU36" s="2">
        <v>0</v>
      </c>
      <c r="BV36" s="2">
        <v>4</v>
      </c>
      <c r="BW36" s="2">
        <v>1</v>
      </c>
      <c r="BX36" s="2">
        <v>0</v>
      </c>
      <c r="BY36" s="2">
        <v>0</v>
      </c>
      <c r="BZ36" s="2">
        <v>8</v>
      </c>
      <c r="CA36" s="2">
        <v>2</v>
      </c>
      <c r="CB36" s="2">
        <v>0</v>
      </c>
      <c r="CC36" s="2">
        <v>0</v>
      </c>
      <c r="CD36" s="2">
        <v>7</v>
      </c>
      <c r="CE36" s="2">
        <v>4</v>
      </c>
      <c r="CF36" s="2">
        <v>1</v>
      </c>
      <c r="CG36" s="2">
        <v>2</v>
      </c>
      <c r="CH36" s="2">
        <v>3</v>
      </c>
      <c r="CI36" s="2">
        <v>1</v>
      </c>
      <c r="CJ36" s="2">
        <v>0</v>
      </c>
      <c r="CK36" s="2">
        <v>2</v>
      </c>
      <c r="CL36">
        <v>26</v>
      </c>
      <c r="CM36">
        <v>8</v>
      </c>
      <c r="CN36">
        <v>1</v>
      </c>
      <c r="CO36">
        <v>4</v>
      </c>
    </row>
    <row r="37" spans="1:93" x14ac:dyDescent="0.3">
      <c r="A37" s="1"/>
      <c r="B37" s="8" t="s">
        <v>52</v>
      </c>
      <c r="C37" s="79">
        <f t="shared" si="0"/>
        <v>100</v>
      </c>
      <c r="D37" s="80">
        <f t="shared" si="29"/>
        <v>1</v>
      </c>
      <c r="E37" s="79">
        <f t="shared" si="1"/>
        <v>0</v>
      </c>
      <c r="F37" s="80">
        <f t="shared" si="2"/>
        <v>0</v>
      </c>
      <c r="G37" s="79">
        <f t="shared" si="3"/>
        <v>0</v>
      </c>
      <c r="H37" s="80">
        <f t="shared" si="4"/>
        <v>2</v>
      </c>
      <c r="I37" s="79">
        <f t="shared" si="5"/>
        <v>0</v>
      </c>
      <c r="J37" s="80">
        <f t="shared" si="6"/>
        <v>0</v>
      </c>
      <c r="K37" s="79">
        <f t="shared" si="7"/>
        <v>16.666666666666664</v>
      </c>
      <c r="L37" s="80">
        <f t="shared" si="8"/>
        <v>9</v>
      </c>
      <c r="M37" s="79">
        <f t="shared" si="9"/>
        <v>0</v>
      </c>
      <c r="N37" s="80">
        <f t="shared" si="10"/>
        <v>0</v>
      </c>
      <c r="O37" s="79">
        <f t="shared" si="11"/>
        <v>21.052631578947366</v>
      </c>
      <c r="P37" s="80">
        <f t="shared" si="12"/>
        <v>22</v>
      </c>
      <c r="Q37" s="79">
        <f t="shared" si="13"/>
        <v>25</v>
      </c>
      <c r="R37" s="80">
        <f t="shared" si="14"/>
        <v>5</v>
      </c>
      <c r="S37" s="79">
        <f t="shared" si="15"/>
        <v>33.695652173913047</v>
      </c>
      <c r="T37" s="80">
        <f t="shared" si="16"/>
        <v>108</v>
      </c>
      <c r="U37" s="79">
        <f t="shared" si="17"/>
        <v>50</v>
      </c>
      <c r="V37" s="81">
        <f t="shared" si="18"/>
        <v>21</v>
      </c>
      <c r="W37" s="79">
        <f t="shared" si="30"/>
        <v>30.252100840336134</v>
      </c>
      <c r="X37" s="80">
        <f t="shared" si="31"/>
        <v>142</v>
      </c>
      <c r="Y37" s="79">
        <f t="shared" si="32"/>
        <v>45</v>
      </c>
      <c r="Z37" s="81">
        <f t="shared" si="33"/>
        <v>26</v>
      </c>
      <c r="AB37" s="76" t="s">
        <v>50</v>
      </c>
      <c r="AC37" s="2" t="s">
        <v>52</v>
      </c>
      <c r="AD37" s="2">
        <v>0</v>
      </c>
      <c r="AE37" s="2">
        <v>1</v>
      </c>
      <c r="AF37" s="2">
        <v>0</v>
      </c>
      <c r="AG37" s="2">
        <v>0</v>
      </c>
      <c r="AH37" s="2">
        <v>2</v>
      </c>
      <c r="AI37" s="2">
        <v>0</v>
      </c>
      <c r="AJ37" s="2">
        <v>0</v>
      </c>
      <c r="AK37" s="2">
        <v>0</v>
      </c>
      <c r="AL37" s="2">
        <v>8</v>
      </c>
      <c r="AM37" s="2">
        <v>1</v>
      </c>
      <c r="AN37" s="2">
        <v>0</v>
      </c>
      <c r="AO37" s="2">
        <v>0</v>
      </c>
      <c r="AP37" s="2">
        <v>18</v>
      </c>
      <c r="AQ37" s="2">
        <v>4</v>
      </c>
      <c r="AR37" s="2">
        <v>4</v>
      </c>
      <c r="AS37" s="2">
        <v>1</v>
      </c>
      <c r="AT37" s="2">
        <v>74</v>
      </c>
      <c r="AU37" s="2">
        <v>34</v>
      </c>
      <c r="AV37" s="2">
        <v>11</v>
      </c>
      <c r="AW37" s="2">
        <v>10</v>
      </c>
      <c r="AX37">
        <v>102</v>
      </c>
      <c r="AY37">
        <v>40</v>
      </c>
      <c r="AZ37">
        <v>15</v>
      </c>
      <c r="BA37">
        <v>11</v>
      </c>
      <c r="BB37" s="2"/>
      <c r="BC37" s="8" t="s">
        <v>52</v>
      </c>
      <c r="BD37" s="82">
        <f t="shared" si="19"/>
        <v>100</v>
      </c>
      <c r="BE37" s="82">
        <f t="shared" si="20"/>
        <v>0</v>
      </c>
      <c r="BF37" s="82">
        <f t="shared" si="21"/>
        <v>0</v>
      </c>
      <c r="BG37" s="82">
        <f t="shared" si="22"/>
        <v>0</v>
      </c>
      <c r="BH37" s="82">
        <f t="shared" si="23"/>
        <v>16.666666666666664</v>
      </c>
      <c r="BI37" s="82">
        <f t="shared" si="24"/>
        <v>0</v>
      </c>
      <c r="BJ37" s="82">
        <f t="shared" si="25"/>
        <v>21.052631578947366</v>
      </c>
      <c r="BK37" s="82">
        <f t="shared" si="26"/>
        <v>25</v>
      </c>
      <c r="BL37" s="82">
        <f t="shared" si="27"/>
        <v>33.695652173913047</v>
      </c>
      <c r="BM37" s="82">
        <f t="shared" si="28"/>
        <v>50</v>
      </c>
      <c r="BN37" s="82">
        <f t="shared" si="34"/>
        <v>30.252100840336134</v>
      </c>
      <c r="BO37" s="82">
        <f t="shared" si="35"/>
        <v>45</v>
      </c>
      <c r="BR37" s="2">
        <v>0</v>
      </c>
      <c r="BS37" s="2">
        <v>1</v>
      </c>
      <c r="BT37" s="2">
        <v>0</v>
      </c>
      <c r="BU37" s="2">
        <v>0</v>
      </c>
      <c r="BV37" s="2">
        <v>2</v>
      </c>
      <c r="BW37" s="2">
        <v>0</v>
      </c>
      <c r="BX37" s="2">
        <v>0</v>
      </c>
      <c r="BY37" s="2">
        <v>0</v>
      </c>
      <c r="BZ37" s="2">
        <v>5</v>
      </c>
      <c r="CA37" s="2">
        <v>1</v>
      </c>
      <c r="CB37" s="2">
        <v>0</v>
      </c>
      <c r="CC37" s="2">
        <v>0</v>
      </c>
      <c r="CD37" s="2">
        <v>15</v>
      </c>
      <c r="CE37" s="2">
        <v>4</v>
      </c>
      <c r="CF37" s="2">
        <v>3</v>
      </c>
      <c r="CG37" s="2">
        <v>1</v>
      </c>
      <c r="CH37" s="2">
        <v>61</v>
      </c>
      <c r="CI37" s="2">
        <v>31</v>
      </c>
      <c r="CJ37" s="2">
        <v>8</v>
      </c>
      <c r="CK37" s="2">
        <v>8</v>
      </c>
      <c r="CL37">
        <v>83</v>
      </c>
      <c r="CM37">
        <v>36</v>
      </c>
      <c r="CN37">
        <v>11</v>
      </c>
      <c r="CO37">
        <v>9</v>
      </c>
    </row>
    <row r="38" spans="1:93" x14ac:dyDescent="0.3">
      <c r="A38" s="1"/>
      <c r="B38" s="9" t="s">
        <v>69</v>
      </c>
      <c r="C38" s="79">
        <f t="shared" si="0"/>
        <v>9.0909090909090917</v>
      </c>
      <c r="D38" s="80">
        <f t="shared" si="29"/>
        <v>56</v>
      </c>
      <c r="E38" s="79">
        <f t="shared" si="1"/>
        <v>0</v>
      </c>
      <c r="F38" s="80">
        <f t="shared" si="2"/>
        <v>2</v>
      </c>
      <c r="G38" s="79">
        <f t="shared" si="3"/>
        <v>5.5555555555555554</v>
      </c>
      <c r="H38" s="80">
        <f t="shared" si="4"/>
        <v>110</v>
      </c>
      <c r="I38" s="79">
        <f t="shared" si="5"/>
        <v>50</v>
      </c>
      <c r="J38" s="80">
        <f t="shared" si="6"/>
        <v>22</v>
      </c>
      <c r="K38" s="79">
        <f t="shared" si="7"/>
        <v>22.222222222222221</v>
      </c>
      <c r="L38" s="80">
        <f t="shared" si="8"/>
        <v>137</v>
      </c>
      <c r="M38" s="79">
        <f t="shared" si="9"/>
        <v>25</v>
      </c>
      <c r="N38" s="80">
        <f t="shared" si="10"/>
        <v>42</v>
      </c>
      <c r="O38" s="79">
        <f t="shared" si="11"/>
        <v>25</v>
      </c>
      <c r="P38" s="80">
        <f t="shared" si="12"/>
        <v>141</v>
      </c>
      <c r="Q38" s="79">
        <f t="shared" si="13"/>
        <v>50</v>
      </c>
      <c r="R38" s="80">
        <f t="shared" si="14"/>
        <v>86</v>
      </c>
      <c r="S38" s="79">
        <f t="shared" si="15"/>
        <v>40</v>
      </c>
      <c r="T38" s="80">
        <f t="shared" si="16"/>
        <v>93</v>
      </c>
      <c r="U38" s="79">
        <f t="shared" si="17"/>
        <v>40</v>
      </c>
      <c r="V38" s="81">
        <f t="shared" si="18"/>
        <v>72</v>
      </c>
      <c r="W38" s="79">
        <f t="shared" si="30"/>
        <v>17.460317460317459</v>
      </c>
      <c r="X38" s="80">
        <f t="shared" si="31"/>
        <v>537</v>
      </c>
      <c r="Y38" s="79">
        <f t="shared" si="32"/>
        <v>42.857142857142854</v>
      </c>
      <c r="Z38" s="81">
        <f t="shared" si="33"/>
        <v>224</v>
      </c>
      <c r="AB38" s="76" t="s">
        <v>50</v>
      </c>
      <c r="AC38" s="2" t="s">
        <v>53</v>
      </c>
      <c r="AD38" s="2">
        <v>52</v>
      </c>
      <c r="AE38" s="2">
        <v>4</v>
      </c>
      <c r="AF38" s="2">
        <v>2</v>
      </c>
      <c r="AG38" s="2">
        <v>0</v>
      </c>
      <c r="AH38" s="2">
        <v>102</v>
      </c>
      <c r="AI38" s="2">
        <v>8</v>
      </c>
      <c r="AJ38" s="2">
        <v>12</v>
      </c>
      <c r="AK38" s="2">
        <v>10</v>
      </c>
      <c r="AL38" s="2">
        <v>109</v>
      </c>
      <c r="AM38" s="2">
        <v>28</v>
      </c>
      <c r="AN38" s="2">
        <v>30</v>
      </c>
      <c r="AO38" s="2">
        <v>12</v>
      </c>
      <c r="AP38" s="2">
        <v>107</v>
      </c>
      <c r="AQ38" s="2">
        <v>34</v>
      </c>
      <c r="AR38" s="2">
        <v>49</v>
      </c>
      <c r="AS38" s="2">
        <v>37</v>
      </c>
      <c r="AT38" s="2">
        <v>63</v>
      </c>
      <c r="AU38" s="2">
        <v>30</v>
      </c>
      <c r="AV38" s="2">
        <v>37</v>
      </c>
      <c r="AW38" s="2">
        <v>35</v>
      </c>
      <c r="AX38">
        <v>433</v>
      </c>
      <c r="AY38">
        <v>104</v>
      </c>
      <c r="AZ38">
        <v>130</v>
      </c>
      <c r="BA38">
        <v>94</v>
      </c>
      <c r="BB38" s="2"/>
      <c r="BC38" s="9" t="s">
        <v>53</v>
      </c>
      <c r="BD38" s="82">
        <f t="shared" si="19"/>
        <v>9.0909090909090917</v>
      </c>
      <c r="BE38" s="82">
        <f t="shared" si="20"/>
        <v>0</v>
      </c>
      <c r="BF38" s="82">
        <f t="shared" si="21"/>
        <v>5.5555555555555554</v>
      </c>
      <c r="BG38" s="82">
        <f t="shared" si="22"/>
        <v>50</v>
      </c>
      <c r="BH38" s="82">
        <f t="shared" si="23"/>
        <v>22.222222222222221</v>
      </c>
      <c r="BI38" s="82">
        <f t="shared" si="24"/>
        <v>25</v>
      </c>
      <c r="BJ38" s="82">
        <f t="shared" si="25"/>
        <v>25</v>
      </c>
      <c r="BK38" s="82">
        <f t="shared" si="26"/>
        <v>50</v>
      </c>
      <c r="BL38" s="82">
        <f t="shared" si="27"/>
        <v>40</v>
      </c>
      <c r="BM38" s="82">
        <f t="shared" si="28"/>
        <v>40</v>
      </c>
      <c r="BN38" s="82">
        <f t="shared" si="34"/>
        <v>17.460317460317459</v>
      </c>
      <c r="BO38" s="82">
        <f t="shared" si="35"/>
        <v>42.857142857142854</v>
      </c>
      <c r="BR38" s="2">
        <v>10</v>
      </c>
      <c r="BS38" s="2">
        <v>1</v>
      </c>
      <c r="BT38" s="2">
        <v>0</v>
      </c>
      <c r="BU38" s="2">
        <v>0</v>
      </c>
      <c r="BV38" s="2">
        <v>17</v>
      </c>
      <c r="BW38" s="2">
        <v>1</v>
      </c>
      <c r="BX38" s="2">
        <v>1</v>
      </c>
      <c r="BY38" s="2">
        <v>1</v>
      </c>
      <c r="BZ38" s="2">
        <v>14</v>
      </c>
      <c r="CA38" s="2">
        <v>4</v>
      </c>
      <c r="CB38" s="2">
        <v>3</v>
      </c>
      <c r="CC38" s="2">
        <v>1</v>
      </c>
      <c r="CD38" s="2">
        <v>9</v>
      </c>
      <c r="CE38" s="2">
        <v>3</v>
      </c>
      <c r="CF38" s="2">
        <v>4</v>
      </c>
      <c r="CG38" s="2">
        <v>4</v>
      </c>
      <c r="CH38" s="2">
        <v>3</v>
      </c>
      <c r="CI38" s="2">
        <v>2</v>
      </c>
      <c r="CJ38" s="2">
        <v>3</v>
      </c>
      <c r="CK38" s="2">
        <v>2</v>
      </c>
      <c r="CL38">
        <v>52</v>
      </c>
      <c r="CM38">
        <v>11</v>
      </c>
      <c r="CN38">
        <v>12</v>
      </c>
      <c r="CO38">
        <v>9</v>
      </c>
    </row>
    <row r="39" spans="1:93" x14ac:dyDescent="0.3">
      <c r="A39" s="1"/>
      <c r="B39" s="9" t="s">
        <v>54</v>
      </c>
      <c r="C39" s="79">
        <f t="shared" si="0"/>
        <v>0</v>
      </c>
      <c r="D39" s="80">
        <f t="shared" si="29"/>
        <v>5</v>
      </c>
      <c r="E39" s="79">
        <f t="shared" si="1"/>
        <v>0</v>
      </c>
      <c r="F39" s="80">
        <f t="shared" si="2"/>
        <v>1</v>
      </c>
      <c r="G39" s="79">
        <f t="shared" si="3"/>
        <v>7.3170731707317067</v>
      </c>
      <c r="H39" s="80">
        <f t="shared" si="4"/>
        <v>71</v>
      </c>
      <c r="I39" s="79">
        <f t="shared" si="5"/>
        <v>25</v>
      </c>
      <c r="J39" s="80">
        <f t="shared" si="6"/>
        <v>18</v>
      </c>
      <c r="K39" s="79">
        <f t="shared" si="7"/>
        <v>11.610486891385769</v>
      </c>
      <c r="L39" s="80">
        <f t="shared" si="8"/>
        <v>246</v>
      </c>
      <c r="M39" s="79">
        <f t="shared" si="9"/>
        <v>48.214285714285715</v>
      </c>
      <c r="N39" s="80">
        <f t="shared" si="10"/>
        <v>51</v>
      </c>
      <c r="O39" s="79">
        <f t="shared" si="11"/>
        <v>14.82889733840304</v>
      </c>
      <c r="P39" s="80">
        <f t="shared" si="12"/>
        <v>518</v>
      </c>
      <c r="Q39" s="79">
        <f t="shared" si="13"/>
        <v>24.107142857142858</v>
      </c>
      <c r="R39" s="80">
        <f t="shared" si="14"/>
        <v>105</v>
      </c>
      <c r="S39" s="79">
        <f t="shared" si="15"/>
        <v>21.852237252861602</v>
      </c>
      <c r="T39" s="80">
        <f t="shared" si="16"/>
        <v>987</v>
      </c>
      <c r="U39" s="79">
        <f t="shared" si="17"/>
        <v>46.396396396396398</v>
      </c>
      <c r="V39" s="81">
        <f t="shared" si="18"/>
        <v>675</v>
      </c>
      <c r="W39" s="79">
        <f t="shared" si="30"/>
        <v>17.663043478260871</v>
      </c>
      <c r="X39" s="80">
        <f t="shared" si="31"/>
        <v>1827</v>
      </c>
      <c r="Y39" s="79">
        <f t="shared" si="32"/>
        <v>43.040935672514621</v>
      </c>
      <c r="Z39" s="81">
        <f t="shared" si="33"/>
        <v>850</v>
      </c>
      <c r="AB39" s="76" t="s">
        <v>50</v>
      </c>
      <c r="AC39" s="10" t="s">
        <v>54</v>
      </c>
      <c r="AD39" s="2">
        <v>5</v>
      </c>
      <c r="AE39" s="2">
        <v>0</v>
      </c>
      <c r="AF39" s="2">
        <v>1</v>
      </c>
      <c r="AG39" s="2">
        <v>0</v>
      </c>
      <c r="AH39" s="2">
        <v>64</v>
      </c>
      <c r="AI39" s="2">
        <v>7</v>
      </c>
      <c r="AJ39" s="2">
        <v>14</v>
      </c>
      <c r="AK39" s="2">
        <v>4</v>
      </c>
      <c r="AL39" s="2">
        <v>219</v>
      </c>
      <c r="AM39" s="2">
        <v>27</v>
      </c>
      <c r="AN39" s="2">
        <v>27</v>
      </c>
      <c r="AO39" s="2">
        <v>24</v>
      </c>
      <c r="AP39" s="2">
        <v>437</v>
      </c>
      <c r="AQ39" s="2">
        <v>81</v>
      </c>
      <c r="AR39" s="2">
        <v>76</v>
      </c>
      <c r="AS39" s="2">
        <v>29</v>
      </c>
      <c r="AT39" s="2">
        <v>772</v>
      </c>
      <c r="AU39" s="2">
        <v>215</v>
      </c>
      <c r="AV39" s="2">
        <v>356</v>
      </c>
      <c r="AW39" s="2">
        <v>319</v>
      </c>
      <c r="AX39">
        <v>1497</v>
      </c>
      <c r="AY39">
        <v>330</v>
      </c>
      <c r="AZ39">
        <v>474</v>
      </c>
      <c r="BA39">
        <v>376</v>
      </c>
      <c r="BB39" s="2"/>
      <c r="BC39" s="9" t="s">
        <v>54</v>
      </c>
      <c r="BD39" s="82">
        <f t="shared" si="19"/>
        <v>0</v>
      </c>
      <c r="BE39" s="82">
        <f t="shared" si="20"/>
        <v>0</v>
      </c>
      <c r="BF39" s="82">
        <f t="shared" si="21"/>
        <v>7.3170731707317067</v>
      </c>
      <c r="BG39" s="82">
        <f t="shared" si="22"/>
        <v>25</v>
      </c>
      <c r="BH39" s="82">
        <f t="shared" si="23"/>
        <v>11.610486891385769</v>
      </c>
      <c r="BI39" s="82">
        <f t="shared" si="24"/>
        <v>48.214285714285715</v>
      </c>
      <c r="BJ39" s="82">
        <f t="shared" si="25"/>
        <v>14.82889733840304</v>
      </c>
      <c r="BK39" s="82">
        <f t="shared" si="26"/>
        <v>24.107142857142858</v>
      </c>
      <c r="BL39" s="82">
        <f t="shared" si="27"/>
        <v>21.852237252861602</v>
      </c>
      <c r="BM39" s="82">
        <f t="shared" si="28"/>
        <v>46.396396396396398</v>
      </c>
      <c r="BN39" s="82">
        <f t="shared" si="34"/>
        <v>17.663043478260871</v>
      </c>
      <c r="BO39" s="82">
        <f t="shared" si="35"/>
        <v>43.040935672514621</v>
      </c>
      <c r="BR39" s="2">
        <v>4</v>
      </c>
      <c r="BS39" s="2">
        <v>0</v>
      </c>
      <c r="BT39" s="2">
        <v>1</v>
      </c>
      <c r="BU39" s="2">
        <v>0</v>
      </c>
      <c r="BV39" s="2">
        <v>76</v>
      </c>
      <c r="BW39" s="2">
        <v>6</v>
      </c>
      <c r="BX39" s="2">
        <v>15</v>
      </c>
      <c r="BY39" s="2">
        <v>5</v>
      </c>
      <c r="BZ39" s="2">
        <v>236</v>
      </c>
      <c r="CA39" s="2">
        <v>31</v>
      </c>
      <c r="CB39" s="2">
        <v>29</v>
      </c>
      <c r="CC39" s="2">
        <v>27</v>
      </c>
      <c r="CD39" s="2">
        <v>448</v>
      </c>
      <c r="CE39" s="2">
        <v>78</v>
      </c>
      <c r="CF39" s="2">
        <v>85</v>
      </c>
      <c r="CG39" s="2">
        <v>27</v>
      </c>
      <c r="CH39" s="2">
        <v>751</v>
      </c>
      <c r="CI39" s="2">
        <v>210</v>
      </c>
      <c r="CJ39" s="2">
        <v>357</v>
      </c>
      <c r="CK39" s="2">
        <v>309</v>
      </c>
      <c r="CL39">
        <v>1515</v>
      </c>
      <c r="CM39">
        <v>325</v>
      </c>
      <c r="CN39">
        <v>487</v>
      </c>
      <c r="CO39">
        <v>368</v>
      </c>
    </row>
    <row r="40" spans="1:93" x14ac:dyDescent="0.3">
      <c r="A40" s="1"/>
      <c r="B40" s="9" t="s">
        <v>56</v>
      </c>
      <c r="C40" s="79">
        <f t="shared" si="0"/>
        <v>33.333333333333329</v>
      </c>
      <c r="D40" s="80">
        <f t="shared" si="29"/>
        <v>63</v>
      </c>
      <c r="E40" s="79">
        <f t="shared" si="1"/>
        <v>0</v>
      </c>
      <c r="F40" s="80">
        <f t="shared" si="2"/>
        <v>0</v>
      </c>
      <c r="G40" s="79">
        <f t="shared" si="3"/>
        <v>42.857142857142854</v>
      </c>
      <c r="H40" s="80">
        <f t="shared" si="4"/>
        <v>141</v>
      </c>
      <c r="I40" s="79">
        <f t="shared" si="5"/>
        <v>0</v>
      </c>
      <c r="J40" s="80">
        <f t="shared" si="6"/>
        <v>0</v>
      </c>
      <c r="K40" s="79">
        <f t="shared" si="7"/>
        <v>42.857142857142854</v>
      </c>
      <c r="L40" s="80">
        <f t="shared" si="8"/>
        <v>124</v>
      </c>
      <c r="M40" s="79">
        <f t="shared" si="9"/>
        <v>0</v>
      </c>
      <c r="N40" s="80">
        <f t="shared" si="10"/>
        <v>0</v>
      </c>
      <c r="O40" s="79">
        <f t="shared" si="11"/>
        <v>42.857142857142854</v>
      </c>
      <c r="P40" s="80">
        <f t="shared" si="12"/>
        <v>131</v>
      </c>
      <c r="Q40" s="79">
        <f t="shared" si="13"/>
        <v>0</v>
      </c>
      <c r="R40" s="80">
        <f t="shared" si="14"/>
        <v>1</v>
      </c>
      <c r="S40" s="79">
        <f t="shared" si="15"/>
        <v>50</v>
      </c>
      <c r="T40" s="80">
        <f t="shared" si="16"/>
        <v>42</v>
      </c>
      <c r="U40" s="79">
        <f t="shared" si="17"/>
        <v>0</v>
      </c>
      <c r="V40" s="81">
        <f t="shared" si="18"/>
        <v>1</v>
      </c>
      <c r="W40" s="79">
        <f t="shared" si="30"/>
        <v>38.461538461538467</v>
      </c>
      <c r="X40" s="80">
        <f t="shared" si="31"/>
        <v>501</v>
      </c>
      <c r="Y40" s="79">
        <f t="shared" si="32"/>
        <v>0</v>
      </c>
      <c r="Z40" s="81">
        <f t="shared" si="33"/>
        <v>2</v>
      </c>
      <c r="AB40" s="76" t="s">
        <v>50</v>
      </c>
      <c r="AC40" s="2" t="s">
        <v>56</v>
      </c>
      <c r="AD40" s="2">
        <v>47</v>
      </c>
      <c r="AE40" s="2">
        <v>16</v>
      </c>
      <c r="AF40" s="2">
        <v>0</v>
      </c>
      <c r="AG40" s="2">
        <v>0</v>
      </c>
      <c r="AH40" s="2">
        <v>87</v>
      </c>
      <c r="AI40" s="2">
        <v>54</v>
      </c>
      <c r="AJ40" s="2">
        <v>0</v>
      </c>
      <c r="AK40" s="2">
        <v>0</v>
      </c>
      <c r="AL40" s="2">
        <v>72</v>
      </c>
      <c r="AM40" s="2">
        <v>52</v>
      </c>
      <c r="AN40" s="2">
        <v>0</v>
      </c>
      <c r="AO40" s="2">
        <v>0</v>
      </c>
      <c r="AP40" s="2">
        <v>76</v>
      </c>
      <c r="AQ40" s="2">
        <v>55</v>
      </c>
      <c r="AR40" s="2">
        <v>0</v>
      </c>
      <c r="AS40" s="2">
        <v>1</v>
      </c>
      <c r="AT40" s="2">
        <v>23</v>
      </c>
      <c r="AU40" s="2">
        <v>19</v>
      </c>
      <c r="AV40" s="2">
        <v>0</v>
      </c>
      <c r="AW40" s="2">
        <v>1</v>
      </c>
      <c r="AX40">
        <v>305</v>
      </c>
      <c r="AY40">
        <v>196</v>
      </c>
      <c r="AZ40">
        <v>0</v>
      </c>
      <c r="BA40">
        <v>2</v>
      </c>
      <c r="BB40" s="2"/>
      <c r="BC40" s="9" t="s">
        <v>56</v>
      </c>
      <c r="BD40" s="82">
        <f t="shared" si="19"/>
        <v>33.333333333333329</v>
      </c>
      <c r="BE40" s="82">
        <f t="shared" si="20"/>
        <v>0</v>
      </c>
      <c r="BF40" s="82">
        <f t="shared" si="21"/>
        <v>42.857142857142854</v>
      </c>
      <c r="BG40" s="82">
        <f t="shared" si="22"/>
        <v>0</v>
      </c>
      <c r="BH40" s="82">
        <f t="shared" si="23"/>
        <v>42.857142857142854</v>
      </c>
      <c r="BI40" s="82">
        <f t="shared" si="24"/>
        <v>0</v>
      </c>
      <c r="BJ40" s="82">
        <f t="shared" si="25"/>
        <v>42.857142857142854</v>
      </c>
      <c r="BK40" s="82">
        <f t="shared" si="26"/>
        <v>0</v>
      </c>
      <c r="BL40" s="82">
        <f t="shared" si="27"/>
        <v>50</v>
      </c>
      <c r="BM40" s="82">
        <f t="shared" si="28"/>
        <v>0</v>
      </c>
      <c r="BN40" s="82">
        <f t="shared" si="34"/>
        <v>38.461538461538467</v>
      </c>
      <c r="BO40" s="82">
        <f t="shared" si="35"/>
        <v>0</v>
      </c>
      <c r="BR40" s="2">
        <v>2</v>
      </c>
      <c r="BS40" s="2">
        <v>1</v>
      </c>
      <c r="BT40" s="2">
        <v>0</v>
      </c>
      <c r="BU40" s="2">
        <v>0</v>
      </c>
      <c r="BV40" s="2">
        <v>4</v>
      </c>
      <c r="BW40" s="2">
        <v>3</v>
      </c>
      <c r="BX40" s="2">
        <v>0</v>
      </c>
      <c r="BY40" s="2">
        <v>0</v>
      </c>
      <c r="BZ40" s="2">
        <v>4</v>
      </c>
      <c r="CA40" s="2">
        <v>3</v>
      </c>
      <c r="CB40" s="2">
        <v>0</v>
      </c>
      <c r="CC40" s="2">
        <v>0</v>
      </c>
      <c r="CD40" s="2">
        <v>4</v>
      </c>
      <c r="CE40" s="2">
        <v>3</v>
      </c>
      <c r="CF40" s="2">
        <v>0</v>
      </c>
      <c r="CG40" s="2">
        <v>0</v>
      </c>
      <c r="CH40" s="2">
        <v>1</v>
      </c>
      <c r="CI40" s="2">
        <v>1</v>
      </c>
      <c r="CJ40" s="2">
        <v>0</v>
      </c>
      <c r="CK40" s="2">
        <v>0</v>
      </c>
      <c r="CL40">
        <v>16</v>
      </c>
      <c r="CM40">
        <v>10</v>
      </c>
      <c r="CN40">
        <v>0</v>
      </c>
      <c r="CO40">
        <v>0</v>
      </c>
    </row>
    <row r="41" spans="1:93" x14ac:dyDescent="0.3">
      <c r="A41" s="1"/>
      <c r="B41" s="8" t="s">
        <v>57</v>
      </c>
      <c r="C41" s="79">
        <f t="shared" si="0"/>
        <v>0</v>
      </c>
      <c r="D41" s="80">
        <f t="shared" si="29"/>
        <v>0</v>
      </c>
      <c r="E41" s="79">
        <f t="shared" si="1"/>
        <v>0</v>
      </c>
      <c r="F41" s="80">
        <f t="shared" si="2"/>
        <v>0</v>
      </c>
      <c r="G41" s="79">
        <f t="shared" si="3"/>
        <v>0</v>
      </c>
      <c r="H41" s="80">
        <f t="shared" si="4"/>
        <v>4</v>
      </c>
      <c r="I41" s="79">
        <f t="shared" si="5"/>
        <v>0</v>
      </c>
      <c r="J41" s="80">
        <f t="shared" si="6"/>
        <v>0</v>
      </c>
      <c r="K41" s="79">
        <f t="shared" si="7"/>
        <v>0</v>
      </c>
      <c r="L41" s="80">
        <f t="shared" si="8"/>
        <v>27</v>
      </c>
      <c r="M41" s="79">
        <f t="shared" si="9"/>
        <v>0</v>
      </c>
      <c r="N41" s="80">
        <f t="shared" si="10"/>
        <v>10</v>
      </c>
      <c r="O41" s="79">
        <f t="shared" si="11"/>
        <v>33.333333333333329</v>
      </c>
      <c r="P41" s="80">
        <f t="shared" si="12"/>
        <v>91</v>
      </c>
      <c r="Q41" s="79">
        <f t="shared" si="13"/>
        <v>0</v>
      </c>
      <c r="R41" s="80">
        <f t="shared" si="14"/>
        <v>32</v>
      </c>
      <c r="S41" s="79">
        <f t="shared" si="15"/>
        <v>33.333333333333329</v>
      </c>
      <c r="T41" s="80">
        <f t="shared" si="16"/>
        <v>57</v>
      </c>
      <c r="U41" s="79">
        <f t="shared" si="17"/>
        <v>50</v>
      </c>
      <c r="V41" s="81">
        <f t="shared" si="18"/>
        <v>54</v>
      </c>
      <c r="W41" s="79">
        <f t="shared" si="30"/>
        <v>28.571428571428569</v>
      </c>
      <c r="X41" s="80">
        <f t="shared" si="31"/>
        <v>179</v>
      </c>
      <c r="Y41" s="79">
        <f t="shared" si="32"/>
        <v>33.333333333333329</v>
      </c>
      <c r="Z41" s="81">
        <f t="shared" si="33"/>
        <v>96</v>
      </c>
      <c r="AB41" s="76" t="s">
        <v>50</v>
      </c>
      <c r="AC41" s="2" t="s">
        <v>57</v>
      </c>
      <c r="AD41" s="2">
        <v>0</v>
      </c>
      <c r="AE41" s="2">
        <v>0</v>
      </c>
      <c r="AF41" s="2">
        <v>0</v>
      </c>
      <c r="AG41" s="2">
        <v>0</v>
      </c>
      <c r="AH41" s="2">
        <v>4</v>
      </c>
      <c r="AI41" s="2">
        <v>0</v>
      </c>
      <c r="AJ41" s="2">
        <v>0</v>
      </c>
      <c r="AK41" s="2">
        <v>0</v>
      </c>
      <c r="AL41" s="2">
        <v>20</v>
      </c>
      <c r="AM41" s="2">
        <v>7</v>
      </c>
      <c r="AN41" s="2">
        <v>6</v>
      </c>
      <c r="AO41" s="2">
        <v>4</v>
      </c>
      <c r="AP41" s="2">
        <v>61</v>
      </c>
      <c r="AQ41" s="2">
        <v>30</v>
      </c>
      <c r="AR41" s="2">
        <v>20</v>
      </c>
      <c r="AS41" s="2">
        <v>12</v>
      </c>
      <c r="AT41" s="2">
        <v>43</v>
      </c>
      <c r="AU41" s="2">
        <v>14</v>
      </c>
      <c r="AV41" s="2">
        <v>34</v>
      </c>
      <c r="AW41" s="2">
        <v>20</v>
      </c>
      <c r="AX41">
        <v>128</v>
      </c>
      <c r="AY41">
        <v>51</v>
      </c>
      <c r="AZ41">
        <v>60</v>
      </c>
      <c r="BA41">
        <v>36</v>
      </c>
      <c r="BB41" s="2"/>
      <c r="BC41" s="8" t="s">
        <v>57</v>
      </c>
      <c r="BD41" s="82">
        <f t="shared" si="19"/>
        <v>0</v>
      </c>
      <c r="BE41" s="82">
        <f t="shared" si="20"/>
        <v>0</v>
      </c>
      <c r="BF41" s="82">
        <f t="shared" si="21"/>
        <v>0</v>
      </c>
      <c r="BG41" s="82">
        <f t="shared" si="22"/>
        <v>0</v>
      </c>
      <c r="BH41" s="82">
        <f t="shared" si="23"/>
        <v>0</v>
      </c>
      <c r="BI41" s="82">
        <f t="shared" si="24"/>
        <v>0</v>
      </c>
      <c r="BJ41" s="82">
        <f t="shared" si="25"/>
        <v>33.333333333333329</v>
      </c>
      <c r="BK41" s="82">
        <f t="shared" si="26"/>
        <v>0</v>
      </c>
      <c r="BL41" s="82">
        <f t="shared" si="27"/>
        <v>33.333333333333329</v>
      </c>
      <c r="BM41" s="82">
        <f t="shared" si="28"/>
        <v>50</v>
      </c>
      <c r="BN41" s="82">
        <f t="shared" si="34"/>
        <v>28.571428571428569</v>
      </c>
      <c r="BO41" s="82">
        <f t="shared" si="35"/>
        <v>33.333333333333329</v>
      </c>
      <c r="BR41" s="2">
        <v>0</v>
      </c>
      <c r="BS41" s="2">
        <v>0</v>
      </c>
      <c r="BT41" s="2">
        <v>0</v>
      </c>
      <c r="BU41" s="2">
        <v>0</v>
      </c>
      <c r="BV41" s="2">
        <v>0</v>
      </c>
      <c r="BW41" s="2">
        <v>0</v>
      </c>
      <c r="BX41" s="2">
        <v>0</v>
      </c>
      <c r="BY41" s="2">
        <v>0</v>
      </c>
      <c r="BZ41" s="2">
        <v>1</v>
      </c>
      <c r="CA41" s="2">
        <v>0</v>
      </c>
      <c r="CB41" s="2">
        <v>0</v>
      </c>
      <c r="CC41" s="2">
        <v>0</v>
      </c>
      <c r="CD41" s="2">
        <v>2</v>
      </c>
      <c r="CE41" s="2">
        <v>1</v>
      </c>
      <c r="CF41" s="2">
        <v>1</v>
      </c>
      <c r="CG41" s="2">
        <v>0</v>
      </c>
      <c r="CH41" s="2">
        <v>2</v>
      </c>
      <c r="CI41" s="2">
        <v>1</v>
      </c>
      <c r="CJ41" s="2">
        <v>1</v>
      </c>
      <c r="CK41" s="2">
        <v>1</v>
      </c>
      <c r="CL41">
        <v>5</v>
      </c>
      <c r="CM41">
        <v>2</v>
      </c>
      <c r="CN41">
        <v>2</v>
      </c>
      <c r="CO41">
        <v>1</v>
      </c>
    </row>
    <row r="42" spans="1:93" x14ac:dyDescent="0.3">
      <c r="A42" s="1"/>
      <c r="B42" s="11" t="s">
        <v>58</v>
      </c>
      <c r="C42" s="83">
        <f t="shared" si="0"/>
        <v>50</v>
      </c>
      <c r="D42" s="84">
        <f t="shared" si="29"/>
        <v>10</v>
      </c>
      <c r="E42" s="83">
        <f t="shared" si="1"/>
        <v>0</v>
      </c>
      <c r="F42" s="84">
        <f t="shared" si="2"/>
        <v>1</v>
      </c>
      <c r="G42" s="83">
        <f t="shared" si="3"/>
        <v>22.222222222222221</v>
      </c>
      <c r="H42" s="84">
        <f t="shared" si="4"/>
        <v>36</v>
      </c>
      <c r="I42" s="83">
        <f t="shared" si="5"/>
        <v>100</v>
      </c>
      <c r="J42" s="84">
        <f t="shared" si="6"/>
        <v>9</v>
      </c>
      <c r="K42" s="83">
        <f t="shared" si="7"/>
        <v>50</v>
      </c>
      <c r="L42" s="84">
        <f t="shared" si="8"/>
        <v>62</v>
      </c>
      <c r="M42" s="83">
        <f t="shared" si="9"/>
        <v>0</v>
      </c>
      <c r="N42" s="84">
        <f t="shared" si="10"/>
        <v>13</v>
      </c>
      <c r="O42" s="83">
        <f t="shared" si="11"/>
        <v>33.333333333333329</v>
      </c>
      <c r="P42" s="84">
        <f t="shared" si="12"/>
        <v>189</v>
      </c>
      <c r="Q42" s="83">
        <f t="shared" si="13"/>
        <v>55.555555555555557</v>
      </c>
      <c r="R42" s="84">
        <f t="shared" si="14"/>
        <v>78</v>
      </c>
      <c r="S42" s="83">
        <f t="shared" si="15"/>
        <v>34.090909090909086</v>
      </c>
      <c r="T42" s="84">
        <f t="shared" si="16"/>
        <v>177</v>
      </c>
      <c r="U42" s="83">
        <f t="shared" si="17"/>
        <v>34.782608695652172</v>
      </c>
      <c r="V42" s="85">
        <f t="shared" si="18"/>
        <v>187</v>
      </c>
      <c r="W42" s="83">
        <f t="shared" si="30"/>
        <v>34.821428571428569</v>
      </c>
      <c r="X42" s="84">
        <f t="shared" si="31"/>
        <v>474</v>
      </c>
      <c r="Y42" s="83">
        <f t="shared" si="32"/>
        <v>42.424242424242422</v>
      </c>
      <c r="Z42" s="85">
        <f t="shared" si="33"/>
        <v>288</v>
      </c>
      <c r="AB42" s="76" t="s">
        <v>50</v>
      </c>
      <c r="AC42" s="2" t="s">
        <v>58</v>
      </c>
      <c r="AD42" s="2">
        <v>6</v>
      </c>
      <c r="AE42" s="2">
        <v>4</v>
      </c>
      <c r="AF42" s="2">
        <v>0</v>
      </c>
      <c r="AG42" s="2">
        <v>1</v>
      </c>
      <c r="AH42" s="2">
        <v>26</v>
      </c>
      <c r="AI42" s="2">
        <v>10</v>
      </c>
      <c r="AJ42" s="2">
        <v>0</v>
      </c>
      <c r="AK42" s="2">
        <v>9</v>
      </c>
      <c r="AL42" s="2">
        <v>36</v>
      </c>
      <c r="AM42" s="2">
        <v>26</v>
      </c>
      <c r="AN42" s="2">
        <v>7</v>
      </c>
      <c r="AO42" s="2">
        <v>6</v>
      </c>
      <c r="AP42" s="2">
        <v>111</v>
      </c>
      <c r="AQ42" s="2">
        <v>78</v>
      </c>
      <c r="AR42" s="2">
        <v>25</v>
      </c>
      <c r="AS42" s="2">
        <v>53</v>
      </c>
      <c r="AT42" s="2">
        <v>120</v>
      </c>
      <c r="AU42" s="2">
        <v>57</v>
      </c>
      <c r="AV42" s="2">
        <v>90</v>
      </c>
      <c r="AW42" s="2">
        <v>97</v>
      </c>
      <c r="AX42">
        <v>299</v>
      </c>
      <c r="AY42">
        <v>175</v>
      </c>
      <c r="AZ42">
        <v>122</v>
      </c>
      <c r="BA42">
        <v>166</v>
      </c>
      <c r="BB42" s="2"/>
      <c r="BC42" s="86" t="s">
        <v>58</v>
      </c>
      <c r="BD42" s="87">
        <f t="shared" si="19"/>
        <v>50</v>
      </c>
      <c r="BE42" s="87">
        <f t="shared" si="20"/>
        <v>0</v>
      </c>
      <c r="BF42" s="87">
        <f t="shared" si="21"/>
        <v>22.222222222222221</v>
      </c>
      <c r="BG42" s="87">
        <f t="shared" si="22"/>
        <v>100</v>
      </c>
      <c r="BH42" s="87">
        <f t="shared" si="23"/>
        <v>50</v>
      </c>
      <c r="BI42" s="87">
        <f t="shared" si="24"/>
        <v>0</v>
      </c>
      <c r="BJ42" s="87">
        <f t="shared" si="25"/>
        <v>33.333333333333329</v>
      </c>
      <c r="BK42" s="87">
        <f t="shared" si="26"/>
        <v>55.555555555555557</v>
      </c>
      <c r="BL42" s="87">
        <f t="shared" si="27"/>
        <v>34.090909090909086</v>
      </c>
      <c r="BM42" s="87">
        <f t="shared" si="28"/>
        <v>34.782608695652172</v>
      </c>
      <c r="BN42" s="87">
        <f t="shared" si="34"/>
        <v>34.821428571428569</v>
      </c>
      <c r="BO42" s="87">
        <f t="shared" si="35"/>
        <v>42.424242424242422</v>
      </c>
      <c r="BR42" s="2">
        <v>1</v>
      </c>
      <c r="BS42" s="2">
        <v>1</v>
      </c>
      <c r="BT42" s="2">
        <v>0</v>
      </c>
      <c r="BU42" s="2">
        <v>0</v>
      </c>
      <c r="BV42" s="2">
        <v>7</v>
      </c>
      <c r="BW42" s="2">
        <v>2</v>
      </c>
      <c r="BX42" s="2">
        <v>0</v>
      </c>
      <c r="BY42" s="2">
        <v>1</v>
      </c>
      <c r="BZ42" s="2">
        <v>7</v>
      </c>
      <c r="CA42" s="2">
        <v>7</v>
      </c>
      <c r="CB42" s="2">
        <v>1</v>
      </c>
      <c r="CC42" s="2">
        <v>0</v>
      </c>
      <c r="CD42" s="2">
        <v>28</v>
      </c>
      <c r="CE42" s="2">
        <v>14</v>
      </c>
      <c r="CF42" s="2">
        <v>4</v>
      </c>
      <c r="CG42" s="2">
        <v>5</v>
      </c>
      <c r="CH42" s="2">
        <v>29</v>
      </c>
      <c r="CI42" s="2">
        <v>15</v>
      </c>
      <c r="CJ42" s="2">
        <v>15</v>
      </c>
      <c r="CK42" s="2">
        <v>8</v>
      </c>
      <c r="CL42">
        <v>73</v>
      </c>
      <c r="CM42">
        <v>39</v>
      </c>
      <c r="CN42">
        <v>19</v>
      </c>
      <c r="CO42">
        <v>14</v>
      </c>
    </row>
    <row r="43" spans="1:93" ht="15" thickBot="1" x14ac:dyDescent="0.35">
      <c r="A43" s="1"/>
      <c r="B43" s="88" t="s">
        <v>59</v>
      </c>
      <c r="C43" s="89">
        <f t="shared" si="0"/>
        <v>6.114162263463391</v>
      </c>
      <c r="D43" s="90">
        <f t="shared" si="29"/>
        <v>41825</v>
      </c>
      <c r="E43" s="89">
        <f t="shared" si="1"/>
        <v>37.838974143367672</v>
      </c>
      <c r="F43" s="90">
        <f t="shared" si="2"/>
        <v>4158</v>
      </c>
      <c r="G43" s="89">
        <f t="shared" si="3"/>
        <v>11.408033826638478</v>
      </c>
      <c r="H43" s="90">
        <f t="shared" si="4"/>
        <v>39006</v>
      </c>
      <c r="I43" s="89">
        <f t="shared" si="5"/>
        <v>42.294436238306254</v>
      </c>
      <c r="J43" s="90">
        <f t="shared" si="6"/>
        <v>7165</v>
      </c>
      <c r="K43" s="89">
        <f t="shared" si="7"/>
        <v>17.744345920095647</v>
      </c>
      <c r="L43" s="90">
        <f t="shared" si="8"/>
        <v>31402</v>
      </c>
      <c r="M43" s="89">
        <f t="shared" si="9"/>
        <v>47.529056871617428</v>
      </c>
      <c r="N43" s="90">
        <f t="shared" si="10"/>
        <v>9674</v>
      </c>
      <c r="O43" s="89">
        <f t="shared" si="11"/>
        <v>20.914388902569154</v>
      </c>
      <c r="P43" s="90">
        <f t="shared" si="12"/>
        <v>24091</v>
      </c>
      <c r="Q43" s="89">
        <f t="shared" si="13"/>
        <v>48.476854468940395</v>
      </c>
      <c r="R43" s="90">
        <f t="shared" si="14"/>
        <v>12884</v>
      </c>
      <c r="S43" s="89">
        <f>BL43</f>
        <v>24.871319744698372</v>
      </c>
      <c r="T43" s="90">
        <f t="shared" si="16"/>
        <v>13975</v>
      </c>
      <c r="U43" s="89">
        <f t="shared" si="17"/>
        <v>50.940545808966867</v>
      </c>
      <c r="V43" s="91">
        <f t="shared" si="18"/>
        <v>15865</v>
      </c>
      <c r="W43" s="89">
        <f t="shared" si="30"/>
        <v>14.312698068460856</v>
      </c>
      <c r="X43" s="90">
        <f t="shared" si="31"/>
        <v>150299</v>
      </c>
      <c r="Y43" s="89">
        <f t="shared" si="32"/>
        <v>47.469963031423291</v>
      </c>
      <c r="Z43" s="91">
        <f t="shared" si="33"/>
        <v>49746</v>
      </c>
      <c r="AC43" s="2" t="s">
        <v>59</v>
      </c>
      <c r="AD43">
        <f t="shared" ref="AD43:AW43" si="36">SUM(AD7:AD42)</f>
        <v>39274</v>
      </c>
      <c r="AE43">
        <f t="shared" si="36"/>
        <v>2551</v>
      </c>
      <c r="AF43">
        <f t="shared" si="36"/>
        <v>2669</v>
      </c>
      <c r="AG43">
        <f t="shared" si="36"/>
        <v>1489</v>
      </c>
      <c r="AH43">
        <f t="shared" si="36"/>
        <v>34605</v>
      </c>
      <c r="AI43">
        <f t="shared" si="36"/>
        <v>4401</v>
      </c>
      <c r="AJ43">
        <f t="shared" si="36"/>
        <v>4206</v>
      </c>
      <c r="AK43">
        <f t="shared" si="36"/>
        <v>2959</v>
      </c>
      <c r="AL43">
        <f t="shared" si="36"/>
        <v>26003</v>
      </c>
      <c r="AM43">
        <f t="shared" si="36"/>
        <v>5399</v>
      </c>
      <c r="AN43">
        <f t="shared" si="36"/>
        <v>5068</v>
      </c>
      <c r="AO43">
        <f t="shared" si="36"/>
        <v>4606</v>
      </c>
      <c r="AP43">
        <f t="shared" si="36"/>
        <v>18978</v>
      </c>
      <c r="AQ43">
        <f t="shared" si="36"/>
        <v>5113</v>
      </c>
      <c r="AR43">
        <f t="shared" si="36"/>
        <v>6503</v>
      </c>
      <c r="AS43">
        <f t="shared" si="36"/>
        <v>6381</v>
      </c>
      <c r="AT43">
        <f t="shared" si="36"/>
        <v>10470</v>
      </c>
      <c r="AU43">
        <f t="shared" si="36"/>
        <v>3505</v>
      </c>
      <c r="AV43">
        <f t="shared" si="36"/>
        <v>7828</v>
      </c>
      <c r="AW43">
        <f t="shared" si="36"/>
        <v>8037</v>
      </c>
      <c r="AX43">
        <f t="shared" ref="AX43:BA43" si="37">AD43+AH43+AL43+AP43+AT43</f>
        <v>129330</v>
      </c>
      <c r="AY43">
        <f t="shared" si="37"/>
        <v>20969</v>
      </c>
      <c r="AZ43">
        <f t="shared" si="37"/>
        <v>26274</v>
      </c>
      <c r="BA43">
        <f t="shared" si="37"/>
        <v>23472</v>
      </c>
      <c r="BC43" s="92" t="s">
        <v>59</v>
      </c>
      <c r="BD43" s="93">
        <f t="shared" si="19"/>
        <v>6.114162263463391</v>
      </c>
      <c r="BE43" s="93">
        <f t="shared" si="20"/>
        <v>37.838974143367672</v>
      </c>
      <c r="BF43" s="93">
        <f t="shared" si="21"/>
        <v>11.408033826638478</v>
      </c>
      <c r="BG43" s="93">
        <f t="shared" si="22"/>
        <v>42.294436238306254</v>
      </c>
      <c r="BH43" s="93">
        <f t="shared" si="23"/>
        <v>17.744345920095647</v>
      </c>
      <c r="BI43" s="93">
        <f t="shared" si="24"/>
        <v>47.529056871617428</v>
      </c>
      <c r="BJ43" s="93">
        <f t="shared" si="25"/>
        <v>20.914388902569154</v>
      </c>
      <c r="BK43" s="93">
        <f t="shared" si="26"/>
        <v>48.476854468940395</v>
      </c>
      <c r="BL43" s="93">
        <f t="shared" si="27"/>
        <v>24.871319744698372</v>
      </c>
      <c r="BM43" s="93">
        <f t="shared" si="28"/>
        <v>50.940545808966867</v>
      </c>
      <c r="BN43" s="93">
        <f t="shared" si="34"/>
        <v>14.312698068460856</v>
      </c>
      <c r="BO43" s="93">
        <f t="shared" si="35"/>
        <v>47.469963031423291</v>
      </c>
      <c r="BR43" s="2">
        <v>36070</v>
      </c>
      <c r="BS43" s="2">
        <v>2349</v>
      </c>
      <c r="BT43" s="2">
        <v>2957</v>
      </c>
      <c r="BU43" s="2">
        <v>1800</v>
      </c>
      <c r="BV43" s="2">
        <v>31428</v>
      </c>
      <c r="BW43" s="2">
        <v>4047</v>
      </c>
      <c r="BX43" s="2">
        <v>4688</v>
      </c>
      <c r="BY43" s="2">
        <v>3436</v>
      </c>
      <c r="BZ43" s="2">
        <v>24768</v>
      </c>
      <c r="CA43" s="2">
        <v>5343</v>
      </c>
      <c r="CB43" s="2">
        <v>5914</v>
      </c>
      <c r="CC43" s="2">
        <v>5357</v>
      </c>
      <c r="CD43" s="2">
        <v>19270</v>
      </c>
      <c r="CE43" s="2">
        <v>5096</v>
      </c>
      <c r="CF43" s="2">
        <v>8203</v>
      </c>
      <c r="CG43" s="2">
        <v>7718</v>
      </c>
      <c r="CH43" s="2">
        <v>10947</v>
      </c>
      <c r="CI43" s="2">
        <v>3624</v>
      </c>
      <c r="CJ43" s="2">
        <v>10067</v>
      </c>
      <c r="CK43" s="2">
        <v>10453</v>
      </c>
      <c r="CL43">
        <v>122484</v>
      </c>
      <c r="CM43">
        <v>20459</v>
      </c>
      <c r="CN43">
        <v>31829</v>
      </c>
      <c r="CO43">
        <v>28763</v>
      </c>
    </row>
    <row r="44" spans="1:93" x14ac:dyDescent="0.3">
      <c r="A44" s="1"/>
      <c r="B44" s="12" t="s">
        <v>60</v>
      </c>
      <c r="C44" s="12" t="s">
        <v>61</v>
      </c>
      <c r="S44" s="94">
        <f>S43/C43</f>
        <v>4.0678213421522633</v>
      </c>
      <c r="U44" s="94">
        <f>U43/E43</f>
        <v>1.3462454245180853</v>
      </c>
      <c r="W44" s="94"/>
      <c r="Y44" s="9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0209-73EE-4A70-9939-26BD40694072}">
  <dimension ref="A1:AP54"/>
  <sheetViews>
    <sheetView showGridLines="0" zoomScale="89" zoomScaleNormal="55" workbookViewId="0">
      <selection activeCell="B1" sqref="B1"/>
    </sheetView>
  </sheetViews>
  <sheetFormatPr defaultRowHeight="14.4" x14ac:dyDescent="0.3"/>
  <cols>
    <col min="1" max="1" width="20.109375" style="118" customWidth="1"/>
    <col min="2" max="2" width="15.5546875" style="118" bestFit="1" customWidth="1"/>
    <col min="3" max="3" width="7.88671875" style="118" bestFit="1" customWidth="1"/>
    <col min="4" max="4" width="16.109375" style="118" bestFit="1" customWidth="1"/>
    <col min="5" max="5" width="7.88671875" style="118" bestFit="1" customWidth="1"/>
    <col min="6" max="6" width="16.109375" style="118" bestFit="1" customWidth="1"/>
    <col min="7" max="7" width="7.88671875" style="118" bestFit="1" customWidth="1"/>
    <col min="8" max="8" width="15.44140625" style="118" bestFit="1" customWidth="1"/>
    <col min="9" max="9" width="7.88671875" style="118" bestFit="1" customWidth="1"/>
    <col min="10" max="10" width="15.5546875" style="118" bestFit="1" customWidth="1"/>
    <col min="11" max="11" width="7.88671875" style="118" bestFit="1" customWidth="1"/>
    <col min="12" max="12" width="15.44140625" style="118" bestFit="1" customWidth="1"/>
    <col min="13" max="13" width="11.33203125" style="118" bestFit="1" customWidth="1"/>
    <col min="14" max="16384" width="8.88671875" style="118"/>
  </cols>
  <sheetData>
    <row r="1" spans="1:28" x14ac:dyDescent="0.3">
      <c r="A1" s="117" t="s">
        <v>123</v>
      </c>
      <c r="B1" s="117"/>
      <c r="C1" s="117"/>
      <c r="D1" s="117"/>
      <c r="E1" s="117"/>
      <c r="F1" s="117"/>
      <c r="G1" s="117"/>
      <c r="H1" s="117"/>
      <c r="I1" s="117"/>
      <c r="J1" s="117"/>
      <c r="K1" s="117"/>
      <c r="L1" s="117"/>
      <c r="M1" s="117"/>
    </row>
    <row r="3" spans="1:28" x14ac:dyDescent="0.3">
      <c r="O3" s="119" t="s">
        <v>72</v>
      </c>
    </row>
    <row r="4" spans="1:28" ht="15" thickBot="1" x14ac:dyDescent="0.35"/>
    <row r="5" spans="1:28" x14ac:dyDescent="0.3">
      <c r="O5" s="120"/>
      <c r="P5" s="121" t="s">
        <v>73</v>
      </c>
      <c r="Q5" s="121"/>
      <c r="R5" s="121"/>
      <c r="S5" s="121"/>
      <c r="T5" s="122"/>
      <c r="X5" s="123" t="s">
        <v>70</v>
      </c>
    </row>
    <row r="6" spans="1:28" ht="16.2" x14ac:dyDescent="0.3">
      <c r="O6" s="124" t="s">
        <v>9</v>
      </c>
      <c r="P6" s="125" t="s">
        <v>74</v>
      </c>
      <c r="Q6" s="125" t="s">
        <v>122</v>
      </c>
      <c r="R6" s="125" t="s">
        <v>75</v>
      </c>
      <c r="S6" s="125" t="s">
        <v>76</v>
      </c>
      <c r="T6" s="126" t="s">
        <v>77</v>
      </c>
      <c r="U6" s="127"/>
      <c r="V6" s="127"/>
      <c r="W6" s="127"/>
      <c r="X6" s="123"/>
      <c r="Y6" s="118" t="s">
        <v>78</v>
      </c>
    </row>
    <row r="7" spans="1:28" x14ac:dyDescent="0.3">
      <c r="O7" s="128" t="s">
        <v>22</v>
      </c>
      <c r="P7" s="129">
        <v>7.0243149363180241E-2</v>
      </c>
      <c r="Q7" s="129">
        <v>0.16080937167199147</v>
      </c>
      <c r="R7" s="129">
        <v>0.32004981320049813</v>
      </c>
      <c r="S7" s="129">
        <v>0.48711943793911006</v>
      </c>
      <c r="T7" s="130">
        <v>0.76712328767123283</v>
      </c>
      <c r="U7" s="131">
        <f t="shared" ref="U7:U43" si="0">MIN(P7:T7)</f>
        <v>7.0243149363180241E-2</v>
      </c>
      <c r="V7" s="131">
        <f t="shared" ref="V7:V43" si="1">+W7-U7</f>
        <v>0.69688013830805262</v>
      </c>
      <c r="W7" s="131">
        <f t="shared" ref="W7:W43" si="2">MAX(P7:T7)</f>
        <v>0.76712328767123283</v>
      </c>
      <c r="X7" s="132">
        <v>0.18135158254918735</v>
      </c>
      <c r="Y7" s="132">
        <v>0.1</v>
      </c>
      <c r="Z7" s="133">
        <f t="shared" ref="Z7:Z43" si="3">T7-P7</f>
        <v>0.69688013830805262</v>
      </c>
      <c r="AB7" s="133">
        <f t="shared" ref="AB7:AB43" si="4">MAX(P7:T7)-MIN(P7:T7)</f>
        <v>0.69688013830805262</v>
      </c>
    </row>
    <row r="8" spans="1:28" x14ac:dyDescent="0.3">
      <c r="O8" s="134" t="s">
        <v>42</v>
      </c>
      <c r="P8" s="135">
        <v>0</v>
      </c>
      <c r="Q8" s="135">
        <v>0.25</v>
      </c>
      <c r="R8" s="135">
        <v>0.31818181818181818</v>
      </c>
      <c r="S8" s="135">
        <v>0.36842105263157893</v>
      </c>
      <c r="T8" s="136">
        <v>0.6</v>
      </c>
      <c r="U8" s="131">
        <f t="shared" si="0"/>
        <v>0</v>
      </c>
      <c r="V8" s="131">
        <f t="shared" si="1"/>
        <v>0.6</v>
      </c>
      <c r="W8" s="131">
        <f t="shared" si="2"/>
        <v>0.6</v>
      </c>
      <c r="X8" s="137">
        <v>0.32786885245901637</v>
      </c>
      <c r="Y8" s="132">
        <v>0.1</v>
      </c>
      <c r="Z8" s="133">
        <f t="shared" si="3"/>
        <v>0.6</v>
      </c>
      <c r="AB8" s="133">
        <f t="shared" si="4"/>
        <v>0.6</v>
      </c>
    </row>
    <row r="9" spans="1:28" x14ac:dyDescent="0.3">
      <c r="O9" s="134" t="s">
        <v>49</v>
      </c>
      <c r="P9" s="135">
        <v>0.18670831164324136</v>
      </c>
      <c r="Q9" s="135">
        <v>0.29748788012340238</v>
      </c>
      <c r="R9" s="135">
        <v>0.41190476190476188</v>
      </c>
      <c r="S9" s="135">
        <v>0.54730121880441096</v>
      </c>
      <c r="T9" s="136">
        <v>0.7321428571428571</v>
      </c>
      <c r="U9" s="131">
        <f t="shared" si="0"/>
        <v>0.18670831164324136</v>
      </c>
      <c r="V9" s="131">
        <f t="shared" si="1"/>
        <v>0.54543454549961568</v>
      </c>
      <c r="W9" s="131">
        <f t="shared" si="2"/>
        <v>0.7321428571428571</v>
      </c>
      <c r="X9" s="137">
        <v>0.32589854703033394</v>
      </c>
      <c r="Y9" s="132">
        <v>0.1</v>
      </c>
      <c r="Z9" s="133">
        <f t="shared" si="3"/>
        <v>0.54543454549961568</v>
      </c>
      <c r="AB9" s="133">
        <f t="shared" si="4"/>
        <v>0.54543454549961568</v>
      </c>
    </row>
    <row r="10" spans="1:28" x14ac:dyDescent="0.3">
      <c r="O10" s="134" t="s">
        <v>45</v>
      </c>
      <c r="P10" s="135">
        <v>9.2165898617511524E-2</v>
      </c>
      <c r="Q10" s="135">
        <v>0.22513089005235601</v>
      </c>
      <c r="R10" s="135">
        <v>0.37795275590551181</v>
      </c>
      <c r="S10" s="135">
        <v>0.60344827586206895</v>
      </c>
      <c r="T10" s="136">
        <v>0.55555555555555558</v>
      </c>
      <c r="U10" s="131">
        <f t="shared" si="0"/>
        <v>9.2165898617511524E-2</v>
      </c>
      <c r="V10" s="131">
        <f t="shared" si="1"/>
        <v>0.51128237724455738</v>
      </c>
      <c r="W10" s="131">
        <f t="shared" si="2"/>
        <v>0.60344827586206895</v>
      </c>
      <c r="X10" s="137">
        <v>0.25083056478405313</v>
      </c>
      <c r="Y10" s="132">
        <v>0.1</v>
      </c>
      <c r="Z10" s="133">
        <f t="shared" si="3"/>
        <v>0.46338965693804407</v>
      </c>
      <c r="AB10" s="133">
        <f t="shared" si="4"/>
        <v>0.51128237724455738</v>
      </c>
    </row>
    <row r="11" spans="1:28" x14ac:dyDescent="0.3">
      <c r="O11" s="134" t="s">
        <v>35</v>
      </c>
      <c r="P11" s="135">
        <v>7.5268817204301078E-2</v>
      </c>
      <c r="Q11" s="135">
        <v>0.19205298013245034</v>
      </c>
      <c r="R11" s="135">
        <v>0.29411764705882354</v>
      </c>
      <c r="S11" s="135">
        <v>0.42253521126760563</v>
      </c>
      <c r="T11" s="136">
        <v>0.58064516129032262</v>
      </c>
      <c r="U11" s="131">
        <f t="shared" si="0"/>
        <v>7.5268817204301078E-2</v>
      </c>
      <c r="V11" s="131">
        <f t="shared" si="1"/>
        <v>0.5053763440860215</v>
      </c>
      <c r="W11" s="131">
        <f t="shared" si="2"/>
        <v>0.58064516129032262</v>
      </c>
      <c r="X11" s="137">
        <v>0.25612472160356348</v>
      </c>
      <c r="Y11" s="132">
        <v>0.1</v>
      </c>
      <c r="Z11" s="133">
        <f t="shared" si="3"/>
        <v>0.5053763440860215</v>
      </c>
      <c r="AB11" s="133">
        <f t="shared" si="4"/>
        <v>0.5053763440860215</v>
      </c>
    </row>
    <row r="12" spans="1:28" x14ac:dyDescent="0.3">
      <c r="O12" s="134" t="s">
        <v>36</v>
      </c>
      <c r="P12" s="135">
        <v>4.6035805626598467E-2</v>
      </c>
      <c r="Q12" s="135">
        <v>7.5342465753424653E-2</v>
      </c>
      <c r="R12" s="135">
        <v>9.0163934426229511E-2</v>
      </c>
      <c r="S12" s="135">
        <v>0.2608695652173913</v>
      </c>
      <c r="T12" s="136">
        <v>0.5</v>
      </c>
      <c r="U12" s="131">
        <f t="shared" si="0"/>
        <v>4.6035805626598467E-2</v>
      </c>
      <c r="V12" s="131">
        <f t="shared" si="1"/>
        <v>0.45396419437340152</v>
      </c>
      <c r="W12" s="131">
        <f t="shared" si="2"/>
        <v>0.5</v>
      </c>
      <c r="X12" s="137">
        <v>8.1891580161476352E-2</v>
      </c>
      <c r="Y12" s="132">
        <v>0.1</v>
      </c>
      <c r="Z12" s="133">
        <f t="shared" si="3"/>
        <v>0.45396419437340152</v>
      </c>
      <c r="AB12" s="133">
        <f t="shared" si="4"/>
        <v>0.45396419437340152</v>
      </c>
    </row>
    <row r="13" spans="1:28" x14ac:dyDescent="0.3">
      <c r="O13" s="134" t="s">
        <v>25</v>
      </c>
      <c r="P13" s="135">
        <v>0</v>
      </c>
      <c r="Q13" s="135">
        <v>0.22222222222222221</v>
      </c>
      <c r="R13" s="135">
        <v>0.41666666666666669</v>
      </c>
      <c r="S13" s="135">
        <v>0.36538461538461536</v>
      </c>
      <c r="T13" s="136">
        <v>0.4375</v>
      </c>
      <c r="U13" s="131">
        <f t="shared" si="0"/>
        <v>0</v>
      </c>
      <c r="V13" s="131">
        <f t="shared" si="1"/>
        <v>0.4375</v>
      </c>
      <c r="W13" s="131">
        <f t="shared" si="2"/>
        <v>0.4375</v>
      </c>
      <c r="X13" s="137">
        <v>0.39303482587064675</v>
      </c>
      <c r="Y13" s="132">
        <v>0.1</v>
      </c>
      <c r="Z13" s="133">
        <f t="shared" si="3"/>
        <v>0.4375</v>
      </c>
      <c r="AB13" s="133">
        <f t="shared" si="4"/>
        <v>0.4375</v>
      </c>
    </row>
    <row r="14" spans="1:28" x14ac:dyDescent="0.3">
      <c r="O14" s="134" t="s">
        <v>68</v>
      </c>
      <c r="P14" s="135">
        <v>0</v>
      </c>
      <c r="Q14" s="135">
        <v>0.16666666666666666</v>
      </c>
      <c r="R14" s="135">
        <v>0.2</v>
      </c>
      <c r="S14" s="135">
        <v>0.38461538461538464</v>
      </c>
      <c r="T14" s="136">
        <v>0.42857142857142855</v>
      </c>
      <c r="U14" s="131">
        <f t="shared" si="0"/>
        <v>0</v>
      </c>
      <c r="V14" s="131">
        <f t="shared" si="1"/>
        <v>0.42857142857142855</v>
      </c>
      <c r="W14" s="131">
        <f t="shared" si="2"/>
        <v>0.42857142857142855</v>
      </c>
      <c r="X14" s="137">
        <v>0.3</v>
      </c>
      <c r="Y14" s="132">
        <v>0.1</v>
      </c>
      <c r="Z14" s="133">
        <f t="shared" si="3"/>
        <v>0.42857142857142855</v>
      </c>
      <c r="AB14" s="133">
        <f t="shared" si="4"/>
        <v>0.42857142857142855</v>
      </c>
    </row>
    <row r="15" spans="1:28" x14ac:dyDescent="0.3">
      <c r="O15" s="134" t="s">
        <v>39</v>
      </c>
      <c r="P15" s="135">
        <v>9.2859785423603403E-2</v>
      </c>
      <c r="Q15" s="135">
        <v>0.2028409090909091</v>
      </c>
      <c r="R15" s="135">
        <v>0.26827371695178848</v>
      </c>
      <c r="S15" s="135">
        <v>0.36092715231788081</v>
      </c>
      <c r="T15" s="136">
        <v>0.52131782945736438</v>
      </c>
      <c r="U15" s="131">
        <f t="shared" si="0"/>
        <v>9.2859785423603403E-2</v>
      </c>
      <c r="V15" s="131">
        <f t="shared" si="1"/>
        <v>0.42845804403376098</v>
      </c>
      <c r="W15" s="131">
        <f t="shared" si="2"/>
        <v>0.52131782945736438</v>
      </c>
      <c r="X15" s="137">
        <v>0.21589958158995817</v>
      </c>
      <c r="Y15" s="132">
        <v>0.1</v>
      </c>
      <c r="Z15" s="133">
        <f t="shared" si="3"/>
        <v>0.42845804403376098</v>
      </c>
      <c r="AB15" s="133">
        <f t="shared" si="4"/>
        <v>0.42845804403376098</v>
      </c>
    </row>
    <row r="16" spans="1:28" x14ac:dyDescent="0.3">
      <c r="O16" s="134" t="s">
        <v>20</v>
      </c>
      <c r="P16" s="135">
        <v>0.18469656992084432</v>
      </c>
      <c r="Q16" s="135">
        <v>0.31528444139821798</v>
      </c>
      <c r="R16" s="135">
        <v>0.4265070189925681</v>
      </c>
      <c r="S16" s="135">
        <v>0.44938271604938274</v>
      </c>
      <c r="T16" s="136">
        <v>0.61175337186897882</v>
      </c>
      <c r="U16" s="131">
        <f t="shared" si="0"/>
        <v>0.18469656992084432</v>
      </c>
      <c r="V16" s="131">
        <f t="shared" si="1"/>
        <v>0.4270568019481345</v>
      </c>
      <c r="W16" s="131">
        <f t="shared" si="2"/>
        <v>0.61175337186897882</v>
      </c>
      <c r="X16" s="137">
        <v>0.42441622285948383</v>
      </c>
      <c r="Y16" s="132">
        <v>0.1</v>
      </c>
      <c r="Z16" s="133">
        <f t="shared" si="3"/>
        <v>0.4270568019481345</v>
      </c>
      <c r="AB16" s="133">
        <f t="shared" si="4"/>
        <v>0.4270568019481345</v>
      </c>
    </row>
    <row r="17" spans="1:28" x14ac:dyDescent="0.3">
      <c r="O17" s="134" t="s">
        <v>57</v>
      </c>
      <c r="P17" s="135">
        <v>0</v>
      </c>
      <c r="Q17" s="135">
        <v>0</v>
      </c>
      <c r="R17" s="135">
        <v>0</v>
      </c>
      <c r="S17" s="135">
        <v>0.4</v>
      </c>
      <c r="T17" s="136">
        <v>0.25</v>
      </c>
      <c r="U17" s="131">
        <f t="shared" si="0"/>
        <v>0</v>
      </c>
      <c r="V17" s="131">
        <f t="shared" si="1"/>
        <v>0.4</v>
      </c>
      <c r="W17" s="131">
        <f t="shared" si="2"/>
        <v>0.4</v>
      </c>
      <c r="X17" s="137">
        <v>0.3</v>
      </c>
      <c r="Y17" s="132">
        <v>0.1</v>
      </c>
      <c r="Z17" s="133">
        <f t="shared" si="3"/>
        <v>0.25</v>
      </c>
      <c r="AB17" s="133">
        <f t="shared" si="4"/>
        <v>0.4</v>
      </c>
    </row>
    <row r="18" spans="1:28" x14ac:dyDescent="0.3">
      <c r="O18" s="134" t="s">
        <v>24</v>
      </c>
      <c r="P18" s="135">
        <v>5.6662515566625153E-2</v>
      </c>
      <c r="Q18" s="135">
        <v>9.9049128367670367E-2</v>
      </c>
      <c r="R18" s="135">
        <v>0.15740740740740741</v>
      </c>
      <c r="S18" s="135">
        <v>0.24694708276797828</v>
      </c>
      <c r="T18" s="136">
        <v>0.4408817635270541</v>
      </c>
      <c r="U18" s="131">
        <f t="shared" si="0"/>
        <v>5.6662515566625153E-2</v>
      </c>
      <c r="V18" s="131">
        <f t="shared" si="1"/>
        <v>0.38421924796042894</v>
      </c>
      <c r="W18" s="131">
        <f t="shared" si="2"/>
        <v>0.4408817635270541</v>
      </c>
      <c r="X18" s="137">
        <v>0.15205830214693716</v>
      </c>
      <c r="Y18" s="132">
        <v>0.1</v>
      </c>
      <c r="Z18" s="133">
        <f t="shared" si="3"/>
        <v>0.38421924796042894</v>
      </c>
      <c r="AB18" s="133">
        <f t="shared" si="4"/>
        <v>0.38421924796042894</v>
      </c>
    </row>
    <row r="19" spans="1:28" x14ac:dyDescent="0.3">
      <c r="O19" s="134" t="s">
        <v>44</v>
      </c>
      <c r="P19" s="135">
        <v>0.36</v>
      </c>
      <c r="Q19" s="135">
        <v>0.46928746928746928</v>
      </c>
      <c r="R19" s="135">
        <v>0.57689724647414375</v>
      </c>
      <c r="S19" s="135">
        <v>0.65299260255548086</v>
      </c>
      <c r="T19" s="136">
        <v>0.73584905660377353</v>
      </c>
      <c r="U19" s="131">
        <f t="shared" si="0"/>
        <v>0.36</v>
      </c>
      <c r="V19" s="131">
        <f t="shared" si="1"/>
        <v>0.37584905660377355</v>
      </c>
      <c r="W19" s="131">
        <f t="shared" si="2"/>
        <v>0.73584905660377353</v>
      </c>
      <c r="X19" s="137">
        <v>0.60698264092061638</v>
      </c>
      <c r="Y19" s="132">
        <v>0.1</v>
      </c>
      <c r="Z19" s="133">
        <f t="shared" si="3"/>
        <v>0.37584905660377355</v>
      </c>
      <c r="AB19" s="133">
        <f t="shared" si="4"/>
        <v>0.37584905660377355</v>
      </c>
    </row>
    <row r="20" spans="1:28" x14ac:dyDescent="0.3">
      <c r="O20" s="134" t="s">
        <v>40</v>
      </c>
      <c r="P20" s="135">
        <v>9.2307692307692313E-2</v>
      </c>
      <c r="Q20" s="135">
        <v>0.1953125</v>
      </c>
      <c r="R20" s="135">
        <v>0.27091633466135456</v>
      </c>
      <c r="S20" s="135">
        <v>0.32992849846782429</v>
      </c>
      <c r="T20" s="136">
        <v>0.46452181577787571</v>
      </c>
      <c r="U20" s="131">
        <f t="shared" si="0"/>
        <v>9.2307692307692313E-2</v>
      </c>
      <c r="V20" s="131">
        <f t="shared" si="1"/>
        <v>0.3722141234701834</v>
      </c>
      <c r="W20" s="131">
        <f t="shared" si="2"/>
        <v>0.46452181577787571</v>
      </c>
      <c r="X20" s="137">
        <v>0.38531434184675833</v>
      </c>
      <c r="Y20" s="132">
        <v>0.1</v>
      </c>
      <c r="Z20" s="133">
        <f t="shared" si="3"/>
        <v>0.3722141234701834</v>
      </c>
      <c r="AB20" s="133">
        <f t="shared" si="4"/>
        <v>0.3722141234701834</v>
      </c>
    </row>
    <row r="21" spans="1:28" x14ac:dyDescent="0.3">
      <c r="O21" s="134" t="s">
        <v>71</v>
      </c>
      <c r="P21" s="135">
        <v>8.3333333333333329E-2</v>
      </c>
      <c r="Q21" s="135">
        <v>9.0909090909090912E-2</v>
      </c>
      <c r="R21" s="135">
        <v>0.21739130434782608</v>
      </c>
      <c r="S21" s="135">
        <v>0.38095238095238093</v>
      </c>
      <c r="T21" s="136">
        <v>0.45454545454545453</v>
      </c>
      <c r="U21" s="131">
        <f t="shared" si="0"/>
        <v>8.3333333333333329E-2</v>
      </c>
      <c r="V21" s="131">
        <f t="shared" si="1"/>
        <v>0.37121212121212122</v>
      </c>
      <c r="W21" s="131">
        <f t="shared" si="2"/>
        <v>0.45454545454545453</v>
      </c>
      <c r="X21" s="137">
        <v>0.22727272727272727</v>
      </c>
      <c r="Y21" s="132">
        <v>0.1</v>
      </c>
      <c r="Z21" s="133">
        <f t="shared" si="3"/>
        <v>0.37121212121212122</v>
      </c>
      <c r="AB21" s="133">
        <f t="shared" si="4"/>
        <v>0.37121212121212122</v>
      </c>
    </row>
    <row r="22" spans="1:28" x14ac:dyDescent="0.3">
      <c r="O22" s="134" t="s">
        <v>52</v>
      </c>
      <c r="P22" s="135">
        <v>0.25</v>
      </c>
      <c r="Q22" s="135">
        <v>0</v>
      </c>
      <c r="R22" s="135">
        <v>0.16666666666666666</v>
      </c>
      <c r="S22" s="135">
        <v>0.21739130434782608</v>
      </c>
      <c r="T22" s="136">
        <v>0.3577981651376147</v>
      </c>
      <c r="U22" s="131">
        <f t="shared" si="0"/>
        <v>0</v>
      </c>
      <c r="V22" s="131">
        <f t="shared" si="1"/>
        <v>0.3577981651376147</v>
      </c>
      <c r="W22" s="131">
        <f t="shared" si="2"/>
        <v>0.3577981651376147</v>
      </c>
      <c r="X22" s="137">
        <v>0.3125</v>
      </c>
      <c r="Y22" s="132">
        <v>0.1</v>
      </c>
      <c r="Z22" s="133">
        <f t="shared" si="3"/>
        <v>0.1077981651376147</v>
      </c>
      <c r="AB22" s="133">
        <f t="shared" si="4"/>
        <v>0.3577981651376147</v>
      </c>
    </row>
    <row r="23" spans="1:28" x14ac:dyDescent="0.3">
      <c r="O23" s="134" t="s">
        <v>26</v>
      </c>
      <c r="P23" s="135">
        <v>6.2116040955631398E-2</v>
      </c>
      <c r="Q23" s="135">
        <v>0.1248642779587405</v>
      </c>
      <c r="R23" s="135">
        <v>0.16492277030393623</v>
      </c>
      <c r="S23" s="135">
        <v>0.24456280514869064</v>
      </c>
      <c r="T23" s="136">
        <v>0.38958045182111573</v>
      </c>
      <c r="U23" s="131">
        <f t="shared" si="0"/>
        <v>6.2116040955631398E-2</v>
      </c>
      <c r="V23" s="131">
        <f t="shared" si="1"/>
        <v>0.32746441086548433</v>
      </c>
      <c r="W23" s="131">
        <f t="shared" si="2"/>
        <v>0.38958045182111573</v>
      </c>
      <c r="X23" s="137">
        <v>0.21033172435041594</v>
      </c>
      <c r="Y23" s="132">
        <v>0.1</v>
      </c>
      <c r="Z23" s="133">
        <f t="shared" si="3"/>
        <v>0.32746441086548433</v>
      </c>
      <c r="AB23" s="133">
        <f t="shared" si="4"/>
        <v>0.32746441086548433</v>
      </c>
    </row>
    <row r="24" spans="1:28" x14ac:dyDescent="0.3">
      <c r="O24" s="134" t="s">
        <v>30</v>
      </c>
      <c r="P24" s="135">
        <v>6.1742317451367351E-2</v>
      </c>
      <c r="Q24" s="135">
        <v>0.12979539641943735</v>
      </c>
      <c r="R24" s="135">
        <v>0.19716775599128541</v>
      </c>
      <c r="S24" s="135">
        <v>0.27377049180327867</v>
      </c>
      <c r="T24" s="136">
        <v>0.379746835443038</v>
      </c>
      <c r="U24" s="131">
        <f t="shared" si="0"/>
        <v>6.1742317451367351E-2</v>
      </c>
      <c r="V24" s="131">
        <f t="shared" si="1"/>
        <v>0.31800451799167062</v>
      </c>
      <c r="W24" s="131">
        <f t="shared" si="2"/>
        <v>0.379746835443038</v>
      </c>
      <c r="X24" s="137">
        <v>0.12784009203336211</v>
      </c>
      <c r="Y24" s="132">
        <v>0.1</v>
      </c>
      <c r="Z24" s="133">
        <f t="shared" si="3"/>
        <v>0.31800451799167062</v>
      </c>
      <c r="AB24" s="133">
        <f t="shared" si="4"/>
        <v>0.31800451799167062</v>
      </c>
    </row>
    <row r="25" spans="1:28" x14ac:dyDescent="0.3">
      <c r="O25" s="134" t="s">
        <v>29</v>
      </c>
      <c r="P25" s="135">
        <v>0.2097560975609756</v>
      </c>
      <c r="Q25" s="135">
        <v>0.30272108843537415</v>
      </c>
      <c r="R25" s="135">
        <v>0.43161094224924013</v>
      </c>
      <c r="S25" s="135">
        <v>0.48564593301435405</v>
      </c>
      <c r="T25" s="136">
        <v>0.52538071065989844</v>
      </c>
      <c r="U25" s="131">
        <f t="shared" si="0"/>
        <v>0.2097560975609756</v>
      </c>
      <c r="V25" s="131">
        <f t="shared" si="1"/>
        <v>0.31562461309892287</v>
      </c>
      <c r="W25" s="131">
        <f t="shared" si="2"/>
        <v>0.52538071065989844</v>
      </c>
      <c r="X25" s="137">
        <v>0.41697191697191699</v>
      </c>
      <c r="Y25" s="132">
        <v>0.1</v>
      </c>
      <c r="Z25" s="133">
        <f t="shared" si="3"/>
        <v>0.31562461309892287</v>
      </c>
      <c r="AB25" s="133">
        <f t="shared" si="4"/>
        <v>0.31562461309892287</v>
      </c>
    </row>
    <row r="26" spans="1:28" x14ac:dyDescent="0.3">
      <c r="O26" s="134" t="s">
        <v>34</v>
      </c>
      <c r="P26" s="135">
        <v>7.2629051620648255E-2</v>
      </c>
      <c r="Q26" s="135">
        <v>0.16771554436752675</v>
      </c>
      <c r="R26" s="135">
        <v>0.23323276862381062</v>
      </c>
      <c r="S26" s="135">
        <v>0.27110855829982766</v>
      </c>
      <c r="T26" s="136">
        <v>0.38818076477404401</v>
      </c>
      <c r="U26" s="131">
        <f t="shared" si="0"/>
        <v>7.2629051620648255E-2</v>
      </c>
      <c r="V26" s="131">
        <f t="shared" si="1"/>
        <v>0.31555171315339575</v>
      </c>
      <c r="W26" s="131">
        <f t="shared" si="2"/>
        <v>0.38818076477404401</v>
      </c>
      <c r="X26" s="137">
        <v>0.25409309791332263</v>
      </c>
      <c r="Y26" s="132">
        <v>0.1</v>
      </c>
      <c r="Z26" s="133">
        <f t="shared" si="3"/>
        <v>0.31555171315339575</v>
      </c>
      <c r="AB26" s="133">
        <f t="shared" si="4"/>
        <v>0.31555171315339575</v>
      </c>
    </row>
    <row r="27" spans="1:28" x14ac:dyDescent="0.3">
      <c r="O27" s="134" t="s">
        <v>28</v>
      </c>
      <c r="P27" s="135">
        <v>2.5000000000000001E-2</v>
      </c>
      <c r="Q27" s="135">
        <v>0.1111111111111111</v>
      </c>
      <c r="R27" s="135">
        <v>0.16888888888888889</v>
      </c>
      <c r="S27" s="135">
        <v>0.19230769230769232</v>
      </c>
      <c r="T27" s="136">
        <v>0.33579335793357934</v>
      </c>
      <c r="U27" s="131">
        <f t="shared" si="0"/>
        <v>2.5000000000000001E-2</v>
      </c>
      <c r="V27" s="131">
        <f t="shared" si="1"/>
        <v>0.31079335793357932</v>
      </c>
      <c r="W27" s="131">
        <f t="shared" si="2"/>
        <v>0.33579335793357934</v>
      </c>
      <c r="X27" s="137">
        <v>0.20981210855949894</v>
      </c>
      <c r="Y27" s="132">
        <v>0.1</v>
      </c>
      <c r="Z27" s="133">
        <f t="shared" si="3"/>
        <v>0.31079335793357932</v>
      </c>
      <c r="AB27" s="133">
        <f t="shared" si="4"/>
        <v>0.31079335793357932</v>
      </c>
    </row>
    <row r="28" spans="1:28" x14ac:dyDescent="0.3">
      <c r="O28" s="134" t="s">
        <v>54</v>
      </c>
      <c r="P28" s="135">
        <v>0</v>
      </c>
      <c r="Q28" s="135">
        <v>8.2089552238805971E-2</v>
      </c>
      <c r="R28" s="135">
        <v>0.14948453608247422</v>
      </c>
      <c r="S28" s="135">
        <v>0.1477900552486188</v>
      </c>
      <c r="T28" s="136">
        <v>0.30732860520094563</v>
      </c>
      <c r="U28" s="131">
        <f t="shared" si="0"/>
        <v>0</v>
      </c>
      <c r="V28" s="131">
        <f t="shared" si="1"/>
        <v>0.30732860520094563</v>
      </c>
      <c r="W28" s="131">
        <f t="shared" si="2"/>
        <v>0.30732860520094563</v>
      </c>
      <c r="X28" s="137">
        <v>0.23609226594301222</v>
      </c>
      <c r="Y28" s="132">
        <v>0.1</v>
      </c>
      <c r="Z28" s="133">
        <f t="shared" si="3"/>
        <v>0.30732860520094563</v>
      </c>
      <c r="AB28" s="133">
        <f t="shared" si="4"/>
        <v>0.30732860520094563</v>
      </c>
    </row>
    <row r="29" spans="1:28" x14ac:dyDescent="0.3">
      <c r="O29" s="134" t="s">
        <v>31</v>
      </c>
      <c r="P29" s="135">
        <v>0.13417721518987341</v>
      </c>
      <c r="Q29" s="135">
        <v>0.20962888665997995</v>
      </c>
      <c r="R29" s="135">
        <v>0.32668660684612827</v>
      </c>
      <c r="S29" s="135">
        <v>0.35982500911410864</v>
      </c>
      <c r="T29" s="136">
        <v>0.43738433066008636</v>
      </c>
      <c r="U29" s="131">
        <f t="shared" si="0"/>
        <v>0.13417721518987341</v>
      </c>
      <c r="V29" s="131">
        <f t="shared" si="1"/>
        <v>0.30320711547021295</v>
      </c>
      <c r="W29" s="131">
        <f t="shared" si="2"/>
        <v>0.43738433066008636</v>
      </c>
      <c r="X29" s="137">
        <v>0.31534902038003348</v>
      </c>
      <c r="Y29" s="132">
        <v>0.1</v>
      </c>
      <c r="Z29" s="133">
        <f t="shared" si="3"/>
        <v>0.30320711547021295</v>
      </c>
      <c r="AB29" s="133">
        <f t="shared" si="4"/>
        <v>0.30320711547021295</v>
      </c>
    </row>
    <row r="30" spans="1:28" x14ac:dyDescent="0.3">
      <c r="O30" s="134" t="s">
        <v>23</v>
      </c>
      <c r="P30" s="135">
        <v>5.0679933665008295E-2</v>
      </c>
      <c r="Q30" s="135">
        <v>9.0525793650793648E-2</v>
      </c>
      <c r="R30" s="135">
        <v>0.14693472325639118</v>
      </c>
      <c r="S30" s="135">
        <v>0.22967309304274938</v>
      </c>
      <c r="T30" s="136">
        <v>0.34384858044164041</v>
      </c>
      <c r="U30" s="131">
        <f t="shared" si="0"/>
        <v>5.0679933665008295E-2</v>
      </c>
      <c r="V30" s="131">
        <f t="shared" si="1"/>
        <v>0.29316864677663212</v>
      </c>
      <c r="W30" s="131">
        <f t="shared" si="2"/>
        <v>0.34384858044164041</v>
      </c>
      <c r="X30" s="137">
        <v>9.7092470580522505E-2</v>
      </c>
      <c r="Y30" s="132">
        <v>0.1</v>
      </c>
      <c r="Z30" s="133">
        <f t="shared" si="3"/>
        <v>0.29316864677663212</v>
      </c>
      <c r="AB30" s="133">
        <f t="shared" si="4"/>
        <v>0.29316864677663212</v>
      </c>
    </row>
    <row r="31" spans="1:28" x14ac:dyDescent="0.3">
      <c r="O31" s="134" t="s">
        <v>33</v>
      </c>
      <c r="P31" s="135">
        <v>4.1098719537381249E-2</v>
      </c>
      <c r="Q31" s="135">
        <v>8.4376002566570421E-2</v>
      </c>
      <c r="R31" s="135">
        <v>0.13361884368308352</v>
      </c>
      <c r="S31" s="135">
        <v>0.20041429311237702</v>
      </c>
      <c r="T31" s="136">
        <v>0.31322364411943937</v>
      </c>
      <c r="U31" s="131">
        <f t="shared" si="0"/>
        <v>4.1098719537381249E-2</v>
      </c>
      <c r="V31" s="131">
        <f t="shared" si="1"/>
        <v>0.27212492458205811</v>
      </c>
      <c r="W31" s="131">
        <f t="shared" si="2"/>
        <v>0.31322364411943937</v>
      </c>
      <c r="X31" s="137">
        <v>0.12086247926732531</v>
      </c>
      <c r="Y31" s="132">
        <v>0.1</v>
      </c>
      <c r="Z31" s="133">
        <f t="shared" si="3"/>
        <v>0.27212492458205811</v>
      </c>
      <c r="AB31" s="133">
        <f t="shared" si="4"/>
        <v>0.27212492458205811</v>
      </c>
    </row>
    <row r="32" spans="1:28" ht="57.6" x14ac:dyDescent="0.3">
      <c r="A32" s="145" t="s">
        <v>124</v>
      </c>
      <c r="B32" s="145"/>
      <c r="C32" s="145"/>
      <c r="D32" s="145"/>
      <c r="E32" s="145"/>
      <c r="F32" s="145"/>
      <c r="G32" s="145"/>
      <c r="H32" s="145"/>
      <c r="I32" s="145"/>
      <c r="J32" s="145"/>
      <c r="K32" s="145"/>
      <c r="L32" s="145"/>
      <c r="O32" s="134" t="s">
        <v>46</v>
      </c>
      <c r="P32" s="135">
        <v>5.0424322320177968E-2</v>
      </c>
      <c r="Q32" s="135">
        <v>9.5757681564245814E-2</v>
      </c>
      <c r="R32" s="135">
        <v>0.12058034625701049</v>
      </c>
      <c r="S32" s="135">
        <v>0.20424440962825807</v>
      </c>
      <c r="T32" s="136">
        <v>0.31438076515953423</v>
      </c>
      <c r="U32" s="131">
        <f t="shared" si="0"/>
        <v>5.0424322320177968E-2</v>
      </c>
      <c r="V32" s="131">
        <f t="shared" si="1"/>
        <v>0.26395644283935626</v>
      </c>
      <c r="W32" s="131">
        <f t="shared" si="2"/>
        <v>0.31438076515953423</v>
      </c>
      <c r="X32" s="137">
        <v>0.13671883598582404</v>
      </c>
      <c r="Y32" s="132">
        <v>0.1</v>
      </c>
      <c r="Z32" s="133">
        <f t="shared" si="3"/>
        <v>0.26395644283935626</v>
      </c>
      <c r="AB32" s="133">
        <f t="shared" si="4"/>
        <v>0.26395644283935626</v>
      </c>
    </row>
    <row r="33" spans="1:28" x14ac:dyDescent="0.3">
      <c r="A33" s="145"/>
      <c r="B33" s="145"/>
      <c r="C33" s="145"/>
      <c r="D33" s="145"/>
      <c r="E33" s="145"/>
      <c r="F33" s="145"/>
      <c r="G33" s="145"/>
      <c r="H33" s="145"/>
      <c r="I33" s="145"/>
      <c r="J33" s="145"/>
      <c r="K33" s="145"/>
      <c r="L33" s="145"/>
      <c r="O33" s="134" t="s">
        <v>48</v>
      </c>
      <c r="P33" s="135">
        <v>6.1403508771929821E-2</v>
      </c>
      <c r="Q33" s="135">
        <v>0.11214953271028037</v>
      </c>
      <c r="R33" s="135">
        <v>0.13012048192771083</v>
      </c>
      <c r="S33" s="135">
        <v>0.23023255813953489</v>
      </c>
      <c r="T33" s="136">
        <v>0.32299270072992703</v>
      </c>
      <c r="U33" s="131">
        <f t="shared" si="0"/>
        <v>6.1403508771929821E-2</v>
      </c>
      <c r="V33" s="131">
        <f t="shared" si="1"/>
        <v>0.26158919195799724</v>
      </c>
      <c r="W33" s="131">
        <f t="shared" si="2"/>
        <v>0.32299270072992703</v>
      </c>
      <c r="X33" s="137">
        <v>0.20415982484948003</v>
      </c>
      <c r="Y33" s="132">
        <v>0.1</v>
      </c>
      <c r="Z33" s="133">
        <f t="shared" si="3"/>
        <v>0.26158919195799724</v>
      </c>
      <c r="AB33" s="133">
        <f t="shared" si="4"/>
        <v>0.26158919195799724</v>
      </c>
    </row>
    <row r="34" spans="1:28" x14ac:dyDescent="0.3">
      <c r="A34" s="145"/>
      <c r="B34" s="145"/>
      <c r="C34" s="145"/>
      <c r="D34" s="145"/>
      <c r="E34" s="145"/>
      <c r="F34" s="145"/>
      <c r="G34" s="145"/>
      <c r="H34" s="145"/>
      <c r="I34" s="145"/>
      <c r="J34" s="145"/>
      <c r="K34" s="145"/>
      <c r="L34" s="145"/>
      <c r="O34" s="134" t="s">
        <v>27</v>
      </c>
      <c r="P34" s="135">
        <v>3.3898305084745763E-2</v>
      </c>
      <c r="Q34" s="135">
        <v>8.0952380952380956E-2</v>
      </c>
      <c r="R34" s="135">
        <v>0.13197278911564625</v>
      </c>
      <c r="S34" s="135">
        <v>0.16914191419141913</v>
      </c>
      <c r="T34" s="136">
        <v>0.26867219917012447</v>
      </c>
      <c r="U34" s="131">
        <f t="shared" si="0"/>
        <v>3.3898305084745763E-2</v>
      </c>
      <c r="V34" s="131">
        <f t="shared" si="1"/>
        <v>0.23477389408537871</v>
      </c>
      <c r="W34" s="131">
        <f t="shared" si="2"/>
        <v>0.26867219917012447</v>
      </c>
      <c r="X34" s="137">
        <v>0.19446962828649139</v>
      </c>
      <c r="Y34" s="132">
        <v>0.1</v>
      </c>
      <c r="Z34" s="133">
        <f t="shared" si="3"/>
        <v>0.23477389408537871</v>
      </c>
      <c r="AB34" s="133">
        <f t="shared" si="4"/>
        <v>0.23477389408537871</v>
      </c>
    </row>
    <row r="35" spans="1:28" x14ac:dyDescent="0.3">
      <c r="A35" s="145"/>
      <c r="B35" s="145"/>
      <c r="C35" s="145"/>
      <c r="D35" s="145"/>
      <c r="E35" s="145"/>
      <c r="F35" s="145"/>
      <c r="G35" s="145"/>
      <c r="H35" s="145"/>
      <c r="I35" s="145"/>
      <c r="J35" s="145"/>
      <c r="K35" s="145"/>
      <c r="L35" s="145"/>
      <c r="O35" s="134" t="s">
        <v>38</v>
      </c>
      <c r="P35" s="135">
        <v>2.4096385542168676E-2</v>
      </c>
      <c r="Q35" s="135">
        <v>3.5087719298245612E-2</v>
      </c>
      <c r="R35" s="135">
        <v>8.3333333333333329E-2</v>
      </c>
      <c r="S35" s="135">
        <v>0.08</v>
      </c>
      <c r="T35" s="136">
        <v>0.25</v>
      </c>
      <c r="U35" s="131">
        <f t="shared" si="0"/>
        <v>2.4096385542168676E-2</v>
      </c>
      <c r="V35" s="131">
        <f t="shared" si="1"/>
        <v>0.22590361445783133</v>
      </c>
      <c r="W35" s="131">
        <f t="shared" si="2"/>
        <v>0.25</v>
      </c>
      <c r="X35" s="137">
        <v>5.1643192488262914E-2</v>
      </c>
      <c r="Y35" s="132">
        <v>0.1</v>
      </c>
      <c r="Z35" s="133">
        <f t="shared" si="3"/>
        <v>0.22590361445783133</v>
      </c>
      <c r="AB35" s="133">
        <f t="shared" si="4"/>
        <v>0.22590361445783133</v>
      </c>
    </row>
    <row r="36" spans="1:28" x14ac:dyDescent="0.3">
      <c r="O36" s="134" t="s">
        <v>37</v>
      </c>
      <c r="P36" s="135">
        <v>0</v>
      </c>
      <c r="Q36" s="135">
        <v>3.5714285714285712E-2</v>
      </c>
      <c r="R36" s="135">
        <v>9.0909090909090912E-2</v>
      </c>
      <c r="S36" s="135">
        <v>0.13725490196078433</v>
      </c>
      <c r="T36" s="136">
        <v>0.21052631578947367</v>
      </c>
      <c r="U36" s="131">
        <f t="shared" si="0"/>
        <v>0</v>
      </c>
      <c r="V36" s="131">
        <f t="shared" si="1"/>
        <v>0.21052631578947367</v>
      </c>
      <c r="W36" s="131">
        <f t="shared" si="2"/>
        <v>0.21052631578947367</v>
      </c>
      <c r="X36" s="137">
        <v>0.1111111111111111</v>
      </c>
      <c r="Y36" s="132">
        <v>0.1</v>
      </c>
      <c r="Z36" s="133">
        <f t="shared" si="3"/>
        <v>0.21052631578947367</v>
      </c>
      <c r="AB36" s="133">
        <f t="shared" si="4"/>
        <v>0.21052631578947367</v>
      </c>
    </row>
    <row r="37" spans="1:28" x14ac:dyDescent="0.3">
      <c r="O37" s="134" t="s">
        <v>58</v>
      </c>
      <c r="P37" s="135">
        <v>0.5</v>
      </c>
      <c r="Q37" s="135">
        <v>0.3</v>
      </c>
      <c r="R37" s="135">
        <v>0.46666666666666667</v>
      </c>
      <c r="S37" s="135">
        <v>0.37254901960784315</v>
      </c>
      <c r="T37" s="136">
        <v>0.34328358208955223</v>
      </c>
      <c r="U37" s="131">
        <f t="shared" si="0"/>
        <v>0.3</v>
      </c>
      <c r="V37" s="131">
        <f t="shared" si="1"/>
        <v>0.2</v>
      </c>
      <c r="W37" s="131">
        <f t="shared" si="2"/>
        <v>0.5</v>
      </c>
      <c r="X37" s="137">
        <v>0.36301369863013699</v>
      </c>
      <c r="Y37" s="132">
        <v>0.1</v>
      </c>
      <c r="Z37" s="133">
        <f t="shared" si="3"/>
        <v>-0.15671641791044777</v>
      </c>
      <c r="AB37" s="133">
        <f t="shared" si="4"/>
        <v>0.2</v>
      </c>
    </row>
    <row r="38" spans="1:28" x14ac:dyDescent="0.3">
      <c r="O38" s="134" t="s">
        <v>43</v>
      </c>
      <c r="P38" s="135">
        <v>0.32119205298013243</v>
      </c>
      <c r="Q38" s="135">
        <v>0.3592727272727273</v>
      </c>
      <c r="R38" s="135">
        <v>0.42284247674045555</v>
      </c>
      <c r="S38" s="135">
        <v>0.47834757834757835</v>
      </c>
      <c r="T38" s="136">
        <v>0.50677290836653388</v>
      </c>
      <c r="U38" s="131">
        <f t="shared" si="0"/>
        <v>0.32119205298013243</v>
      </c>
      <c r="V38" s="131">
        <f t="shared" si="1"/>
        <v>0.18558085538640146</v>
      </c>
      <c r="W38" s="131">
        <f t="shared" si="2"/>
        <v>0.50677290836653388</v>
      </c>
      <c r="X38" s="137">
        <v>0.44936650328308519</v>
      </c>
      <c r="Y38" s="132">
        <v>0.1</v>
      </c>
      <c r="Z38" s="133">
        <f t="shared" si="3"/>
        <v>0.18558085538640146</v>
      </c>
      <c r="AB38" s="133">
        <f t="shared" si="4"/>
        <v>0.18558085538640146</v>
      </c>
    </row>
    <row r="39" spans="1:28" x14ac:dyDescent="0.3">
      <c r="O39" s="134" t="s">
        <v>41</v>
      </c>
      <c r="P39" s="135">
        <v>3.6751361161524498E-2</v>
      </c>
      <c r="Q39" s="135">
        <v>5.6240601503759396E-2</v>
      </c>
      <c r="R39" s="135">
        <v>8.6595492289442466E-2</v>
      </c>
      <c r="S39" s="135">
        <v>0.12143514259429623</v>
      </c>
      <c r="T39" s="136">
        <v>0.2162654996353027</v>
      </c>
      <c r="U39" s="131">
        <f t="shared" si="0"/>
        <v>3.6751361161524498E-2</v>
      </c>
      <c r="V39" s="131">
        <f t="shared" si="1"/>
        <v>0.1795141384737782</v>
      </c>
      <c r="W39" s="131">
        <f t="shared" si="2"/>
        <v>0.2162654996353027</v>
      </c>
      <c r="X39" s="137">
        <v>0.10387170368382205</v>
      </c>
      <c r="Y39" s="132">
        <v>0.1</v>
      </c>
      <c r="Z39" s="133">
        <f t="shared" si="3"/>
        <v>0.1795141384737782</v>
      </c>
      <c r="AB39" s="133">
        <f t="shared" si="4"/>
        <v>0.1795141384737782</v>
      </c>
    </row>
    <row r="40" spans="1:28" x14ac:dyDescent="0.3">
      <c r="O40" s="134" t="s">
        <v>56</v>
      </c>
      <c r="P40" s="135">
        <v>0.33333333333333331</v>
      </c>
      <c r="Q40" s="135">
        <v>0.375</v>
      </c>
      <c r="R40" s="135">
        <v>0.42857142857142855</v>
      </c>
      <c r="S40" s="135">
        <v>0.42857142857142855</v>
      </c>
      <c r="T40" s="136">
        <v>0.5</v>
      </c>
      <c r="U40" s="131">
        <f t="shared" si="0"/>
        <v>0.33333333333333331</v>
      </c>
      <c r="V40" s="131">
        <f t="shared" si="1"/>
        <v>0.16666666666666669</v>
      </c>
      <c r="W40" s="131">
        <f t="shared" si="2"/>
        <v>0.5</v>
      </c>
      <c r="X40" s="137">
        <v>0.37037037037037035</v>
      </c>
      <c r="Y40" s="132">
        <v>0.1</v>
      </c>
      <c r="Z40" s="133">
        <f t="shared" si="3"/>
        <v>0.16666666666666669</v>
      </c>
      <c r="AB40" s="133">
        <f t="shared" si="4"/>
        <v>0.16666666666666669</v>
      </c>
    </row>
    <row r="41" spans="1:28" x14ac:dyDescent="0.3">
      <c r="O41" s="134" t="s">
        <v>21</v>
      </c>
      <c r="P41" s="135">
        <v>8.8888888888888892E-2</v>
      </c>
      <c r="Q41" s="135">
        <v>0.14285714285714285</v>
      </c>
      <c r="R41" s="135">
        <v>0.17499999999999999</v>
      </c>
      <c r="S41" s="135">
        <v>0.20833333333333334</v>
      </c>
      <c r="T41" s="136">
        <v>0.25</v>
      </c>
      <c r="U41" s="131">
        <f t="shared" si="0"/>
        <v>8.8888888888888892E-2</v>
      </c>
      <c r="V41" s="131">
        <f t="shared" si="1"/>
        <v>0.16111111111111109</v>
      </c>
      <c r="W41" s="131">
        <f t="shared" si="2"/>
        <v>0.25</v>
      </c>
      <c r="X41" s="137">
        <v>0.14534883720930233</v>
      </c>
      <c r="Y41" s="132">
        <v>0.1</v>
      </c>
      <c r="Z41" s="133">
        <f t="shared" si="3"/>
        <v>0.16111111111111109</v>
      </c>
      <c r="AB41" s="133">
        <f t="shared" si="4"/>
        <v>0.16111111111111109</v>
      </c>
    </row>
    <row r="42" spans="1:28" ht="15" thickBot="1" x14ac:dyDescent="0.35">
      <c r="O42" s="138" t="s">
        <v>32</v>
      </c>
      <c r="P42" s="139">
        <v>0.24444444444444444</v>
      </c>
      <c r="Q42" s="139">
        <v>0.38129496402877699</v>
      </c>
      <c r="R42" s="139">
        <v>0.38611111111111113</v>
      </c>
      <c r="S42" s="139">
        <v>0.38130733944954126</v>
      </c>
      <c r="T42" s="140">
        <v>0.40106666666666668</v>
      </c>
      <c r="U42" s="131">
        <f t="shared" si="0"/>
        <v>0.24444444444444444</v>
      </c>
      <c r="V42" s="131">
        <f t="shared" si="1"/>
        <v>0.15662222222222225</v>
      </c>
      <c r="W42" s="131">
        <f t="shared" si="2"/>
        <v>0.40106666666666668</v>
      </c>
      <c r="X42" s="141">
        <v>0.38890117178863587</v>
      </c>
      <c r="Y42" s="132">
        <v>0.1</v>
      </c>
      <c r="Z42" s="133">
        <f t="shared" si="3"/>
        <v>0.15662222222222225</v>
      </c>
      <c r="AB42" s="133">
        <f t="shared" si="4"/>
        <v>0.15662222222222225</v>
      </c>
    </row>
    <row r="43" spans="1:28" ht="15" thickBot="1" x14ac:dyDescent="0.35">
      <c r="O43" s="142" t="s">
        <v>59</v>
      </c>
      <c r="P43" s="139">
        <v>7.3401444424872286E-2</v>
      </c>
      <c r="Q43" s="139">
        <v>0.15024915288020729</v>
      </c>
      <c r="R43" s="139">
        <v>0.23941288634650348</v>
      </c>
      <c r="S43" s="139">
        <v>0.30403481943300786</v>
      </c>
      <c r="T43" s="140">
        <v>0.39116788723087936</v>
      </c>
      <c r="U43" s="131">
        <f t="shared" si="0"/>
        <v>7.3401444424872286E-2</v>
      </c>
      <c r="V43" s="131">
        <f t="shared" si="1"/>
        <v>0.31776644280600708</v>
      </c>
      <c r="W43" s="131">
        <f t="shared" si="2"/>
        <v>0.39116788723087936</v>
      </c>
      <c r="X43" s="141">
        <v>0.2149867891020921</v>
      </c>
      <c r="Y43" s="132">
        <v>0.1</v>
      </c>
      <c r="Z43" s="133">
        <f t="shared" si="3"/>
        <v>0.31776644280600708</v>
      </c>
      <c r="AB43" s="133">
        <f t="shared" si="4"/>
        <v>0.31776644280600708</v>
      </c>
    </row>
    <row r="47" spans="1:28" x14ac:dyDescent="0.3">
      <c r="A47" s="143"/>
    </row>
    <row r="48" spans="1:28" x14ac:dyDescent="0.3">
      <c r="A48" s="143"/>
    </row>
    <row r="49" spans="1:42" x14ac:dyDescent="0.3">
      <c r="A49" s="143"/>
    </row>
    <row r="53" spans="1:42" x14ac:dyDescent="0.3">
      <c r="S53" s="144"/>
      <c r="T53" s="144"/>
      <c r="U53" s="144"/>
      <c r="V53" s="144" t="s">
        <v>2</v>
      </c>
      <c r="W53" s="144"/>
      <c r="X53" s="144"/>
      <c r="Y53" s="144"/>
      <c r="Z53" s="144"/>
      <c r="AA53" s="144"/>
      <c r="AB53" s="144"/>
      <c r="AC53" s="144"/>
      <c r="AD53" s="144"/>
      <c r="AE53" s="144"/>
      <c r="AF53" s="144"/>
      <c r="AG53" s="144"/>
      <c r="AH53" s="144"/>
      <c r="AI53" s="144"/>
      <c r="AJ53" s="144"/>
      <c r="AK53" s="144"/>
      <c r="AL53" s="144"/>
      <c r="AM53" s="144"/>
      <c r="AN53" s="144"/>
      <c r="AO53" s="144"/>
      <c r="AP53" s="144"/>
    </row>
    <row r="54" spans="1:42" x14ac:dyDescent="0.3">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F69C-8570-4EEF-8A9A-4E3D063F64AF}">
  <dimension ref="A1:AY49"/>
  <sheetViews>
    <sheetView zoomScale="79" zoomScaleNormal="55" workbookViewId="0">
      <selection sqref="A1:Q2"/>
    </sheetView>
  </sheetViews>
  <sheetFormatPr defaultRowHeight="13.8" x14ac:dyDescent="0.3"/>
  <cols>
    <col min="1" max="20" width="8.77734375" style="96" customWidth="1"/>
    <col min="21" max="16384" width="8.88671875" style="96"/>
  </cols>
  <sheetData>
    <row r="1" spans="1:51" ht="15.6" customHeight="1" x14ac:dyDescent="0.3">
      <c r="A1" s="146" t="s">
        <v>125</v>
      </c>
      <c r="B1" s="146"/>
      <c r="C1" s="146"/>
      <c r="D1" s="146"/>
      <c r="E1" s="146"/>
      <c r="F1" s="146"/>
      <c r="G1" s="146"/>
      <c r="H1" s="146"/>
      <c r="I1" s="146"/>
      <c r="J1" s="146"/>
      <c r="K1" s="146"/>
      <c r="L1" s="146"/>
      <c r="M1" s="146"/>
      <c r="N1" s="146"/>
      <c r="O1" s="146"/>
      <c r="P1" s="146"/>
      <c r="Q1" s="146"/>
      <c r="AB1" s="98"/>
      <c r="AC1" s="98"/>
      <c r="AD1" s="98"/>
      <c r="AE1" s="98" t="s">
        <v>2</v>
      </c>
      <c r="AF1" s="98"/>
      <c r="AG1" s="98"/>
      <c r="AH1" s="98"/>
      <c r="AI1" s="98"/>
      <c r="AJ1" s="98"/>
      <c r="AK1" s="98"/>
      <c r="AL1" s="98"/>
      <c r="AM1" s="98"/>
      <c r="AN1" s="98"/>
      <c r="AO1" s="98"/>
      <c r="AP1" s="98"/>
      <c r="AQ1" s="98"/>
      <c r="AR1" s="98"/>
      <c r="AS1" s="98"/>
      <c r="AT1" s="98"/>
      <c r="AU1" s="98"/>
      <c r="AV1" s="98"/>
      <c r="AW1" s="98"/>
      <c r="AX1" s="98"/>
      <c r="AY1" s="98"/>
    </row>
    <row r="2" spans="1:51" x14ac:dyDescent="0.3">
      <c r="A2" s="146"/>
      <c r="B2" s="146"/>
      <c r="C2" s="146"/>
      <c r="D2" s="146"/>
      <c r="E2" s="146"/>
      <c r="F2" s="146"/>
      <c r="G2" s="146"/>
      <c r="H2" s="146"/>
      <c r="I2" s="146"/>
      <c r="J2" s="146"/>
      <c r="K2" s="146"/>
      <c r="L2" s="146"/>
      <c r="M2" s="146"/>
      <c r="N2" s="146"/>
      <c r="O2" s="146"/>
      <c r="P2" s="146"/>
      <c r="Q2" s="146"/>
      <c r="AB2" s="98"/>
      <c r="AC2" s="98"/>
      <c r="AD2" s="98"/>
      <c r="AE2" s="98"/>
      <c r="AF2" s="98"/>
      <c r="AG2" s="98"/>
      <c r="AH2" s="98"/>
      <c r="AI2" s="98"/>
      <c r="AJ2" s="98"/>
      <c r="AK2" s="98"/>
      <c r="AL2" s="98"/>
      <c r="AM2" s="98"/>
      <c r="AN2" s="98"/>
      <c r="AO2" s="98"/>
      <c r="AP2" s="98"/>
      <c r="AQ2" s="98"/>
      <c r="AR2" s="98"/>
      <c r="AS2" s="98"/>
      <c r="AT2" s="98"/>
      <c r="AU2" s="98"/>
      <c r="AV2" s="98"/>
      <c r="AW2" s="98"/>
      <c r="AX2" s="98"/>
      <c r="AY2" s="98"/>
    </row>
    <row r="3" spans="1:51" ht="14.4" x14ac:dyDescent="0.3">
      <c r="W3" s="100"/>
      <c r="X3" s="100"/>
      <c r="Y3" s="100"/>
      <c r="Z3" s="100"/>
      <c r="AA3" s="100"/>
      <c r="AB3" s="100"/>
      <c r="AC3" s="100"/>
      <c r="AD3" s="100"/>
      <c r="AE3" s="101" t="s">
        <v>79</v>
      </c>
      <c r="AF3" s="101" t="s">
        <v>11</v>
      </c>
      <c r="AG3" s="101"/>
      <c r="AH3" s="101"/>
      <c r="AI3" s="101"/>
      <c r="AJ3" s="101"/>
      <c r="AK3" s="101"/>
      <c r="AL3" s="101"/>
      <c r="AM3" s="101"/>
      <c r="AN3" s="101"/>
      <c r="AO3" s="101"/>
      <c r="AP3" s="101"/>
      <c r="AQ3" s="101"/>
      <c r="AR3" s="101"/>
      <c r="AS3" s="101"/>
      <c r="AT3" s="101"/>
      <c r="AU3" s="101"/>
      <c r="AV3" s="98"/>
      <c r="AW3" s="98"/>
      <c r="AX3" s="98"/>
      <c r="AY3" s="98"/>
    </row>
    <row r="4" spans="1:51" ht="14.4" x14ac:dyDescent="0.3">
      <c r="W4" s="100"/>
      <c r="X4" s="102" t="s">
        <v>9</v>
      </c>
      <c r="Y4" s="102" t="s">
        <v>3</v>
      </c>
      <c r="Z4" s="102" t="s">
        <v>4</v>
      </c>
      <c r="AA4" s="102" t="s">
        <v>5</v>
      </c>
      <c r="AB4" s="102" t="s">
        <v>6</v>
      </c>
      <c r="AC4" s="102" t="s">
        <v>7</v>
      </c>
      <c r="AD4" s="102" t="s">
        <v>17</v>
      </c>
      <c r="AE4" s="102" t="s">
        <v>80</v>
      </c>
      <c r="AF4" s="102" t="s">
        <v>16</v>
      </c>
      <c r="AH4" s="102" t="s">
        <v>81</v>
      </c>
      <c r="AI4" s="101"/>
      <c r="AJ4" s="101"/>
      <c r="AK4" s="101"/>
      <c r="AL4" s="101"/>
      <c r="AM4" s="101"/>
      <c r="AN4" s="101"/>
      <c r="AO4" s="101"/>
      <c r="AP4" s="101"/>
      <c r="AQ4" s="101"/>
      <c r="AR4" s="101"/>
      <c r="AS4" s="101"/>
      <c r="AT4" s="101"/>
      <c r="AU4" s="101"/>
      <c r="AV4" s="98"/>
      <c r="AW4" s="98"/>
      <c r="AX4" s="98"/>
      <c r="AY4" s="98"/>
    </row>
    <row r="5" spans="1:51" ht="14.4" x14ac:dyDescent="0.3">
      <c r="U5" s="96" t="s">
        <v>20</v>
      </c>
      <c r="V5" s="96" t="s">
        <v>9</v>
      </c>
      <c r="W5" s="100" t="s">
        <v>82</v>
      </c>
      <c r="X5" s="103" t="s">
        <v>20</v>
      </c>
      <c r="Y5" s="104">
        <v>0.18469656992084432</v>
      </c>
      <c r="Z5" s="104">
        <v>0.31528444139821798</v>
      </c>
      <c r="AA5" s="104">
        <v>0.4265070189925681</v>
      </c>
      <c r="AB5" s="104">
        <v>0.44938271604938274</v>
      </c>
      <c r="AC5" s="104">
        <v>0.61175337186897882</v>
      </c>
      <c r="AD5" s="105">
        <v>0.42441622285948383</v>
      </c>
      <c r="AE5" s="106">
        <f>AC5-Y5</f>
        <v>0.4270568019481345</v>
      </c>
      <c r="AF5" s="99">
        <f>AC5/Y5</f>
        <v>3.3122075419763282</v>
      </c>
      <c r="AG5" s="107"/>
      <c r="AH5" s="107">
        <v>0.1</v>
      </c>
      <c r="AI5" s="101"/>
      <c r="AJ5" s="101"/>
      <c r="AK5" s="101"/>
      <c r="AL5" s="101"/>
      <c r="AM5" s="101"/>
      <c r="AN5" s="101"/>
      <c r="AO5" s="101"/>
      <c r="AP5" s="101"/>
      <c r="AQ5" s="101"/>
      <c r="AR5" s="101"/>
      <c r="AS5" s="101"/>
      <c r="AT5" s="101"/>
      <c r="AU5" s="101"/>
      <c r="AV5" s="98"/>
      <c r="AW5" s="98"/>
      <c r="AX5" s="98"/>
      <c r="AY5" s="98"/>
    </row>
    <row r="6" spans="1:51" ht="14.4" x14ac:dyDescent="0.3">
      <c r="U6" s="96" t="s">
        <v>21</v>
      </c>
      <c r="V6" s="96" t="s">
        <v>9</v>
      </c>
      <c r="W6" s="100" t="s">
        <v>83</v>
      </c>
      <c r="X6" s="103" t="s">
        <v>21</v>
      </c>
      <c r="Y6" s="104">
        <v>8.8888888888888892E-2</v>
      </c>
      <c r="Z6" s="104">
        <v>0.14285714285714285</v>
      </c>
      <c r="AA6" s="104">
        <v>0.17499999999999999</v>
      </c>
      <c r="AB6" s="104">
        <v>0.20833333333333334</v>
      </c>
      <c r="AC6" s="104">
        <v>0.25</v>
      </c>
      <c r="AD6" s="105">
        <v>0.14534883720930233</v>
      </c>
      <c r="AE6" s="106">
        <f t="shared" ref="AE6:AE40" si="0">AC6-Y6</f>
        <v>0.16111111111111109</v>
      </c>
      <c r="AF6" s="99">
        <f t="shared" ref="AF6:AF40" si="1">AC6/Y6</f>
        <v>2.8125</v>
      </c>
      <c r="AG6" s="107"/>
      <c r="AH6" s="108"/>
      <c r="AI6" s="101"/>
      <c r="AJ6" s="101"/>
      <c r="AK6" s="101"/>
      <c r="AL6" s="101"/>
      <c r="AM6" s="101"/>
      <c r="AN6" s="101"/>
      <c r="AO6" s="101"/>
      <c r="AP6" s="101"/>
      <c r="AQ6" s="101"/>
      <c r="AR6" s="101"/>
      <c r="AS6" s="101"/>
      <c r="AT6" s="101"/>
      <c r="AU6" s="101"/>
      <c r="AV6" s="98"/>
      <c r="AW6" s="98"/>
      <c r="AX6" s="98"/>
      <c r="AY6" s="98"/>
    </row>
    <row r="7" spans="1:51" ht="14.4" x14ac:dyDescent="0.3">
      <c r="U7" s="96" t="s">
        <v>22</v>
      </c>
      <c r="V7" s="96" t="s">
        <v>9</v>
      </c>
      <c r="W7" s="100" t="s">
        <v>84</v>
      </c>
      <c r="X7" s="103" t="s">
        <v>22</v>
      </c>
      <c r="Y7" s="104">
        <v>7.0243149363180241E-2</v>
      </c>
      <c r="Z7" s="104">
        <v>0.16080937167199147</v>
      </c>
      <c r="AA7" s="104">
        <v>0.32004981320049813</v>
      </c>
      <c r="AB7" s="104">
        <v>0.48711943793911006</v>
      </c>
      <c r="AC7" s="104">
        <v>0.76712328767123283</v>
      </c>
      <c r="AD7" s="105">
        <v>0.18135158254918735</v>
      </c>
      <c r="AE7" s="106">
        <f t="shared" si="0"/>
        <v>0.69688013830805262</v>
      </c>
      <c r="AF7" s="109">
        <f t="shared" si="1"/>
        <v>10.920969441517386</v>
      </c>
      <c r="AG7" s="107"/>
      <c r="AH7" s="108"/>
      <c r="AI7" s="101"/>
      <c r="AJ7" s="101"/>
      <c r="AK7" s="101"/>
      <c r="AL7" s="101"/>
      <c r="AM7" s="101"/>
      <c r="AN7" s="101"/>
      <c r="AO7" s="101"/>
      <c r="AP7" s="101"/>
      <c r="AQ7" s="101"/>
      <c r="AR7" s="101"/>
      <c r="AS7" s="101"/>
      <c r="AT7" s="101"/>
      <c r="AU7" s="101"/>
      <c r="AV7" s="98"/>
      <c r="AW7" s="98"/>
      <c r="AX7" s="98"/>
      <c r="AY7" s="98"/>
    </row>
    <row r="8" spans="1:51" ht="14.4" x14ac:dyDescent="0.3">
      <c r="U8" s="96" t="s">
        <v>23</v>
      </c>
      <c r="V8" s="96" t="s">
        <v>9</v>
      </c>
      <c r="W8" s="100" t="s">
        <v>85</v>
      </c>
      <c r="X8" s="103" t="s">
        <v>23</v>
      </c>
      <c r="Y8" s="104">
        <v>5.0679933665008295E-2</v>
      </c>
      <c r="Z8" s="104">
        <v>9.0525793650793648E-2</v>
      </c>
      <c r="AA8" s="104">
        <v>0.14693472325639118</v>
      </c>
      <c r="AB8" s="104">
        <v>0.22967309304274938</v>
      </c>
      <c r="AC8" s="104">
        <v>0.34384858044164041</v>
      </c>
      <c r="AD8" s="105">
        <v>9.7092470580522505E-2</v>
      </c>
      <c r="AE8" s="106">
        <f t="shared" si="0"/>
        <v>0.29316864677663212</v>
      </c>
      <c r="AF8" s="109">
        <f t="shared" si="1"/>
        <v>6.7847085735048802</v>
      </c>
      <c r="AG8" s="107"/>
      <c r="AH8" s="110"/>
      <c r="AI8" s="101"/>
      <c r="AJ8" s="101"/>
      <c r="AK8" s="101"/>
      <c r="AL8" s="101"/>
      <c r="AM8" s="101"/>
      <c r="AN8" s="101"/>
      <c r="AO8" s="101"/>
      <c r="AP8" s="101"/>
      <c r="AQ8" s="101"/>
      <c r="AR8" s="101"/>
      <c r="AS8" s="101"/>
      <c r="AT8" s="101"/>
      <c r="AU8" s="101"/>
      <c r="AV8" s="98"/>
      <c r="AW8" s="98"/>
      <c r="AX8" s="98"/>
      <c r="AY8" s="98"/>
    </row>
    <row r="9" spans="1:51" ht="14.4" x14ac:dyDescent="0.3">
      <c r="U9" s="96" t="s">
        <v>24</v>
      </c>
      <c r="V9" s="96" t="s">
        <v>9</v>
      </c>
      <c r="W9" s="100" t="s">
        <v>86</v>
      </c>
      <c r="X9" s="103" t="s">
        <v>24</v>
      </c>
      <c r="Y9" s="104">
        <v>5.6662515566625153E-2</v>
      </c>
      <c r="Z9" s="104">
        <v>9.9049128367670367E-2</v>
      </c>
      <c r="AA9" s="104">
        <v>0.15740740740740741</v>
      </c>
      <c r="AB9" s="104">
        <v>0.24694708276797828</v>
      </c>
      <c r="AC9" s="104">
        <v>0.4408817635270541</v>
      </c>
      <c r="AD9" s="105">
        <v>0.15205830214693716</v>
      </c>
      <c r="AE9" s="106">
        <f t="shared" si="0"/>
        <v>0.38421924796042894</v>
      </c>
      <c r="AF9" s="109">
        <f t="shared" si="1"/>
        <v>7.7808363980708677</v>
      </c>
      <c r="AG9" s="107"/>
      <c r="AH9" s="108"/>
      <c r="AI9" s="101"/>
      <c r="AJ9" s="101"/>
      <c r="AK9" s="101"/>
      <c r="AL9" s="101"/>
      <c r="AM9" s="101"/>
      <c r="AN9" s="101"/>
      <c r="AO9" s="101"/>
      <c r="AP9" s="101"/>
      <c r="AQ9" s="101"/>
      <c r="AR9" s="101"/>
      <c r="AS9" s="101"/>
      <c r="AT9" s="101"/>
      <c r="AU9" s="101"/>
      <c r="AV9" s="98"/>
      <c r="AW9" s="98"/>
      <c r="AX9" s="98"/>
      <c r="AY9" s="98"/>
    </row>
    <row r="10" spans="1:51" ht="14.4" x14ac:dyDescent="0.3">
      <c r="U10" s="96" t="s">
        <v>25</v>
      </c>
      <c r="V10" s="96" t="s">
        <v>9</v>
      </c>
      <c r="W10" s="100" t="s">
        <v>87</v>
      </c>
      <c r="X10" s="103" t="s">
        <v>25</v>
      </c>
      <c r="Y10" s="104">
        <v>0</v>
      </c>
      <c r="Z10" s="104">
        <v>0.22222222222222221</v>
      </c>
      <c r="AA10" s="104">
        <v>0.41666666666666669</v>
      </c>
      <c r="AB10" s="104">
        <v>0.36538461538461536</v>
      </c>
      <c r="AC10" s="104">
        <v>0.4375</v>
      </c>
      <c r="AD10" s="105">
        <v>0.39303482587064675</v>
      </c>
      <c r="AE10" s="106">
        <f t="shared" si="0"/>
        <v>0.4375</v>
      </c>
      <c r="AF10" s="111" t="s">
        <v>88</v>
      </c>
      <c r="AG10" s="107"/>
      <c r="AH10" s="108"/>
      <c r="AI10" s="101"/>
      <c r="AJ10" s="101"/>
      <c r="AK10" s="101"/>
      <c r="AL10" s="101"/>
      <c r="AM10" s="101"/>
      <c r="AN10" s="101"/>
      <c r="AO10" s="101"/>
      <c r="AP10" s="101"/>
      <c r="AQ10" s="101"/>
      <c r="AR10" s="101"/>
      <c r="AS10" s="101"/>
      <c r="AT10" s="101"/>
      <c r="AU10" s="101"/>
      <c r="AV10" s="98"/>
      <c r="AW10" s="98"/>
      <c r="AX10" s="98"/>
      <c r="AY10" s="98"/>
    </row>
    <row r="11" spans="1:51" ht="14.4" x14ac:dyDescent="0.3">
      <c r="U11" s="96" t="s">
        <v>26</v>
      </c>
      <c r="V11" s="96" t="s">
        <v>9</v>
      </c>
      <c r="W11" s="100" t="s">
        <v>89</v>
      </c>
      <c r="X11" s="103" t="s">
        <v>26</v>
      </c>
      <c r="Y11" s="104">
        <v>6.2116040955631398E-2</v>
      </c>
      <c r="Z11" s="104">
        <v>0.1248642779587405</v>
      </c>
      <c r="AA11" s="104">
        <v>0.16492277030393623</v>
      </c>
      <c r="AB11" s="104">
        <v>0.24456280514869064</v>
      </c>
      <c r="AC11" s="104">
        <v>0.38958045182111573</v>
      </c>
      <c r="AD11" s="105">
        <v>0.21033172435041594</v>
      </c>
      <c r="AE11" s="106">
        <f t="shared" si="0"/>
        <v>0.32746441086548433</v>
      </c>
      <c r="AF11" s="109">
        <f t="shared" si="1"/>
        <v>6.2718171639333464</v>
      </c>
      <c r="AG11" s="107"/>
      <c r="AH11" s="108"/>
      <c r="AI11" s="101"/>
      <c r="AJ11" s="101"/>
      <c r="AK11" s="101"/>
      <c r="AL11" s="101"/>
      <c r="AM11" s="101"/>
      <c r="AN11" s="101"/>
      <c r="AO11" s="101"/>
      <c r="AP11" s="101"/>
      <c r="AQ11" s="101"/>
      <c r="AR11" s="101"/>
      <c r="AS11" s="101"/>
      <c r="AT11" s="101"/>
      <c r="AU11" s="101"/>
      <c r="AV11" s="98"/>
      <c r="AW11" s="98"/>
      <c r="AX11" s="98"/>
      <c r="AY11" s="98"/>
    </row>
    <row r="12" spans="1:51" ht="14.4" x14ac:dyDescent="0.3">
      <c r="U12" s="96" t="s">
        <v>27</v>
      </c>
      <c r="V12" s="96" t="s">
        <v>9</v>
      </c>
      <c r="W12" s="100" t="s">
        <v>90</v>
      </c>
      <c r="X12" s="103" t="s">
        <v>27</v>
      </c>
      <c r="Y12" s="104">
        <v>3.3898305084745763E-2</v>
      </c>
      <c r="Z12" s="104">
        <v>8.0952380952380956E-2</v>
      </c>
      <c r="AA12" s="104">
        <v>0.13197278911564625</v>
      </c>
      <c r="AB12" s="104">
        <v>0.16914191419141913</v>
      </c>
      <c r="AC12" s="104">
        <v>0.26867219917012447</v>
      </c>
      <c r="AD12" s="105">
        <v>0.19446962828649139</v>
      </c>
      <c r="AE12" s="106">
        <f t="shared" si="0"/>
        <v>0.23477389408537871</v>
      </c>
      <c r="AF12" s="109">
        <f t="shared" si="1"/>
        <v>7.925829875518672</v>
      </c>
      <c r="AG12" s="107"/>
      <c r="AH12" s="108"/>
      <c r="AI12" s="101"/>
      <c r="AJ12" s="101"/>
      <c r="AK12" s="101"/>
      <c r="AL12" s="101"/>
      <c r="AM12" s="101"/>
      <c r="AN12" s="101"/>
      <c r="AO12" s="101"/>
      <c r="AP12" s="101"/>
      <c r="AQ12" s="101"/>
      <c r="AR12" s="101"/>
      <c r="AS12" s="101"/>
      <c r="AT12" s="101"/>
      <c r="AU12" s="101"/>
      <c r="AV12" s="98"/>
      <c r="AW12" s="98"/>
      <c r="AX12" s="98"/>
      <c r="AY12" s="98"/>
    </row>
    <row r="13" spans="1:51" ht="14.4" x14ac:dyDescent="0.3">
      <c r="U13" s="96" t="s">
        <v>28</v>
      </c>
      <c r="V13" s="96" t="s">
        <v>9</v>
      </c>
      <c r="W13" s="100" t="s">
        <v>91</v>
      </c>
      <c r="X13" s="103" t="s">
        <v>28</v>
      </c>
      <c r="Y13" s="104">
        <v>2.5000000000000001E-2</v>
      </c>
      <c r="Z13" s="104">
        <v>0.1111111111111111</v>
      </c>
      <c r="AA13" s="104">
        <v>0.16888888888888889</v>
      </c>
      <c r="AB13" s="104">
        <v>0.19230769230769232</v>
      </c>
      <c r="AC13" s="104">
        <v>0.33579335793357934</v>
      </c>
      <c r="AD13" s="105">
        <v>0.20981210855949894</v>
      </c>
      <c r="AE13" s="106">
        <f t="shared" si="0"/>
        <v>0.31079335793357932</v>
      </c>
      <c r="AF13" s="109">
        <f t="shared" si="1"/>
        <v>13.431734317343173</v>
      </c>
      <c r="AG13" s="107"/>
      <c r="AH13" s="108"/>
      <c r="AI13" s="101"/>
      <c r="AJ13" s="101"/>
      <c r="AK13" s="101"/>
      <c r="AL13" s="101"/>
      <c r="AM13" s="101"/>
      <c r="AN13" s="101"/>
      <c r="AO13" s="101"/>
      <c r="AP13" s="101"/>
      <c r="AQ13" s="101"/>
      <c r="AR13" s="101"/>
      <c r="AS13" s="101"/>
      <c r="AT13" s="101"/>
      <c r="AU13" s="101"/>
      <c r="AV13" s="98"/>
      <c r="AW13" s="98"/>
      <c r="AX13" s="98"/>
      <c r="AY13" s="98"/>
    </row>
    <row r="14" spans="1:51" ht="14.4" x14ac:dyDescent="0.3">
      <c r="U14" s="96" t="s">
        <v>29</v>
      </c>
      <c r="V14" s="96" t="s">
        <v>9</v>
      </c>
      <c r="W14" s="100" t="s">
        <v>92</v>
      </c>
      <c r="X14" s="103" t="s">
        <v>29</v>
      </c>
      <c r="Y14" s="104">
        <v>0.2097560975609756</v>
      </c>
      <c r="Z14" s="104">
        <v>0.30272108843537415</v>
      </c>
      <c r="AA14" s="104">
        <v>0.43161094224924013</v>
      </c>
      <c r="AB14" s="104">
        <v>0.48564593301435405</v>
      </c>
      <c r="AC14" s="104">
        <v>0.52538071065989844</v>
      </c>
      <c r="AD14" s="105">
        <v>0.41697191697191699</v>
      </c>
      <c r="AE14" s="106">
        <f t="shared" si="0"/>
        <v>0.31562461309892287</v>
      </c>
      <c r="AF14" s="109">
        <f t="shared" si="1"/>
        <v>2.5047219926809112</v>
      </c>
      <c r="AG14" s="107"/>
      <c r="AH14" s="108"/>
      <c r="AI14" s="101"/>
      <c r="AJ14" s="101"/>
      <c r="AK14" s="101"/>
      <c r="AL14" s="101"/>
      <c r="AM14" s="101"/>
      <c r="AN14" s="101"/>
      <c r="AO14" s="101"/>
      <c r="AP14" s="101"/>
      <c r="AQ14" s="101"/>
      <c r="AR14" s="101"/>
      <c r="AS14" s="101"/>
      <c r="AT14" s="101"/>
      <c r="AU14" s="101"/>
      <c r="AV14" s="98"/>
      <c r="AW14" s="98"/>
      <c r="AX14" s="98"/>
      <c r="AY14" s="98"/>
    </row>
    <row r="15" spans="1:51" ht="14.4" x14ac:dyDescent="0.3">
      <c r="U15" s="96" t="s">
        <v>30</v>
      </c>
      <c r="V15" s="96" t="s">
        <v>9</v>
      </c>
      <c r="W15" s="100" t="s">
        <v>93</v>
      </c>
      <c r="X15" s="103" t="s">
        <v>30</v>
      </c>
      <c r="Y15" s="104">
        <v>6.1742317451367351E-2</v>
      </c>
      <c r="Z15" s="104">
        <v>0.12979539641943735</v>
      </c>
      <c r="AA15" s="104">
        <v>0.19716775599128541</v>
      </c>
      <c r="AB15" s="104">
        <v>0.27377049180327867</v>
      </c>
      <c r="AC15" s="104">
        <v>0.379746835443038</v>
      </c>
      <c r="AD15" s="105">
        <v>0.12784009203336211</v>
      </c>
      <c r="AE15" s="106">
        <f t="shared" si="0"/>
        <v>0.31800451799167062</v>
      </c>
      <c r="AF15" s="109">
        <f t="shared" si="1"/>
        <v>6.1505115311253693</v>
      </c>
      <c r="AG15" s="107"/>
      <c r="AH15" s="108"/>
      <c r="AI15" s="101"/>
      <c r="AJ15" s="101"/>
      <c r="AK15" s="101"/>
      <c r="AL15" s="101"/>
      <c r="AM15" s="101"/>
      <c r="AN15" s="101"/>
      <c r="AO15" s="101"/>
      <c r="AP15" s="101"/>
      <c r="AQ15" s="101"/>
      <c r="AR15" s="101"/>
      <c r="AS15" s="101"/>
      <c r="AT15" s="101"/>
      <c r="AU15" s="101"/>
      <c r="AV15" s="98"/>
      <c r="AW15" s="98"/>
      <c r="AX15" s="98"/>
      <c r="AY15" s="98"/>
    </row>
    <row r="16" spans="1:51" ht="14.4" x14ac:dyDescent="0.3">
      <c r="U16" s="96" t="s">
        <v>31</v>
      </c>
      <c r="V16" s="96" t="s">
        <v>9</v>
      </c>
      <c r="W16" s="100" t="s">
        <v>94</v>
      </c>
      <c r="X16" s="103" t="s">
        <v>31</v>
      </c>
      <c r="Y16" s="104">
        <v>0.13417721518987341</v>
      </c>
      <c r="Z16" s="104">
        <v>0.20962888665997995</v>
      </c>
      <c r="AA16" s="104">
        <v>0.32668660684612827</v>
      </c>
      <c r="AB16" s="104">
        <v>0.35982500911410864</v>
      </c>
      <c r="AC16" s="104">
        <v>0.43738433066008636</v>
      </c>
      <c r="AD16" s="105">
        <v>0.31534902038003348</v>
      </c>
      <c r="AE16" s="106">
        <f t="shared" si="0"/>
        <v>0.30320711547021295</v>
      </c>
      <c r="AF16" s="109">
        <f t="shared" si="1"/>
        <v>3.259751143598757</v>
      </c>
      <c r="AG16" s="107"/>
      <c r="AH16" s="108"/>
      <c r="AI16" s="101"/>
      <c r="AJ16" s="101"/>
      <c r="AK16" s="101"/>
      <c r="AL16" s="101"/>
      <c r="AM16" s="101"/>
      <c r="AN16" s="101"/>
      <c r="AO16" s="101"/>
      <c r="AP16" s="101"/>
      <c r="AQ16" s="101"/>
      <c r="AR16" s="101"/>
      <c r="AS16" s="101"/>
      <c r="AT16" s="101"/>
      <c r="AU16" s="101"/>
      <c r="AV16" s="98"/>
      <c r="AW16" s="98"/>
      <c r="AX16" s="98"/>
      <c r="AY16" s="98"/>
    </row>
    <row r="17" spans="21:51" ht="14.4" x14ac:dyDescent="0.3">
      <c r="U17" s="96" t="s">
        <v>32</v>
      </c>
      <c r="V17" s="96" t="s">
        <v>9</v>
      </c>
      <c r="W17" s="100" t="s">
        <v>95</v>
      </c>
      <c r="X17" s="103" t="s">
        <v>32</v>
      </c>
      <c r="Y17" s="104">
        <v>0.24444444444444444</v>
      </c>
      <c r="Z17" s="104">
        <v>0.38129496402877699</v>
      </c>
      <c r="AA17" s="104">
        <v>0.38611111111111113</v>
      </c>
      <c r="AB17" s="104">
        <v>0.38130733944954126</v>
      </c>
      <c r="AC17" s="104">
        <v>0.40106666666666668</v>
      </c>
      <c r="AD17" s="105">
        <v>0.38890117178863587</v>
      </c>
      <c r="AE17" s="106">
        <f t="shared" si="0"/>
        <v>0.15662222222222225</v>
      </c>
      <c r="AF17" s="109">
        <f t="shared" si="1"/>
        <v>1.6407272727272728</v>
      </c>
      <c r="AK17" s="101"/>
      <c r="AL17" s="101"/>
      <c r="AM17" s="101"/>
      <c r="AN17" s="101"/>
      <c r="AO17" s="101"/>
      <c r="AP17" s="101"/>
      <c r="AQ17" s="101"/>
      <c r="AR17" s="101"/>
      <c r="AS17" s="101"/>
      <c r="AT17" s="101"/>
      <c r="AU17" s="101"/>
      <c r="AV17" s="98"/>
      <c r="AW17" s="98"/>
      <c r="AX17" s="98"/>
      <c r="AY17" s="98"/>
    </row>
    <row r="18" spans="21:51" ht="14.4" x14ac:dyDescent="0.3">
      <c r="U18" s="96" t="s">
        <v>33</v>
      </c>
      <c r="V18" s="96" t="s">
        <v>9</v>
      </c>
      <c r="W18" s="100" t="s">
        <v>96</v>
      </c>
      <c r="X18" s="103" t="s">
        <v>33</v>
      </c>
      <c r="Y18" s="104">
        <v>4.1098719537381249E-2</v>
      </c>
      <c r="Z18" s="104">
        <v>8.4376002566570421E-2</v>
      </c>
      <c r="AA18" s="104">
        <v>0.13361884368308352</v>
      </c>
      <c r="AB18" s="104">
        <v>0.20041429311237702</v>
      </c>
      <c r="AC18" s="104">
        <v>0.31322364411943937</v>
      </c>
      <c r="AD18" s="105">
        <v>0.12086247926732531</v>
      </c>
      <c r="AE18" s="106">
        <f t="shared" si="0"/>
        <v>0.27212492458205811</v>
      </c>
      <c r="AF18" s="109">
        <f t="shared" si="1"/>
        <v>7.6212506775192228</v>
      </c>
      <c r="AG18" s="107"/>
      <c r="AH18" s="110"/>
      <c r="AK18" s="101"/>
      <c r="AL18" s="101"/>
      <c r="AM18" s="101"/>
      <c r="AN18" s="101"/>
      <c r="AO18" s="101"/>
      <c r="AP18" s="101"/>
      <c r="AQ18" s="101"/>
      <c r="AR18" s="101"/>
      <c r="AS18" s="101"/>
      <c r="AT18" s="101"/>
      <c r="AU18" s="101"/>
      <c r="AV18" s="98"/>
      <c r="AW18" s="98"/>
      <c r="AX18" s="98"/>
      <c r="AY18" s="98"/>
    </row>
    <row r="19" spans="21:51" ht="14.4" x14ac:dyDescent="0.3">
      <c r="U19" s="96" t="s">
        <v>34</v>
      </c>
      <c r="V19" s="96" t="s">
        <v>9</v>
      </c>
      <c r="W19" s="100" t="s">
        <v>97</v>
      </c>
      <c r="X19" s="103" t="s">
        <v>34</v>
      </c>
      <c r="Y19" s="104">
        <v>7.2629051620648255E-2</v>
      </c>
      <c r="Z19" s="104">
        <v>0.16771554436752675</v>
      </c>
      <c r="AA19" s="104">
        <v>0.23323276862381062</v>
      </c>
      <c r="AB19" s="104">
        <v>0.27110855829982766</v>
      </c>
      <c r="AC19" s="104">
        <v>0.38818076477404401</v>
      </c>
      <c r="AD19" s="105">
        <v>0.25409309791332263</v>
      </c>
      <c r="AE19" s="106">
        <f t="shared" si="0"/>
        <v>0.31555171315339575</v>
      </c>
      <c r="AF19" s="109">
        <f t="shared" si="1"/>
        <v>5.3447037530046062</v>
      </c>
      <c r="AG19" s="107"/>
      <c r="AH19" s="110"/>
      <c r="AK19" s="101"/>
      <c r="AL19" s="101"/>
      <c r="AM19" s="101"/>
      <c r="AN19" s="101"/>
      <c r="AO19" s="101"/>
      <c r="AP19" s="101"/>
      <c r="AQ19" s="101"/>
      <c r="AR19" s="101"/>
      <c r="AS19" s="101"/>
      <c r="AT19" s="101"/>
      <c r="AU19" s="101"/>
      <c r="AV19" s="98"/>
      <c r="AW19" s="98"/>
      <c r="AX19" s="98"/>
      <c r="AY19" s="98"/>
    </row>
    <row r="20" spans="21:51" ht="14.4" x14ac:dyDescent="0.3">
      <c r="U20" s="96" t="s">
        <v>35</v>
      </c>
      <c r="V20" s="96" t="s">
        <v>9</v>
      </c>
      <c r="W20" s="100" t="s">
        <v>98</v>
      </c>
      <c r="X20" s="103" t="s">
        <v>35</v>
      </c>
      <c r="Y20" s="104">
        <v>7.5268817204301078E-2</v>
      </c>
      <c r="Z20" s="104">
        <v>0.19205298013245034</v>
      </c>
      <c r="AA20" s="104">
        <v>0.29411764705882354</v>
      </c>
      <c r="AB20" s="104">
        <v>0.42253521126760563</v>
      </c>
      <c r="AC20" s="104">
        <v>0.58064516129032262</v>
      </c>
      <c r="AD20" s="105">
        <v>0.25612472160356348</v>
      </c>
      <c r="AE20" s="106">
        <f t="shared" si="0"/>
        <v>0.5053763440860215</v>
      </c>
      <c r="AF20" s="109">
        <f t="shared" si="1"/>
        <v>7.7142857142857144</v>
      </c>
      <c r="AG20" s="107"/>
      <c r="AH20" s="110"/>
      <c r="AI20" s="107"/>
      <c r="AJ20" s="108"/>
      <c r="AK20" s="101"/>
      <c r="AL20" s="101"/>
      <c r="AM20" s="101"/>
      <c r="AN20" s="101"/>
      <c r="AO20" s="101"/>
      <c r="AP20" s="101"/>
      <c r="AQ20" s="101"/>
      <c r="AR20" s="101"/>
      <c r="AS20" s="101"/>
      <c r="AT20" s="101"/>
      <c r="AU20" s="101"/>
      <c r="AV20" s="98"/>
      <c r="AW20" s="98"/>
      <c r="AX20" s="98"/>
      <c r="AY20" s="98"/>
    </row>
    <row r="21" spans="21:51" ht="14.4" x14ac:dyDescent="0.3">
      <c r="U21" s="96" t="s">
        <v>36</v>
      </c>
      <c r="V21" s="96" t="s">
        <v>9</v>
      </c>
      <c r="W21" s="100" t="s">
        <v>99</v>
      </c>
      <c r="X21" s="103" t="s">
        <v>36</v>
      </c>
      <c r="Y21" s="104">
        <v>4.6035805626598467E-2</v>
      </c>
      <c r="Z21" s="104">
        <v>7.5342465753424653E-2</v>
      </c>
      <c r="AA21" s="104">
        <v>9.0163934426229511E-2</v>
      </c>
      <c r="AB21" s="104">
        <v>0.2608695652173913</v>
      </c>
      <c r="AC21" s="104">
        <v>0.5</v>
      </c>
      <c r="AD21" s="105">
        <v>8.1891580161476352E-2</v>
      </c>
      <c r="AE21" s="106">
        <f t="shared" si="0"/>
        <v>0.45396419437340152</v>
      </c>
      <c r="AF21" s="109">
        <f t="shared" si="1"/>
        <v>10.861111111111111</v>
      </c>
      <c r="AI21" s="107"/>
      <c r="AJ21" s="108"/>
      <c r="AK21" s="101"/>
      <c r="AL21" s="101"/>
      <c r="AM21" s="101"/>
      <c r="AN21" s="101"/>
      <c r="AO21" s="101"/>
      <c r="AP21" s="101"/>
      <c r="AQ21" s="101"/>
      <c r="AR21" s="101"/>
      <c r="AS21" s="101"/>
      <c r="AT21" s="101"/>
      <c r="AU21" s="101"/>
      <c r="AV21" s="98"/>
      <c r="AW21" s="98"/>
      <c r="AX21" s="98"/>
      <c r="AY21" s="98"/>
    </row>
    <row r="22" spans="21:51" ht="14.4" x14ac:dyDescent="0.3">
      <c r="U22" s="96" t="s">
        <v>37</v>
      </c>
      <c r="V22" s="96" t="s">
        <v>9</v>
      </c>
      <c r="W22" s="100" t="s">
        <v>100</v>
      </c>
      <c r="X22" s="103" t="s">
        <v>37</v>
      </c>
      <c r="Y22" s="104">
        <v>0</v>
      </c>
      <c r="Z22" s="104">
        <v>3.5714285714285712E-2</v>
      </c>
      <c r="AA22" s="104">
        <v>9.0909090909090912E-2</v>
      </c>
      <c r="AB22" s="104">
        <v>0.13725490196078433</v>
      </c>
      <c r="AC22" s="104">
        <v>0.21052631578947367</v>
      </c>
      <c r="AD22" s="105">
        <v>0.1111111111111111</v>
      </c>
      <c r="AE22" s="106">
        <f t="shared" si="0"/>
        <v>0.21052631578947367</v>
      </c>
      <c r="AF22" s="109" t="s">
        <v>88</v>
      </c>
      <c r="AK22" s="101"/>
      <c r="AL22" s="101"/>
      <c r="AM22" s="101"/>
      <c r="AN22" s="101"/>
      <c r="AO22" s="101"/>
      <c r="AP22" s="101"/>
      <c r="AQ22" s="101"/>
      <c r="AR22" s="101"/>
      <c r="AS22" s="101"/>
      <c r="AT22" s="101"/>
      <c r="AU22" s="101"/>
      <c r="AV22" s="98"/>
      <c r="AW22" s="98"/>
      <c r="AX22" s="98"/>
      <c r="AY22" s="98"/>
    </row>
    <row r="23" spans="21:51" ht="14.4" x14ac:dyDescent="0.3">
      <c r="U23" s="96" t="s">
        <v>38</v>
      </c>
      <c r="V23" s="96" t="s">
        <v>9</v>
      </c>
      <c r="W23" s="100" t="s">
        <v>101</v>
      </c>
      <c r="X23" s="103" t="s">
        <v>38</v>
      </c>
      <c r="Y23" s="104">
        <v>2.4096385542168676E-2</v>
      </c>
      <c r="Z23" s="104">
        <v>3.5087719298245612E-2</v>
      </c>
      <c r="AA23" s="104">
        <v>8.3333333333333329E-2</v>
      </c>
      <c r="AB23" s="104">
        <v>0.08</v>
      </c>
      <c r="AC23" s="104">
        <v>0.25</v>
      </c>
      <c r="AD23" s="105">
        <v>5.1643192488262914E-2</v>
      </c>
      <c r="AE23" s="106">
        <f t="shared" si="0"/>
        <v>0.22590361445783133</v>
      </c>
      <c r="AF23" s="109">
        <f t="shared" si="1"/>
        <v>10.375</v>
      </c>
      <c r="AG23" s="107"/>
      <c r="AH23" s="110"/>
      <c r="AK23" s="101"/>
      <c r="AL23" s="101"/>
      <c r="AM23" s="101"/>
      <c r="AN23" s="101"/>
      <c r="AO23" s="101"/>
      <c r="AP23" s="101"/>
      <c r="AQ23" s="101"/>
      <c r="AR23" s="101"/>
      <c r="AS23" s="101"/>
      <c r="AT23" s="101"/>
      <c r="AU23" s="101"/>
      <c r="AV23" s="98"/>
      <c r="AW23" s="98"/>
      <c r="AX23" s="98"/>
      <c r="AY23" s="98"/>
    </row>
    <row r="24" spans="21:51" ht="14.4" x14ac:dyDescent="0.3">
      <c r="U24" s="96" t="s">
        <v>39</v>
      </c>
      <c r="V24" s="96" t="s">
        <v>9</v>
      </c>
      <c r="W24" s="100" t="s">
        <v>102</v>
      </c>
      <c r="X24" s="103" t="s">
        <v>39</v>
      </c>
      <c r="Y24" s="104">
        <v>9.2859785423603403E-2</v>
      </c>
      <c r="Z24" s="104">
        <v>0.2028409090909091</v>
      </c>
      <c r="AA24" s="104">
        <v>0.26827371695178848</v>
      </c>
      <c r="AB24" s="104">
        <v>0.36092715231788081</v>
      </c>
      <c r="AC24" s="104">
        <v>0.52131782945736438</v>
      </c>
      <c r="AD24" s="105">
        <v>0.21589958158995817</v>
      </c>
      <c r="AE24" s="106">
        <f t="shared" si="0"/>
        <v>0.42845804403376098</v>
      </c>
      <c r="AF24" s="109">
        <f t="shared" si="1"/>
        <v>5.6140322431205414</v>
      </c>
      <c r="AG24" s="107"/>
      <c r="AH24" s="110"/>
      <c r="AK24" s="101"/>
      <c r="AL24" s="101"/>
      <c r="AM24" s="101"/>
      <c r="AN24" s="101"/>
      <c r="AO24" s="101"/>
      <c r="AP24" s="101"/>
      <c r="AQ24" s="101"/>
      <c r="AR24" s="101"/>
      <c r="AS24" s="101"/>
      <c r="AT24" s="101"/>
      <c r="AU24" s="101"/>
      <c r="AV24" s="98"/>
      <c r="AW24" s="98"/>
      <c r="AX24" s="98"/>
      <c r="AY24" s="98"/>
    </row>
    <row r="25" spans="21:51" ht="14.4" x14ac:dyDescent="0.3">
      <c r="U25" s="96" t="s">
        <v>40</v>
      </c>
      <c r="V25" s="96" t="s">
        <v>9</v>
      </c>
      <c r="W25" s="100" t="s">
        <v>103</v>
      </c>
      <c r="X25" s="103" t="s">
        <v>40</v>
      </c>
      <c r="Y25" s="104">
        <v>9.2307692307692313E-2</v>
      </c>
      <c r="Z25" s="104">
        <v>0.1953125</v>
      </c>
      <c r="AA25" s="104">
        <v>0.27091633466135456</v>
      </c>
      <c r="AB25" s="104">
        <v>0.32992849846782429</v>
      </c>
      <c r="AC25" s="104">
        <v>0.46452181577787571</v>
      </c>
      <c r="AD25" s="105">
        <v>0.38531434184675833</v>
      </c>
      <c r="AE25" s="106">
        <f t="shared" si="0"/>
        <v>0.3722141234701834</v>
      </c>
      <c r="AF25" s="109">
        <f t="shared" si="1"/>
        <v>5.0323196709269862</v>
      </c>
      <c r="AK25" s="101"/>
      <c r="AL25" s="101"/>
      <c r="AM25" s="101"/>
      <c r="AN25" s="101"/>
      <c r="AO25" s="101"/>
      <c r="AP25" s="101"/>
      <c r="AQ25" s="101"/>
      <c r="AR25" s="101"/>
      <c r="AS25" s="101"/>
      <c r="AT25" s="101"/>
      <c r="AU25" s="101"/>
      <c r="AV25" s="98"/>
      <c r="AW25" s="98"/>
      <c r="AX25" s="98"/>
      <c r="AY25" s="98"/>
    </row>
    <row r="26" spans="21:51" ht="14.4" x14ac:dyDescent="0.3">
      <c r="U26" s="96" t="s">
        <v>41</v>
      </c>
      <c r="V26" s="96" t="s">
        <v>9</v>
      </c>
      <c r="W26" s="100" t="s">
        <v>104</v>
      </c>
      <c r="X26" s="103" t="s">
        <v>41</v>
      </c>
      <c r="Y26" s="104">
        <v>3.6751361161524498E-2</v>
      </c>
      <c r="Z26" s="104">
        <v>5.6240601503759396E-2</v>
      </c>
      <c r="AA26" s="104">
        <v>8.6595492289442466E-2</v>
      </c>
      <c r="AB26" s="104">
        <v>0.12143514259429623</v>
      </c>
      <c r="AC26" s="104">
        <v>0.2162654996353027</v>
      </c>
      <c r="AD26" s="105">
        <v>0.10387170368382205</v>
      </c>
      <c r="AE26" s="106">
        <f t="shared" si="0"/>
        <v>0.1795141384737782</v>
      </c>
      <c r="AF26" s="109">
        <f t="shared" si="1"/>
        <v>5.8845575456321875</v>
      </c>
      <c r="AK26" s="101"/>
      <c r="AL26" s="101"/>
      <c r="AM26" s="101"/>
      <c r="AN26" s="101"/>
      <c r="AO26" s="101"/>
      <c r="AP26" s="101"/>
      <c r="AQ26" s="101"/>
      <c r="AR26" s="101"/>
      <c r="AS26" s="101"/>
      <c r="AT26" s="101"/>
      <c r="AU26" s="101"/>
      <c r="AV26" s="98"/>
      <c r="AW26" s="98"/>
      <c r="AX26" s="98"/>
      <c r="AY26" s="98"/>
    </row>
    <row r="27" spans="21:51" ht="14.4" x14ac:dyDescent="0.3">
      <c r="U27" s="96" t="s">
        <v>42</v>
      </c>
      <c r="V27" s="96" t="s">
        <v>9</v>
      </c>
      <c r="W27" s="100" t="s">
        <v>105</v>
      </c>
      <c r="X27" s="103" t="s">
        <v>42</v>
      </c>
      <c r="Y27" s="104">
        <v>0</v>
      </c>
      <c r="Z27" s="104">
        <v>0.25</v>
      </c>
      <c r="AA27" s="104">
        <v>0.31818181818181818</v>
      </c>
      <c r="AB27" s="104">
        <v>0.36842105263157893</v>
      </c>
      <c r="AC27" s="104">
        <v>0.6</v>
      </c>
      <c r="AD27" s="105">
        <v>0.32786885245901637</v>
      </c>
      <c r="AE27" s="106">
        <f t="shared" si="0"/>
        <v>0.6</v>
      </c>
      <c r="AF27" s="111" t="s">
        <v>88</v>
      </c>
      <c r="AK27" s="101"/>
      <c r="AL27" s="101"/>
      <c r="AM27" s="101"/>
      <c r="AN27" s="101"/>
      <c r="AO27" s="101"/>
      <c r="AP27" s="101"/>
      <c r="AQ27" s="101"/>
      <c r="AR27" s="101"/>
      <c r="AS27" s="101"/>
      <c r="AT27" s="101"/>
      <c r="AU27" s="101"/>
      <c r="AV27" s="98"/>
      <c r="AW27" s="98"/>
      <c r="AX27" s="98"/>
      <c r="AY27" s="98"/>
    </row>
    <row r="28" spans="21:51" ht="14.4" x14ac:dyDescent="0.3">
      <c r="U28" s="96" t="s">
        <v>43</v>
      </c>
      <c r="V28" s="96" t="s">
        <v>9</v>
      </c>
      <c r="W28" s="100" t="s">
        <v>106</v>
      </c>
      <c r="X28" s="103" t="s">
        <v>43</v>
      </c>
      <c r="Y28" s="104">
        <v>0.32119205298013243</v>
      </c>
      <c r="Z28" s="104">
        <v>0.3592727272727273</v>
      </c>
      <c r="AA28" s="104">
        <v>0.42284247674045555</v>
      </c>
      <c r="AB28" s="104">
        <v>0.47834757834757835</v>
      </c>
      <c r="AC28" s="104">
        <v>0.50677290836653388</v>
      </c>
      <c r="AD28" s="105">
        <v>0.44936650328308519</v>
      </c>
      <c r="AE28" s="106">
        <f t="shared" si="0"/>
        <v>0.18558085538640146</v>
      </c>
      <c r="AF28" s="109">
        <f t="shared" si="1"/>
        <v>1.5777878178009612</v>
      </c>
      <c r="AK28" s="101"/>
      <c r="AL28" s="101"/>
      <c r="AM28" s="101"/>
      <c r="AN28" s="101"/>
      <c r="AO28" s="101"/>
      <c r="AP28" s="101"/>
      <c r="AQ28" s="101"/>
      <c r="AR28" s="101"/>
      <c r="AS28" s="101"/>
      <c r="AT28" s="101"/>
      <c r="AU28" s="101"/>
      <c r="AV28" s="98"/>
      <c r="AW28" s="98"/>
      <c r="AX28" s="98"/>
      <c r="AY28" s="98"/>
    </row>
    <row r="29" spans="21:51" ht="14.4" x14ac:dyDescent="0.3">
      <c r="U29" s="96" t="s">
        <v>44</v>
      </c>
      <c r="V29" s="96" t="s">
        <v>9</v>
      </c>
      <c r="W29" s="100" t="s">
        <v>107</v>
      </c>
      <c r="X29" s="103" t="s">
        <v>44</v>
      </c>
      <c r="Y29" s="104">
        <v>0.36</v>
      </c>
      <c r="Z29" s="104">
        <v>0.46928746928746928</v>
      </c>
      <c r="AA29" s="104">
        <v>0.57689724647414375</v>
      </c>
      <c r="AB29" s="104">
        <v>0.65299260255548086</v>
      </c>
      <c r="AC29" s="104">
        <v>0.73584905660377353</v>
      </c>
      <c r="AD29" s="105">
        <v>0.60698264092061638</v>
      </c>
      <c r="AE29" s="106">
        <f t="shared" si="0"/>
        <v>0.37584905660377355</v>
      </c>
      <c r="AF29" s="109">
        <f t="shared" si="1"/>
        <v>2.0440251572327042</v>
      </c>
      <c r="AK29" s="101"/>
      <c r="AL29" s="101"/>
      <c r="AM29" s="101"/>
      <c r="AN29" s="101"/>
      <c r="AO29" s="101"/>
      <c r="AP29" s="101"/>
      <c r="AQ29" s="101"/>
      <c r="AR29" s="101"/>
      <c r="AS29" s="101"/>
      <c r="AT29" s="101"/>
      <c r="AU29" s="101"/>
      <c r="AV29" s="98"/>
      <c r="AW29" s="98"/>
      <c r="AX29" s="98"/>
      <c r="AY29" s="98"/>
    </row>
    <row r="30" spans="21:51" ht="14.4" x14ac:dyDescent="0.3">
      <c r="U30" s="96" t="s">
        <v>45</v>
      </c>
      <c r="V30" s="96" t="s">
        <v>9</v>
      </c>
      <c r="W30" s="100" t="s">
        <v>108</v>
      </c>
      <c r="X30" s="103" t="s">
        <v>45</v>
      </c>
      <c r="Y30" s="104">
        <v>9.2165898617511524E-2</v>
      </c>
      <c r="Z30" s="104">
        <v>0.22513089005235601</v>
      </c>
      <c r="AA30" s="104">
        <v>0.37795275590551181</v>
      </c>
      <c r="AB30" s="104">
        <v>0.60344827586206895</v>
      </c>
      <c r="AC30" s="104">
        <v>0.55555555555555558</v>
      </c>
      <c r="AD30" s="105">
        <v>0.25083056478405313</v>
      </c>
      <c r="AE30" s="106">
        <f t="shared" si="0"/>
        <v>0.46338965693804407</v>
      </c>
      <c r="AF30" s="109">
        <f t="shared" si="1"/>
        <v>6.0277777777777777</v>
      </c>
      <c r="AK30" s="101"/>
      <c r="AL30" s="101"/>
      <c r="AM30" s="101"/>
      <c r="AN30" s="101"/>
      <c r="AO30" s="101"/>
      <c r="AP30" s="101"/>
      <c r="AQ30" s="101"/>
      <c r="AR30" s="101"/>
      <c r="AS30" s="101"/>
      <c r="AT30" s="101"/>
      <c r="AU30" s="101"/>
      <c r="AV30" s="98"/>
      <c r="AW30" s="98"/>
      <c r="AX30" s="98"/>
      <c r="AY30" s="98"/>
    </row>
    <row r="31" spans="21:51" ht="14.4" x14ac:dyDescent="0.3">
      <c r="U31" s="96" t="s">
        <v>46</v>
      </c>
      <c r="V31" s="96" t="s">
        <v>9</v>
      </c>
      <c r="W31" s="100" t="s">
        <v>109</v>
      </c>
      <c r="X31" s="103" t="s">
        <v>46</v>
      </c>
      <c r="Y31" s="104">
        <v>5.0424322320177968E-2</v>
      </c>
      <c r="Z31" s="104">
        <v>9.5757681564245814E-2</v>
      </c>
      <c r="AA31" s="104">
        <v>0.12058034625701049</v>
      </c>
      <c r="AB31" s="104">
        <v>0.20424440962825807</v>
      </c>
      <c r="AC31" s="104">
        <v>0.31438076515953423</v>
      </c>
      <c r="AD31" s="105">
        <v>0.13671883598582404</v>
      </c>
      <c r="AE31" s="106">
        <f t="shared" si="0"/>
        <v>0.26395644283935626</v>
      </c>
      <c r="AF31" s="109">
        <f t="shared" si="1"/>
        <v>6.2347048149367108</v>
      </c>
      <c r="AK31" s="101"/>
      <c r="AL31" s="101"/>
      <c r="AM31" s="101"/>
      <c r="AN31" s="101"/>
      <c r="AO31" s="101"/>
      <c r="AP31" s="101"/>
      <c r="AQ31" s="101"/>
      <c r="AR31" s="101"/>
      <c r="AS31" s="101"/>
      <c r="AT31" s="101"/>
      <c r="AU31" s="101"/>
      <c r="AV31" s="98"/>
      <c r="AW31" s="98"/>
      <c r="AX31" s="98"/>
      <c r="AY31" s="98"/>
    </row>
    <row r="32" spans="21:51" ht="14.4" x14ac:dyDescent="0.3">
      <c r="U32" s="96" t="s">
        <v>48</v>
      </c>
      <c r="V32" s="96" t="s">
        <v>9</v>
      </c>
      <c r="W32" s="100" t="s">
        <v>110</v>
      </c>
      <c r="X32" s="103" t="s">
        <v>48</v>
      </c>
      <c r="Y32" s="104">
        <v>6.1403508771929821E-2</v>
      </c>
      <c r="Z32" s="104">
        <v>0.11214953271028037</v>
      </c>
      <c r="AA32" s="104">
        <v>0.13012048192771083</v>
      </c>
      <c r="AB32" s="104">
        <v>0.23023255813953489</v>
      </c>
      <c r="AC32" s="104">
        <v>0.32299270072992703</v>
      </c>
      <c r="AD32" s="105">
        <v>0.20415982484948003</v>
      </c>
      <c r="AE32" s="106">
        <f t="shared" si="0"/>
        <v>0.26158919195799724</v>
      </c>
      <c r="AF32" s="109">
        <f t="shared" si="1"/>
        <v>5.2601668404588118</v>
      </c>
      <c r="AK32" s="101"/>
      <c r="AL32" s="101"/>
      <c r="AM32" s="101"/>
      <c r="AN32" s="101"/>
      <c r="AO32" s="101"/>
      <c r="AP32" s="101"/>
      <c r="AQ32" s="101"/>
      <c r="AR32" s="101"/>
      <c r="AS32" s="101"/>
      <c r="AT32" s="101"/>
      <c r="AU32" s="101"/>
      <c r="AV32" s="98"/>
      <c r="AW32" s="98"/>
      <c r="AX32" s="98"/>
      <c r="AY32" s="98"/>
    </row>
    <row r="33" spans="1:51" ht="14.4" x14ac:dyDescent="0.3">
      <c r="U33" s="96" t="s">
        <v>49</v>
      </c>
      <c r="V33" s="96" t="s">
        <v>9</v>
      </c>
      <c r="W33" s="100" t="s">
        <v>111</v>
      </c>
      <c r="X33" s="103" t="s">
        <v>49</v>
      </c>
      <c r="Y33" s="104">
        <v>0.18670831164324136</v>
      </c>
      <c r="Z33" s="104">
        <v>0.29748788012340238</v>
      </c>
      <c r="AA33" s="104">
        <v>0.41190476190476188</v>
      </c>
      <c r="AB33" s="104">
        <v>0.54730121880441096</v>
      </c>
      <c r="AC33" s="104">
        <v>0.7321428571428571</v>
      </c>
      <c r="AD33" s="105">
        <v>0.32589854703033394</v>
      </c>
      <c r="AE33" s="106">
        <f t="shared" si="0"/>
        <v>0.54543454549961568</v>
      </c>
      <c r="AF33" s="109">
        <f t="shared" si="1"/>
        <v>3.9213190387679235</v>
      </c>
      <c r="AK33" s="101"/>
      <c r="AL33" s="101"/>
      <c r="AM33" s="101"/>
      <c r="AN33" s="101"/>
      <c r="AO33" s="101"/>
      <c r="AP33" s="101"/>
      <c r="AQ33" s="101"/>
      <c r="AR33" s="101"/>
      <c r="AS33" s="101"/>
      <c r="AT33" s="101"/>
      <c r="AU33" s="101"/>
      <c r="AV33" s="98"/>
      <c r="AW33" s="98"/>
      <c r="AX33" s="98"/>
      <c r="AY33" s="98"/>
    </row>
    <row r="34" spans="1:51" ht="14.4" x14ac:dyDescent="0.3">
      <c r="U34" s="96" t="s">
        <v>51</v>
      </c>
      <c r="V34" s="96" t="s">
        <v>50</v>
      </c>
      <c r="W34" s="100" t="s">
        <v>112</v>
      </c>
      <c r="X34" s="103" t="s">
        <v>51</v>
      </c>
      <c r="Y34" s="104">
        <v>0</v>
      </c>
      <c r="Z34" s="104">
        <v>0.16666666666666666</v>
      </c>
      <c r="AA34" s="104">
        <v>0.2</v>
      </c>
      <c r="AB34" s="104">
        <v>0.38461538461538464</v>
      </c>
      <c r="AC34" s="104">
        <v>0.42857142857142855</v>
      </c>
      <c r="AD34" s="105">
        <v>0.3</v>
      </c>
      <c r="AE34" s="106">
        <f t="shared" si="0"/>
        <v>0.42857142857142855</v>
      </c>
      <c r="AF34" s="111" t="s">
        <v>88</v>
      </c>
      <c r="AK34" s="101"/>
      <c r="AL34" s="101"/>
      <c r="AM34" s="101"/>
      <c r="AN34" s="101"/>
      <c r="AO34" s="101"/>
      <c r="AP34" s="101"/>
      <c r="AQ34" s="101"/>
      <c r="AR34" s="101"/>
      <c r="AS34" s="101"/>
      <c r="AT34" s="101"/>
      <c r="AU34" s="101"/>
      <c r="AV34" s="98"/>
      <c r="AW34" s="98"/>
      <c r="AX34" s="98"/>
      <c r="AY34" s="98"/>
    </row>
    <row r="35" spans="1:51" ht="14.4" x14ac:dyDescent="0.3">
      <c r="U35" s="96" t="s">
        <v>52</v>
      </c>
      <c r="V35" s="96" t="s">
        <v>50</v>
      </c>
      <c r="W35" s="100" t="s">
        <v>113</v>
      </c>
      <c r="X35" s="103" t="s">
        <v>52</v>
      </c>
      <c r="Y35" s="104">
        <v>0.25</v>
      </c>
      <c r="Z35" s="104">
        <v>0</v>
      </c>
      <c r="AA35" s="104">
        <v>0.16666666666666666</v>
      </c>
      <c r="AB35" s="104">
        <v>0.21739130434782608</v>
      </c>
      <c r="AC35" s="104">
        <v>0.3577981651376147</v>
      </c>
      <c r="AD35" s="105">
        <v>0.3125</v>
      </c>
      <c r="AE35" s="106">
        <f t="shared" si="0"/>
        <v>0.1077981651376147</v>
      </c>
      <c r="AF35" s="109">
        <f t="shared" si="1"/>
        <v>1.4311926605504588</v>
      </c>
      <c r="AK35" s="101"/>
      <c r="AL35" s="101"/>
      <c r="AM35" s="101"/>
      <c r="AN35" s="101"/>
      <c r="AO35" s="101"/>
      <c r="AP35" s="101"/>
      <c r="AQ35" s="101"/>
      <c r="AR35" s="101"/>
      <c r="AS35" s="101"/>
      <c r="AT35" s="101"/>
      <c r="AU35" s="101"/>
      <c r="AV35" s="98"/>
      <c r="AW35" s="98"/>
      <c r="AX35" s="98"/>
      <c r="AY35" s="98"/>
    </row>
    <row r="36" spans="1:51" ht="14.4" x14ac:dyDescent="0.3">
      <c r="B36" s="147" t="s">
        <v>114</v>
      </c>
      <c r="C36" s="147"/>
      <c r="D36" s="147"/>
      <c r="E36" s="147"/>
      <c r="F36" s="147"/>
      <c r="G36" s="147"/>
      <c r="H36" s="147"/>
      <c r="I36" s="147"/>
      <c r="J36" s="147"/>
      <c r="K36" s="147"/>
      <c r="L36" s="147"/>
      <c r="M36" s="147"/>
      <c r="N36" s="147"/>
      <c r="O36" s="147"/>
      <c r="P36" s="147"/>
      <c r="U36" s="96" t="s">
        <v>53</v>
      </c>
      <c r="V36" s="96" t="s">
        <v>50</v>
      </c>
      <c r="W36" s="100" t="s">
        <v>115</v>
      </c>
      <c r="X36" s="103" t="s">
        <v>53</v>
      </c>
      <c r="Y36" s="104">
        <v>8.3333333333333329E-2</v>
      </c>
      <c r="Z36" s="104">
        <v>9.0909090909090912E-2</v>
      </c>
      <c r="AA36" s="104">
        <v>0.21739130434782608</v>
      </c>
      <c r="AB36" s="104">
        <v>0.38095238095238093</v>
      </c>
      <c r="AC36" s="104">
        <v>0.45454545454545453</v>
      </c>
      <c r="AD36" s="105">
        <v>0.22727272727272727</v>
      </c>
      <c r="AE36" s="106">
        <f t="shared" si="0"/>
        <v>0.37121212121212122</v>
      </c>
      <c r="AF36" s="109">
        <f t="shared" si="1"/>
        <v>5.454545454545455</v>
      </c>
      <c r="AG36" s="107"/>
      <c r="AH36" s="108"/>
      <c r="AI36" s="101"/>
      <c r="AJ36" s="101"/>
      <c r="AK36" s="101"/>
      <c r="AL36" s="101"/>
      <c r="AM36" s="101"/>
      <c r="AN36" s="101"/>
      <c r="AO36" s="101"/>
      <c r="AP36" s="101"/>
      <c r="AQ36" s="101"/>
      <c r="AR36" s="101"/>
      <c r="AS36" s="101"/>
      <c r="AT36" s="101"/>
      <c r="AU36" s="101"/>
      <c r="AV36" s="98"/>
      <c r="AW36" s="98"/>
      <c r="AX36" s="98"/>
      <c r="AY36" s="98"/>
    </row>
    <row r="37" spans="1:51" ht="14.4" x14ac:dyDescent="0.3">
      <c r="B37" s="147"/>
      <c r="C37" s="147"/>
      <c r="D37" s="147"/>
      <c r="E37" s="147"/>
      <c r="F37" s="147"/>
      <c r="G37" s="147"/>
      <c r="H37" s="147"/>
      <c r="I37" s="147"/>
      <c r="J37" s="147"/>
      <c r="K37" s="147"/>
      <c r="L37" s="147"/>
      <c r="M37" s="147"/>
      <c r="N37" s="147"/>
      <c r="O37" s="147"/>
      <c r="P37" s="147"/>
      <c r="U37" s="96" t="s">
        <v>54</v>
      </c>
      <c r="V37" s="96" t="s">
        <v>50</v>
      </c>
      <c r="W37" s="100" t="s">
        <v>116</v>
      </c>
      <c r="X37" s="112" t="s">
        <v>54</v>
      </c>
      <c r="Y37" s="104">
        <v>0</v>
      </c>
      <c r="Z37" s="104">
        <v>8.2089552238805971E-2</v>
      </c>
      <c r="AA37" s="104">
        <v>0.14948453608247422</v>
      </c>
      <c r="AB37" s="104">
        <v>0.1477900552486188</v>
      </c>
      <c r="AC37" s="104">
        <v>0.30732860520094563</v>
      </c>
      <c r="AD37" s="105">
        <v>0.23609226594301222</v>
      </c>
      <c r="AE37" s="106">
        <f t="shared" si="0"/>
        <v>0.30732860520094563</v>
      </c>
      <c r="AF37" s="111" t="s">
        <v>88</v>
      </c>
      <c r="AH37" s="108"/>
      <c r="AI37" s="101"/>
      <c r="AJ37" s="101"/>
      <c r="AK37" s="101"/>
      <c r="AL37" s="101"/>
      <c r="AM37" s="101"/>
      <c r="AN37" s="101"/>
      <c r="AO37" s="101"/>
      <c r="AP37" s="101"/>
      <c r="AQ37" s="101"/>
      <c r="AR37" s="101"/>
      <c r="AS37" s="101"/>
      <c r="AT37" s="101"/>
      <c r="AU37" s="101"/>
      <c r="AV37" s="98"/>
      <c r="AW37" s="98"/>
      <c r="AX37" s="98"/>
      <c r="AY37" s="98"/>
    </row>
    <row r="38" spans="1:51" ht="14.4" x14ac:dyDescent="0.3">
      <c r="A38" s="97"/>
      <c r="B38" s="147"/>
      <c r="C38" s="147"/>
      <c r="D38" s="147"/>
      <c r="E38" s="147"/>
      <c r="F38" s="147"/>
      <c r="G38" s="147"/>
      <c r="H38" s="147"/>
      <c r="I38" s="147"/>
      <c r="J38" s="147"/>
      <c r="K38" s="147"/>
      <c r="L38" s="147"/>
      <c r="M38" s="147"/>
      <c r="N38" s="147"/>
      <c r="O38" s="147"/>
      <c r="P38" s="147"/>
      <c r="U38" s="96" t="s">
        <v>56</v>
      </c>
      <c r="V38" s="96" t="s">
        <v>50</v>
      </c>
      <c r="W38" s="100" t="s">
        <v>117</v>
      </c>
      <c r="X38" s="103" t="s">
        <v>56</v>
      </c>
      <c r="Y38" s="104">
        <v>0.33333333333333331</v>
      </c>
      <c r="Z38" s="104">
        <v>0.375</v>
      </c>
      <c r="AA38" s="104">
        <v>0.42857142857142855</v>
      </c>
      <c r="AB38" s="104">
        <v>0.42857142857142855</v>
      </c>
      <c r="AC38" s="104">
        <v>0.5</v>
      </c>
      <c r="AD38" s="104">
        <v>0.37037037037037035</v>
      </c>
      <c r="AE38" s="106">
        <f t="shared" si="0"/>
        <v>0.16666666666666669</v>
      </c>
      <c r="AF38" s="99">
        <f t="shared" si="1"/>
        <v>1.5</v>
      </c>
      <c r="AG38" s="107"/>
      <c r="AH38" s="108"/>
      <c r="AI38" s="101"/>
      <c r="AJ38" s="101"/>
      <c r="AK38" s="101"/>
      <c r="AL38" s="101"/>
      <c r="AM38" s="101"/>
      <c r="AN38" s="101"/>
      <c r="AO38" s="101"/>
      <c r="AP38" s="101"/>
      <c r="AQ38" s="101"/>
      <c r="AR38" s="101"/>
      <c r="AS38" s="101"/>
      <c r="AT38" s="101"/>
      <c r="AU38" s="101"/>
      <c r="AV38" s="98"/>
      <c r="AW38" s="98"/>
      <c r="AX38" s="98"/>
      <c r="AY38" s="98"/>
    </row>
    <row r="39" spans="1:51" ht="14.4" x14ac:dyDescent="0.3">
      <c r="B39" s="147"/>
      <c r="C39" s="147"/>
      <c r="D39" s="147"/>
      <c r="E39" s="147"/>
      <c r="F39" s="147"/>
      <c r="G39" s="147"/>
      <c r="H39" s="147"/>
      <c r="I39" s="147"/>
      <c r="J39" s="147"/>
      <c r="K39" s="147"/>
      <c r="L39" s="147"/>
      <c r="M39" s="147"/>
      <c r="N39" s="147"/>
      <c r="O39" s="147"/>
      <c r="P39" s="147"/>
      <c r="U39" s="96" t="s">
        <v>57</v>
      </c>
      <c r="V39" s="96" t="s">
        <v>50</v>
      </c>
      <c r="W39" s="100" t="s">
        <v>118</v>
      </c>
      <c r="X39" s="103" t="s">
        <v>57</v>
      </c>
      <c r="Y39" s="104">
        <v>0</v>
      </c>
      <c r="Z39" s="104">
        <v>0</v>
      </c>
      <c r="AA39" s="104">
        <v>0</v>
      </c>
      <c r="AB39" s="104">
        <v>0.4</v>
      </c>
      <c r="AC39" s="104">
        <v>0.25</v>
      </c>
      <c r="AD39" s="105">
        <v>0.3</v>
      </c>
      <c r="AE39" s="106">
        <f t="shared" si="0"/>
        <v>0.25</v>
      </c>
      <c r="AF39" s="113" t="s">
        <v>88</v>
      </c>
      <c r="AG39" s="107"/>
      <c r="AH39" s="108"/>
      <c r="AI39" s="101"/>
      <c r="AJ39" s="101"/>
      <c r="AK39" s="101"/>
      <c r="AL39" s="101"/>
      <c r="AM39" s="101"/>
      <c r="AN39" s="101"/>
      <c r="AO39" s="101"/>
      <c r="AP39" s="101"/>
      <c r="AQ39" s="101"/>
      <c r="AR39" s="101"/>
      <c r="AS39" s="101"/>
      <c r="AT39" s="101"/>
      <c r="AU39" s="101"/>
      <c r="AV39" s="98"/>
      <c r="AW39" s="98"/>
      <c r="AX39" s="98"/>
      <c r="AY39" s="98"/>
    </row>
    <row r="40" spans="1:51" ht="14.4" x14ac:dyDescent="0.3">
      <c r="U40" s="96" t="s">
        <v>58</v>
      </c>
      <c r="V40" s="96" t="s">
        <v>50</v>
      </c>
      <c r="W40" s="100" t="s">
        <v>119</v>
      </c>
      <c r="X40" s="103" t="s">
        <v>58</v>
      </c>
      <c r="Y40" s="104">
        <v>0.5</v>
      </c>
      <c r="Z40" s="104">
        <v>0.3</v>
      </c>
      <c r="AA40" s="104">
        <v>0.46666666666666667</v>
      </c>
      <c r="AB40" s="104">
        <v>0.37254901960784315</v>
      </c>
      <c r="AC40" s="104">
        <v>0.34328358208955223</v>
      </c>
      <c r="AD40" s="105">
        <v>0.36301369863013699</v>
      </c>
      <c r="AE40" s="106">
        <f t="shared" si="0"/>
        <v>-0.15671641791044777</v>
      </c>
      <c r="AF40" s="99">
        <f t="shared" si="1"/>
        <v>0.68656716417910446</v>
      </c>
      <c r="AG40" s="107"/>
      <c r="AH40" s="108"/>
      <c r="AI40" s="101"/>
      <c r="AJ40" s="101"/>
      <c r="AK40" s="101"/>
      <c r="AL40" s="101"/>
      <c r="AM40" s="101"/>
      <c r="AN40" s="101"/>
      <c r="AO40" s="101"/>
      <c r="AP40" s="101"/>
      <c r="AQ40" s="101"/>
      <c r="AR40" s="101"/>
      <c r="AS40" s="101"/>
      <c r="AT40" s="101"/>
      <c r="AU40" s="101"/>
      <c r="AV40" s="98"/>
      <c r="AW40" s="98"/>
      <c r="AX40" s="98"/>
      <c r="AY40" s="98"/>
    </row>
    <row r="41" spans="1:51" ht="14.4" x14ac:dyDescent="0.3">
      <c r="W41" s="100"/>
      <c r="X41" s="100"/>
      <c r="Y41" s="100"/>
      <c r="Z41" s="100"/>
      <c r="AA41" s="100"/>
      <c r="AB41" s="100"/>
      <c r="AC41" s="100"/>
      <c r="AD41" s="100"/>
      <c r="AE41" s="106"/>
      <c r="AF41" s="99"/>
      <c r="AG41" s="101"/>
      <c r="AH41" s="101"/>
      <c r="AI41" s="101"/>
      <c r="AJ41" s="101"/>
      <c r="AK41" s="101"/>
      <c r="AL41" s="101"/>
      <c r="AM41" s="101"/>
      <c r="AN41" s="101"/>
      <c r="AO41" s="101"/>
      <c r="AP41" s="101"/>
      <c r="AQ41" s="101"/>
      <c r="AR41" s="101"/>
      <c r="AS41" s="101"/>
      <c r="AT41" s="101"/>
      <c r="AU41" s="101"/>
      <c r="AV41" s="98"/>
      <c r="AW41" s="98"/>
      <c r="AX41" s="98"/>
      <c r="AY41" s="98"/>
    </row>
    <row r="42" spans="1:51" ht="14.4" x14ac:dyDescent="0.3">
      <c r="W42" s="100" t="s">
        <v>120</v>
      </c>
      <c r="X42" s="100" t="s">
        <v>59</v>
      </c>
      <c r="Y42" s="104">
        <v>7.3401444424872286E-2</v>
      </c>
      <c r="Z42" s="104">
        <v>0.15024915288020729</v>
      </c>
      <c r="AA42" s="104">
        <v>0.23941288634650348</v>
      </c>
      <c r="AB42" s="104">
        <v>0.30403481943300786</v>
      </c>
      <c r="AC42" s="104">
        <v>0.39116788723087936</v>
      </c>
      <c r="AD42" s="104">
        <v>0.2149867891020921</v>
      </c>
      <c r="AE42" s="106">
        <f t="shared" ref="AE42" si="2">AC42-Y42</f>
        <v>0.31776644280600708</v>
      </c>
      <c r="AF42" s="99">
        <f t="shared" ref="AF42" si="3">AC42/Y42</f>
        <v>5.329157897311501</v>
      </c>
      <c r="AG42" s="101"/>
      <c r="AH42" s="101"/>
      <c r="AI42" s="101"/>
      <c r="AJ42" s="101"/>
      <c r="AK42" s="101"/>
      <c r="AL42" s="101"/>
      <c r="AM42" s="101"/>
      <c r="AN42" s="101"/>
      <c r="AO42" s="101"/>
      <c r="AP42" s="101"/>
      <c r="AQ42" s="101"/>
      <c r="AR42" s="101"/>
      <c r="AS42" s="101"/>
      <c r="AT42" s="101"/>
      <c r="AU42" s="101"/>
      <c r="AV42" s="98"/>
      <c r="AW42" s="98"/>
      <c r="AX42" s="98"/>
      <c r="AY42" s="98"/>
    </row>
    <row r="43" spans="1:51" ht="14.4" x14ac:dyDescent="0.3">
      <c r="W43" s="100"/>
      <c r="X43" s="100"/>
      <c r="Y43" s="100"/>
      <c r="Z43" s="100"/>
      <c r="AA43" s="100"/>
      <c r="AB43" s="100"/>
      <c r="AC43" s="100"/>
      <c r="AD43" s="100" t="s">
        <v>121</v>
      </c>
      <c r="AE43" s="114">
        <f>MEDIAN(AE5:AE40)</f>
        <v>0.31317253554348756</v>
      </c>
      <c r="AF43" s="115">
        <f>MEDIAN(AF5:AF40)</f>
        <v>5.5342888488329987</v>
      </c>
      <c r="AG43" s="101"/>
      <c r="AH43" s="101"/>
      <c r="AI43" s="101"/>
      <c r="AJ43" s="101"/>
      <c r="AK43" s="101"/>
      <c r="AL43" s="101"/>
      <c r="AM43" s="101"/>
      <c r="AN43" s="101"/>
      <c r="AO43" s="101"/>
      <c r="AP43" s="101"/>
      <c r="AQ43" s="101"/>
      <c r="AR43" s="101"/>
      <c r="AS43" s="101"/>
      <c r="AT43" s="101"/>
      <c r="AU43" s="101"/>
      <c r="AV43" s="98"/>
      <c r="AW43" s="98"/>
      <c r="AX43" s="98"/>
      <c r="AY43" s="98"/>
    </row>
    <row r="44" spans="1:51" ht="14.4" x14ac:dyDescent="0.3">
      <c r="W44" s="116"/>
      <c r="X44" s="116"/>
      <c r="Y44" s="116"/>
      <c r="Z44" s="116"/>
      <c r="AA44" s="116"/>
      <c r="AB44" s="116"/>
      <c r="AC44" s="116"/>
      <c r="AD44" s="114"/>
      <c r="AG44" s="101"/>
      <c r="AH44" s="101"/>
      <c r="AI44" s="101"/>
      <c r="AJ44" s="101"/>
      <c r="AK44" s="101"/>
      <c r="AL44" s="101"/>
      <c r="AM44" s="101"/>
      <c r="AN44" s="101"/>
      <c r="AO44" s="101"/>
      <c r="AP44" s="101"/>
      <c r="AQ44" s="101"/>
      <c r="AR44" s="101"/>
      <c r="AS44" s="101"/>
      <c r="AT44" s="101"/>
      <c r="AU44" s="101"/>
      <c r="AV44" s="98"/>
      <c r="AW44" s="98"/>
      <c r="AX44" s="98"/>
      <c r="AY44" s="98"/>
    </row>
    <row r="45" spans="1:51" ht="14.4" x14ac:dyDescent="0.3">
      <c r="AG45" s="116"/>
      <c r="AH45" s="116"/>
      <c r="AI45" s="116"/>
      <c r="AJ45" s="116"/>
      <c r="AK45" s="116"/>
      <c r="AL45" s="116"/>
      <c r="AM45" s="116"/>
      <c r="AN45" s="116"/>
      <c r="AO45" s="116"/>
      <c r="AP45" s="116"/>
      <c r="AQ45" s="116"/>
      <c r="AR45" s="116"/>
      <c r="AS45" s="116"/>
      <c r="AT45" s="116"/>
      <c r="AU45" s="116"/>
      <c r="AV45" s="98"/>
      <c r="AW45" s="98"/>
      <c r="AX45" s="98"/>
      <c r="AY45" s="98"/>
    </row>
    <row r="46" spans="1:51" ht="14.4" x14ac:dyDescent="0.3">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98"/>
      <c r="AW46" s="98"/>
      <c r="AX46" s="98"/>
      <c r="AY46" s="98"/>
    </row>
    <row r="47" spans="1:51" x14ac:dyDescent="0.3">
      <c r="AB47" s="98"/>
      <c r="AC47" s="98"/>
      <c r="AD47" s="98"/>
      <c r="AE47" s="98"/>
      <c r="AF47" s="98"/>
      <c r="AG47" s="98"/>
      <c r="AH47" s="98"/>
      <c r="AI47" s="98"/>
      <c r="AJ47" s="98"/>
      <c r="AK47" s="98"/>
      <c r="AL47" s="98"/>
      <c r="AM47" s="98"/>
      <c r="AN47" s="98"/>
      <c r="AO47" s="98"/>
      <c r="AP47" s="98"/>
      <c r="AQ47" s="98"/>
      <c r="AR47" s="98"/>
      <c r="AS47" s="98"/>
      <c r="AT47" s="98"/>
      <c r="AU47" s="98"/>
      <c r="AV47" s="98"/>
      <c r="AW47" s="98"/>
      <c r="AX47" s="98"/>
      <c r="AY47" s="98"/>
    </row>
    <row r="48" spans="1:51" x14ac:dyDescent="0.3">
      <c r="AB48" s="98"/>
      <c r="AC48" s="98"/>
      <c r="AD48" s="98"/>
      <c r="AE48" s="98"/>
      <c r="AF48" s="98"/>
      <c r="AG48" s="98"/>
      <c r="AH48" s="98"/>
      <c r="AI48" s="98"/>
      <c r="AJ48" s="98"/>
      <c r="AK48" s="98"/>
      <c r="AL48" s="98"/>
      <c r="AM48" s="98"/>
      <c r="AN48" s="98"/>
      <c r="AO48" s="98"/>
      <c r="AP48" s="98"/>
      <c r="AQ48" s="98"/>
      <c r="AR48" s="98"/>
      <c r="AS48" s="98"/>
      <c r="AT48" s="98"/>
      <c r="AU48" s="98"/>
      <c r="AV48" s="98"/>
      <c r="AW48" s="98"/>
      <c r="AX48" s="98"/>
      <c r="AY48" s="98"/>
    </row>
    <row r="49" spans="28:51" x14ac:dyDescent="0.3">
      <c r="AB49" s="98"/>
      <c r="AC49" s="98"/>
      <c r="AD49" s="98"/>
      <c r="AE49" s="98"/>
      <c r="AF49" s="98"/>
      <c r="AG49" s="98"/>
      <c r="AH49" s="98"/>
      <c r="AI49" s="98"/>
      <c r="AJ49" s="98"/>
      <c r="AK49" s="98"/>
      <c r="AL49" s="98"/>
      <c r="AM49" s="98"/>
      <c r="AN49" s="98"/>
      <c r="AO49" s="98"/>
      <c r="AP49" s="98"/>
      <c r="AQ49" s="98"/>
      <c r="AR49" s="98"/>
      <c r="AS49" s="98"/>
      <c r="AT49" s="98"/>
      <c r="AU49" s="98"/>
      <c r="AV49" s="98"/>
      <c r="AW49" s="98"/>
      <c r="AX49" s="98"/>
      <c r="AY49" s="98"/>
    </row>
  </sheetData>
  <mergeCells count="2">
    <mergeCell ref="A1:Q2"/>
    <mergeCell ref="B36:P3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SupplTable-1</vt:lpstr>
      <vt:lpstr>SupplTable-2</vt:lpstr>
      <vt:lpstr>Figure-1</vt:lpstr>
      <vt:lpstr>Figure-3</vt:lpstr>
      <vt:lpstr>'SupplTable-1'!_8ldjruat157h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Priti Patil</dc:creator>
  <cp:lastModifiedBy>Priti Patil</cp:lastModifiedBy>
  <dcterms:created xsi:type="dcterms:W3CDTF">2024-11-07T10:07:29Z</dcterms:created>
  <dcterms:modified xsi:type="dcterms:W3CDTF">2024-11-07T15:41:19Z</dcterms:modified>
</cp:coreProperties>
</file>