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xampp\htdocs\globalwholesaleparts\SAMPLE_FILE\JEFF\"/>
    </mc:Choice>
  </mc:AlternateContent>
  <xr:revisionPtr revIDLastSave="0" documentId="13_ncr:1_{6D797C00-9457-4002-905E-E199E39ECA40}" xr6:coauthVersionLast="47" xr6:coauthVersionMax="47" xr10:uidLastSave="{00000000-0000-0000-0000-000000000000}"/>
  <bookViews>
    <workbookView xWindow="-120" yWindow="-120" windowWidth="29040" windowHeight="15840" tabRatio="897" activeTab="7" xr2:uid="{EAC116F2-D257-4308-B3E1-626B33CB1430}"/>
  </bookViews>
  <sheets>
    <sheet name="MOQ Batteries" sheetId="47" r:id="rId1"/>
    <sheet name="MOQ Filters Q1" sheetId="48" r:id="rId2"/>
    <sheet name="MOQ Cylinder Head" sheetId="55" r:id="rId3"/>
    <sheet name="MOQ Injectors" sheetId="69" r:id="rId4"/>
    <sheet name="MOQ Platinum Engine Kit" sheetId="59" r:id="rId5"/>
    <sheet name="MOQ Turbochargers" sheetId="56" r:id="rId6"/>
    <sheet name="MOQ Undercarriage" sheetId="57" r:id="rId7"/>
    <sheet name="MOQ Grand Total" sheetId="58" r:id="rId8"/>
  </sheets>
  <externalReferences>
    <externalReference r:id="rId9"/>
  </externalReferences>
  <definedNames>
    <definedName name="_xlnm._FilterDatabase" localSheetId="0" hidden="1">'MOQ Batteries'!$B$14:$I$63</definedName>
    <definedName name="_xlnm._FilterDatabase" localSheetId="2" hidden="1">'MOQ Cylinder Head'!$B$14:$I$30</definedName>
    <definedName name="_xlnm._FilterDatabase" localSheetId="1" hidden="1">'MOQ Filters Q1'!$B$14:$I$54</definedName>
    <definedName name="_xlnm._FilterDatabase" localSheetId="7" hidden="1">'MOQ Grand Total'!$B$14:$I$83</definedName>
    <definedName name="_xlnm._FilterDatabase" localSheetId="3" hidden="1">'MOQ Injectors'!$B$14:$I$30</definedName>
    <definedName name="_xlnm._FilterDatabase" localSheetId="4" hidden="1">'MOQ Platinum Engine Kit'!$B$14:$I$34</definedName>
    <definedName name="_xlnm._FilterDatabase" localSheetId="5" hidden="1">'MOQ Turbochargers'!$B$14:$I$31</definedName>
    <definedName name="_xlnm._FilterDatabase" localSheetId="6" hidden="1">'MOQ Undercarriage'!$B$14:$I$30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0" i="58" l="1"/>
  <c r="I69" i="58"/>
  <c r="I66" i="58"/>
  <c r="I65" i="58"/>
  <c r="I62" i="58"/>
  <c r="I61" i="58"/>
  <c r="I58" i="58"/>
  <c r="I57" i="58"/>
  <c r="I54" i="58"/>
  <c r="I53" i="58"/>
  <c r="I50" i="58"/>
  <c r="I49" i="58"/>
  <c r="I46" i="58"/>
  <c r="I45" i="58"/>
  <c r="I42" i="58"/>
  <c r="I41" i="58"/>
  <c r="I38" i="58"/>
  <c r="I37" i="58"/>
  <c r="I34" i="58"/>
  <c r="I33" i="58"/>
  <c r="I30" i="58"/>
  <c r="I29" i="58"/>
  <c r="I26" i="58"/>
  <c r="I25" i="58"/>
  <c r="I22" i="58"/>
  <c r="I21" i="58"/>
  <c r="I18" i="58"/>
  <c r="I17" i="58"/>
  <c r="I15" i="58"/>
  <c r="I16" i="58"/>
  <c r="I19" i="58"/>
  <c r="I20" i="58"/>
  <c r="I23" i="58"/>
  <c r="I24" i="58"/>
  <c r="I27" i="58"/>
  <c r="I28" i="58"/>
  <c r="I31" i="58"/>
  <c r="I32" i="58"/>
  <c r="I35" i="58"/>
  <c r="I36" i="58"/>
  <c r="I39" i="58"/>
  <c r="I40" i="58"/>
  <c r="I43" i="58"/>
  <c r="I44" i="58"/>
  <c r="I47" i="58"/>
  <c r="I48" i="58"/>
  <c r="I51" i="58"/>
  <c r="I52" i="58"/>
  <c r="I55" i="58"/>
  <c r="I56" i="58"/>
  <c r="I59" i="58"/>
  <c r="I60" i="58"/>
  <c r="I63" i="58"/>
  <c r="I64" i="58"/>
  <c r="I67" i="58"/>
  <c r="I68" i="58"/>
  <c r="I71" i="58"/>
  <c r="I72" i="58"/>
  <c r="B72" i="58"/>
  <c r="B71" i="58"/>
  <c r="B70" i="58"/>
  <c r="B69" i="58"/>
  <c r="B68" i="58"/>
  <c r="B67" i="58"/>
  <c r="B66" i="58"/>
  <c r="B65" i="58"/>
  <c r="B64" i="58"/>
  <c r="B63" i="58"/>
  <c r="B62" i="58"/>
  <c r="B61" i="58"/>
  <c r="B60" i="58"/>
  <c r="B59" i="58"/>
  <c r="B58" i="58"/>
  <c r="B57" i="58"/>
  <c r="B56" i="58"/>
  <c r="B55" i="58"/>
  <c r="B54" i="58"/>
  <c r="B53" i="58"/>
  <c r="B52" i="58"/>
  <c r="B51" i="58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B19" i="58"/>
  <c r="B18" i="58"/>
  <c r="B17" i="58"/>
  <c r="B16" i="58"/>
  <c r="B15" i="58"/>
  <c r="I17" i="57"/>
  <c r="I16" i="57"/>
  <c r="I15" i="57"/>
  <c r="G17" i="57"/>
  <c r="G16" i="57"/>
  <c r="G15" i="57"/>
  <c r="I18" i="59"/>
  <c r="I17" i="59"/>
  <c r="I16" i="59"/>
  <c r="I15" i="59"/>
  <c r="G18" i="59"/>
  <c r="G17" i="59"/>
  <c r="G16" i="59"/>
  <c r="G15" i="59"/>
  <c r="I21" i="56"/>
  <c r="I20" i="56"/>
  <c r="I19" i="56"/>
  <c r="I18" i="56"/>
  <c r="I17" i="56"/>
  <c r="I16" i="56"/>
  <c r="I15" i="56"/>
  <c r="G21" i="56"/>
  <c r="G20" i="56"/>
  <c r="G19" i="56"/>
  <c r="G18" i="56"/>
  <c r="G17" i="56"/>
  <c r="G16" i="56"/>
  <c r="G15" i="56"/>
  <c r="I21" i="69"/>
  <c r="I20" i="69"/>
  <c r="I19" i="69"/>
  <c r="I18" i="69"/>
  <c r="I17" i="69"/>
  <c r="I16" i="69"/>
  <c r="I24" i="69" s="1"/>
  <c r="I27" i="69" s="1"/>
  <c r="I15" i="69"/>
  <c r="G21" i="69"/>
  <c r="G20" i="69"/>
  <c r="G19" i="69"/>
  <c r="G18" i="69"/>
  <c r="G17" i="69"/>
  <c r="G16" i="69"/>
  <c r="G15" i="69"/>
  <c r="E25" i="69" s="1"/>
  <c r="C12" i="69"/>
  <c r="I20" i="55"/>
  <c r="I19" i="55"/>
  <c r="I18" i="55"/>
  <c r="I17" i="55"/>
  <c r="I16" i="55"/>
  <c r="I15" i="55"/>
  <c r="G20" i="55"/>
  <c r="G19" i="55"/>
  <c r="G18" i="55"/>
  <c r="G17" i="55"/>
  <c r="G16" i="55"/>
  <c r="G15" i="55"/>
  <c r="I43" i="48"/>
  <c r="G43" i="48"/>
  <c r="I42" i="48"/>
  <c r="G42" i="48"/>
  <c r="I41" i="48"/>
  <c r="G41" i="48"/>
  <c r="I40" i="48"/>
  <c r="G40" i="48"/>
  <c r="I39" i="48"/>
  <c r="G39" i="48"/>
  <c r="I38" i="48"/>
  <c r="G38" i="48"/>
  <c r="I37" i="48"/>
  <c r="G37" i="48"/>
  <c r="I36" i="48"/>
  <c r="G36" i="48"/>
  <c r="I35" i="48"/>
  <c r="G35" i="48"/>
  <c r="I34" i="48"/>
  <c r="G34" i="48"/>
  <c r="I33" i="48"/>
  <c r="G33" i="48"/>
  <c r="I32" i="48"/>
  <c r="G32" i="48"/>
  <c r="I31" i="48"/>
  <c r="G31" i="48"/>
  <c r="I30" i="48"/>
  <c r="G30" i="48"/>
  <c r="I29" i="48"/>
  <c r="G29" i="48"/>
  <c r="I28" i="48"/>
  <c r="G28" i="48"/>
  <c r="I27" i="48"/>
  <c r="G27" i="48"/>
  <c r="I26" i="48"/>
  <c r="G26" i="48"/>
  <c r="I25" i="48"/>
  <c r="G25" i="48"/>
  <c r="I24" i="48"/>
  <c r="G24" i="48"/>
  <c r="I23" i="48"/>
  <c r="G23" i="48"/>
  <c r="I22" i="48"/>
  <c r="G22" i="48"/>
  <c r="I21" i="48"/>
  <c r="G21" i="48"/>
  <c r="I20" i="48"/>
  <c r="G20" i="48"/>
  <c r="I19" i="48"/>
  <c r="G19" i="48"/>
  <c r="I18" i="48"/>
  <c r="G18" i="48"/>
  <c r="I17" i="48"/>
  <c r="G17" i="48"/>
  <c r="I16" i="48"/>
  <c r="G16" i="48"/>
  <c r="I15" i="48"/>
  <c r="G15" i="48"/>
  <c r="G15" i="47"/>
  <c r="G16" i="47"/>
  <c r="I16" i="47"/>
  <c r="I15" i="47"/>
  <c r="E26" i="69" l="1"/>
  <c r="E27" i="69" s="1"/>
  <c r="I28" i="69"/>
  <c r="I30" i="69" s="1"/>
  <c r="E78" i="58"/>
  <c r="E26" i="56"/>
  <c r="E27" i="56"/>
  <c r="E28" i="56" l="1"/>
  <c r="C12" i="57"/>
  <c r="C12" i="56"/>
  <c r="C12" i="59"/>
  <c r="C12" i="55"/>
  <c r="C12" i="48"/>
  <c r="C12" i="47"/>
  <c r="I76" i="58"/>
  <c r="E79" i="58" s="1"/>
  <c r="I28" i="59" l="1"/>
  <c r="I31" i="59" s="1"/>
  <c r="I32" i="59" s="1"/>
  <c r="I34" i="59" s="1"/>
  <c r="E30" i="59"/>
  <c r="E29" i="59"/>
  <c r="E31" i="59" l="1"/>
  <c r="I56" i="47"/>
  <c r="I55" i="47"/>
  <c r="I54" i="47"/>
  <c r="I53" i="47"/>
  <c r="I52" i="47"/>
  <c r="I51" i="47"/>
  <c r="I50" i="47"/>
  <c r="I49" i="47"/>
  <c r="I48" i="47"/>
  <c r="I47" i="47"/>
  <c r="I46" i="47"/>
  <c r="I45" i="47"/>
  <c r="I44" i="47"/>
  <c r="I43" i="47"/>
  <c r="I42" i="47"/>
  <c r="I41" i="47"/>
  <c r="I40" i="47"/>
  <c r="I39" i="47"/>
  <c r="I38" i="47"/>
  <c r="I37" i="47"/>
  <c r="I36" i="47"/>
  <c r="I35" i="47"/>
  <c r="I34" i="47"/>
  <c r="I33" i="47"/>
  <c r="I32" i="47"/>
  <c r="I31" i="47"/>
  <c r="I30" i="47"/>
  <c r="I29" i="47"/>
  <c r="I28" i="47"/>
  <c r="E25" i="57" l="1"/>
  <c r="I25" i="56" l="1"/>
  <c r="I28" i="56" s="1"/>
  <c r="I29" i="56" s="1"/>
  <c r="I31" i="56" s="1"/>
  <c r="I77" i="58"/>
  <c r="I80" i="58" s="1"/>
  <c r="I81" i="58" s="1"/>
  <c r="I83" i="58" s="1"/>
  <c r="E26" i="55"/>
  <c r="I24" i="55"/>
  <c r="I27" i="55" s="1"/>
  <c r="I28" i="55" s="1"/>
  <c r="I30" i="55" s="1"/>
  <c r="E25" i="55"/>
  <c r="E26" i="57"/>
  <c r="E27" i="57" s="1"/>
  <c r="I24" i="57"/>
  <c r="I27" i="57" s="1"/>
  <c r="I28" i="57" s="1"/>
  <c r="I30" i="57" s="1"/>
  <c r="E80" i="58" l="1"/>
  <c r="E27" i="55"/>
  <c r="G27" i="47" l="1"/>
  <c r="G25" i="47" l="1"/>
  <c r="G18" i="47"/>
  <c r="G26" i="47"/>
  <c r="G17" i="47"/>
  <c r="G20" i="47" l="1"/>
  <c r="G19" i="47"/>
  <c r="G21" i="47"/>
  <c r="I48" i="48"/>
  <c r="I51" i="48" s="1"/>
  <c r="I52" i="48" s="1"/>
  <c r="I54" i="48" s="1"/>
  <c r="E50" i="48"/>
  <c r="E49" i="48"/>
  <c r="G24" i="47"/>
  <c r="G23" i="47" l="1"/>
  <c r="E51" i="48"/>
  <c r="G22" i="47"/>
  <c r="E58" i="47" l="1"/>
  <c r="E59" i="47"/>
  <c r="I57" i="47"/>
  <c r="I60" i="47" s="1"/>
  <c r="I61" i="47" s="1"/>
  <c r="I63" i="47" s="1"/>
  <c r="E60" i="4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FD820-4C33-4BAF-B383-1DF1579F8026}" keepAlive="1" name="Query - County of Vermillion MOQ xlsx" description="Connection to the 'County of Vermillion MOQ xlsx' query in the workbook." type="5" refreshedVersion="8" background="1" saveData="1">
    <dbPr connection="Provider=Microsoft.Mashup.OleDb.1;Data Source=$Workbook$;Location=&quot;County of Vermillion MOQ xlsx&quot;;Extended Properties=&quot;&quot;" command="SELECT * FROM [County of Vermillion MOQ xlsx]"/>
  </connection>
</connections>
</file>

<file path=xl/sharedStrings.xml><?xml version="1.0" encoding="utf-8"?>
<sst xmlns="http://schemas.openxmlformats.org/spreadsheetml/2006/main" count="435" uniqueCount="130">
  <si>
    <t>PART NUMBER</t>
  </si>
  <si>
    <t>DESCRIPTION</t>
  </si>
  <si>
    <t>QTY</t>
  </si>
  <si>
    <t>CAD $</t>
  </si>
  <si>
    <t>OEM MSRP</t>
  </si>
  <si>
    <t>GQP PRICE</t>
  </si>
  <si>
    <t>Seats</t>
  </si>
  <si>
    <t>COMPANY:</t>
  </si>
  <si>
    <t>DATE:</t>
  </si>
  <si>
    <t>PO NUMBER:</t>
  </si>
  <si>
    <t>CONTACT NAME:</t>
  </si>
  <si>
    <t>PHONE NUMBER:</t>
  </si>
  <si>
    <t>BILLING ADDRESS:</t>
  </si>
  <si>
    <t>EMAIL ADDRESS:</t>
  </si>
  <si>
    <t>SHIPPING ADDRESS:</t>
  </si>
  <si>
    <t>Make &amp; Model</t>
  </si>
  <si>
    <t>TOTAL</t>
  </si>
  <si>
    <t>Subtotal</t>
  </si>
  <si>
    <t>OEM MSRP :</t>
  </si>
  <si>
    <t>Shipping</t>
  </si>
  <si>
    <t>GQP :</t>
  </si>
  <si>
    <t>Customs/Broker Fee</t>
  </si>
  <si>
    <t>GQP SAVINGS :</t>
  </si>
  <si>
    <t>Total</t>
  </si>
  <si>
    <t>GST</t>
  </si>
  <si>
    <t>PST / QST</t>
  </si>
  <si>
    <t>Quote valid for 14 days, shipping subject to delays in supply chain.</t>
  </si>
  <si>
    <t>GRAND TOTAL</t>
  </si>
  <si>
    <t>MOQ QUOTE</t>
  </si>
  <si>
    <t>Batteries</t>
  </si>
  <si>
    <t>Grand Total</t>
  </si>
  <si>
    <t>Tires and Rubber Tracks</t>
  </si>
  <si>
    <t>Turbos</t>
  </si>
  <si>
    <t>Undercarriages</t>
  </si>
  <si>
    <t>Filters Q1</t>
  </si>
  <si>
    <t>GOAT MECHANICAL SERVICES</t>
  </si>
  <si>
    <t>JEFF WALSH</t>
  </si>
  <si>
    <t>1-780-838-2686</t>
  </si>
  <si>
    <t>JEFF@GOATMECHANICALSERVICES.COM</t>
  </si>
  <si>
    <t>153-5710</t>
  </si>
  <si>
    <t xml:space="preserve">12V BATTERY 4D 1400CCA </t>
  </si>
  <si>
    <t>1R-1808</t>
  </si>
  <si>
    <t>1R-0734</t>
  </si>
  <si>
    <t>MIU800650</t>
  </si>
  <si>
    <t>RE572785</t>
  </si>
  <si>
    <t>1R-0762</t>
  </si>
  <si>
    <t>1R-0749</t>
  </si>
  <si>
    <t>1R-0755</t>
  </si>
  <si>
    <t>422-7587</t>
  </si>
  <si>
    <t>326-1643</t>
  </si>
  <si>
    <t>326-1644</t>
  </si>
  <si>
    <t>436-7077</t>
  </si>
  <si>
    <t>DZ130550</t>
  </si>
  <si>
    <t>AT365869</t>
  </si>
  <si>
    <t>1R-0741</t>
  </si>
  <si>
    <t>1G-8878</t>
  </si>
  <si>
    <t>338-3540</t>
  </si>
  <si>
    <t>328-3655</t>
  </si>
  <si>
    <t>571-5253</t>
  </si>
  <si>
    <t>577-1435</t>
  </si>
  <si>
    <t>6I-2505</t>
  </si>
  <si>
    <t>577-1437</t>
  </si>
  <si>
    <t>331-8108</t>
  </si>
  <si>
    <t>333-1189</t>
  </si>
  <si>
    <t>6I-2506</t>
  </si>
  <si>
    <t>211-2660</t>
  </si>
  <si>
    <t>149-1912</t>
  </si>
  <si>
    <t>346-8243</t>
  </si>
  <si>
    <t>321-0167</t>
  </si>
  <si>
    <t>ENGINE OIL FILTER</t>
  </si>
  <si>
    <t>FUEL FILTER</t>
  </si>
  <si>
    <t>FUEL WATER SEPARATOR FILTER</t>
  </si>
  <si>
    <t>HYDRAULIC FILTER</t>
  </si>
  <si>
    <t>TRANSMISSION OIL FILTER</t>
  </si>
  <si>
    <t>PRIMARY AIR FILTER</t>
  </si>
  <si>
    <t>SECONDARY AIR FILTER</t>
  </si>
  <si>
    <t>CABIN AIR FILTER</t>
  </si>
  <si>
    <t>344-2149</t>
  </si>
  <si>
    <t>263-5055</t>
  </si>
  <si>
    <t>223-9250</t>
  </si>
  <si>
    <t>359-0936</t>
  </si>
  <si>
    <t>RE523680</t>
  </si>
  <si>
    <t xml:space="preserve">RE542776 </t>
  </si>
  <si>
    <t>BASIC ENGINE CYLINDER HEAD C9</t>
  </si>
  <si>
    <t>BASIC ENGINE CYLINDER HEAD C15</t>
  </si>
  <si>
    <t>BASIC ENGINE CYLINDER HEAD C18</t>
  </si>
  <si>
    <t>BASIC ENGINE CYLINDER HEAD C27/C32 SET OF 2</t>
  </si>
  <si>
    <t>CYLINDER HEAD WITH VALVES 6090 ENGINE</t>
  </si>
  <si>
    <t>CYLINDER HEAD WITH VALVES 13.5L</t>
  </si>
  <si>
    <t>557-7633</t>
  </si>
  <si>
    <t>618-0750</t>
  </si>
  <si>
    <t>359-4070</t>
  </si>
  <si>
    <t>618-0751</t>
  </si>
  <si>
    <t>DZ100221</t>
  </si>
  <si>
    <t>DZ121295</t>
  </si>
  <si>
    <t>FUEL INJECTOR GP C9</t>
  </si>
  <si>
    <t>FUEL INJECTOR GP C15</t>
  </si>
  <si>
    <t>FUEL INJECTOR GP C18</t>
  </si>
  <si>
    <t>FUEL INJECTOR GP C27</t>
  </si>
  <si>
    <t>FUEL INJECTOR GP C32</t>
  </si>
  <si>
    <t>FUEL INJECTOR 6090 L ENGINE</t>
  </si>
  <si>
    <t>FUEL INJECTOR GP 13.5L</t>
  </si>
  <si>
    <t>352-2395</t>
  </si>
  <si>
    <t>450-3344</t>
  </si>
  <si>
    <t>277-6367</t>
  </si>
  <si>
    <t>278-5428</t>
  </si>
  <si>
    <t>278-5427</t>
  </si>
  <si>
    <t>DZ108122</t>
  </si>
  <si>
    <t>DZ108117</t>
  </si>
  <si>
    <t>TURBOCHARGER GP C9</t>
  </si>
  <si>
    <t>TURBOCHARGER GP C18</t>
  </si>
  <si>
    <t>TURBOCHARGER GP C27 SET OF 2</t>
  </si>
  <si>
    <t>TURBOCHARGER GP C32</t>
  </si>
  <si>
    <t>TURBOCHARGER 6090 ENGINE</t>
  </si>
  <si>
    <t>TURBOCHARGER 13.5L</t>
  </si>
  <si>
    <t>C9 ENGINE KIT</t>
  </si>
  <si>
    <t>C15 ENGINE KIT</t>
  </si>
  <si>
    <t>C18 ENGINE KIT</t>
  </si>
  <si>
    <t>C27 ENGINE KIT</t>
  </si>
  <si>
    <t>C9 PLATINUM ENGINE KIT</t>
  </si>
  <si>
    <t>C15 PLATINUM ENGINE KIT</t>
  </si>
  <si>
    <t>C18 PLATINUM ENGINE KIT</t>
  </si>
  <si>
    <t>C27 PLATINUM ENGINE KIT</t>
  </si>
  <si>
    <t>D7R MTO U/C KIT</t>
  </si>
  <si>
    <t>D9T MTO U/C KIT</t>
  </si>
  <si>
    <t>D10T MTO U/C KIT</t>
  </si>
  <si>
    <t>GQP LEVEL 1 FULL U/C KIT FOR D7R MTO</t>
  </si>
  <si>
    <t>GQP LEVEL 1 FULL U/C KIT FOR D9T MTO</t>
  </si>
  <si>
    <t>GQP LEVEL 1 FULL U/C KIT FOR D10T MTO</t>
  </si>
  <si>
    <t>CORE CHARGE***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</si>
</sst>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(&quot;$&quot;* #,##0.00_);_(&quot;$&quot;* \(#,##0.00\);_(&quot;$&quot;* &quot;-&quot;??_);_(@_)"/>
    <numFmt numFmtId="167" formatCode="[$-409]mmmm\ d\,\ yyyy;@"/>
    <numFmt numFmtId="168" formatCode="&quot;$&quot;#,##0.00"/>
    <numFmt numFmtId="169" formatCode="0;\-0;;@"/>
    <numFmt numFmtId="170" formatCode="[$-F800]dddd\,\ mmmm\ dd\,\ yyyy"/>
    <numFmt numFmtId="171" formatCode="_-* #,##0_-;\-* #,##0_-;_-* &quot;-&quot;??_-;_-@_-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8"/>
      <color theme="1"/>
      <name val="Bahnschrift SemiCondensed"/>
      <family val="2"/>
    </font>
    <font>
      <b/>
      <sz val="28"/>
      <color theme="1"/>
      <name val="Aptos Narrow"/>
      <family val="2"/>
      <scheme val="minor"/>
    </font>
    <font>
      <b/>
      <sz val="10"/>
      <color theme="1"/>
      <name val="Arial Nova Cond"/>
      <family val="2"/>
    </font>
    <font>
      <b/>
      <sz val="9"/>
      <color theme="1"/>
      <name val="Arial Nova Cond"/>
      <family val="2"/>
    </font>
    <font>
      <sz val="10"/>
      <color theme="1"/>
      <name val="Arial Nova Cond"/>
      <family val="2"/>
    </font>
    <font>
      <sz val="9"/>
      <color theme="1"/>
      <name val="Arial Nova Cond"/>
      <family val="2"/>
    </font>
    <font>
      <sz val="11"/>
      <color theme="1"/>
      <name val="Bahnschrift SemiCondensed"/>
      <family val="2"/>
    </font>
    <font>
      <b/>
      <sz val="11"/>
      <color theme="0"/>
      <name val="Arial Nova Cond"/>
      <family val="2"/>
    </font>
    <font>
      <b/>
      <sz val="11"/>
      <color theme="1"/>
      <name val="Bahnschrift SemiCondensed"/>
      <family val="2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b/>
      <sz val="11"/>
      <color rgb="FFFF0000"/>
      <name val="Arial Nova Cond"/>
      <family val="2"/>
    </font>
    <font>
      <b/>
      <sz val="12"/>
      <color theme="1"/>
      <name val="Arial Nova Cond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6" xfId="0" applyBorder="1"/>
    <xf numFmtId="0" fontId="0" fillId="0" borderId="10" xfId="0" applyBorder="1"/>
    <xf numFmtId="0" fontId="0" fillId="0" borderId="5" xfId="0" applyBorder="1"/>
    <xf numFmtId="0" fontId="0" fillId="0" borderId="12" xfId="0" applyBorder="1"/>
    <xf numFmtId="0" fontId="0" fillId="0" borderId="7" xfId="0" applyBorder="1"/>
    <xf numFmtId="0" fontId="0" fillId="3" borderId="13" xfId="0" applyFill="1" applyBorder="1"/>
    <xf numFmtId="0" fontId="0" fillId="3" borderId="0" xfId="0" applyFill="1"/>
    <xf numFmtId="0" fontId="3" fillId="3" borderId="0" xfId="0" applyFont="1" applyFill="1" applyAlignment="1">
      <alignment horizontal="center" wrapText="1"/>
    </xf>
    <xf numFmtId="170" fontId="4" fillId="2" borderId="1" xfId="0" applyNumberFormat="1" applyFont="1" applyFill="1" applyBorder="1" applyAlignment="1">
      <alignment horizontal="right"/>
    </xf>
    <xf numFmtId="167" fontId="4" fillId="0" borderId="1" xfId="0" applyNumberFormat="1" applyFont="1" applyBorder="1" applyAlignment="1">
      <alignment horizontal="left" vertical="center"/>
    </xf>
    <xf numFmtId="167" fontId="4" fillId="2" borderId="1" xfId="0" applyNumberFormat="1" applyFont="1" applyFill="1" applyBorder="1" applyAlignment="1">
      <alignment horizontal="center"/>
    </xf>
    <xf numFmtId="167" fontId="4" fillId="0" borderId="1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8" fillId="3" borderId="14" xfId="0" applyFont="1" applyFill="1" applyBorder="1"/>
    <xf numFmtId="0" fontId="8" fillId="3" borderId="15" xfId="0" applyFont="1" applyFill="1" applyBorder="1"/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169" fontId="6" fillId="0" borderId="2" xfId="0" applyNumberFormat="1" applyFont="1" applyBorder="1" applyAlignment="1">
      <alignment horizontal="left"/>
    </xf>
    <xf numFmtId="171" fontId="6" fillId="0" borderId="2" xfId="2" applyNumberFormat="1" applyFont="1" applyBorder="1" applyAlignment="1">
      <alignment horizontal="center"/>
    </xf>
    <xf numFmtId="166" fontId="6" fillId="0" borderId="2" xfId="1" applyFont="1" applyBorder="1" applyAlignment="1">
      <alignment horizontal="center"/>
    </xf>
    <xf numFmtId="166" fontId="6" fillId="2" borderId="2" xfId="1" applyFont="1" applyFill="1" applyBorder="1" applyProtection="1"/>
    <xf numFmtId="166" fontId="6" fillId="0" borderId="2" xfId="1" applyFont="1" applyBorder="1" applyProtection="1"/>
    <xf numFmtId="0" fontId="11" fillId="2" borderId="11" xfId="0" applyFont="1" applyFill="1" applyBorder="1" applyAlignment="1">
      <alignment horizontal="center"/>
    </xf>
    <xf numFmtId="0" fontId="12" fillId="0" borderId="1" xfId="0" applyFont="1" applyBorder="1"/>
    <xf numFmtId="164" fontId="11" fillId="0" borderId="1" xfId="0" applyNumberFormat="1" applyFont="1" applyBorder="1"/>
    <xf numFmtId="0" fontId="11" fillId="2" borderId="12" xfId="0" applyFont="1" applyFill="1" applyBorder="1"/>
    <xf numFmtId="0" fontId="11" fillId="2" borderId="0" xfId="0" applyFont="1" applyFill="1"/>
    <xf numFmtId="0" fontId="11" fillId="2" borderId="0" xfId="0" applyFont="1" applyFill="1" applyAlignment="1">
      <alignment horizontal="right" vertical="center" wrapText="1"/>
    </xf>
    <xf numFmtId="168" fontId="11" fillId="2" borderId="8" xfId="0" applyNumberFormat="1" applyFont="1" applyFill="1" applyBorder="1" applyAlignment="1">
      <alignment horizontal="left" vertical="center" wrapText="1"/>
    </xf>
    <xf numFmtId="166" fontId="11" fillId="2" borderId="1" xfId="1" applyFont="1" applyFill="1" applyBorder="1" applyProtection="1">
      <protection locked="0"/>
    </xf>
    <xf numFmtId="0" fontId="5" fillId="0" borderId="1" xfId="0" applyFont="1" applyBorder="1"/>
    <xf numFmtId="168" fontId="13" fillId="2" borderId="8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/>
    <xf numFmtId="0" fontId="11" fillId="2" borderId="8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vertical="center" wrapText="1"/>
    </xf>
    <xf numFmtId="0" fontId="11" fillId="2" borderId="8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/>
    </xf>
    <xf numFmtId="0" fontId="14" fillId="0" borderId="1" xfId="0" applyFont="1" applyBorder="1"/>
    <xf numFmtId="166" fontId="14" fillId="0" borderId="1" xfId="0" applyNumberFormat="1" applyFont="1" applyBorder="1"/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164" fontId="0" fillId="0" borderId="0" xfId="0" applyNumberFormat="1"/>
    <xf numFmtId="0" fontId="4" fillId="2" borderId="3" xfId="0" applyFont="1" applyFill="1" applyBorder="1"/>
    <xf numFmtId="0" fontId="5" fillId="2" borderId="3" xfId="0" applyFont="1" applyFill="1" applyBorder="1"/>
    <xf numFmtId="0" fontId="7" fillId="2" borderId="3" xfId="0" applyFont="1" applyFill="1" applyBorder="1"/>
    <xf numFmtId="171" fontId="6" fillId="0" borderId="2" xfId="2" applyNumberFormat="1" applyFont="1" applyBorder="1" applyAlignment="1"/>
    <xf numFmtId="171" fontId="6" fillId="0" borderId="2" xfId="2" applyNumberFormat="1" applyFont="1" applyBorder="1" applyAlignment="1">
      <alignment horizontal="left"/>
    </xf>
    <xf numFmtId="169" fontId="6" fillId="0" borderId="2" xfId="0" applyNumberFormat="1" applyFont="1" applyBorder="1" applyAlignment="1">
      <alignment horizontal="left" wrapText="1"/>
    </xf>
    <xf numFmtId="169" fontId="4" fillId="0" borderId="3" xfId="0" applyNumberFormat="1" applyFont="1" applyBorder="1" applyAlignment="1">
      <alignment horizontal="left"/>
    </xf>
    <xf numFmtId="169" fontId="4" fillId="0" borderId="4" xfId="0" applyNumberFormat="1" applyFont="1" applyBorder="1" applyAlignment="1">
      <alignment horizontal="left"/>
    </xf>
    <xf numFmtId="169" fontId="4" fillId="0" borderId="1" xfId="0" applyNumberFormat="1" applyFont="1" applyBorder="1" applyAlignment="1">
      <alignment horizontal="left"/>
    </xf>
    <xf numFmtId="169" fontId="6" fillId="0" borderId="21" xfId="0" applyNumberFormat="1" applyFont="1" applyBorder="1" applyAlignment="1">
      <alignment horizontal="left"/>
    </xf>
    <xf numFmtId="171" fontId="6" fillId="0" borderId="2" xfId="2" applyNumberFormat="1" applyFont="1" applyFill="1" applyBorder="1" applyAlignment="1">
      <alignment horizontal="left"/>
    </xf>
    <xf numFmtId="166" fontId="6" fillId="0" borderId="2" xfId="1" applyFont="1" applyFill="1" applyBorder="1" applyAlignment="1">
      <alignment horizontal="center"/>
    </xf>
    <xf numFmtId="166" fontId="6" fillId="0" borderId="22" xfId="1" applyFont="1" applyBorder="1" applyProtection="1"/>
    <xf numFmtId="169" fontId="6" fillId="0" borderId="23" xfId="0" applyNumberFormat="1" applyFont="1" applyBorder="1" applyAlignment="1">
      <alignment horizontal="left"/>
    </xf>
    <xf numFmtId="169" fontId="6" fillId="0" borderId="24" xfId="0" applyNumberFormat="1" applyFont="1" applyBorder="1" applyAlignment="1">
      <alignment horizontal="left"/>
    </xf>
    <xf numFmtId="171" fontId="6" fillId="0" borderId="25" xfId="2" applyNumberFormat="1" applyFont="1" applyBorder="1" applyAlignment="1">
      <alignment horizontal="center"/>
    </xf>
    <xf numFmtId="166" fontId="6" fillId="0" borderId="27" xfId="1" applyFont="1" applyBorder="1" applyAlignment="1">
      <alignment horizontal="center"/>
    </xf>
    <xf numFmtId="166" fontId="6" fillId="0" borderId="22" xfId="1" applyFont="1" applyBorder="1" applyAlignment="1">
      <alignment horizontal="center"/>
    </xf>
    <xf numFmtId="171" fontId="6" fillId="0" borderId="26" xfId="2" applyNumberFormat="1" applyFont="1" applyBorder="1" applyAlignment="1">
      <alignment horizontal="center"/>
    </xf>
    <xf numFmtId="166" fontId="6" fillId="0" borderId="28" xfId="1" applyFont="1" applyBorder="1" applyAlignment="1">
      <alignment horizontal="center"/>
    </xf>
    <xf numFmtId="166" fontId="6" fillId="0" borderId="6" xfId="1" applyFont="1" applyBorder="1" applyAlignment="1">
      <alignment horizontal="center"/>
    </xf>
    <xf numFmtId="166" fontId="6" fillId="2" borderId="23" xfId="1" applyFont="1" applyFill="1" applyBorder="1" applyProtection="1"/>
    <xf numFmtId="166" fontId="6" fillId="0" borderId="27" xfId="1" applyFont="1" applyBorder="1" applyProtection="1"/>
    <xf numFmtId="166" fontId="6" fillId="2" borderId="21" xfId="1" applyFont="1" applyFill="1" applyBorder="1" applyProtection="1"/>
    <xf numFmtId="166" fontId="6" fillId="2" borderId="24" xfId="1" applyFont="1" applyFill="1" applyBorder="1" applyProtection="1"/>
    <xf numFmtId="166" fontId="6" fillId="0" borderId="28" xfId="1" applyFont="1" applyBorder="1" applyProtection="1"/>
    <xf numFmtId="0" fontId="7" fillId="2" borderId="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8" fontId="13" fillId="2" borderId="0" xfId="0" applyNumberFormat="1" applyFont="1" applyFill="1" applyAlignment="1">
      <alignment horizontal="left" vertical="center" wrapText="1"/>
    </xf>
    <xf numFmtId="168" fontId="13" fillId="2" borderId="8" xfId="0" applyNumberFormat="1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169" fontId="4" fillId="0" borderId="3" xfId="0" applyNumberFormat="1" applyFont="1" applyBorder="1" applyAlignment="1">
      <alignment horizontal="left"/>
    </xf>
    <xf numFmtId="169" fontId="4" fillId="0" borderId="4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168" fontId="11" fillId="2" borderId="0" xfId="0" applyNumberFormat="1" applyFont="1" applyFill="1" applyAlignment="1">
      <alignment horizontal="left" vertical="center" wrapText="1"/>
    </xf>
    <xf numFmtId="168" fontId="11" fillId="2" borderId="8" xfId="0" applyNumberFormat="1" applyFont="1" applyFill="1" applyBorder="1" applyAlignment="1">
      <alignment horizontal="left" vertical="center" wrapText="1"/>
    </xf>
    <xf numFmtId="169" fontId="7" fillId="0" borderId="1" xfId="0" applyNumberFormat="1" applyFont="1" applyBorder="1"/>
    <xf numFmtId="0" fontId="7" fillId="0" borderId="1" xfId="0" applyFont="1" applyBorder="1" applyProtection="1">
      <protection locked="0"/>
    </xf>
    <xf numFmtId="169" fontId="4" fillId="0" borderId="1" xfId="0" applyNumberFormat="1" applyFont="1" applyBorder="1"/>
    <xf numFmtId="0" fontId="4" fillId="0" borderId="3" xfId="0" applyFont="1" applyBorder="1"/>
    <xf numFmtId="0" fontId="4" fillId="0" borderId="4" xfId="0" applyFont="1" applyBorder="1"/>
    <xf numFmtId="169" fontId="4" fillId="0" borderId="3" xfId="0" applyNumberFormat="1" applyFont="1" applyBorder="1"/>
    <xf numFmtId="169" fontId="4" fillId="0" borderId="4" xfId="0" applyNumberFormat="1" applyFont="1" applyBorder="1"/>
    <xf numFmtId="169" fontId="15" fillId="0" borderId="1" xfId="3" applyNumberFormat="1" applyBorder="1" applyAlignment="1">
      <alignment horizontal="left"/>
    </xf>
    <xf numFmtId="169" fontId="4" fillId="0" borderId="1" xfId="0" applyNumberFormat="1" applyFont="1" applyBorder="1" applyAlignment="1">
      <alignment horizontal="left"/>
    </xf>
  </cellXfs>
  <cellStyles count="4">
    <cellStyle name="Comma" xfId="2" builtinId="3"/>
    <cellStyle name="Currency" xfId="1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DA9AA4-F1A4-4BA4-A669-D71087476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1A6929-EE86-46D0-95B0-B7C492991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DC980-2424-43C7-9D08-7C8544B6E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47</xdr:row>
      <xdr:rowOff>178138</xdr:rowOff>
    </xdr:from>
    <xdr:to>
      <xdr:col>2</xdr:col>
      <xdr:colOff>970860</xdr:colOff>
      <xdr:row>53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B9A523-9D07-4EDE-A639-2D6503165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11318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F50F59-062E-411E-AC7A-1667101F7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91025" y="0"/>
          <a:ext cx="1895475" cy="9487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ACACD0-9BFA-47B7-B216-65C72AE1F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9ADD4B-7844-4C9F-A57D-0D7A5ED76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5CE18B-71E3-497E-BD40-9C4F4276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36E941-A010-4073-BA24-EEA4F789C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277033-05F3-4E25-9536-7E974C30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270B79-9DE9-4199-8341-FEFD47FC8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779F96-0146-468C-A5B7-505D1BF3A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65DF7E-2C40-4393-A00C-3C306623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DE4775-91F7-4605-B92F-76B2CB751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195403-D30D-46CA-8DEA-F9B098C19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103245</xdr:rowOff>
    </xdr:from>
    <xdr:to>
      <xdr:col>2</xdr:col>
      <xdr:colOff>2343150</xdr:colOff>
      <xdr:row>4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97436D-8C8B-4833-B308-B24DE7F3A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19075" y="103245"/>
          <a:ext cx="3333750" cy="7444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76</xdr:row>
      <xdr:rowOff>178138</xdr:rowOff>
    </xdr:from>
    <xdr:to>
      <xdr:col>2</xdr:col>
      <xdr:colOff>970860</xdr:colOff>
      <xdr:row>82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7C4625-CF6E-4AAD-BC73-0A5D75A04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5419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76</xdr:row>
      <xdr:rowOff>178138</xdr:rowOff>
    </xdr:from>
    <xdr:to>
      <xdr:col>2</xdr:col>
      <xdr:colOff>970860</xdr:colOff>
      <xdr:row>82</xdr:row>
      <xdr:rowOff>9526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594A22-23AF-429A-98BA-470E49EDF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5419388"/>
          <a:ext cx="1809060" cy="9743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ampp\htdocs\globalwholesaleparts\SAMPLE_FILE\JEFF\Goat%20Mechanical%20MOQ%20-%20Client%20Copy.xlsx" TargetMode="External"/><Relationship Id="rId1" Type="http://schemas.openxmlformats.org/officeDocument/2006/relationships/externalLinkPath" Target="Goat%20Mechanical%20MOQ%20-%20Client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tteries"/>
      <sheetName val="Filters"/>
      <sheetName val="Cylinder Heads"/>
      <sheetName val="Injectors"/>
      <sheetName val="Turbochargers"/>
      <sheetName val="Platinum Engine Kits"/>
      <sheetName val="Unercarriage Kits"/>
      <sheetName val="MOQ Grand Total"/>
    </sheetNames>
    <sheetDataSet>
      <sheetData sheetId="0">
        <row r="15">
          <cell r="B15" t="str">
            <v>153-5710</v>
          </cell>
        </row>
      </sheetData>
      <sheetData sheetId="1">
        <row r="15">
          <cell r="B15" t="str">
            <v>1R-1808</v>
          </cell>
        </row>
        <row r="16">
          <cell r="B16" t="str">
            <v>1R-0734</v>
          </cell>
        </row>
        <row r="17">
          <cell r="B17" t="str">
            <v>MIU800650</v>
          </cell>
        </row>
        <row r="18">
          <cell r="B18" t="str">
            <v>RE572785</v>
          </cell>
        </row>
        <row r="19">
          <cell r="B19" t="str">
            <v>1R-0762</v>
          </cell>
        </row>
        <row r="20">
          <cell r="B20" t="str">
            <v>1R-0749</v>
          </cell>
        </row>
        <row r="21">
          <cell r="B21" t="str">
            <v>1R-0755</v>
          </cell>
        </row>
        <row r="22">
          <cell r="B22" t="str">
            <v>422-7587</v>
          </cell>
        </row>
        <row r="23">
          <cell r="B23" t="str">
            <v>326-1643</v>
          </cell>
        </row>
        <row r="24">
          <cell r="B24" t="str">
            <v>326-1644</v>
          </cell>
        </row>
        <row r="25">
          <cell r="B25" t="str">
            <v>436-7077</v>
          </cell>
        </row>
        <row r="26">
          <cell r="B26" t="str">
            <v>DZ130550</v>
          </cell>
        </row>
        <row r="27">
          <cell r="B27" t="str">
            <v>AT365869</v>
          </cell>
        </row>
        <row r="28">
          <cell r="B28" t="str">
            <v>1R-0741</v>
          </cell>
        </row>
        <row r="29">
          <cell r="B29" t="str">
            <v>1G-8878</v>
          </cell>
        </row>
        <row r="30">
          <cell r="B30">
            <v>4630525</v>
          </cell>
        </row>
        <row r="31">
          <cell r="B31" t="str">
            <v>338-3540</v>
          </cell>
        </row>
        <row r="32">
          <cell r="B32" t="str">
            <v>328-3655</v>
          </cell>
        </row>
        <row r="33">
          <cell r="B33" t="str">
            <v>571-5253</v>
          </cell>
        </row>
        <row r="34">
          <cell r="B34" t="str">
            <v>577-1435</v>
          </cell>
        </row>
        <row r="35">
          <cell r="B35" t="str">
            <v>6I-2505</v>
          </cell>
        </row>
        <row r="36">
          <cell r="B36" t="str">
            <v>577-1437</v>
          </cell>
        </row>
        <row r="37">
          <cell r="B37" t="str">
            <v>331-8108</v>
          </cell>
        </row>
        <row r="38">
          <cell r="B38" t="str">
            <v>333-1189</v>
          </cell>
        </row>
        <row r="39">
          <cell r="B39" t="str">
            <v>6I-2506</v>
          </cell>
        </row>
        <row r="40">
          <cell r="B40" t="str">
            <v>211-2660</v>
          </cell>
        </row>
        <row r="41">
          <cell r="B41" t="str">
            <v>149-1912</v>
          </cell>
        </row>
        <row r="42">
          <cell r="B42" t="str">
            <v>346-8243</v>
          </cell>
        </row>
        <row r="43">
          <cell r="B43" t="str">
            <v>321-0167</v>
          </cell>
        </row>
      </sheetData>
      <sheetData sheetId="2">
        <row r="15">
          <cell r="B15" t="str">
            <v>344-2149</v>
          </cell>
        </row>
        <row r="16">
          <cell r="B16" t="str">
            <v>263-5055</v>
          </cell>
        </row>
        <row r="17">
          <cell r="B17" t="str">
            <v>223-9250</v>
          </cell>
        </row>
        <row r="18">
          <cell r="B18" t="str">
            <v>359-0936</v>
          </cell>
        </row>
        <row r="19">
          <cell r="B19" t="str">
            <v>RE523680</v>
          </cell>
        </row>
        <row r="20">
          <cell r="B20" t="str">
            <v xml:space="preserve">RE542776 </v>
          </cell>
        </row>
      </sheetData>
      <sheetData sheetId="3">
        <row r="15">
          <cell r="B15" t="str">
            <v>557-7633</v>
          </cell>
        </row>
        <row r="16">
          <cell r="B16" t="str">
            <v>618-0750</v>
          </cell>
        </row>
        <row r="17">
          <cell r="B17" t="str">
            <v>359-4070</v>
          </cell>
        </row>
        <row r="18">
          <cell r="B18" t="str">
            <v>618-0751</v>
          </cell>
        </row>
        <row r="19">
          <cell r="B19" t="str">
            <v>618-0750</v>
          </cell>
        </row>
        <row r="20">
          <cell r="B20" t="str">
            <v>DZ100221</v>
          </cell>
        </row>
        <row r="21">
          <cell r="B21" t="str">
            <v>DZ121295</v>
          </cell>
        </row>
      </sheetData>
      <sheetData sheetId="4">
        <row r="15">
          <cell r="B15" t="str">
            <v>352-2395</v>
          </cell>
        </row>
        <row r="16">
          <cell r="B16" t="str">
            <v>450-3344</v>
          </cell>
        </row>
        <row r="17">
          <cell r="B17" t="str">
            <v>277-6367</v>
          </cell>
        </row>
        <row r="18">
          <cell r="B18" t="str">
            <v>278-5428</v>
          </cell>
        </row>
        <row r="19">
          <cell r="B19" t="str">
            <v>278-5427</v>
          </cell>
        </row>
        <row r="20">
          <cell r="B20" t="str">
            <v>DZ108122</v>
          </cell>
        </row>
        <row r="21">
          <cell r="B21" t="str">
            <v>DZ108117</v>
          </cell>
        </row>
      </sheetData>
      <sheetData sheetId="5">
        <row r="15">
          <cell r="B15" t="str">
            <v>C9 ENGINE KIT</v>
          </cell>
        </row>
        <row r="16">
          <cell r="B16" t="str">
            <v>C15 ENGINE KIT</v>
          </cell>
        </row>
        <row r="17">
          <cell r="B17" t="str">
            <v>C18 ENGINE KIT</v>
          </cell>
        </row>
        <row r="18">
          <cell r="B18" t="str">
            <v>C27 ENGINE KIT</v>
          </cell>
        </row>
      </sheetData>
      <sheetData sheetId="6">
        <row r="15">
          <cell r="B15" t="str">
            <v>D7R MTO U/C KIT</v>
          </cell>
        </row>
        <row r="16">
          <cell r="B16" t="str">
            <v>D9T MTO U/C KIT</v>
          </cell>
        </row>
        <row r="17">
          <cell r="B17" t="str">
            <v>D10T MTO U/C KIT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1AB4-DFBE-4D76-97FE-0C7F33856F71}">
  <sheetPr filterMode="1">
    <pageSetUpPr fitToPage="1"/>
  </sheetPr>
  <dimension ref="B1:I63"/>
  <sheetViews>
    <sheetView workbookViewId="0">
      <selection activeCell="C7" sqref="C7:D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140625" bestFit="1" customWidth="1"/>
    <col min="7" max="7" width="13.8554687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7" t="s">
        <v>28</v>
      </c>
      <c r="F1" s="77"/>
      <c r="G1" s="44"/>
      <c r="H1" s="77" t="s">
        <v>29</v>
      </c>
      <c r="I1" s="88"/>
    </row>
    <row r="2" spans="2:9" ht="15" customHeight="1" x14ac:dyDescent="0.25">
      <c r="B2" s="4"/>
      <c r="E2" s="78"/>
      <c r="F2" s="78"/>
      <c r="G2" s="45"/>
      <c r="H2" s="78"/>
      <c r="I2" s="89"/>
    </row>
    <row r="3" spans="2:9" ht="15" customHeight="1" x14ac:dyDescent="0.25">
      <c r="B3" s="4"/>
      <c r="E3" s="78"/>
      <c r="F3" s="78"/>
      <c r="G3" s="45"/>
      <c r="H3" s="78"/>
      <c r="I3" s="89"/>
    </row>
    <row r="4" spans="2:9" ht="15" customHeight="1" x14ac:dyDescent="0.25">
      <c r="B4" s="4"/>
      <c r="E4" s="78"/>
      <c r="F4" s="78"/>
      <c r="G4" s="45"/>
      <c r="H4" s="78"/>
      <c r="I4" s="89"/>
    </row>
    <row r="5" spans="2:9" ht="15" customHeight="1" x14ac:dyDescent="0.25">
      <c r="B5" s="5"/>
      <c r="C5" s="1"/>
      <c r="D5" s="1"/>
      <c r="E5" s="79"/>
      <c r="F5" s="79"/>
      <c r="G5" s="46"/>
      <c r="H5" s="79"/>
      <c r="I5" s="9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84" t="s">
        <v>35</v>
      </c>
      <c r="D7" s="85"/>
      <c r="E7" s="9" t="s">
        <v>8</v>
      </c>
      <c r="F7" s="10">
        <v>45566</v>
      </c>
      <c r="G7" s="10"/>
      <c r="H7" s="11" t="s">
        <v>9</v>
      </c>
      <c r="I7" s="12"/>
    </row>
    <row r="8" spans="2:9" x14ac:dyDescent="0.25">
      <c r="B8" s="49" t="s">
        <v>10</v>
      </c>
      <c r="C8" s="84" t="s">
        <v>36</v>
      </c>
      <c r="D8" s="85"/>
      <c r="E8" s="86" t="s">
        <v>11</v>
      </c>
      <c r="F8" s="86"/>
      <c r="G8" s="13"/>
      <c r="H8" s="100" t="s">
        <v>37</v>
      </c>
      <c r="I8" s="101"/>
    </row>
    <row r="9" spans="2:9" x14ac:dyDescent="0.25">
      <c r="B9" s="49" t="s">
        <v>12</v>
      </c>
      <c r="C9" s="84"/>
      <c r="D9" s="85"/>
      <c r="E9" s="86" t="s">
        <v>13</v>
      </c>
      <c r="F9" s="86"/>
      <c r="G9" s="13"/>
      <c r="H9" s="99" t="s">
        <v>38</v>
      </c>
      <c r="I9" s="99"/>
    </row>
    <row r="10" spans="2:9" x14ac:dyDescent="0.25">
      <c r="B10" s="49"/>
      <c r="C10" s="84"/>
      <c r="D10" s="85"/>
      <c r="E10" s="86" t="s">
        <v>14</v>
      </c>
      <c r="F10" s="86"/>
      <c r="G10" s="13"/>
      <c r="H10" s="97"/>
      <c r="I10" s="97"/>
    </row>
    <row r="11" spans="2:9" x14ac:dyDescent="0.25">
      <c r="B11" s="49"/>
      <c r="C11" s="84"/>
      <c r="D11" s="85"/>
      <c r="E11" s="86"/>
      <c r="F11" s="86"/>
      <c r="G11" s="13"/>
      <c r="H11" s="97"/>
      <c r="I11" s="97"/>
    </row>
    <row r="12" spans="2:9" x14ac:dyDescent="0.25">
      <c r="B12" s="50"/>
      <c r="C12" s="84">
        <f>'MOQ Grand Total'!C12</f>
        <v>0</v>
      </c>
      <c r="D12" s="85"/>
      <c r="E12" s="87"/>
      <c r="F12" s="87"/>
      <c r="G12" s="14"/>
      <c r="H12" s="98"/>
      <c r="I12" s="98"/>
    </row>
    <row r="13" spans="2:9" ht="15.75" thickBot="1" x14ac:dyDescent="0.3">
      <c r="B13" s="15"/>
      <c r="C13" s="16"/>
      <c r="D13" s="16"/>
      <c r="E13" s="16"/>
      <c r="F13" s="91" t="s">
        <v>3</v>
      </c>
      <c r="G13" s="91"/>
      <c r="H13" s="91"/>
      <c r="I13" s="9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39</v>
      </c>
      <c r="C15" s="22"/>
      <c r="D15" s="22" t="s">
        <v>40</v>
      </c>
      <c r="E15" s="51">
        <v>120</v>
      </c>
      <c r="F15" s="24">
        <v>614.62</v>
      </c>
      <c r="G15" s="24">
        <f t="shared" ref="G15" si="0">E15*F15</f>
        <v>73754.399999999994</v>
      </c>
      <c r="H15" s="25">
        <v>338.04</v>
      </c>
      <c r="I15" s="26">
        <f t="shared" ref="I15:I16" si="1">ROUND(E15*H15,2)</f>
        <v>40564.800000000003</v>
      </c>
    </row>
    <row r="16" spans="2:9" x14ac:dyDescent="0.25">
      <c r="B16" s="22"/>
      <c r="C16" s="22"/>
      <c r="D16" s="22"/>
      <c r="E16" s="51">
        <v>120</v>
      </c>
      <c r="F16" s="24">
        <v>45</v>
      </c>
      <c r="G16" s="24">
        <f t="shared" ref="G16:G26" si="2">E16*F16</f>
        <v>5400</v>
      </c>
      <c r="H16" s="25">
        <v>24.75</v>
      </c>
      <c r="I16" s="26">
        <f t="shared" si="1"/>
        <v>2970</v>
      </c>
    </row>
    <row r="17" spans="2:9" x14ac:dyDescent="0.25">
      <c r="B17" s="22"/>
      <c r="C17" s="22"/>
      <c r="D17" s="22"/>
      <c r="E17" s="52"/>
      <c r="F17" s="24"/>
      <c r="G17" s="24">
        <f t="shared" si="2"/>
        <v>0</v>
      </c>
      <c r="H17" s="25"/>
      <c r="I17" s="26"/>
    </row>
    <row r="18" spans="2:9" x14ac:dyDescent="0.25">
      <c r="B18" s="22"/>
      <c r="C18" s="22"/>
      <c r="D18" s="22"/>
      <c r="E18" s="52"/>
      <c r="F18" s="24"/>
      <c r="G18" s="24">
        <f t="shared" si="2"/>
        <v>0</v>
      </c>
      <c r="H18" s="25"/>
      <c r="I18" s="26"/>
    </row>
    <row r="19" spans="2:9" x14ac:dyDescent="0.25">
      <c r="B19" s="22"/>
      <c r="C19" s="22"/>
      <c r="D19" s="22"/>
      <c r="E19" s="52"/>
      <c r="F19" s="24"/>
      <c r="G19" s="24">
        <f t="shared" si="2"/>
        <v>0</v>
      </c>
      <c r="H19" s="25"/>
      <c r="I19" s="26"/>
    </row>
    <row r="20" spans="2:9" x14ac:dyDescent="0.25">
      <c r="B20" s="22"/>
      <c r="C20" s="22"/>
      <c r="D20" s="22"/>
      <c r="E20" s="52"/>
      <c r="F20" s="24"/>
      <c r="G20" s="24">
        <f t="shared" si="2"/>
        <v>0</v>
      </c>
      <c r="H20" s="25"/>
      <c r="I20" s="26"/>
    </row>
    <row r="21" spans="2:9" x14ac:dyDescent="0.25">
      <c r="B21" s="22"/>
      <c r="C21" s="22"/>
      <c r="D21" s="22"/>
      <c r="E21" s="52"/>
      <c r="F21" s="24"/>
      <c r="G21" s="24">
        <f t="shared" si="2"/>
        <v>0</v>
      </c>
      <c r="H21" s="25"/>
      <c r="I21" s="26"/>
    </row>
    <row r="22" spans="2:9" x14ac:dyDescent="0.25">
      <c r="B22" s="22"/>
      <c r="C22" s="22"/>
      <c r="D22" s="22"/>
      <c r="E22" s="52"/>
      <c r="F22" s="24"/>
      <c r="G22" s="24">
        <f t="shared" si="2"/>
        <v>0</v>
      </c>
      <c r="H22" s="25"/>
      <c r="I22" s="26"/>
    </row>
    <row r="23" spans="2:9" x14ac:dyDescent="0.25">
      <c r="B23" s="22"/>
      <c r="C23" s="22"/>
      <c r="D23" s="22"/>
      <c r="E23" s="52"/>
      <c r="F23" s="24"/>
      <c r="G23" s="24">
        <f t="shared" si="2"/>
        <v>0</v>
      </c>
      <c r="H23" s="25"/>
      <c r="I23" s="26"/>
    </row>
    <row r="24" spans="2:9" x14ac:dyDescent="0.25">
      <c r="B24" s="22"/>
      <c r="C24" s="22"/>
      <c r="D24" s="22"/>
      <c r="E24" s="52"/>
      <c r="F24" s="24"/>
      <c r="G24" s="24">
        <f t="shared" si="2"/>
        <v>0</v>
      </c>
      <c r="H24" s="25"/>
      <c r="I24" s="26"/>
    </row>
    <row r="25" spans="2:9" x14ac:dyDescent="0.25">
      <c r="B25" s="22"/>
      <c r="C25" s="22"/>
      <c r="D25" s="22"/>
      <c r="E25" s="52"/>
      <c r="F25" s="24"/>
      <c r="G25" s="24">
        <f t="shared" si="2"/>
        <v>0</v>
      </c>
      <c r="H25" s="25"/>
      <c r="I25" s="26"/>
    </row>
    <row r="26" spans="2:9" x14ac:dyDescent="0.25">
      <c r="B26" s="22"/>
      <c r="C26" s="22"/>
      <c r="D26" s="22"/>
      <c r="E26" s="52"/>
      <c r="F26" s="24"/>
      <c r="G26" s="24">
        <f t="shared" si="2"/>
        <v>0</v>
      </c>
      <c r="H26" s="25"/>
      <c r="I26" s="26"/>
    </row>
    <row r="27" spans="2:9" x14ac:dyDescent="0.25">
      <c r="B27" s="22"/>
      <c r="C27" s="22"/>
      <c r="D27" s="22"/>
      <c r="E27" s="52"/>
      <c r="F27" s="24"/>
      <c r="G27" s="24">
        <f t="shared" ref="G27" si="3">E27*F27</f>
        <v>0</v>
      </c>
      <c r="H27" s="25"/>
      <c r="I27" s="26"/>
    </row>
    <row r="28" spans="2:9" hidden="1" x14ac:dyDescent="0.25">
      <c r="B28" s="22"/>
      <c r="C28" s="22"/>
      <c r="D28" s="22"/>
      <c r="E28" s="52"/>
      <c r="F28" s="24"/>
      <c r="G28" s="24"/>
      <c r="H28" s="25"/>
      <c r="I28" s="26">
        <f t="shared" ref="I28:I56" si="4">ROUND(E28*H28,2)</f>
        <v>0</v>
      </c>
    </row>
    <row r="29" spans="2:9" hidden="1" x14ac:dyDescent="0.25">
      <c r="B29" s="22"/>
      <c r="C29" s="53"/>
      <c r="D29" s="22"/>
      <c r="E29" s="52"/>
      <c r="F29" s="24"/>
      <c r="G29" s="24"/>
      <c r="H29" s="25"/>
      <c r="I29" s="26">
        <f t="shared" si="4"/>
        <v>0</v>
      </c>
    </row>
    <row r="30" spans="2:9" hidden="1" x14ac:dyDescent="0.25">
      <c r="B30" s="22"/>
      <c r="C30" s="53"/>
      <c r="D30" s="22"/>
      <c r="E30" s="52"/>
      <c r="F30" s="24"/>
      <c r="G30" s="24"/>
      <c r="H30" s="25"/>
      <c r="I30" s="26">
        <f t="shared" si="4"/>
        <v>0</v>
      </c>
    </row>
    <row r="31" spans="2:9" hidden="1" x14ac:dyDescent="0.25">
      <c r="B31" s="22"/>
      <c r="C31" s="22"/>
      <c r="D31" s="22"/>
      <c r="E31" s="23"/>
      <c r="F31" s="24"/>
      <c r="G31" s="24"/>
      <c r="H31" s="25"/>
      <c r="I31" s="26">
        <f t="shared" si="4"/>
        <v>0</v>
      </c>
    </row>
    <row r="32" spans="2:9" hidden="1" x14ac:dyDescent="0.25">
      <c r="B32" s="22"/>
      <c r="C32" s="22"/>
      <c r="D32" s="22"/>
      <c r="E32" s="23"/>
      <c r="F32" s="24"/>
      <c r="G32" s="24"/>
      <c r="H32" s="25"/>
      <c r="I32" s="26">
        <f t="shared" si="4"/>
        <v>0</v>
      </c>
    </row>
    <row r="33" spans="2:9" hidden="1" x14ac:dyDescent="0.25">
      <c r="B33" s="22"/>
      <c r="C33" s="22"/>
      <c r="D33" s="22"/>
      <c r="E33" s="23"/>
      <c r="F33" s="24"/>
      <c r="G33" s="24"/>
      <c r="H33" s="25"/>
      <c r="I33" s="26">
        <f t="shared" si="4"/>
        <v>0</v>
      </c>
    </row>
    <row r="34" spans="2:9" hidden="1" x14ac:dyDescent="0.25">
      <c r="B34" s="22"/>
      <c r="C34" s="22"/>
      <c r="D34" s="22"/>
      <c r="E34" s="23"/>
      <c r="F34" s="24"/>
      <c r="G34" s="24"/>
      <c r="H34" s="25"/>
      <c r="I34" s="26">
        <f t="shared" si="4"/>
        <v>0</v>
      </c>
    </row>
    <row r="35" spans="2:9" hidden="1" x14ac:dyDescent="0.25">
      <c r="B35" s="22"/>
      <c r="C35" s="22"/>
      <c r="D35" s="22"/>
      <c r="E35" s="23"/>
      <c r="F35" s="24"/>
      <c r="G35" s="24"/>
      <c r="H35" s="25"/>
      <c r="I35" s="26">
        <f t="shared" si="4"/>
        <v>0</v>
      </c>
    </row>
    <row r="36" spans="2:9" hidden="1" x14ac:dyDescent="0.25">
      <c r="B36" s="22"/>
      <c r="C36" s="22"/>
      <c r="D36" s="22"/>
      <c r="E36" s="23"/>
      <c r="F36" s="24"/>
      <c r="G36" s="24"/>
      <c r="H36" s="25"/>
      <c r="I36" s="26">
        <f t="shared" si="4"/>
        <v>0</v>
      </c>
    </row>
    <row r="37" spans="2:9" hidden="1" x14ac:dyDescent="0.25">
      <c r="B37" s="22"/>
      <c r="C37" s="22"/>
      <c r="D37" s="22"/>
      <c r="E37" s="23"/>
      <c r="F37" s="24"/>
      <c r="G37" s="24"/>
      <c r="H37" s="25"/>
      <c r="I37" s="26">
        <f t="shared" si="4"/>
        <v>0</v>
      </c>
    </row>
    <row r="38" spans="2:9" hidden="1" x14ac:dyDescent="0.25">
      <c r="B38" s="22"/>
      <c r="C38" s="22"/>
      <c r="D38" s="22"/>
      <c r="E38" s="23"/>
      <c r="F38" s="24"/>
      <c r="G38" s="24"/>
      <c r="H38" s="25"/>
      <c r="I38" s="26">
        <f t="shared" si="4"/>
        <v>0</v>
      </c>
    </row>
    <row r="39" spans="2:9" hidden="1" x14ac:dyDescent="0.25">
      <c r="B39" s="22"/>
      <c r="C39" s="22"/>
      <c r="D39" s="22"/>
      <c r="E39" s="23"/>
      <c r="F39" s="24"/>
      <c r="G39" s="24"/>
      <c r="H39" s="25"/>
      <c r="I39" s="26">
        <f t="shared" si="4"/>
        <v>0</v>
      </c>
    </row>
    <row r="40" spans="2:9" hidden="1" x14ac:dyDescent="0.25">
      <c r="B40" s="22"/>
      <c r="C40" s="22"/>
      <c r="D40" s="22"/>
      <c r="E40" s="23"/>
      <c r="F40" s="24"/>
      <c r="G40" s="24"/>
      <c r="H40" s="25"/>
      <c r="I40" s="26">
        <f t="shared" si="4"/>
        <v>0</v>
      </c>
    </row>
    <row r="41" spans="2:9" hidden="1" x14ac:dyDescent="0.25">
      <c r="B41" s="22"/>
      <c r="C41" s="22"/>
      <c r="D41" s="22"/>
      <c r="E41" s="23"/>
      <c r="F41" s="24"/>
      <c r="G41" s="24"/>
      <c r="H41" s="25"/>
      <c r="I41" s="26">
        <f t="shared" si="4"/>
        <v>0</v>
      </c>
    </row>
    <row r="42" spans="2:9" hidden="1" x14ac:dyDescent="0.25">
      <c r="B42" s="22"/>
      <c r="C42" s="22"/>
      <c r="D42" s="22"/>
      <c r="E42" s="23"/>
      <c r="F42" s="24"/>
      <c r="G42" s="24"/>
      <c r="H42" s="25"/>
      <c r="I42" s="26">
        <f t="shared" si="4"/>
        <v>0</v>
      </c>
    </row>
    <row r="43" spans="2:9" hidden="1" x14ac:dyDescent="0.25">
      <c r="B43" s="22"/>
      <c r="C43" s="22"/>
      <c r="D43" s="22"/>
      <c r="E43" s="23"/>
      <c r="F43" s="24"/>
      <c r="G43" s="24"/>
      <c r="H43" s="25"/>
      <c r="I43" s="26">
        <f t="shared" si="4"/>
        <v>0</v>
      </c>
    </row>
    <row r="44" spans="2:9" hidden="1" x14ac:dyDescent="0.25">
      <c r="B44" s="22"/>
      <c r="C44" s="22"/>
      <c r="D44" s="22"/>
      <c r="E44" s="23"/>
      <c r="F44" s="24"/>
      <c r="G44" s="24"/>
      <c r="H44" s="25"/>
      <c r="I44" s="26">
        <f t="shared" si="4"/>
        <v>0</v>
      </c>
    </row>
    <row r="45" spans="2:9" hidden="1" x14ac:dyDescent="0.25">
      <c r="B45" s="22"/>
      <c r="C45" s="22"/>
      <c r="D45" s="22"/>
      <c r="E45" s="23"/>
      <c r="F45" s="24"/>
      <c r="G45" s="24"/>
      <c r="H45" s="25"/>
      <c r="I45" s="26">
        <f t="shared" si="4"/>
        <v>0</v>
      </c>
    </row>
    <row r="46" spans="2:9" hidden="1" x14ac:dyDescent="0.25">
      <c r="B46" s="22"/>
      <c r="C46" s="22"/>
      <c r="D46" s="22"/>
      <c r="E46" s="23"/>
      <c r="F46" s="24"/>
      <c r="G46" s="24"/>
      <c r="H46" s="25"/>
      <c r="I46" s="26">
        <f t="shared" si="4"/>
        <v>0</v>
      </c>
    </row>
    <row r="47" spans="2:9" hidden="1" x14ac:dyDescent="0.25">
      <c r="B47" s="22"/>
      <c r="C47" s="22"/>
      <c r="D47" s="22"/>
      <c r="E47" s="23"/>
      <c r="F47" s="24"/>
      <c r="G47" s="24"/>
      <c r="H47" s="25"/>
      <c r="I47" s="26">
        <f t="shared" si="4"/>
        <v>0</v>
      </c>
    </row>
    <row r="48" spans="2:9" hidden="1" x14ac:dyDescent="0.25">
      <c r="B48" s="22"/>
      <c r="C48" s="22"/>
      <c r="D48" s="22"/>
      <c r="E48" s="23"/>
      <c r="F48" s="24"/>
      <c r="G48" s="24"/>
      <c r="H48" s="25"/>
      <c r="I48" s="26">
        <f t="shared" si="4"/>
        <v>0</v>
      </c>
    </row>
    <row r="49" spans="2:9" hidden="1" x14ac:dyDescent="0.25">
      <c r="B49" s="22"/>
      <c r="C49" s="22"/>
      <c r="D49" s="22"/>
      <c r="E49" s="23"/>
      <c r="F49" s="24"/>
      <c r="G49" s="24"/>
      <c r="H49" s="25"/>
      <c r="I49" s="26">
        <f t="shared" si="4"/>
        <v>0</v>
      </c>
    </row>
    <row r="50" spans="2:9" hidden="1" x14ac:dyDescent="0.25">
      <c r="B50" s="22"/>
      <c r="C50" s="22"/>
      <c r="D50" s="22"/>
      <c r="E50" s="23"/>
      <c r="F50" s="24"/>
      <c r="G50" s="24"/>
      <c r="H50" s="25"/>
      <c r="I50" s="26">
        <f t="shared" si="4"/>
        <v>0</v>
      </c>
    </row>
    <row r="51" spans="2:9" hidden="1" x14ac:dyDescent="0.25">
      <c r="B51" s="22"/>
      <c r="C51" s="22"/>
      <c r="D51" s="22"/>
      <c r="E51" s="23"/>
      <c r="F51" s="24"/>
      <c r="G51" s="24"/>
      <c r="H51" s="25"/>
      <c r="I51" s="26">
        <f t="shared" si="4"/>
        <v>0</v>
      </c>
    </row>
    <row r="52" spans="2:9" hidden="1" x14ac:dyDescent="0.25">
      <c r="B52" s="22"/>
      <c r="C52" s="22"/>
      <c r="D52" s="22"/>
      <c r="E52" s="23"/>
      <c r="F52" s="24"/>
      <c r="G52" s="24"/>
      <c r="H52" s="25"/>
      <c r="I52" s="26">
        <f t="shared" si="4"/>
        <v>0</v>
      </c>
    </row>
    <row r="53" spans="2:9" hidden="1" x14ac:dyDescent="0.25">
      <c r="B53" s="22"/>
      <c r="C53" s="22"/>
      <c r="D53" s="22"/>
      <c r="E53" s="23"/>
      <c r="F53" s="24"/>
      <c r="G53" s="24"/>
      <c r="H53" s="25"/>
      <c r="I53" s="26">
        <f t="shared" si="4"/>
        <v>0</v>
      </c>
    </row>
    <row r="54" spans="2:9" hidden="1" x14ac:dyDescent="0.25">
      <c r="B54" s="22"/>
      <c r="C54" s="22"/>
      <c r="D54" s="22"/>
      <c r="E54" s="23"/>
      <c r="F54" s="24"/>
      <c r="G54" s="24"/>
      <c r="H54" s="25"/>
      <c r="I54" s="26">
        <f t="shared" si="4"/>
        <v>0</v>
      </c>
    </row>
    <row r="55" spans="2:9" hidden="1" x14ac:dyDescent="0.25">
      <c r="B55" s="22"/>
      <c r="C55" s="22"/>
      <c r="D55" s="22"/>
      <c r="E55" s="23"/>
      <c r="F55" s="24"/>
      <c r="G55" s="24"/>
      <c r="H55" s="25"/>
      <c r="I55" s="26">
        <f t="shared" si="4"/>
        <v>0</v>
      </c>
    </row>
    <row r="56" spans="2:9" hidden="1" x14ac:dyDescent="0.25">
      <c r="B56" s="22"/>
      <c r="C56" s="22"/>
      <c r="D56" s="22"/>
      <c r="E56" s="23"/>
      <c r="F56" s="24"/>
      <c r="G56" s="24"/>
      <c r="H56" s="25"/>
      <c r="I56" s="26">
        <f t="shared" si="4"/>
        <v>0</v>
      </c>
    </row>
    <row r="57" spans="2:9" x14ac:dyDescent="0.25">
      <c r="B57" s="92"/>
      <c r="C57" s="93"/>
      <c r="D57" s="93"/>
      <c r="E57" s="93"/>
      <c r="F57" s="94"/>
      <c r="G57" s="27"/>
      <c r="H57" s="28" t="s">
        <v>17</v>
      </c>
      <c r="I57" s="29">
        <f>SUM(I15:I56)</f>
        <v>43534.8</v>
      </c>
    </row>
    <row r="58" spans="2:9" x14ac:dyDescent="0.25">
      <c r="B58" s="30"/>
      <c r="C58" s="31"/>
      <c r="D58" s="32" t="s">
        <v>18</v>
      </c>
      <c r="E58" s="95">
        <f>SUM(G15:G56)</f>
        <v>79154.399999999994</v>
      </c>
      <c r="F58" s="96"/>
      <c r="G58" s="33"/>
      <c r="H58" s="28" t="s">
        <v>19</v>
      </c>
      <c r="I58" s="34">
        <v>0</v>
      </c>
    </row>
    <row r="59" spans="2:9" x14ac:dyDescent="0.25">
      <c r="B59" s="30"/>
      <c r="C59" s="31"/>
      <c r="D59" s="32" t="s">
        <v>20</v>
      </c>
      <c r="E59" s="95">
        <f>SUM(I15:I56)</f>
        <v>43534.8</v>
      </c>
      <c r="F59" s="96"/>
      <c r="G59" s="33"/>
      <c r="H59" s="35" t="s">
        <v>21</v>
      </c>
      <c r="I59" s="34">
        <v>0</v>
      </c>
    </row>
    <row r="60" spans="2:9" x14ac:dyDescent="0.25">
      <c r="B60" s="30"/>
      <c r="C60" s="31"/>
      <c r="D60" s="32" t="s">
        <v>22</v>
      </c>
      <c r="E60" s="80">
        <f>E58-E59</f>
        <v>35619.599999999991</v>
      </c>
      <c r="F60" s="81"/>
      <c r="G60" s="36"/>
      <c r="H60" s="28" t="s">
        <v>23</v>
      </c>
      <c r="I60" s="37">
        <f>SUM(I57:I59)</f>
        <v>43534.8</v>
      </c>
    </row>
    <row r="61" spans="2:9" x14ac:dyDescent="0.25">
      <c r="B61" s="30"/>
      <c r="C61" s="31"/>
      <c r="D61" s="32"/>
      <c r="E61" s="82"/>
      <c r="F61" s="83"/>
      <c r="G61" s="38"/>
      <c r="H61" s="28" t="s">
        <v>24</v>
      </c>
      <c r="I61" s="37">
        <f>I60*0.05</f>
        <v>2176.7400000000002</v>
      </c>
    </row>
    <row r="62" spans="2:9" x14ac:dyDescent="0.25">
      <c r="B62" s="30"/>
      <c r="C62" s="31"/>
      <c r="D62" s="39"/>
      <c r="E62" s="39"/>
      <c r="F62" s="40"/>
      <c r="G62" s="40"/>
      <c r="H62" s="28" t="s">
        <v>25</v>
      </c>
      <c r="I62" s="34"/>
    </row>
    <row r="63" spans="2:9" ht="15.75" x14ac:dyDescent="0.25">
      <c r="B63" s="74" t="s">
        <v>26</v>
      </c>
      <c r="C63" s="75"/>
      <c r="D63" s="75"/>
      <c r="E63" s="75"/>
      <c r="F63" s="76"/>
      <c r="G63" s="41"/>
      <c r="H63" s="42" t="s">
        <v>27</v>
      </c>
      <c r="I63" s="43">
        <f>SUM(I60:I62)</f>
        <v>45711.54</v>
      </c>
    </row>
  </sheetData>
  <autoFilter ref="B14:I63" xr:uid="{79A81AB4-DFBE-4D76-97FE-0C7F33856F71}">
    <filterColumn colId="6">
      <customFilters>
        <customFilter operator="notEqual" val=" "/>
      </customFilters>
    </filterColumn>
  </autoFilter>
  <mergeCells count="25">
    <mergeCell ref="H1:I5"/>
    <mergeCell ref="F13:I13"/>
    <mergeCell ref="B57:F57"/>
    <mergeCell ref="E58:F58"/>
    <mergeCell ref="E59:F59"/>
    <mergeCell ref="E11:F11"/>
    <mergeCell ref="H11:I11"/>
    <mergeCell ref="H12:I12"/>
    <mergeCell ref="H10:I10"/>
    <mergeCell ref="H9:I9"/>
    <mergeCell ref="H8:I8"/>
    <mergeCell ref="B63:F63"/>
    <mergeCell ref="E1:F5"/>
    <mergeCell ref="E60:F60"/>
    <mergeCell ref="E61:F61"/>
    <mergeCell ref="C10:D10"/>
    <mergeCell ref="C11:D11"/>
    <mergeCell ref="C12:D12"/>
    <mergeCell ref="E9:F9"/>
    <mergeCell ref="E12:F12"/>
    <mergeCell ref="E10:F10"/>
    <mergeCell ref="C7:D7"/>
    <mergeCell ref="C8:D8"/>
    <mergeCell ref="C9:D9"/>
    <mergeCell ref="E8:F8"/>
  </mergeCells>
  <pageMargins left="0.7" right="0.7" top="0.75" bottom="0.75" header="0.3" footer="0.3"/>
  <pageSetup scale="5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4A5F-3A2C-4DA2-9F3F-238E58578600}">
  <dimension ref="B1:I54"/>
  <sheetViews>
    <sheetView workbookViewId="0">
      <selection activeCell="F7" sqref="F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140625" bestFit="1" customWidth="1"/>
    <col min="7" max="7" width="12.425781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7" t="s">
        <v>28</v>
      </c>
      <c r="F1" s="77"/>
      <c r="G1" s="44"/>
      <c r="H1" s="77" t="s">
        <v>34</v>
      </c>
      <c r="I1" s="88"/>
    </row>
    <row r="2" spans="2:9" ht="15" customHeight="1" x14ac:dyDescent="0.25">
      <c r="B2" s="4"/>
      <c r="E2" s="78"/>
      <c r="F2" s="78"/>
      <c r="G2" s="45"/>
      <c r="H2" s="78"/>
      <c r="I2" s="89"/>
    </row>
    <row r="3" spans="2:9" ht="15" customHeight="1" x14ac:dyDescent="0.25">
      <c r="B3" s="4"/>
      <c r="E3" s="78"/>
      <c r="F3" s="78"/>
      <c r="G3" s="45"/>
      <c r="H3" s="78"/>
      <c r="I3" s="89"/>
    </row>
    <row r="4" spans="2:9" ht="15" customHeight="1" x14ac:dyDescent="0.25">
      <c r="B4" s="4"/>
      <c r="E4" s="78"/>
      <c r="F4" s="78"/>
      <c r="G4" s="45"/>
      <c r="H4" s="78"/>
      <c r="I4" s="89"/>
    </row>
    <row r="5" spans="2:9" ht="15" customHeight="1" x14ac:dyDescent="0.25">
      <c r="B5" s="5"/>
      <c r="C5" s="1"/>
      <c r="D5" s="1"/>
      <c r="E5" s="79"/>
      <c r="F5" s="79"/>
      <c r="G5" s="46"/>
      <c r="H5" s="79"/>
      <c r="I5" s="9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84" t="s">
        <v>35</v>
      </c>
      <c r="D7" s="85"/>
      <c r="E7" s="9" t="s">
        <v>8</v>
      </c>
      <c r="F7" s="10">
        <v>45566</v>
      </c>
      <c r="G7" s="10"/>
      <c r="H7" s="11" t="s">
        <v>9</v>
      </c>
      <c r="I7" s="12"/>
    </row>
    <row r="8" spans="2:9" x14ac:dyDescent="0.25">
      <c r="B8" s="49" t="s">
        <v>10</v>
      </c>
      <c r="C8" s="84" t="s">
        <v>36</v>
      </c>
      <c r="D8" s="85"/>
      <c r="E8" s="86" t="s">
        <v>11</v>
      </c>
      <c r="F8" s="86"/>
      <c r="G8" s="13"/>
      <c r="H8" s="100" t="s">
        <v>37</v>
      </c>
      <c r="I8" s="101"/>
    </row>
    <row r="9" spans="2:9" x14ac:dyDescent="0.25">
      <c r="B9" s="49" t="s">
        <v>12</v>
      </c>
      <c r="C9" s="84"/>
      <c r="D9" s="85"/>
      <c r="E9" s="86" t="s">
        <v>13</v>
      </c>
      <c r="F9" s="86"/>
      <c r="G9" s="13"/>
      <c r="H9" s="102" t="s">
        <v>38</v>
      </c>
      <c r="I9" s="103"/>
    </row>
    <row r="10" spans="2:9" x14ac:dyDescent="0.25">
      <c r="B10" s="49"/>
      <c r="C10" s="84"/>
      <c r="D10" s="85"/>
      <c r="E10" s="86" t="s">
        <v>14</v>
      </c>
      <c r="F10" s="86"/>
      <c r="G10" s="13"/>
      <c r="H10" s="97"/>
      <c r="I10" s="97"/>
    </row>
    <row r="11" spans="2:9" x14ac:dyDescent="0.25">
      <c r="B11" s="49"/>
      <c r="C11" s="84"/>
      <c r="D11" s="85"/>
      <c r="E11" s="86"/>
      <c r="F11" s="86"/>
      <c r="G11" s="13"/>
      <c r="H11" s="97"/>
      <c r="I11" s="97"/>
    </row>
    <row r="12" spans="2:9" x14ac:dyDescent="0.25">
      <c r="B12" s="50"/>
      <c r="C12" s="84">
        <f>'MOQ Grand Total'!C12</f>
        <v>0</v>
      </c>
      <c r="D12" s="85"/>
      <c r="E12" s="87"/>
      <c r="F12" s="87"/>
      <c r="G12" s="14"/>
      <c r="H12" s="98"/>
      <c r="I12" s="98"/>
    </row>
    <row r="13" spans="2:9" ht="15.75" thickBot="1" x14ac:dyDescent="0.3">
      <c r="B13" s="15"/>
      <c r="C13" s="16"/>
      <c r="D13" s="16"/>
      <c r="E13" s="16"/>
      <c r="F13" s="91" t="s">
        <v>3</v>
      </c>
      <c r="G13" s="91"/>
      <c r="H13" s="91"/>
      <c r="I13" s="9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41</v>
      </c>
      <c r="C15" s="22"/>
      <c r="D15" s="22" t="s">
        <v>69</v>
      </c>
      <c r="E15" s="23">
        <v>120</v>
      </c>
      <c r="F15" s="24">
        <v>62.16</v>
      </c>
      <c r="G15" s="24">
        <f>E15*F15</f>
        <v>7459.2</v>
      </c>
      <c r="H15" s="25">
        <v>24.86</v>
      </c>
      <c r="I15" s="26">
        <f>ROUND(E15*H15,2)</f>
        <v>2983.2</v>
      </c>
    </row>
    <row r="16" spans="2:9" x14ac:dyDescent="0.25">
      <c r="B16" s="22" t="s">
        <v>42</v>
      </c>
      <c r="C16" s="22"/>
      <c r="D16" s="22" t="s">
        <v>69</v>
      </c>
      <c r="E16" s="23">
        <v>30</v>
      </c>
      <c r="F16" s="24">
        <v>18.190000000000001</v>
      </c>
      <c r="G16" s="24">
        <f t="shared" ref="G16:G43" si="0">E16*F16</f>
        <v>545.70000000000005</v>
      </c>
      <c r="H16" s="25">
        <v>7.28</v>
      </c>
      <c r="I16" s="26">
        <f t="shared" ref="I16:I43" si="1">ROUND(E16*H16,2)</f>
        <v>218.4</v>
      </c>
    </row>
    <row r="17" spans="2:9" x14ac:dyDescent="0.25">
      <c r="B17" s="22" t="s">
        <v>43</v>
      </c>
      <c r="C17" s="22"/>
      <c r="D17" s="22" t="s">
        <v>69</v>
      </c>
      <c r="E17" s="23">
        <v>90</v>
      </c>
      <c r="F17" s="24">
        <v>25.12</v>
      </c>
      <c r="G17" s="24">
        <f t="shared" si="0"/>
        <v>2260.8000000000002</v>
      </c>
      <c r="H17" s="25">
        <v>10.050000000000001</v>
      </c>
      <c r="I17" s="26">
        <f t="shared" si="1"/>
        <v>904.5</v>
      </c>
    </row>
    <row r="18" spans="2:9" x14ac:dyDescent="0.25">
      <c r="B18" s="22" t="s">
        <v>44</v>
      </c>
      <c r="C18" s="22"/>
      <c r="D18" s="22" t="s">
        <v>69</v>
      </c>
      <c r="E18" s="23">
        <v>90</v>
      </c>
      <c r="F18" s="24">
        <v>117.21</v>
      </c>
      <c r="G18" s="24">
        <f t="shared" si="0"/>
        <v>10548.9</v>
      </c>
      <c r="H18" s="25">
        <v>46.88</v>
      </c>
      <c r="I18" s="26">
        <f t="shared" si="1"/>
        <v>4219.2</v>
      </c>
    </row>
    <row r="19" spans="2:9" x14ac:dyDescent="0.25">
      <c r="B19" s="22" t="s">
        <v>45</v>
      </c>
      <c r="C19" s="22"/>
      <c r="D19" s="22" t="s">
        <v>70</v>
      </c>
      <c r="E19" s="23">
        <v>60</v>
      </c>
      <c r="F19" s="24">
        <v>51.07</v>
      </c>
      <c r="G19" s="24">
        <f t="shared" si="0"/>
        <v>3064.2</v>
      </c>
      <c r="H19" s="25">
        <v>20.43</v>
      </c>
      <c r="I19" s="26">
        <f t="shared" si="1"/>
        <v>1225.8</v>
      </c>
    </row>
    <row r="20" spans="2:9" x14ac:dyDescent="0.25">
      <c r="B20" s="22" t="s">
        <v>46</v>
      </c>
      <c r="C20" s="22"/>
      <c r="D20" s="22" t="s">
        <v>70</v>
      </c>
      <c r="E20" s="23">
        <v>120</v>
      </c>
      <c r="F20" s="24">
        <v>39.020000000000003</v>
      </c>
      <c r="G20" s="24">
        <f t="shared" si="0"/>
        <v>4682.4000000000005</v>
      </c>
      <c r="H20" s="25">
        <v>15.61</v>
      </c>
      <c r="I20" s="26">
        <f t="shared" si="1"/>
        <v>1873.2</v>
      </c>
    </row>
    <row r="21" spans="2:9" x14ac:dyDescent="0.25">
      <c r="B21" s="22" t="s">
        <v>47</v>
      </c>
      <c r="C21" s="22"/>
      <c r="D21" s="22" t="s">
        <v>70</v>
      </c>
      <c r="E21" s="23">
        <v>15</v>
      </c>
      <c r="F21" s="24">
        <v>32.33</v>
      </c>
      <c r="G21" s="24">
        <f t="shared" si="0"/>
        <v>484.95</v>
      </c>
      <c r="H21" s="25">
        <v>12.93</v>
      </c>
      <c r="I21" s="26">
        <f t="shared" si="1"/>
        <v>193.95</v>
      </c>
    </row>
    <row r="22" spans="2:9" x14ac:dyDescent="0.25">
      <c r="B22" s="22" t="s">
        <v>48</v>
      </c>
      <c r="C22" s="22"/>
      <c r="D22" s="22" t="s">
        <v>70</v>
      </c>
      <c r="E22" s="23">
        <v>90</v>
      </c>
      <c r="F22" s="24">
        <v>135.16999999999999</v>
      </c>
      <c r="G22" s="24">
        <f t="shared" si="0"/>
        <v>12165.3</v>
      </c>
      <c r="H22" s="25">
        <v>54.07</v>
      </c>
      <c r="I22" s="26">
        <f t="shared" si="1"/>
        <v>4866.3</v>
      </c>
    </row>
    <row r="23" spans="2:9" x14ac:dyDescent="0.25">
      <c r="B23" s="22" t="s">
        <v>49</v>
      </c>
      <c r="C23" s="22"/>
      <c r="D23" s="22" t="s">
        <v>71</v>
      </c>
      <c r="E23" s="23">
        <v>120</v>
      </c>
      <c r="F23" s="24">
        <v>79.41</v>
      </c>
      <c r="G23" s="24">
        <f t="shared" si="0"/>
        <v>9529.1999999999989</v>
      </c>
      <c r="H23" s="25">
        <v>31.76</v>
      </c>
      <c r="I23" s="26">
        <f t="shared" si="1"/>
        <v>3811.2</v>
      </c>
    </row>
    <row r="24" spans="2:9" x14ac:dyDescent="0.25">
      <c r="B24" s="22" t="s">
        <v>50</v>
      </c>
      <c r="C24" s="22"/>
      <c r="D24" s="22" t="s">
        <v>71</v>
      </c>
      <c r="E24" s="23">
        <v>120</v>
      </c>
      <c r="F24" s="24">
        <v>64.819999999999993</v>
      </c>
      <c r="G24" s="24">
        <f t="shared" si="0"/>
        <v>7778.4</v>
      </c>
      <c r="H24" s="25">
        <v>25.93</v>
      </c>
      <c r="I24" s="26">
        <f t="shared" si="1"/>
        <v>3111.6</v>
      </c>
    </row>
    <row r="25" spans="2:9" x14ac:dyDescent="0.25">
      <c r="B25" s="22" t="s">
        <v>51</v>
      </c>
      <c r="C25" s="22"/>
      <c r="D25" s="22" t="s">
        <v>71</v>
      </c>
      <c r="E25" s="23">
        <v>90</v>
      </c>
      <c r="F25" s="24">
        <v>68.08</v>
      </c>
      <c r="G25" s="24">
        <f t="shared" si="0"/>
        <v>6127.2</v>
      </c>
      <c r="H25" s="25">
        <v>27.23</v>
      </c>
      <c r="I25" s="26">
        <f t="shared" si="1"/>
        <v>2450.6999999999998</v>
      </c>
    </row>
    <row r="26" spans="2:9" x14ac:dyDescent="0.25">
      <c r="B26" s="22" t="s">
        <v>52</v>
      </c>
      <c r="C26" s="22"/>
      <c r="D26" s="22" t="s">
        <v>71</v>
      </c>
      <c r="E26" s="23">
        <v>90</v>
      </c>
      <c r="F26" s="24">
        <v>207.67</v>
      </c>
      <c r="G26" s="24">
        <f t="shared" si="0"/>
        <v>18690.3</v>
      </c>
      <c r="H26" s="25">
        <v>83.07</v>
      </c>
      <c r="I26" s="26">
        <f t="shared" si="1"/>
        <v>7476.3</v>
      </c>
    </row>
    <row r="27" spans="2:9" x14ac:dyDescent="0.25">
      <c r="B27" s="22" t="s">
        <v>53</v>
      </c>
      <c r="C27" s="22"/>
      <c r="D27" s="22" t="s">
        <v>71</v>
      </c>
      <c r="E27" s="23">
        <v>60</v>
      </c>
      <c r="F27" s="24">
        <v>84.75</v>
      </c>
      <c r="G27" s="24">
        <f t="shared" si="0"/>
        <v>5085</v>
      </c>
      <c r="H27" s="25">
        <v>33.9</v>
      </c>
      <c r="I27" s="26">
        <f t="shared" si="1"/>
        <v>2034</v>
      </c>
    </row>
    <row r="28" spans="2:9" x14ac:dyDescent="0.25">
      <c r="B28" s="22" t="s">
        <v>54</v>
      </c>
      <c r="C28" s="22"/>
      <c r="D28" s="22" t="s">
        <v>72</v>
      </c>
      <c r="E28" s="23">
        <v>60</v>
      </c>
      <c r="F28" s="24">
        <v>30.04</v>
      </c>
      <c r="G28" s="24">
        <f t="shared" si="0"/>
        <v>1802.3999999999999</v>
      </c>
      <c r="H28" s="25">
        <v>12.02</v>
      </c>
      <c r="I28" s="26">
        <f t="shared" si="1"/>
        <v>721.2</v>
      </c>
    </row>
    <row r="29" spans="2:9" x14ac:dyDescent="0.25">
      <c r="B29" s="22" t="s">
        <v>55</v>
      </c>
      <c r="C29" s="22"/>
      <c r="D29" s="22" t="s">
        <v>72</v>
      </c>
      <c r="E29" s="23">
        <v>90</v>
      </c>
      <c r="F29" s="24">
        <v>113.95</v>
      </c>
      <c r="G29" s="24">
        <f t="shared" si="0"/>
        <v>10255.5</v>
      </c>
      <c r="H29" s="25">
        <v>45.58</v>
      </c>
      <c r="I29" s="26">
        <f t="shared" si="1"/>
        <v>4102.2</v>
      </c>
    </row>
    <row r="30" spans="2:9" x14ac:dyDescent="0.25">
      <c r="B30" s="22">
        <v>4630525</v>
      </c>
      <c r="C30" s="22"/>
      <c r="D30" s="22" t="s">
        <v>72</v>
      </c>
      <c r="E30" s="23">
        <v>60</v>
      </c>
      <c r="F30" s="24">
        <v>39.54</v>
      </c>
      <c r="G30" s="24">
        <f t="shared" si="0"/>
        <v>2372.4</v>
      </c>
      <c r="H30" s="25">
        <v>15.82</v>
      </c>
      <c r="I30" s="26">
        <f t="shared" si="1"/>
        <v>949.2</v>
      </c>
    </row>
    <row r="31" spans="2:9" x14ac:dyDescent="0.25">
      <c r="B31" s="22" t="s">
        <v>56</v>
      </c>
      <c r="C31" s="22"/>
      <c r="D31" s="22" t="s">
        <v>73</v>
      </c>
      <c r="E31" s="23">
        <v>90</v>
      </c>
      <c r="F31" s="24">
        <v>193.47</v>
      </c>
      <c r="G31" s="24">
        <f t="shared" si="0"/>
        <v>17412.3</v>
      </c>
      <c r="H31" s="25">
        <v>77.39</v>
      </c>
      <c r="I31" s="26">
        <f t="shared" si="1"/>
        <v>6965.1</v>
      </c>
    </row>
    <row r="32" spans="2:9" x14ac:dyDescent="0.25">
      <c r="B32" s="22" t="s">
        <v>57</v>
      </c>
      <c r="C32" s="22"/>
      <c r="D32" s="22" t="s">
        <v>73</v>
      </c>
      <c r="E32" s="23">
        <v>90</v>
      </c>
      <c r="F32" s="24">
        <v>154.76</v>
      </c>
      <c r="G32" s="24">
        <f t="shared" si="0"/>
        <v>13928.4</v>
      </c>
      <c r="H32" s="25">
        <v>61.9</v>
      </c>
      <c r="I32" s="26">
        <f t="shared" si="1"/>
        <v>5571</v>
      </c>
    </row>
    <row r="33" spans="2:9" x14ac:dyDescent="0.25">
      <c r="B33" s="22" t="s">
        <v>58</v>
      </c>
      <c r="C33" s="22"/>
      <c r="D33" s="22" t="s">
        <v>73</v>
      </c>
      <c r="E33" s="23">
        <v>60</v>
      </c>
      <c r="F33" s="24">
        <v>129.91</v>
      </c>
      <c r="G33" s="24">
        <f t="shared" si="0"/>
        <v>7794.5999999999995</v>
      </c>
      <c r="H33" s="25">
        <v>51.96</v>
      </c>
      <c r="I33" s="26">
        <f t="shared" si="1"/>
        <v>3117.6</v>
      </c>
    </row>
    <row r="34" spans="2:9" x14ac:dyDescent="0.25">
      <c r="B34" s="22" t="s">
        <v>59</v>
      </c>
      <c r="C34" s="22"/>
      <c r="D34" s="22" t="s">
        <v>74</v>
      </c>
      <c r="E34" s="23">
        <v>60</v>
      </c>
      <c r="F34" s="24">
        <v>196.76</v>
      </c>
      <c r="G34" s="24">
        <f t="shared" si="0"/>
        <v>11805.599999999999</v>
      </c>
      <c r="H34" s="25">
        <v>108.22</v>
      </c>
      <c r="I34" s="26">
        <f t="shared" si="1"/>
        <v>6493.2</v>
      </c>
    </row>
    <row r="35" spans="2:9" x14ac:dyDescent="0.25">
      <c r="B35" s="22" t="s">
        <v>60</v>
      </c>
      <c r="C35" s="22"/>
      <c r="D35" s="22" t="s">
        <v>74</v>
      </c>
      <c r="E35" s="23">
        <v>60</v>
      </c>
      <c r="F35" s="24">
        <v>149.93</v>
      </c>
      <c r="G35" s="24">
        <f t="shared" si="0"/>
        <v>8995.8000000000011</v>
      </c>
      <c r="H35" s="25">
        <v>82.46</v>
      </c>
      <c r="I35" s="26">
        <f t="shared" si="1"/>
        <v>4947.6000000000004</v>
      </c>
    </row>
    <row r="36" spans="2:9" x14ac:dyDescent="0.25">
      <c r="B36" s="22" t="s">
        <v>61</v>
      </c>
      <c r="C36" s="22"/>
      <c r="D36" s="22" t="s">
        <v>74</v>
      </c>
      <c r="E36" s="23">
        <v>60</v>
      </c>
      <c r="F36" s="24">
        <v>278.86</v>
      </c>
      <c r="G36" s="24">
        <f t="shared" si="0"/>
        <v>16731.600000000002</v>
      </c>
      <c r="H36" s="25">
        <v>153.37</v>
      </c>
      <c r="I36" s="26">
        <f t="shared" si="1"/>
        <v>9202.2000000000007</v>
      </c>
    </row>
    <row r="37" spans="2:9" x14ac:dyDescent="0.25">
      <c r="B37" s="22" t="s">
        <v>62</v>
      </c>
      <c r="C37" s="22"/>
      <c r="D37" s="22" t="s">
        <v>75</v>
      </c>
      <c r="E37" s="23">
        <v>60</v>
      </c>
      <c r="F37" s="24">
        <v>82.56</v>
      </c>
      <c r="G37" s="24">
        <f t="shared" si="0"/>
        <v>4953.6000000000004</v>
      </c>
      <c r="H37" s="25">
        <v>45.41</v>
      </c>
      <c r="I37" s="26">
        <f t="shared" si="1"/>
        <v>2724.6</v>
      </c>
    </row>
    <row r="38" spans="2:9" x14ac:dyDescent="0.25">
      <c r="B38" s="22" t="s">
        <v>63</v>
      </c>
      <c r="C38" s="22"/>
      <c r="D38" s="22" t="s">
        <v>75</v>
      </c>
      <c r="E38" s="23">
        <v>60</v>
      </c>
      <c r="F38" s="24">
        <v>112.13</v>
      </c>
      <c r="G38" s="24">
        <f t="shared" si="0"/>
        <v>6727.7999999999993</v>
      </c>
      <c r="H38" s="25">
        <v>61.67</v>
      </c>
      <c r="I38" s="26">
        <f t="shared" si="1"/>
        <v>3700.2</v>
      </c>
    </row>
    <row r="39" spans="2:9" x14ac:dyDescent="0.25">
      <c r="B39" s="22" t="s">
        <v>64</v>
      </c>
      <c r="C39" s="22"/>
      <c r="D39" s="22" t="s">
        <v>75</v>
      </c>
      <c r="E39" s="23">
        <v>60</v>
      </c>
      <c r="F39" s="24">
        <v>132.99</v>
      </c>
      <c r="G39" s="24">
        <f t="shared" si="0"/>
        <v>7979.4000000000005</v>
      </c>
      <c r="H39" s="25">
        <v>73.14</v>
      </c>
      <c r="I39" s="26">
        <f t="shared" si="1"/>
        <v>4388.3999999999996</v>
      </c>
    </row>
    <row r="40" spans="2:9" x14ac:dyDescent="0.25">
      <c r="B40" s="22" t="s">
        <v>65</v>
      </c>
      <c r="C40" s="22"/>
      <c r="D40" s="22" t="s">
        <v>76</v>
      </c>
      <c r="E40" s="23">
        <v>60</v>
      </c>
      <c r="F40" s="24">
        <v>58.68</v>
      </c>
      <c r="G40" s="24">
        <f t="shared" si="0"/>
        <v>3520.8</v>
      </c>
      <c r="H40" s="25">
        <v>32.270000000000003</v>
      </c>
      <c r="I40" s="26">
        <f t="shared" si="1"/>
        <v>1936.2</v>
      </c>
    </row>
    <row r="41" spans="2:9" x14ac:dyDescent="0.25">
      <c r="B41" s="22" t="s">
        <v>66</v>
      </c>
      <c r="C41" s="22"/>
      <c r="D41" s="22" t="s">
        <v>76</v>
      </c>
      <c r="E41" s="23">
        <v>60</v>
      </c>
      <c r="F41" s="24">
        <v>72.97</v>
      </c>
      <c r="G41" s="24">
        <f t="shared" si="0"/>
        <v>4378.2</v>
      </c>
      <c r="H41" s="25">
        <v>40.130000000000003</v>
      </c>
      <c r="I41" s="26">
        <f t="shared" si="1"/>
        <v>2407.8000000000002</v>
      </c>
    </row>
    <row r="42" spans="2:9" x14ac:dyDescent="0.25">
      <c r="B42" s="22" t="s">
        <v>67</v>
      </c>
      <c r="C42" s="22"/>
      <c r="D42" s="22" t="s">
        <v>76</v>
      </c>
      <c r="E42" s="23">
        <v>60</v>
      </c>
      <c r="F42" s="24">
        <v>52.98</v>
      </c>
      <c r="G42" s="24">
        <f t="shared" si="0"/>
        <v>3178.7999999999997</v>
      </c>
      <c r="H42" s="25">
        <v>29.14</v>
      </c>
      <c r="I42" s="26">
        <f t="shared" si="1"/>
        <v>1748.4</v>
      </c>
    </row>
    <row r="43" spans="2:9" x14ac:dyDescent="0.25">
      <c r="B43" s="22" t="s">
        <v>68</v>
      </c>
      <c r="C43" s="22"/>
      <c r="D43" s="22" t="s">
        <v>76</v>
      </c>
      <c r="E43" s="23">
        <v>60</v>
      </c>
      <c r="F43" s="24">
        <v>50.96</v>
      </c>
      <c r="G43" s="24">
        <f t="shared" si="0"/>
        <v>3057.6</v>
      </c>
      <c r="H43" s="25">
        <v>28.03</v>
      </c>
      <c r="I43" s="26">
        <f t="shared" si="1"/>
        <v>1681.8</v>
      </c>
    </row>
    <row r="44" spans="2:9" x14ac:dyDescent="0.25">
      <c r="B44" s="22"/>
      <c r="C44" s="22"/>
      <c r="D44" s="22"/>
      <c r="E44" s="51"/>
      <c r="F44" s="24"/>
      <c r="G44" s="25"/>
      <c r="H44" s="25"/>
      <c r="I44" s="26"/>
    </row>
    <row r="45" spans="2:9" x14ac:dyDescent="0.25">
      <c r="B45" s="22"/>
      <c r="C45" s="22"/>
      <c r="D45" s="22"/>
      <c r="E45" s="51"/>
      <c r="F45" s="24"/>
      <c r="G45" s="25"/>
      <c r="H45" s="25"/>
      <c r="I45" s="26"/>
    </row>
    <row r="46" spans="2:9" x14ac:dyDescent="0.25">
      <c r="B46" s="22"/>
      <c r="C46" s="22"/>
      <c r="D46" s="22"/>
      <c r="E46" s="51"/>
      <c r="F46" s="24"/>
      <c r="G46" s="25"/>
      <c r="H46" s="25"/>
      <c r="I46" s="26"/>
    </row>
    <row r="47" spans="2:9" x14ac:dyDescent="0.25">
      <c r="B47" s="22"/>
      <c r="C47" s="22"/>
      <c r="D47" s="22"/>
      <c r="E47" s="51"/>
      <c r="F47" s="24"/>
      <c r="G47" s="25"/>
      <c r="H47" s="25"/>
      <c r="I47" s="26"/>
    </row>
    <row r="48" spans="2:9" x14ac:dyDescent="0.25">
      <c r="B48" s="92"/>
      <c r="C48" s="93"/>
      <c r="D48" s="93"/>
      <c r="E48" s="93"/>
      <c r="F48" s="94"/>
      <c r="G48" s="27"/>
      <c r="H48" s="28" t="s">
        <v>17</v>
      </c>
      <c r="I48" s="29">
        <f>SUM(I15:I47)</f>
        <v>96025.049999999974</v>
      </c>
    </row>
    <row r="49" spans="2:9" x14ac:dyDescent="0.25">
      <c r="B49" s="30"/>
      <c r="C49" s="31"/>
      <c r="D49" s="32" t="s">
        <v>18</v>
      </c>
      <c r="E49" s="95">
        <f>SUM(G15:G47)</f>
        <v>213316.34999999998</v>
      </c>
      <c r="F49" s="96"/>
      <c r="G49" s="33"/>
      <c r="H49" s="28" t="s">
        <v>19</v>
      </c>
      <c r="I49" s="34">
        <v>0</v>
      </c>
    </row>
    <row r="50" spans="2:9" x14ac:dyDescent="0.25">
      <c r="B50" s="30"/>
      <c r="C50" s="31"/>
      <c r="D50" s="32" t="s">
        <v>20</v>
      </c>
      <c r="E50" s="95">
        <f>SUM(I15:I47)</f>
        <v>96025.049999999974</v>
      </c>
      <c r="F50" s="96"/>
      <c r="G50" s="33"/>
      <c r="H50" s="35" t="s">
        <v>21</v>
      </c>
      <c r="I50" s="34">
        <v>0</v>
      </c>
    </row>
    <row r="51" spans="2:9" x14ac:dyDescent="0.25">
      <c r="B51" s="30"/>
      <c r="C51" s="31"/>
      <c r="D51" s="32" t="s">
        <v>22</v>
      </c>
      <c r="E51" s="80">
        <f>E49-E50</f>
        <v>117291.3</v>
      </c>
      <c r="F51" s="81"/>
      <c r="G51" s="36"/>
      <c r="H51" s="28" t="s">
        <v>23</v>
      </c>
      <c r="I51" s="37">
        <f>SUM(I48:I50)</f>
        <v>96025.049999999974</v>
      </c>
    </row>
    <row r="52" spans="2:9" x14ac:dyDescent="0.25">
      <c r="B52" s="30"/>
      <c r="C52" s="31"/>
      <c r="D52" s="32"/>
      <c r="E52" s="82"/>
      <c r="F52" s="83"/>
      <c r="G52" s="38"/>
      <c r="H52" s="28" t="s">
        <v>24</v>
      </c>
      <c r="I52" s="37">
        <f>I51*0.05</f>
        <v>4801.2524999999987</v>
      </c>
    </row>
    <row r="53" spans="2:9" x14ac:dyDescent="0.25">
      <c r="B53" s="30"/>
      <c r="C53" s="31"/>
      <c r="D53" s="39"/>
      <c r="E53" s="39"/>
      <c r="F53" s="40"/>
      <c r="G53" s="40"/>
      <c r="H53" s="28" t="s">
        <v>25</v>
      </c>
      <c r="I53" s="34"/>
    </row>
    <row r="54" spans="2:9" ht="15.75" x14ac:dyDescent="0.25">
      <c r="B54" s="74" t="s">
        <v>26</v>
      </c>
      <c r="C54" s="75"/>
      <c r="D54" s="75"/>
      <c r="E54" s="75"/>
      <c r="F54" s="76"/>
      <c r="G54" s="41"/>
      <c r="H54" s="42" t="s">
        <v>27</v>
      </c>
      <c r="I54" s="43">
        <f>SUM(I51:I53)</f>
        <v>100826.30249999998</v>
      </c>
    </row>
  </sheetData>
  <autoFilter ref="B14:I54" xr:uid="{385D4A5F-3A2C-4DA2-9F3F-238E58578600}"/>
  <mergeCells count="25">
    <mergeCell ref="H1:I5"/>
    <mergeCell ref="F13:I13"/>
    <mergeCell ref="B48:F48"/>
    <mergeCell ref="E49:F49"/>
    <mergeCell ref="E50:F50"/>
    <mergeCell ref="E11:F11"/>
    <mergeCell ref="H11:I11"/>
    <mergeCell ref="E8:F8"/>
    <mergeCell ref="E12:F12"/>
    <mergeCell ref="H12:I12"/>
    <mergeCell ref="E10:F10"/>
    <mergeCell ref="H10:I10"/>
    <mergeCell ref="H8:I8"/>
    <mergeCell ref="E9:F9"/>
    <mergeCell ref="H9:I9"/>
    <mergeCell ref="C7:D7"/>
    <mergeCell ref="C10:D10"/>
    <mergeCell ref="C11:D11"/>
    <mergeCell ref="C12:D12"/>
    <mergeCell ref="B54:F54"/>
    <mergeCell ref="E1:F5"/>
    <mergeCell ref="E51:F51"/>
    <mergeCell ref="E52:F52"/>
    <mergeCell ref="C8:D8"/>
    <mergeCell ref="C9:D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3445-FB78-418E-9CD4-AFF919FEA4DA}">
  <dimension ref="B1:I30"/>
  <sheetViews>
    <sheetView workbookViewId="0">
      <selection activeCell="F7" sqref="F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30.7109375" customWidth="1"/>
    <col min="7" max="7" width="14.57031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7" t="s">
        <v>28</v>
      </c>
      <c r="F1" s="77"/>
      <c r="G1" s="44"/>
      <c r="H1" s="77" t="s">
        <v>6</v>
      </c>
      <c r="I1" s="88"/>
    </row>
    <row r="2" spans="2:9" ht="15" customHeight="1" x14ac:dyDescent="0.25">
      <c r="B2" s="4"/>
      <c r="E2" s="78"/>
      <c r="F2" s="78"/>
      <c r="G2" s="45"/>
      <c r="H2" s="78"/>
      <c r="I2" s="89"/>
    </row>
    <row r="3" spans="2:9" ht="15" customHeight="1" x14ac:dyDescent="0.25">
      <c r="B3" s="4"/>
      <c r="E3" s="78"/>
      <c r="F3" s="78"/>
      <c r="G3" s="45"/>
      <c r="H3" s="78"/>
      <c r="I3" s="89"/>
    </row>
    <row r="4" spans="2:9" ht="15" customHeight="1" x14ac:dyDescent="0.25">
      <c r="B4" s="4"/>
      <c r="E4" s="78"/>
      <c r="F4" s="78"/>
      <c r="G4" s="45"/>
      <c r="H4" s="78"/>
      <c r="I4" s="89"/>
    </row>
    <row r="5" spans="2:9" ht="15" customHeight="1" x14ac:dyDescent="0.25">
      <c r="B5" s="5"/>
      <c r="C5" s="1"/>
      <c r="D5" s="1"/>
      <c r="E5" s="79"/>
      <c r="F5" s="79"/>
      <c r="G5" s="46"/>
      <c r="H5" s="79"/>
      <c r="I5" s="9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84" t="s">
        <v>35</v>
      </c>
      <c r="D7" s="85"/>
      <c r="E7" s="9" t="s">
        <v>8</v>
      </c>
      <c r="F7" s="10">
        <v>45566</v>
      </c>
      <c r="G7" s="10"/>
      <c r="H7" s="11" t="s">
        <v>9</v>
      </c>
      <c r="I7" s="12"/>
    </row>
    <row r="8" spans="2:9" x14ac:dyDescent="0.25">
      <c r="B8" s="49" t="s">
        <v>10</v>
      </c>
      <c r="C8" s="84" t="s">
        <v>36</v>
      </c>
      <c r="D8" s="85"/>
      <c r="E8" s="86" t="s">
        <v>11</v>
      </c>
      <c r="F8" s="86"/>
      <c r="G8" s="13"/>
      <c r="H8" s="100" t="s">
        <v>37</v>
      </c>
      <c r="I8" s="101"/>
    </row>
    <row r="9" spans="2:9" x14ac:dyDescent="0.25">
      <c r="B9" s="49" t="s">
        <v>12</v>
      </c>
      <c r="C9" s="84"/>
      <c r="D9" s="85"/>
      <c r="E9" s="86" t="s">
        <v>13</v>
      </c>
      <c r="F9" s="86"/>
      <c r="G9" s="13"/>
      <c r="H9" s="99" t="s">
        <v>38</v>
      </c>
      <c r="I9" s="99"/>
    </row>
    <row r="10" spans="2:9" x14ac:dyDescent="0.25">
      <c r="B10" s="49"/>
      <c r="C10" s="84"/>
      <c r="D10" s="85"/>
      <c r="E10" s="86" t="s">
        <v>14</v>
      </c>
      <c r="F10" s="86"/>
      <c r="G10" s="13"/>
      <c r="H10" s="97"/>
      <c r="I10" s="97"/>
    </row>
    <row r="11" spans="2:9" x14ac:dyDescent="0.25">
      <c r="B11" s="49"/>
      <c r="C11" s="84"/>
      <c r="D11" s="85"/>
      <c r="E11" s="86"/>
      <c r="F11" s="86"/>
      <c r="G11" s="13"/>
      <c r="H11" s="97"/>
      <c r="I11" s="97"/>
    </row>
    <row r="12" spans="2:9" x14ac:dyDescent="0.25">
      <c r="B12" s="50"/>
      <c r="C12" s="84">
        <f>'MOQ Grand Total'!C12</f>
        <v>0</v>
      </c>
      <c r="D12" s="85"/>
      <c r="E12" s="87"/>
      <c r="F12" s="87"/>
      <c r="G12" s="14"/>
      <c r="H12" s="98"/>
      <c r="I12" s="98"/>
    </row>
    <row r="13" spans="2:9" ht="15.75" thickBot="1" x14ac:dyDescent="0.3">
      <c r="B13" s="15"/>
      <c r="C13" s="16"/>
      <c r="D13" s="16"/>
      <c r="E13" s="16"/>
      <c r="F13" s="91" t="s">
        <v>3</v>
      </c>
      <c r="G13" s="91"/>
      <c r="H13" s="91"/>
      <c r="I13" s="9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77</v>
      </c>
      <c r="C15" s="53"/>
      <c r="D15" s="22" t="s">
        <v>83</v>
      </c>
      <c r="E15" s="23">
        <v>3</v>
      </c>
      <c r="F15" s="24">
        <v>12530.79</v>
      </c>
      <c r="G15" s="24">
        <f>E15*F15</f>
        <v>37592.370000000003</v>
      </c>
      <c r="H15" s="25">
        <v>6891.93</v>
      </c>
      <c r="I15" s="26">
        <f>ROUND(E15*H15,2)</f>
        <v>20675.79</v>
      </c>
    </row>
    <row r="16" spans="2:9" x14ac:dyDescent="0.25">
      <c r="B16" s="22" t="s">
        <v>78</v>
      </c>
      <c r="C16" s="53"/>
      <c r="D16" s="22" t="s">
        <v>84</v>
      </c>
      <c r="E16" s="23">
        <v>3</v>
      </c>
      <c r="F16" s="24">
        <v>20014.88</v>
      </c>
      <c r="G16" s="24">
        <f t="shared" ref="G16:G20" si="0">E16*F16</f>
        <v>60044.639999999999</v>
      </c>
      <c r="H16" s="25">
        <v>11083.68</v>
      </c>
      <c r="I16" s="26">
        <f t="shared" ref="I16:I20" si="1">ROUND(E16*H16,2)</f>
        <v>33251.040000000001</v>
      </c>
    </row>
    <row r="17" spans="2:9" x14ac:dyDescent="0.25">
      <c r="B17" s="22" t="s">
        <v>79</v>
      </c>
      <c r="C17" s="53"/>
      <c r="D17" s="22" t="s">
        <v>85</v>
      </c>
      <c r="E17" s="23">
        <v>3</v>
      </c>
      <c r="F17" s="24">
        <v>19915.82</v>
      </c>
      <c r="G17" s="24">
        <f t="shared" si="0"/>
        <v>59747.46</v>
      </c>
      <c r="H17" s="25">
        <v>10953.7</v>
      </c>
      <c r="I17" s="26">
        <f t="shared" si="1"/>
        <v>32861.1</v>
      </c>
    </row>
    <row r="18" spans="2:9" x14ac:dyDescent="0.25">
      <c r="B18" s="22" t="s">
        <v>80</v>
      </c>
      <c r="C18" s="53"/>
      <c r="D18" s="22" t="s">
        <v>86</v>
      </c>
      <c r="E18" s="23">
        <v>12</v>
      </c>
      <c r="F18" s="24">
        <v>20209.25</v>
      </c>
      <c r="G18" s="24">
        <f t="shared" si="0"/>
        <v>242511</v>
      </c>
      <c r="H18" s="25">
        <v>11115.09</v>
      </c>
      <c r="I18" s="26">
        <f t="shared" si="1"/>
        <v>133381.07999999999</v>
      </c>
    </row>
    <row r="19" spans="2:9" x14ac:dyDescent="0.25">
      <c r="B19" s="22" t="s">
        <v>81</v>
      </c>
      <c r="C19" s="53"/>
      <c r="D19" s="22" t="s">
        <v>87</v>
      </c>
      <c r="E19" s="23">
        <v>3</v>
      </c>
      <c r="F19" s="24">
        <v>9045.77</v>
      </c>
      <c r="G19" s="24">
        <f t="shared" si="0"/>
        <v>27137.31</v>
      </c>
      <c r="H19" s="25">
        <v>4975.17</v>
      </c>
      <c r="I19" s="26">
        <f t="shared" si="1"/>
        <v>14925.51</v>
      </c>
    </row>
    <row r="20" spans="2:9" x14ac:dyDescent="0.25">
      <c r="B20" s="22" t="s">
        <v>82</v>
      </c>
      <c r="C20" s="53"/>
      <c r="D20" s="22" t="s">
        <v>88</v>
      </c>
      <c r="E20" s="23">
        <v>3</v>
      </c>
      <c r="F20" s="24">
        <v>17856.3</v>
      </c>
      <c r="G20" s="24">
        <f t="shared" si="0"/>
        <v>53568.899999999994</v>
      </c>
      <c r="H20" s="25">
        <v>9820.9699999999993</v>
      </c>
      <c r="I20" s="26">
        <f t="shared" si="1"/>
        <v>29462.91</v>
      </c>
    </row>
    <row r="21" spans="2:9" x14ac:dyDescent="0.25">
      <c r="B21" s="22"/>
      <c r="C21" s="53"/>
      <c r="D21" s="22"/>
      <c r="E21" s="23"/>
      <c r="F21" s="24"/>
      <c r="G21" s="24"/>
      <c r="H21" s="25"/>
      <c r="I21" s="26"/>
    </row>
    <row r="22" spans="2:9" x14ac:dyDescent="0.25">
      <c r="B22" s="22"/>
      <c r="C22" s="53"/>
      <c r="D22" s="22"/>
      <c r="E22" s="23"/>
      <c r="F22" s="24"/>
      <c r="G22" s="24"/>
      <c r="H22" s="25"/>
      <c r="I22" s="26"/>
    </row>
    <row r="23" spans="2:9" x14ac:dyDescent="0.25">
      <c r="B23" s="22"/>
      <c r="C23" s="53"/>
      <c r="D23" s="22"/>
      <c r="E23" s="23"/>
      <c r="F23" s="24"/>
      <c r="G23" s="24"/>
      <c r="H23" s="25"/>
      <c r="I23" s="26"/>
    </row>
    <row r="24" spans="2:9" x14ac:dyDescent="0.25">
      <c r="B24" s="92"/>
      <c r="C24" s="93"/>
      <c r="D24" s="93"/>
      <c r="E24" s="93"/>
      <c r="F24" s="94"/>
      <c r="G24" s="27"/>
      <c r="H24" s="28" t="s">
        <v>17</v>
      </c>
      <c r="I24" s="29">
        <f>SUM(I15:I23)</f>
        <v>264557.43</v>
      </c>
    </row>
    <row r="25" spans="2:9" x14ac:dyDescent="0.25">
      <c r="B25" s="30"/>
      <c r="C25" s="31"/>
      <c r="D25" s="32" t="s">
        <v>18</v>
      </c>
      <c r="E25" s="95">
        <f>SUM(G15:G23)</f>
        <v>480601.67999999993</v>
      </c>
      <c r="F25" s="96"/>
      <c r="G25" s="33"/>
      <c r="H25" s="28" t="s">
        <v>19</v>
      </c>
      <c r="I25" s="34">
        <v>0</v>
      </c>
    </row>
    <row r="26" spans="2:9" x14ac:dyDescent="0.25">
      <c r="B26" s="30"/>
      <c r="C26" s="31"/>
      <c r="D26" s="32" t="s">
        <v>20</v>
      </c>
      <c r="E26" s="95">
        <f>SUM(I15:I23)</f>
        <v>264557.43</v>
      </c>
      <c r="F26" s="96"/>
      <c r="G26" s="33"/>
      <c r="H26" s="35" t="s">
        <v>21</v>
      </c>
      <c r="I26" s="34">
        <v>0</v>
      </c>
    </row>
    <row r="27" spans="2:9" x14ac:dyDescent="0.25">
      <c r="B27" s="30"/>
      <c r="C27" s="31"/>
      <c r="D27" s="32" t="s">
        <v>22</v>
      </c>
      <c r="E27" s="80">
        <f>E25-E26</f>
        <v>216044.24999999994</v>
      </c>
      <c r="F27" s="81"/>
      <c r="G27" s="36"/>
      <c r="H27" s="28" t="s">
        <v>23</v>
      </c>
      <c r="I27" s="37">
        <f>SUM(I24:I26)</f>
        <v>264557.43</v>
      </c>
    </row>
    <row r="28" spans="2:9" x14ac:dyDescent="0.25">
      <c r="B28" s="30"/>
      <c r="C28" s="31"/>
      <c r="D28" s="32"/>
      <c r="E28" s="82"/>
      <c r="F28" s="83"/>
      <c r="G28" s="38"/>
      <c r="H28" s="28" t="s">
        <v>24</v>
      </c>
      <c r="I28" s="37">
        <f>I27*0.05</f>
        <v>13227.871500000001</v>
      </c>
    </row>
    <row r="29" spans="2:9" x14ac:dyDescent="0.25">
      <c r="B29" s="30"/>
      <c r="C29" s="31"/>
      <c r="D29" s="39"/>
      <c r="E29" s="39"/>
      <c r="F29" s="40"/>
      <c r="G29" s="40"/>
      <c r="H29" s="28" t="s">
        <v>25</v>
      </c>
      <c r="I29" s="34"/>
    </row>
    <row r="30" spans="2:9" ht="15.75" x14ac:dyDescent="0.25">
      <c r="B30" s="74" t="s">
        <v>26</v>
      </c>
      <c r="C30" s="75"/>
      <c r="D30" s="75"/>
      <c r="E30" s="75"/>
      <c r="F30" s="76"/>
      <c r="G30" s="41"/>
      <c r="H30" s="42" t="s">
        <v>27</v>
      </c>
      <c r="I30" s="43">
        <f>SUM(I27:I29)</f>
        <v>277785.3015</v>
      </c>
    </row>
  </sheetData>
  <autoFilter ref="B14:I30" xr:uid="{A4513445-FB78-418E-9CD4-AFF919FEA4DA}"/>
  <mergeCells count="25">
    <mergeCell ref="E1:F5"/>
    <mergeCell ref="H1:I5"/>
    <mergeCell ref="E8:F8"/>
    <mergeCell ref="H8:I8"/>
    <mergeCell ref="C7:D7"/>
    <mergeCell ref="C8:D8"/>
    <mergeCell ref="E9:F9"/>
    <mergeCell ref="H9:I9"/>
    <mergeCell ref="E10:F10"/>
    <mergeCell ref="H10:I10"/>
    <mergeCell ref="C9:D9"/>
    <mergeCell ref="C10:D10"/>
    <mergeCell ref="E11:F11"/>
    <mergeCell ref="H11:I11"/>
    <mergeCell ref="E12:F12"/>
    <mergeCell ref="H12:I12"/>
    <mergeCell ref="C11:D11"/>
    <mergeCell ref="C12:D12"/>
    <mergeCell ref="B30:F30"/>
    <mergeCell ref="F13:I13"/>
    <mergeCell ref="B24:F24"/>
    <mergeCell ref="E25:F25"/>
    <mergeCell ref="E26:F26"/>
    <mergeCell ref="E27:F27"/>
    <mergeCell ref="E28:F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00976-7FE9-4AF5-84B4-8209AE3B6AE7}">
  <dimension ref="B1:I30"/>
  <sheetViews>
    <sheetView workbookViewId="0">
      <selection activeCell="C7" sqref="C7:D8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30.7109375" customWidth="1"/>
    <col min="7" max="7" width="14.57031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7" t="s">
        <v>28</v>
      </c>
      <c r="F1" s="77"/>
      <c r="G1" s="44"/>
      <c r="H1" s="77" t="s">
        <v>6</v>
      </c>
      <c r="I1" s="88"/>
    </row>
    <row r="2" spans="2:9" ht="15" customHeight="1" x14ac:dyDescent="0.25">
      <c r="B2" s="4"/>
      <c r="E2" s="78"/>
      <c r="F2" s="78"/>
      <c r="G2" s="45"/>
      <c r="H2" s="78"/>
      <c r="I2" s="89"/>
    </row>
    <row r="3" spans="2:9" ht="15" customHeight="1" x14ac:dyDescent="0.25">
      <c r="B3" s="4"/>
      <c r="E3" s="78"/>
      <c r="F3" s="78"/>
      <c r="G3" s="45"/>
      <c r="H3" s="78"/>
      <c r="I3" s="89"/>
    </row>
    <row r="4" spans="2:9" ht="15" customHeight="1" x14ac:dyDescent="0.25">
      <c r="B4" s="4"/>
      <c r="E4" s="78"/>
      <c r="F4" s="78"/>
      <c r="G4" s="45"/>
      <c r="H4" s="78"/>
      <c r="I4" s="89"/>
    </row>
    <row r="5" spans="2:9" ht="15" customHeight="1" x14ac:dyDescent="0.25">
      <c r="B5" s="5"/>
      <c r="C5" s="1"/>
      <c r="D5" s="1"/>
      <c r="E5" s="79"/>
      <c r="F5" s="79"/>
      <c r="G5" s="46"/>
      <c r="H5" s="79"/>
      <c r="I5" s="9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84" t="s">
        <v>35</v>
      </c>
      <c r="D7" s="85"/>
      <c r="E7" s="9" t="s">
        <v>8</v>
      </c>
      <c r="F7" s="10">
        <v>45566</v>
      </c>
      <c r="G7" s="10"/>
      <c r="H7" s="11" t="s">
        <v>9</v>
      </c>
      <c r="I7" s="12"/>
    </row>
    <row r="8" spans="2:9" x14ac:dyDescent="0.25">
      <c r="B8" s="49" t="s">
        <v>10</v>
      </c>
      <c r="C8" s="84" t="s">
        <v>36</v>
      </c>
      <c r="D8" s="85"/>
      <c r="E8" s="86" t="s">
        <v>11</v>
      </c>
      <c r="F8" s="86"/>
      <c r="G8" s="13"/>
      <c r="H8" s="100" t="s">
        <v>37</v>
      </c>
      <c r="I8" s="101"/>
    </row>
    <row r="9" spans="2:9" x14ac:dyDescent="0.25">
      <c r="B9" s="49" t="s">
        <v>12</v>
      </c>
      <c r="C9" s="84"/>
      <c r="D9" s="85"/>
      <c r="E9" s="86" t="s">
        <v>13</v>
      </c>
      <c r="F9" s="86"/>
      <c r="G9" s="13"/>
      <c r="H9" s="99" t="s">
        <v>38</v>
      </c>
      <c r="I9" s="99"/>
    </row>
    <row r="10" spans="2:9" x14ac:dyDescent="0.25">
      <c r="B10" s="49"/>
      <c r="C10" s="84"/>
      <c r="D10" s="85"/>
      <c r="E10" s="86" t="s">
        <v>14</v>
      </c>
      <c r="F10" s="86"/>
      <c r="G10" s="13"/>
      <c r="H10" s="97"/>
      <c r="I10" s="97"/>
    </row>
    <row r="11" spans="2:9" x14ac:dyDescent="0.25">
      <c r="B11" s="49"/>
      <c r="C11" s="84"/>
      <c r="D11" s="85"/>
      <c r="E11" s="86"/>
      <c r="F11" s="86"/>
      <c r="G11" s="13"/>
      <c r="H11" s="97"/>
      <c r="I11" s="97"/>
    </row>
    <row r="12" spans="2:9" x14ac:dyDescent="0.25">
      <c r="B12" s="50"/>
      <c r="C12" s="84">
        <f>'MOQ Grand Total'!C12</f>
        <v>0</v>
      </c>
      <c r="D12" s="85"/>
      <c r="E12" s="87"/>
      <c r="F12" s="87"/>
      <c r="G12" s="14"/>
      <c r="H12" s="98"/>
      <c r="I12" s="98"/>
    </row>
    <row r="13" spans="2:9" ht="15.75" thickBot="1" x14ac:dyDescent="0.3">
      <c r="B13" s="15"/>
      <c r="C13" s="16"/>
      <c r="D13" s="16"/>
      <c r="E13" s="16"/>
      <c r="F13" s="91" t="s">
        <v>3</v>
      </c>
      <c r="G13" s="91"/>
      <c r="H13" s="91"/>
      <c r="I13" s="9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89</v>
      </c>
      <c r="C15" s="53"/>
      <c r="D15" s="22" t="s">
        <v>95</v>
      </c>
      <c r="E15" s="23">
        <v>18</v>
      </c>
      <c r="F15" s="24">
        <v>2077.89</v>
      </c>
      <c r="G15" s="24">
        <f>E15*F15</f>
        <v>37402.019999999997</v>
      </c>
      <c r="H15" s="25">
        <v>1246.73</v>
      </c>
      <c r="I15" s="26">
        <f>ROUND(E15*H15,2)</f>
        <v>22441.14</v>
      </c>
    </row>
    <row r="16" spans="2:9" x14ac:dyDescent="0.25">
      <c r="B16" s="22" t="s">
        <v>90</v>
      </c>
      <c r="C16" s="53"/>
      <c r="D16" s="22" t="s">
        <v>96</v>
      </c>
      <c r="E16" s="23">
        <v>18</v>
      </c>
      <c r="F16" s="24">
        <v>2292.9299999999998</v>
      </c>
      <c r="G16" s="24">
        <f t="shared" ref="G16:G21" si="0">E16*F16</f>
        <v>41272.74</v>
      </c>
      <c r="H16" s="25">
        <v>1375.76</v>
      </c>
      <c r="I16" s="26">
        <f t="shared" ref="I16:I21" si="1">ROUND(E16*H16,2)</f>
        <v>24763.68</v>
      </c>
    </row>
    <row r="17" spans="2:9" x14ac:dyDescent="0.25">
      <c r="B17" s="22" t="s">
        <v>91</v>
      </c>
      <c r="C17" s="53"/>
      <c r="D17" s="22" t="s">
        <v>97</v>
      </c>
      <c r="E17" s="23">
        <v>18</v>
      </c>
      <c r="F17" s="24">
        <v>2407.59</v>
      </c>
      <c r="G17" s="24">
        <f t="shared" si="0"/>
        <v>43336.62</v>
      </c>
      <c r="H17" s="25">
        <v>1444.55</v>
      </c>
      <c r="I17" s="26">
        <f t="shared" si="1"/>
        <v>26001.9</v>
      </c>
    </row>
    <row r="18" spans="2:9" x14ac:dyDescent="0.25">
      <c r="B18" s="22" t="s">
        <v>92</v>
      </c>
      <c r="C18" s="53"/>
      <c r="D18" s="22" t="s">
        <v>98</v>
      </c>
      <c r="E18" s="23">
        <v>36</v>
      </c>
      <c r="F18" s="24">
        <v>2453.4299999999998</v>
      </c>
      <c r="G18" s="24">
        <f t="shared" si="0"/>
        <v>88323.48</v>
      </c>
      <c r="H18" s="25">
        <v>1472.06</v>
      </c>
      <c r="I18" s="26">
        <f t="shared" si="1"/>
        <v>52994.16</v>
      </c>
    </row>
    <row r="19" spans="2:9" x14ac:dyDescent="0.25">
      <c r="B19" s="22" t="s">
        <v>90</v>
      </c>
      <c r="C19" s="53"/>
      <c r="D19" s="22" t="s">
        <v>99</v>
      </c>
      <c r="E19" s="23">
        <v>36</v>
      </c>
      <c r="F19" s="24">
        <v>2292.9299999999998</v>
      </c>
      <c r="G19" s="24">
        <f t="shared" si="0"/>
        <v>82545.48</v>
      </c>
      <c r="H19" s="25">
        <v>1375.76</v>
      </c>
      <c r="I19" s="26">
        <f t="shared" si="1"/>
        <v>49527.360000000001</v>
      </c>
    </row>
    <row r="20" spans="2:9" x14ac:dyDescent="0.25">
      <c r="B20" s="22" t="s">
        <v>93</v>
      </c>
      <c r="C20" s="53"/>
      <c r="D20" s="22" t="s">
        <v>100</v>
      </c>
      <c r="E20" s="23">
        <v>18</v>
      </c>
      <c r="F20" s="24">
        <v>806.2</v>
      </c>
      <c r="G20" s="24">
        <f t="shared" si="0"/>
        <v>14511.6</v>
      </c>
      <c r="H20" s="25">
        <v>483.72</v>
      </c>
      <c r="I20" s="26">
        <f t="shared" si="1"/>
        <v>8706.9599999999991</v>
      </c>
    </row>
    <row r="21" spans="2:9" x14ac:dyDescent="0.25">
      <c r="B21" s="22" t="s">
        <v>94</v>
      </c>
      <c r="C21" s="53"/>
      <c r="D21" s="22" t="s">
        <v>101</v>
      </c>
      <c r="E21" s="23">
        <v>18</v>
      </c>
      <c r="F21" s="24">
        <v>10417.459999999999</v>
      </c>
      <c r="G21" s="24">
        <f t="shared" si="0"/>
        <v>187514.27999999997</v>
      </c>
      <c r="H21" s="25">
        <v>6250.48</v>
      </c>
      <c r="I21" s="26">
        <f t="shared" si="1"/>
        <v>112508.64</v>
      </c>
    </row>
    <row r="22" spans="2:9" x14ac:dyDescent="0.25">
      <c r="B22" s="22"/>
      <c r="C22" s="53"/>
      <c r="D22" s="22"/>
      <c r="E22" s="23"/>
      <c r="F22" s="24"/>
      <c r="G22" s="24"/>
      <c r="H22" s="25"/>
      <c r="I22" s="26"/>
    </row>
    <row r="23" spans="2:9" x14ac:dyDescent="0.25">
      <c r="B23" s="22"/>
      <c r="C23" s="53"/>
      <c r="D23" s="22"/>
      <c r="E23" s="23"/>
      <c r="F23" s="24"/>
      <c r="G23" s="24"/>
      <c r="H23" s="25"/>
      <c r="I23" s="26"/>
    </row>
    <row r="24" spans="2:9" x14ac:dyDescent="0.25">
      <c r="B24" s="92"/>
      <c r="C24" s="93"/>
      <c r="D24" s="93"/>
      <c r="E24" s="93"/>
      <c r="F24" s="94"/>
      <c r="G24" s="27"/>
      <c r="H24" s="28" t="s">
        <v>17</v>
      </c>
      <c r="I24" s="29">
        <f>SUM(I15:I23)</f>
        <v>296943.83999999997</v>
      </c>
    </row>
    <row r="25" spans="2:9" x14ac:dyDescent="0.25">
      <c r="B25" s="30"/>
      <c r="C25" s="31"/>
      <c r="D25" s="32" t="s">
        <v>18</v>
      </c>
      <c r="E25" s="95">
        <f>SUM(G15:G23)</f>
        <v>494906.21999999991</v>
      </c>
      <c r="F25" s="96"/>
      <c r="G25" s="33"/>
      <c r="H25" s="28" t="s">
        <v>19</v>
      </c>
      <c r="I25" s="34">
        <v>0</v>
      </c>
    </row>
    <row r="26" spans="2:9" x14ac:dyDescent="0.25">
      <c r="B26" s="30"/>
      <c r="C26" s="31"/>
      <c r="D26" s="32" t="s">
        <v>20</v>
      </c>
      <c r="E26" s="95">
        <f>SUM(I15:I23)</f>
        <v>296943.83999999997</v>
      </c>
      <c r="F26" s="96"/>
      <c r="G26" s="33"/>
      <c r="H26" s="35" t="s">
        <v>21</v>
      </c>
      <c r="I26" s="34">
        <v>0</v>
      </c>
    </row>
    <row r="27" spans="2:9" x14ac:dyDescent="0.25">
      <c r="B27" s="30"/>
      <c r="C27" s="31"/>
      <c r="D27" s="32" t="s">
        <v>22</v>
      </c>
      <c r="E27" s="80">
        <f>E25-E26</f>
        <v>197962.37999999995</v>
      </c>
      <c r="F27" s="81"/>
      <c r="G27" s="36"/>
      <c r="H27" s="28" t="s">
        <v>23</v>
      </c>
      <c r="I27" s="37">
        <f>SUM(I24:I26)</f>
        <v>296943.83999999997</v>
      </c>
    </row>
    <row r="28" spans="2:9" x14ac:dyDescent="0.25">
      <c r="B28" s="30"/>
      <c r="C28" s="31"/>
      <c r="D28" s="32"/>
      <c r="E28" s="82"/>
      <c r="F28" s="83"/>
      <c r="G28" s="38"/>
      <c r="H28" s="28" t="s">
        <v>24</v>
      </c>
      <c r="I28" s="37">
        <f>I27*0.05</f>
        <v>14847.191999999999</v>
      </c>
    </row>
    <row r="29" spans="2:9" x14ac:dyDescent="0.25">
      <c r="B29" s="30"/>
      <c r="C29" s="31"/>
      <c r="D29" s="39"/>
      <c r="E29" s="39"/>
      <c r="F29" s="40"/>
      <c r="G29" s="40"/>
      <c r="H29" s="28" t="s">
        <v>25</v>
      </c>
      <c r="I29" s="34"/>
    </row>
    <row r="30" spans="2:9" ht="15.75" x14ac:dyDescent="0.25">
      <c r="B30" s="74" t="s">
        <v>26</v>
      </c>
      <c r="C30" s="75"/>
      <c r="D30" s="75"/>
      <c r="E30" s="75"/>
      <c r="F30" s="76"/>
      <c r="G30" s="41"/>
      <c r="H30" s="42" t="s">
        <v>27</v>
      </c>
      <c r="I30" s="43">
        <f>SUM(I27:I29)</f>
        <v>311791.03199999995</v>
      </c>
    </row>
  </sheetData>
  <autoFilter ref="B14:I30" xr:uid="{A4513445-FB78-418E-9CD4-AFF919FEA4DA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30:F30"/>
    <mergeCell ref="F13:I13"/>
    <mergeCell ref="B24:F24"/>
    <mergeCell ref="E25:F25"/>
    <mergeCell ref="E26:F26"/>
    <mergeCell ref="E27:F27"/>
    <mergeCell ref="E28:F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568E-AFD2-4979-8321-41A5C301CF07}">
  <dimension ref="B1:I34"/>
  <sheetViews>
    <sheetView workbookViewId="0">
      <selection activeCell="F7" sqref="F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11.710937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7" t="s">
        <v>28</v>
      </c>
      <c r="F1" s="77"/>
      <c r="G1" s="44"/>
      <c r="H1" s="77" t="s">
        <v>31</v>
      </c>
      <c r="I1" s="88"/>
    </row>
    <row r="2" spans="2:9" ht="15" customHeight="1" x14ac:dyDescent="0.25">
      <c r="B2" s="4"/>
      <c r="E2" s="78"/>
      <c r="F2" s="78"/>
      <c r="G2" s="45"/>
      <c r="H2" s="78"/>
      <c r="I2" s="89"/>
    </row>
    <row r="3" spans="2:9" ht="15" customHeight="1" x14ac:dyDescent="0.25">
      <c r="B3" s="4"/>
      <c r="E3" s="78"/>
      <c r="F3" s="78"/>
      <c r="G3" s="45"/>
      <c r="H3" s="78"/>
      <c r="I3" s="89"/>
    </row>
    <row r="4" spans="2:9" ht="15" customHeight="1" x14ac:dyDescent="0.25">
      <c r="B4" s="4"/>
      <c r="E4" s="78"/>
      <c r="F4" s="78"/>
      <c r="G4" s="45"/>
      <c r="H4" s="78"/>
      <c r="I4" s="89"/>
    </row>
    <row r="5" spans="2:9" ht="15" customHeight="1" x14ac:dyDescent="0.25">
      <c r="B5" s="5"/>
      <c r="C5" s="1"/>
      <c r="D5" s="1"/>
      <c r="E5" s="79"/>
      <c r="F5" s="79"/>
      <c r="G5" s="46"/>
      <c r="H5" s="79"/>
      <c r="I5" s="9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84" t="s">
        <v>35</v>
      </c>
      <c r="D7" s="85"/>
      <c r="E7" s="9" t="s">
        <v>8</v>
      </c>
      <c r="F7" s="10">
        <v>45566</v>
      </c>
      <c r="G7" s="10"/>
      <c r="H7" s="11" t="s">
        <v>9</v>
      </c>
      <c r="I7" s="12"/>
    </row>
    <row r="8" spans="2:9" x14ac:dyDescent="0.25">
      <c r="B8" s="49" t="s">
        <v>10</v>
      </c>
      <c r="C8" s="84" t="s">
        <v>36</v>
      </c>
      <c r="D8" s="85"/>
      <c r="E8" s="86" t="s">
        <v>11</v>
      </c>
      <c r="F8" s="86"/>
      <c r="G8" s="13"/>
      <c r="H8" s="100" t="s">
        <v>37</v>
      </c>
      <c r="I8" s="101"/>
    </row>
    <row r="9" spans="2:9" x14ac:dyDescent="0.25">
      <c r="B9" s="49" t="s">
        <v>12</v>
      </c>
      <c r="C9" s="84"/>
      <c r="D9" s="85"/>
      <c r="E9" s="86" t="s">
        <v>13</v>
      </c>
      <c r="F9" s="86"/>
      <c r="G9" s="13"/>
      <c r="H9" s="99" t="s">
        <v>38</v>
      </c>
      <c r="I9" s="99"/>
    </row>
    <row r="10" spans="2:9" x14ac:dyDescent="0.25">
      <c r="B10" s="49"/>
      <c r="C10" s="84"/>
      <c r="D10" s="85"/>
      <c r="E10" s="86" t="s">
        <v>14</v>
      </c>
      <c r="F10" s="86"/>
      <c r="G10" s="13"/>
      <c r="H10" s="97"/>
      <c r="I10" s="97"/>
    </row>
    <row r="11" spans="2:9" x14ac:dyDescent="0.25">
      <c r="B11" s="49"/>
      <c r="C11" s="84"/>
      <c r="D11" s="85"/>
      <c r="E11" s="86"/>
      <c r="F11" s="86"/>
      <c r="G11" s="13"/>
      <c r="H11" s="97"/>
      <c r="I11" s="97"/>
    </row>
    <row r="12" spans="2:9" x14ac:dyDescent="0.25">
      <c r="B12" s="50"/>
      <c r="C12" s="84">
        <f>'MOQ Grand Total'!C12</f>
        <v>0</v>
      </c>
      <c r="D12" s="85"/>
      <c r="E12" s="87"/>
      <c r="F12" s="87"/>
      <c r="G12" s="14"/>
      <c r="H12" s="98"/>
      <c r="I12" s="98"/>
    </row>
    <row r="13" spans="2:9" ht="15.75" thickBot="1" x14ac:dyDescent="0.3">
      <c r="B13" s="15"/>
      <c r="C13" s="16"/>
      <c r="D13" s="16"/>
      <c r="E13" s="16"/>
      <c r="F13" s="91" t="s">
        <v>3</v>
      </c>
      <c r="G13" s="91"/>
      <c r="H13" s="91"/>
      <c r="I13" s="9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57" t="s">
        <v>115</v>
      </c>
      <c r="C15" s="53"/>
      <c r="D15" s="22" t="s">
        <v>119</v>
      </c>
      <c r="E15" s="52">
        <v>15</v>
      </c>
      <c r="F15" s="24">
        <v>49306.36</v>
      </c>
      <c r="G15" s="24">
        <f t="shared" ref="G15:G18" si="0">E15*F15</f>
        <v>739595.4</v>
      </c>
      <c r="H15" s="25">
        <v>27331.35</v>
      </c>
      <c r="I15" s="60">
        <f t="shared" ref="I15:I18" si="1">ROUND(E15*H15,2)</f>
        <v>409970.25</v>
      </c>
    </row>
    <row r="16" spans="2:9" x14ac:dyDescent="0.25">
      <c r="B16" s="57" t="s">
        <v>116</v>
      </c>
      <c r="C16" s="53"/>
      <c r="D16" s="22" t="s">
        <v>120</v>
      </c>
      <c r="E16" s="58">
        <v>15</v>
      </c>
      <c r="F16" s="59">
        <v>69187.95</v>
      </c>
      <c r="G16" s="24">
        <f t="shared" si="0"/>
        <v>1037819.25</v>
      </c>
      <c r="H16" s="25">
        <v>38352.050000000003</v>
      </c>
      <c r="I16" s="60">
        <f t="shared" si="1"/>
        <v>575280.75</v>
      </c>
    </row>
    <row r="17" spans="2:9" x14ac:dyDescent="0.25">
      <c r="B17" s="57" t="s">
        <v>117</v>
      </c>
      <c r="C17" s="53"/>
      <c r="D17" s="22" t="s">
        <v>121</v>
      </c>
      <c r="E17" s="58">
        <v>15</v>
      </c>
      <c r="F17" s="59">
        <v>94284.02</v>
      </c>
      <c r="G17" s="24">
        <f t="shared" si="0"/>
        <v>1414260.3</v>
      </c>
      <c r="H17" s="25">
        <v>52263.23</v>
      </c>
      <c r="I17" s="60">
        <f t="shared" si="1"/>
        <v>783948.45</v>
      </c>
    </row>
    <row r="18" spans="2:9" x14ac:dyDescent="0.25">
      <c r="B18" s="57" t="s">
        <v>118</v>
      </c>
      <c r="C18" s="53"/>
      <c r="D18" s="22" t="s">
        <v>122</v>
      </c>
      <c r="E18" s="58">
        <v>15</v>
      </c>
      <c r="F18" s="59">
        <v>168358.53</v>
      </c>
      <c r="G18" s="24">
        <f t="shared" si="0"/>
        <v>2525377.9500000002</v>
      </c>
      <c r="H18" s="25">
        <v>93323.99</v>
      </c>
      <c r="I18" s="60">
        <f t="shared" si="1"/>
        <v>1399859.85</v>
      </c>
    </row>
    <row r="19" spans="2:9" x14ac:dyDescent="0.25">
      <c r="B19" s="22"/>
      <c r="C19" s="53"/>
      <c r="D19" s="22"/>
      <c r="E19" s="23"/>
      <c r="F19" s="24"/>
      <c r="G19" s="24"/>
      <c r="H19" s="25"/>
      <c r="I19" s="26"/>
    </row>
    <row r="20" spans="2:9" x14ac:dyDescent="0.25">
      <c r="B20" s="22"/>
      <c r="C20" s="53"/>
      <c r="D20" s="22"/>
      <c r="E20" s="23"/>
      <c r="F20" s="24"/>
      <c r="G20" s="24"/>
      <c r="H20" s="25"/>
      <c r="I20" s="26"/>
    </row>
    <row r="21" spans="2:9" x14ac:dyDescent="0.25">
      <c r="B21" s="22"/>
      <c r="C21" s="53"/>
      <c r="D21" s="22"/>
      <c r="E21" s="23"/>
      <c r="F21" s="24"/>
      <c r="G21" s="24"/>
      <c r="H21" s="25"/>
      <c r="I21" s="26"/>
    </row>
    <row r="22" spans="2:9" x14ac:dyDescent="0.25">
      <c r="B22" s="22"/>
      <c r="C22" s="53"/>
      <c r="D22" s="22"/>
      <c r="E22" s="23"/>
      <c r="F22" s="24"/>
      <c r="G22" s="24"/>
      <c r="H22" s="25"/>
      <c r="I22" s="26"/>
    </row>
    <row r="23" spans="2:9" x14ac:dyDescent="0.25">
      <c r="B23" s="22"/>
      <c r="C23" s="53"/>
      <c r="D23" s="22"/>
      <c r="E23" s="23"/>
      <c r="F23" s="24"/>
      <c r="G23" s="24"/>
      <c r="H23" s="25"/>
      <c r="I23" s="26"/>
    </row>
    <row r="24" spans="2:9" x14ac:dyDescent="0.25">
      <c r="B24" s="22"/>
      <c r="C24" s="53"/>
      <c r="D24" s="22"/>
      <c r="E24" s="23"/>
      <c r="F24" s="24"/>
      <c r="G24" s="24"/>
      <c r="H24" s="25"/>
      <c r="I24" s="26"/>
    </row>
    <row r="25" spans="2:9" x14ac:dyDescent="0.25">
      <c r="B25" s="22"/>
      <c r="C25" s="53"/>
      <c r="D25" s="22"/>
      <c r="E25" s="23"/>
      <c r="F25" s="24"/>
      <c r="G25" s="24"/>
      <c r="H25" s="25"/>
      <c r="I25" s="26"/>
    </row>
    <row r="26" spans="2:9" x14ac:dyDescent="0.25">
      <c r="B26" s="22"/>
      <c r="C26" s="53"/>
      <c r="D26" s="22"/>
      <c r="E26" s="23"/>
      <c r="F26" s="24"/>
      <c r="G26" s="24"/>
      <c r="H26" s="25"/>
      <c r="I26" s="26"/>
    </row>
    <row r="27" spans="2:9" x14ac:dyDescent="0.25">
      <c r="B27" s="22"/>
      <c r="C27" s="53"/>
      <c r="D27" s="22"/>
      <c r="E27" s="23"/>
      <c r="F27" s="24"/>
      <c r="G27" s="24"/>
      <c r="H27" s="25"/>
      <c r="I27" s="26"/>
    </row>
    <row r="28" spans="2:9" x14ac:dyDescent="0.25">
      <c r="B28" s="92"/>
      <c r="C28" s="93"/>
      <c r="D28" s="93"/>
      <c r="E28" s="93"/>
      <c r="F28" s="94"/>
      <c r="G28" s="27"/>
      <c r="H28" s="28" t="s">
        <v>17</v>
      </c>
      <c r="I28" s="29">
        <f>SUM(I15:I27)</f>
        <v>3169059.3</v>
      </c>
    </row>
    <row r="29" spans="2:9" x14ac:dyDescent="0.25">
      <c r="B29" s="30"/>
      <c r="C29" s="31"/>
      <c r="D29" s="32" t="s">
        <v>18</v>
      </c>
      <c r="E29" s="95">
        <f>SUM(G15:G27)</f>
        <v>5717052.9000000004</v>
      </c>
      <c r="F29" s="96"/>
      <c r="G29" s="33"/>
      <c r="H29" s="28" t="s">
        <v>19</v>
      </c>
      <c r="I29" s="34">
        <v>0</v>
      </c>
    </row>
    <row r="30" spans="2:9" x14ac:dyDescent="0.25">
      <c r="B30" s="30"/>
      <c r="C30" s="31"/>
      <c r="D30" s="32" t="s">
        <v>20</v>
      </c>
      <c r="E30" s="95">
        <f>SUM(I15:I27)</f>
        <v>3169059.3</v>
      </c>
      <c r="F30" s="96"/>
      <c r="G30" s="33"/>
      <c r="H30" s="35" t="s">
        <v>21</v>
      </c>
      <c r="I30" s="34">
        <v>0</v>
      </c>
    </row>
    <row r="31" spans="2:9" x14ac:dyDescent="0.25">
      <c r="B31" s="30"/>
      <c r="C31" s="31"/>
      <c r="D31" s="32" t="s">
        <v>22</v>
      </c>
      <c r="E31" s="80">
        <f>E29-E30</f>
        <v>2547993.6000000006</v>
      </c>
      <c r="F31" s="81"/>
      <c r="G31" s="36"/>
      <c r="H31" s="28" t="s">
        <v>23</v>
      </c>
      <c r="I31" s="37">
        <f>SUM(I28:I30)</f>
        <v>3169059.3</v>
      </c>
    </row>
    <row r="32" spans="2:9" x14ac:dyDescent="0.25">
      <c r="B32" s="30"/>
      <c r="C32" s="31"/>
      <c r="D32" s="32"/>
      <c r="E32" s="82"/>
      <c r="F32" s="83"/>
      <c r="G32" s="38"/>
      <c r="H32" s="28" t="s">
        <v>24</v>
      </c>
      <c r="I32" s="37">
        <f>I31*0.05</f>
        <v>158452.965</v>
      </c>
    </row>
    <row r="33" spans="2:9" x14ac:dyDescent="0.25">
      <c r="B33" s="30"/>
      <c r="C33" s="31"/>
      <c r="D33" s="39"/>
      <c r="E33" s="39"/>
      <c r="F33" s="40"/>
      <c r="G33" s="40"/>
      <c r="H33" s="28" t="s">
        <v>25</v>
      </c>
      <c r="I33" s="34"/>
    </row>
    <row r="34" spans="2:9" ht="15.75" x14ac:dyDescent="0.25">
      <c r="B34" s="74" t="s">
        <v>26</v>
      </c>
      <c r="C34" s="75"/>
      <c r="D34" s="75"/>
      <c r="E34" s="75"/>
      <c r="F34" s="76"/>
      <c r="G34" s="41"/>
      <c r="H34" s="42" t="s">
        <v>27</v>
      </c>
      <c r="I34" s="43">
        <f>SUM(I31:I33)</f>
        <v>3327512.2649999997</v>
      </c>
    </row>
  </sheetData>
  <autoFilter ref="B14:I34" xr:uid="{B248568E-AFD2-4979-8321-41A5C301CF07}"/>
  <mergeCells count="25">
    <mergeCell ref="B34:F34"/>
    <mergeCell ref="F13:I13"/>
    <mergeCell ref="B28:F28"/>
    <mergeCell ref="E29:F29"/>
    <mergeCell ref="E30:F30"/>
    <mergeCell ref="E31:F31"/>
    <mergeCell ref="E32:F32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5399-1473-420D-A9BF-5D9EDEAB72D5}">
  <dimension ref="B1:I31"/>
  <sheetViews>
    <sheetView workbookViewId="0">
      <selection activeCell="F7" sqref="F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" customWidth="1"/>
    <col min="7" max="7" width="11.1406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7" t="s">
        <v>28</v>
      </c>
      <c r="F1" s="77"/>
      <c r="G1" s="44"/>
      <c r="H1" s="77" t="s">
        <v>32</v>
      </c>
      <c r="I1" s="88"/>
    </row>
    <row r="2" spans="2:9" ht="15" customHeight="1" x14ac:dyDescent="0.25">
      <c r="B2" s="4"/>
      <c r="E2" s="78"/>
      <c r="F2" s="78"/>
      <c r="G2" s="45"/>
      <c r="H2" s="78"/>
      <c r="I2" s="89"/>
    </row>
    <row r="3" spans="2:9" ht="15" customHeight="1" x14ac:dyDescent="0.25">
      <c r="B3" s="4"/>
      <c r="E3" s="78"/>
      <c r="F3" s="78"/>
      <c r="G3" s="45"/>
      <c r="H3" s="78"/>
      <c r="I3" s="89"/>
    </row>
    <row r="4" spans="2:9" ht="15" customHeight="1" x14ac:dyDescent="0.25">
      <c r="B4" s="4"/>
      <c r="E4" s="78"/>
      <c r="F4" s="78"/>
      <c r="G4" s="45"/>
      <c r="H4" s="78"/>
      <c r="I4" s="89"/>
    </row>
    <row r="5" spans="2:9" ht="15" customHeight="1" x14ac:dyDescent="0.25">
      <c r="B5" s="5"/>
      <c r="C5" s="1"/>
      <c r="D5" s="1"/>
      <c r="E5" s="79"/>
      <c r="F5" s="79"/>
      <c r="G5" s="46"/>
      <c r="H5" s="79"/>
      <c r="I5" s="9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84" t="s">
        <v>35</v>
      </c>
      <c r="D7" s="85"/>
      <c r="E7" s="9" t="s">
        <v>8</v>
      </c>
      <c r="F7" s="10">
        <v>45566</v>
      </c>
      <c r="G7" s="10"/>
      <c r="H7" s="11" t="s">
        <v>9</v>
      </c>
      <c r="I7" s="12"/>
    </row>
    <row r="8" spans="2:9" x14ac:dyDescent="0.25">
      <c r="B8" s="49" t="s">
        <v>10</v>
      </c>
      <c r="C8" s="84" t="s">
        <v>36</v>
      </c>
      <c r="D8" s="85"/>
      <c r="E8" s="86" t="s">
        <v>11</v>
      </c>
      <c r="F8" s="86"/>
      <c r="G8" s="13"/>
      <c r="H8" s="100" t="s">
        <v>37</v>
      </c>
      <c r="I8" s="101"/>
    </row>
    <row r="9" spans="2:9" x14ac:dyDescent="0.25">
      <c r="B9" s="49" t="s">
        <v>12</v>
      </c>
      <c r="C9" s="84"/>
      <c r="D9" s="85"/>
      <c r="E9" s="86" t="s">
        <v>13</v>
      </c>
      <c r="F9" s="86"/>
      <c r="G9" s="13"/>
      <c r="H9" s="99" t="s">
        <v>38</v>
      </c>
      <c r="I9" s="99"/>
    </row>
    <row r="10" spans="2:9" x14ac:dyDescent="0.25">
      <c r="B10" s="49"/>
      <c r="C10" s="84"/>
      <c r="D10" s="85"/>
      <c r="E10" s="86" t="s">
        <v>14</v>
      </c>
      <c r="F10" s="86"/>
      <c r="G10" s="13"/>
      <c r="H10" s="97"/>
      <c r="I10" s="97"/>
    </row>
    <row r="11" spans="2:9" x14ac:dyDescent="0.25">
      <c r="B11" s="49"/>
      <c r="C11" s="84"/>
      <c r="D11" s="85"/>
      <c r="E11" s="86"/>
      <c r="F11" s="86"/>
      <c r="G11" s="13"/>
      <c r="H11" s="97"/>
      <c r="I11" s="97"/>
    </row>
    <row r="12" spans="2:9" x14ac:dyDescent="0.25">
      <c r="B12" s="50"/>
      <c r="C12" s="84">
        <f>'MOQ Grand Total'!C12</f>
        <v>0</v>
      </c>
      <c r="D12" s="85"/>
      <c r="E12" s="87"/>
      <c r="F12" s="87"/>
      <c r="G12" s="14"/>
      <c r="H12" s="98"/>
      <c r="I12" s="98"/>
    </row>
    <row r="13" spans="2:9" ht="15.75" thickBot="1" x14ac:dyDescent="0.3">
      <c r="B13" s="15"/>
      <c r="C13" s="16"/>
      <c r="D13" s="16"/>
      <c r="E13" s="16"/>
      <c r="F13" s="91" t="s">
        <v>3</v>
      </c>
      <c r="G13" s="91"/>
      <c r="H13" s="91"/>
      <c r="I13" s="9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102</v>
      </c>
      <c r="C15" s="22"/>
      <c r="D15" s="22" t="s">
        <v>109</v>
      </c>
      <c r="E15" s="23">
        <v>3</v>
      </c>
      <c r="F15" s="24">
        <v>7532.27</v>
      </c>
      <c r="G15" s="24">
        <f>E15*F15</f>
        <v>22596.81</v>
      </c>
      <c r="H15" s="25">
        <v>3766.14</v>
      </c>
      <c r="I15" s="26">
        <f>ROUND(E15*H15,2)</f>
        <v>11298.42</v>
      </c>
    </row>
    <row r="16" spans="2:9" x14ac:dyDescent="0.25">
      <c r="B16" s="22" t="s">
        <v>103</v>
      </c>
      <c r="C16" s="22"/>
      <c r="D16" s="22" t="s">
        <v>110</v>
      </c>
      <c r="E16" s="23">
        <v>3</v>
      </c>
      <c r="F16" s="24">
        <v>9474.9599999999991</v>
      </c>
      <c r="G16" s="24">
        <f t="shared" ref="G16:G21" si="0">E16*F16</f>
        <v>28424.879999999997</v>
      </c>
      <c r="H16" s="25">
        <v>4737.4799999999996</v>
      </c>
      <c r="I16" s="26">
        <f t="shared" ref="I16:I21" si="1">ROUND(E16*H16,2)</f>
        <v>14212.44</v>
      </c>
    </row>
    <row r="17" spans="2:9" x14ac:dyDescent="0.25">
      <c r="B17" s="22" t="s">
        <v>104</v>
      </c>
      <c r="C17" s="22"/>
      <c r="D17" s="22" t="s">
        <v>111</v>
      </c>
      <c r="E17" s="23">
        <v>6</v>
      </c>
      <c r="F17" s="24">
        <v>11921.6</v>
      </c>
      <c r="G17" s="24">
        <f t="shared" si="0"/>
        <v>71529.600000000006</v>
      </c>
      <c r="H17" s="25">
        <v>5960.8</v>
      </c>
      <c r="I17" s="26">
        <f t="shared" si="1"/>
        <v>35764.800000000003</v>
      </c>
    </row>
    <row r="18" spans="2:9" x14ac:dyDescent="0.25">
      <c r="B18" s="22" t="s">
        <v>105</v>
      </c>
      <c r="C18" s="22"/>
      <c r="D18" s="22" t="s">
        <v>112</v>
      </c>
      <c r="E18" s="23">
        <v>3</v>
      </c>
      <c r="F18" s="24">
        <v>14476.3</v>
      </c>
      <c r="G18" s="24">
        <f t="shared" si="0"/>
        <v>43428.899999999994</v>
      </c>
      <c r="H18" s="25">
        <v>7238.15</v>
      </c>
      <c r="I18" s="26">
        <f t="shared" si="1"/>
        <v>21714.45</v>
      </c>
    </row>
    <row r="19" spans="2:9" x14ac:dyDescent="0.25">
      <c r="B19" s="22" t="s">
        <v>106</v>
      </c>
      <c r="C19" s="22"/>
      <c r="D19" s="22" t="s">
        <v>112</v>
      </c>
      <c r="E19" s="23">
        <v>3</v>
      </c>
      <c r="F19" s="24">
        <v>14476.3</v>
      </c>
      <c r="G19" s="24">
        <f t="shared" si="0"/>
        <v>43428.899999999994</v>
      </c>
      <c r="H19" s="25">
        <v>7238.15</v>
      </c>
      <c r="I19" s="26">
        <f t="shared" si="1"/>
        <v>21714.45</v>
      </c>
    </row>
    <row r="20" spans="2:9" x14ac:dyDescent="0.25">
      <c r="B20" s="22" t="s">
        <v>107</v>
      </c>
      <c r="C20" s="22"/>
      <c r="D20" s="22" t="s">
        <v>113</v>
      </c>
      <c r="E20" s="23">
        <v>3</v>
      </c>
      <c r="F20" s="24">
        <v>5762.32</v>
      </c>
      <c r="G20" s="24">
        <f t="shared" si="0"/>
        <v>17286.96</v>
      </c>
      <c r="H20" s="25">
        <v>2881.16</v>
      </c>
      <c r="I20" s="26">
        <f t="shared" si="1"/>
        <v>8643.48</v>
      </c>
    </row>
    <row r="21" spans="2:9" x14ac:dyDescent="0.25">
      <c r="B21" s="22" t="s">
        <v>108</v>
      </c>
      <c r="C21" s="22"/>
      <c r="D21" s="22" t="s">
        <v>114</v>
      </c>
      <c r="E21" s="23">
        <v>3</v>
      </c>
      <c r="F21" s="24">
        <v>8693.7800000000007</v>
      </c>
      <c r="G21" s="24">
        <f t="shared" si="0"/>
        <v>26081.340000000004</v>
      </c>
      <c r="H21" s="25">
        <v>4346.8900000000003</v>
      </c>
      <c r="I21" s="26">
        <f t="shared" si="1"/>
        <v>13040.67</v>
      </c>
    </row>
    <row r="22" spans="2:9" x14ac:dyDescent="0.25">
      <c r="B22" s="22"/>
      <c r="C22" s="22"/>
      <c r="D22" s="22"/>
      <c r="E22" s="23"/>
      <c r="F22" s="24"/>
      <c r="G22" s="24"/>
      <c r="H22" s="25"/>
      <c r="I22" s="26"/>
    </row>
    <row r="23" spans="2:9" x14ac:dyDescent="0.25">
      <c r="B23" s="22"/>
      <c r="C23" s="22"/>
      <c r="D23" s="22"/>
      <c r="E23" s="23"/>
      <c r="F23" s="24"/>
      <c r="G23" s="24"/>
      <c r="H23" s="25"/>
      <c r="I23" s="26"/>
    </row>
    <row r="24" spans="2:9" x14ac:dyDescent="0.25">
      <c r="B24" s="22"/>
      <c r="C24" s="22"/>
      <c r="D24" s="22"/>
      <c r="E24" s="23"/>
      <c r="F24" s="24"/>
      <c r="G24" s="24"/>
      <c r="H24" s="25"/>
      <c r="I24" s="26"/>
    </row>
    <row r="25" spans="2:9" x14ac:dyDescent="0.25">
      <c r="B25" s="92"/>
      <c r="C25" s="93"/>
      <c r="D25" s="93"/>
      <c r="E25" s="93"/>
      <c r="F25" s="94"/>
      <c r="G25" s="27"/>
      <c r="H25" s="28" t="s">
        <v>17</v>
      </c>
      <c r="I25" s="29">
        <f>SUM(I15:I24)</f>
        <v>126388.70999999999</v>
      </c>
    </row>
    <row r="26" spans="2:9" x14ac:dyDescent="0.25">
      <c r="B26" s="30"/>
      <c r="C26" s="31"/>
      <c r="D26" s="32" t="s">
        <v>18</v>
      </c>
      <c r="E26" s="95">
        <f>SUM(G15:G24)</f>
        <v>252777.38999999998</v>
      </c>
      <c r="F26" s="96"/>
      <c r="G26" s="33"/>
      <c r="H26" s="28" t="s">
        <v>19</v>
      </c>
      <c r="I26" s="34">
        <v>0</v>
      </c>
    </row>
    <row r="27" spans="2:9" x14ac:dyDescent="0.25">
      <c r="B27" s="30"/>
      <c r="C27" s="31"/>
      <c r="D27" s="32" t="s">
        <v>20</v>
      </c>
      <c r="E27" s="95">
        <f>SUM(I15:I24)</f>
        <v>126388.70999999999</v>
      </c>
      <c r="F27" s="96"/>
      <c r="G27" s="33"/>
      <c r="H27" s="35" t="s">
        <v>21</v>
      </c>
      <c r="I27" s="34">
        <v>0</v>
      </c>
    </row>
    <row r="28" spans="2:9" x14ac:dyDescent="0.25">
      <c r="B28" s="30"/>
      <c r="C28" s="31"/>
      <c r="D28" s="32" t="s">
        <v>22</v>
      </c>
      <c r="E28" s="80">
        <f>E26-E27</f>
        <v>126388.68</v>
      </c>
      <c r="F28" s="81"/>
      <c r="G28" s="36"/>
      <c r="H28" s="28" t="s">
        <v>23</v>
      </c>
      <c r="I28" s="37">
        <f>SUM(I25:I27)</f>
        <v>126388.70999999999</v>
      </c>
    </row>
    <row r="29" spans="2:9" x14ac:dyDescent="0.25">
      <c r="B29" s="30"/>
      <c r="C29" s="31"/>
      <c r="D29" s="32"/>
      <c r="E29" s="82"/>
      <c r="F29" s="83"/>
      <c r="G29" s="38"/>
      <c r="H29" s="28" t="s">
        <v>24</v>
      </c>
      <c r="I29" s="37">
        <f>I28*0.05</f>
        <v>6319.4354999999996</v>
      </c>
    </row>
    <row r="30" spans="2:9" x14ac:dyDescent="0.25">
      <c r="B30" s="30"/>
      <c r="C30" s="31"/>
      <c r="D30" s="39"/>
      <c r="E30" s="39"/>
      <c r="F30" s="40"/>
      <c r="G30" s="40"/>
      <c r="H30" s="28" t="s">
        <v>25</v>
      </c>
      <c r="I30" s="34"/>
    </row>
    <row r="31" spans="2:9" ht="15.75" x14ac:dyDescent="0.25">
      <c r="B31" s="74" t="s">
        <v>26</v>
      </c>
      <c r="C31" s="75"/>
      <c r="D31" s="75"/>
      <c r="E31" s="75"/>
      <c r="F31" s="76"/>
      <c r="G31" s="41"/>
      <c r="H31" s="42" t="s">
        <v>27</v>
      </c>
      <c r="I31" s="43">
        <f>SUM(I28:I30)</f>
        <v>132708.14549999998</v>
      </c>
    </row>
  </sheetData>
  <autoFilter ref="B14:I31" xr:uid="{B7555399-1473-420D-A9BF-5D9EDEAB72D5}"/>
  <mergeCells count="25">
    <mergeCell ref="E1:F5"/>
    <mergeCell ref="H1:I5"/>
    <mergeCell ref="E8:F8"/>
    <mergeCell ref="H8:I8"/>
    <mergeCell ref="C7:D7"/>
    <mergeCell ref="C8:D8"/>
    <mergeCell ref="E9:F9"/>
    <mergeCell ref="H9:I9"/>
    <mergeCell ref="E10:F10"/>
    <mergeCell ref="H10:I10"/>
    <mergeCell ref="C9:D9"/>
    <mergeCell ref="C10:D10"/>
    <mergeCell ref="E11:F11"/>
    <mergeCell ref="H11:I11"/>
    <mergeCell ref="E12:F12"/>
    <mergeCell ref="H12:I12"/>
    <mergeCell ref="C11:D11"/>
    <mergeCell ref="C12:D12"/>
    <mergeCell ref="B31:F31"/>
    <mergeCell ref="F13:I13"/>
    <mergeCell ref="B25:F25"/>
    <mergeCell ref="E26:F26"/>
    <mergeCell ref="E27:F27"/>
    <mergeCell ref="E28:F28"/>
    <mergeCell ref="E29:F2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224B-BC2F-465F-81CA-F8BD556D9C19}">
  <dimension ref="B1:I30"/>
  <sheetViews>
    <sheetView workbookViewId="0">
      <selection activeCell="F7" sqref="F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27.42578125" customWidth="1"/>
    <col min="7" max="7" width="10.285156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77" t="s">
        <v>28</v>
      </c>
      <c r="F1" s="77"/>
      <c r="G1" s="44"/>
      <c r="H1" s="77" t="s">
        <v>33</v>
      </c>
      <c r="I1" s="88"/>
    </row>
    <row r="2" spans="2:9" ht="15" customHeight="1" x14ac:dyDescent="0.25">
      <c r="B2" s="4"/>
      <c r="E2" s="78"/>
      <c r="F2" s="78"/>
      <c r="G2" s="45"/>
      <c r="H2" s="78"/>
      <c r="I2" s="89"/>
    </row>
    <row r="3" spans="2:9" ht="15" customHeight="1" x14ac:dyDescent="0.25">
      <c r="B3" s="4"/>
      <c r="E3" s="78"/>
      <c r="F3" s="78"/>
      <c r="G3" s="45"/>
      <c r="H3" s="78"/>
      <c r="I3" s="89"/>
    </row>
    <row r="4" spans="2:9" ht="15" customHeight="1" x14ac:dyDescent="0.25">
      <c r="B4" s="4"/>
      <c r="E4" s="78"/>
      <c r="F4" s="78"/>
      <c r="G4" s="45"/>
      <c r="H4" s="78"/>
      <c r="I4" s="89"/>
    </row>
    <row r="5" spans="2:9" ht="15" customHeight="1" x14ac:dyDescent="0.25">
      <c r="B5" s="5"/>
      <c r="C5" s="1"/>
      <c r="D5" s="1"/>
      <c r="E5" s="79"/>
      <c r="F5" s="79"/>
      <c r="G5" s="46"/>
      <c r="H5" s="79"/>
      <c r="I5" s="9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84" t="s">
        <v>35</v>
      </c>
      <c r="D7" s="85"/>
      <c r="E7" s="9" t="s">
        <v>8</v>
      </c>
      <c r="F7" s="10">
        <v>45566</v>
      </c>
      <c r="G7" s="10"/>
      <c r="H7" s="11" t="s">
        <v>9</v>
      </c>
      <c r="I7" s="12"/>
    </row>
    <row r="8" spans="2:9" x14ac:dyDescent="0.25">
      <c r="B8" s="49" t="s">
        <v>10</v>
      </c>
      <c r="C8" s="84" t="s">
        <v>36</v>
      </c>
      <c r="D8" s="85"/>
      <c r="E8" s="86" t="s">
        <v>11</v>
      </c>
      <c r="F8" s="86"/>
      <c r="G8" s="13"/>
      <c r="H8" s="100" t="s">
        <v>37</v>
      </c>
      <c r="I8" s="101"/>
    </row>
    <row r="9" spans="2:9" x14ac:dyDescent="0.25">
      <c r="B9" s="49" t="s">
        <v>12</v>
      </c>
      <c r="C9" s="84"/>
      <c r="D9" s="85"/>
      <c r="E9" s="86" t="s">
        <v>13</v>
      </c>
      <c r="F9" s="86"/>
      <c r="G9" s="13"/>
      <c r="H9" s="99" t="s">
        <v>38</v>
      </c>
      <c r="I9" s="99"/>
    </row>
    <row r="10" spans="2:9" x14ac:dyDescent="0.25">
      <c r="B10" s="49"/>
      <c r="C10" s="84"/>
      <c r="D10" s="85"/>
      <c r="E10" s="86" t="s">
        <v>14</v>
      </c>
      <c r="F10" s="86"/>
      <c r="G10" s="13"/>
      <c r="H10" s="97"/>
      <c r="I10" s="97"/>
    </row>
    <row r="11" spans="2:9" x14ac:dyDescent="0.25">
      <c r="B11" s="49"/>
      <c r="C11" s="84"/>
      <c r="D11" s="85"/>
      <c r="E11" s="86"/>
      <c r="F11" s="86"/>
      <c r="G11" s="13"/>
      <c r="H11" s="97"/>
      <c r="I11" s="97"/>
    </row>
    <row r="12" spans="2:9" x14ac:dyDescent="0.25">
      <c r="B12" s="50"/>
      <c r="C12" s="84">
        <f>'MOQ Grand Total'!C12</f>
        <v>0</v>
      </c>
      <c r="D12" s="85"/>
      <c r="E12" s="87"/>
      <c r="F12" s="87"/>
      <c r="G12" s="14"/>
      <c r="H12" s="98"/>
      <c r="I12" s="98"/>
    </row>
    <row r="13" spans="2:9" ht="15.75" thickBot="1" x14ac:dyDescent="0.3">
      <c r="B13" s="15"/>
      <c r="C13" s="16"/>
      <c r="D13" s="16"/>
      <c r="E13" s="16"/>
      <c r="F13" s="91" t="s">
        <v>3</v>
      </c>
      <c r="G13" s="91"/>
      <c r="H13" s="91"/>
      <c r="I13" s="9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57" t="s">
        <v>123</v>
      </c>
      <c r="C15" s="22"/>
      <c r="D15" s="22" t="s">
        <v>126</v>
      </c>
      <c r="E15" s="52">
        <v>2</v>
      </c>
      <c r="F15" s="24">
        <v>83556.66</v>
      </c>
      <c r="G15" s="24">
        <f t="shared" ref="G15:G17" si="0">E15*F15</f>
        <v>167113.32</v>
      </c>
      <c r="H15" s="25">
        <v>43932.58</v>
      </c>
      <c r="I15" s="60">
        <f t="shared" ref="I15:I17" si="1">ROUND(E15*H15,2)</f>
        <v>87865.16</v>
      </c>
    </row>
    <row r="16" spans="2:9" x14ac:dyDescent="0.25">
      <c r="B16" s="57" t="s">
        <v>124</v>
      </c>
      <c r="C16" s="22"/>
      <c r="D16" s="22" t="s">
        <v>127</v>
      </c>
      <c r="E16" s="58">
        <v>2</v>
      </c>
      <c r="F16" s="59">
        <v>112587.92</v>
      </c>
      <c r="G16" s="24">
        <f t="shared" si="0"/>
        <v>225175.84</v>
      </c>
      <c r="H16" s="25">
        <v>59906.04</v>
      </c>
      <c r="I16" s="60">
        <f t="shared" si="1"/>
        <v>119812.08</v>
      </c>
    </row>
    <row r="17" spans="2:9" x14ac:dyDescent="0.25">
      <c r="B17" s="57" t="s">
        <v>125</v>
      </c>
      <c r="C17" s="22"/>
      <c r="D17" s="22" t="s">
        <v>128</v>
      </c>
      <c r="E17" s="58">
        <v>2</v>
      </c>
      <c r="F17" s="59">
        <v>213042.77</v>
      </c>
      <c r="G17" s="24">
        <f t="shared" si="0"/>
        <v>426085.54</v>
      </c>
      <c r="H17" s="25">
        <v>113356.28</v>
      </c>
      <c r="I17" s="60">
        <f t="shared" si="1"/>
        <v>226712.56</v>
      </c>
    </row>
    <row r="18" spans="2:9" x14ac:dyDescent="0.25">
      <c r="B18" s="22"/>
      <c r="C18" s="22"/>
      <c r="D18" s="22"/>
      <c r="E18" s="23"/>
      <c r="F18" s="24"/>
      <c r="G18" s="24"/>
      <c r="H18" s="25"/>
      <c r="I18" s="26"/>
    </row>
    <row r="19" spans="2:9" x14ac:dyDescent="0.25">
      <c r="B19" s="22"/>
      <c r="C19" s="22"/>
      <c r="D19" s="22"/>
      <c r="E19" s="23"/>
      <c r="F19" s="24"/>
      <c r="G19" s="24"/>
      <c r="H19" s="25"/>
      <c r="I19" s="26"/>
    </row>
    <row r="20" spans="2:9" x14ac:dyDescent="0.25">
      <c r="B20" s="22"/>
      <c r="C20" s="22"/>
      <c r="D20" s="22"/>
      <c r="E20" s="23"/>
      <c r="F20" s="24"/>
      <c r="G20" s="24"/>
      <c r="H20" s="25"/>
      <c r="I20" s="26"/>
    </row>
    <row r="21" spans="2:9" x14ac:dyDescent="0.25">
      <c r="B21" s="22"/>
      <c r="C21" s="22"/>
      <c r="D21" s="22"/>
      <c r="E21" s="23"/>
      <c r="F21" s="24"/>
      <c r="G21" s="24"/>
      <c r="H21" s="25"/>
      <c r="I21" s="26"/>
    </row>
    <row r="22" spans="2:9" x14ac:dyDescent="0.25">
      <c r="B22" s="22"/>
      <c r="C22" s="22"/>
      <c r="D22" s="22"/>
      <c r="E22" s="23"/>
      <c r="F22" s="24"/>
      <c r="G22" s="24"/>
      <c r="H22" s="25"/>
      <c r="I22" s="26"/>
    </row>
    <row r="23" spans="2:9" x14ac:dyDescent="0.25">
      <c r="B23" s="22"/>
      <c r="C23" s="22"/>
      <c r="D23" s="22"/>
      <c r="E23" s="23"/>
      <c r="F23" s="24"/>
      <c r="G23" s="24"/>
      <c r="H23" s="25"/>
      <c r="I23" s="26"/>
    </row>
    <row r="24" spans="2:9" x14ac:dyDescent="0.25">
      <c r="B24" s="92"/>
      <c r="C24" s="93"/>
      <c r="D24" s="93"/>
      <c r="E24" s="93"/>
      <c r="F24" s="94"/>
      <c r="G24" s="27"/>
      <c r="H24" s="28" t="s">
        <v>17</v>
      </c>
      <c r="I24" s="29">
        <f>SUM(I15:I23)</f>
        <v>434389.8</v>
      </c>
    </row>
    <row r="25" spans="2:9" x14ac:dyDescent="0.25">
      <c r="B25" s="30"/>
      <c r="C25" s="31"/>
      <c r="D25" s="32" t="s">
        <v>18</v>
      </c>
      <c r="E25" s="95">
        <f>SUM(G15:G23)</f>
        <v>818374.7</v>
      </c>
      <c r="F25" s="96"/>
      <c r="G25" s="33"/>
      <c r="H25" s="28" t="s">
        <v>19</v>
      </c>
      <c r="I25" s="34">
        <v>0</v>
      </c>
    </row>
    <row r="26" spans="2:9" x14ac:dyDescent="0.25">
      <c r="B26" s="30"/>
      <c r="C26" s="31"/>
      <c r="D26" s="32" t="s">
        <v>20</v>
      </c>
      <c r="E26" s="95">
        <f>SUM(I15:I23)</f>
        <v>434389.8</v>
      </c>
      <c r="F26" s="96"/>
      <c r="G26" s="33"/>
      <c r="H26" s="35" t="s">
        <v>21</v>
      </c>
      <c r="I26" s="34">
        <v>0</v>
      </c>
    </row>
    <row r="27" spans="2:9" x14ac:dyDescent="0.25">
      <c r="B27" s="30"/>
      <c r="C27" s="31"/>
      <c r="D27" s="32" t="s">
        <v>22</v>
      </c>
      <c r="E27" s="80">
        <f>E25-E26</f>
        <v>383984.89999999997</v>
      </c>
      <c r="F27" s="81"/>
      <c r="G27" s="36"/>
      <c r="H27" s="28" t="s">
        <v>23</v>
      </c>
      <c r="I27" s="37">
        <f>SUM(I24:I26)</f>
        <v>434389.8</v>
      </c>
    </row>
    <row r="28" spans="2:9" x14ac:dyDescent="0.25">
      <c r="B28" s="30"/>
      <c r="C28" s="31"/>
      <c r="D28" s="32"/>
      <c r="E28" s="82"/>
      <c r="F28" s="83"/>
      <c r="G28" s="38"/>
      <c r="H28" s="28" t="s">
        <v>24</v>
      </c>
      <c r="I28" s="37">
        <f>I27*0.05</f>
        <v>21719.49</v>
      </c>
    </row>
    <row r="29" spans="2:9" x14ac:dyDescent="0.25">
      <c r="B29" s="30"/>
      <c r="C29" s="31"/>
      <c r="D29" s="39"/>
      <c r="E29" s="39"/>
      <c r="F29" s="40"/>
      <c r="G29" s="40"/>
      <c r="H29" s="28" t="s">
        <v>25</v>
      </c>
      <c r="I29" s="34"/>
    </row>
    <row r="30" spans="2:9" ht="15.75" x14ac:dyDescent="0.25">
      <c r="B30" s="74" t="s">
        <v>26</v>
      </c>
      <c r="C30" s="75"/>
      <c r="D30" s="75"/>
      <c r="E30" s="75"/>
      <c r="F30" s="76"/>
      <c r="G30" s="41"/>
      <c r="H30" s="42" t="s">
        <v>27</v>
      </c>
      <c r="I30" s="43">
        <f>SUM(I27:I29)</f>
        <v>456109.29</v>
      </c>
    </row>
  </sheetData>
  <autoFilter ref="B14:I30" xr:uid="{066E224B-BC2F-465F-81CA-F8BD556D9C19}"/>
  <mergeCells count="25">
    <mergeCell ref="E1:F5"/>
    <mergeCell ref="H1:I5"/>
    <mergeCell ref="E8:F8"/>
    <mergeCell ref="H8:I8"/>
    <mergeCell ref="C7:D7"/>
    <mergeCell ref="C8:D8"/>
    <mergeCell ref="E9:F9"/>
    <mergeCell ref="H9:I9"/>
    <mergeCell ref="E10:F10"/>
    <mergeCell ref="H10:I10"/>
    <mergeCell ref="C9:D9"/>
    <mergeCell ref="C10:D10"/>
    <mergeCell ref="E11:F11"/>
    <mergeCell ref="H11:I11"/>
    <mergeCell ref="E12:F12"/>
    <mergeCell ref="H12:I12"/>
    <mergeCell ref="C11:D11"/>
    <mergeCell ref="C12:D12"/>
    <mergeCell ref="B30:F30"/>
    <mergeCell ref="F13:I13"/>
    <mergeCell ref="B24:F24"/>
    <mergeCell ref="E25:F25"/>
    <mergeCell ref="E26:F26"/>
    <mergeCell ref="E27:F27"/>
    <mergeCell ref="E28:F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9A5F-9A85-49B2-A032-166145993CC7}">
  <sheetPr>
    <pageSetUpPr fitToPage="1"/>
  </sheetPr>
  <dimension ref="B1:I96"/>
  <sheetViews>
    <sheetView tabSelected="1" workbookViewId="0">
      <selection activeCell="F7" sqref="F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7.42578125" customWidth="1"/>
    <col min="7" max="7" width="19.42578125" customWidth="1"/>
    <col min="8" max="8" width="14.7109375" customWidth="1"/>
    <col min="9" max="9" width="20.42578125" customWidth="1"/>
  </cols>
  <sheetData>
    <row r="1" spans="2:9" ht="15" customHeight="1" x14ac:dyDescent="0.25">
      <c r="B1" s="2"/>
      <c r="C1" s="3"/>
      <c r="D1" s="3"/>
      <c r="E1" s="77" t="s">
        <v>28</v>
      </c>
      <c r="F1" s="77"/>
      <c r="G1" s="44"/>
      <c r="H1" s="77" t="s">
        <v>30</v>
      </c>
      <c r="I1" s="88"/>
    </row>
    <row r="2" spans="2:9" ht="15" customHeight="1" x14ac:dyDescent="0.25">
      <c r="B2" s="4"/>
      <c r="E2" s="78"/>
      <c r="F2" s="78"/>
      <c r="G2" s="45"/>
      <c r="H2" s="78"/>
      <c r="I2" s="89"/>
    </row>
    <row r="3" spans="2:9" ht="15" customHeight="1" x14ac:dyDescent="0.25">
      <c r="B3" s="4"/>
      <c r="E3" s="78"/>
      <c r="F3" s="78"/>
      <c r="G3" s="45"/>
      <c r="H3" s="78"/>
      <c r="I3" s="89"/>
    </row>
    <row r="4" spans="2:9" ht="15" customHeight="1" x14ac:dyDescent="0.25">
      <c r="B4" s="4"/>
      <c r="E4" s="78"/>
      <c r="F4" s="78"/>
      <c r="G4" s="45"/>
      <c r="H4" s="78"/>
      <c r="I4" s="89"/>
    </row>
    <row r="5" spans="2:9" ht="15" customHeight="1" x14ac:dyDescent="0.25">
      <c r="B5" s="5"/>
      <c r="C5" s="1"/>
      <c r="D5" s="1"/>
      <c r="E5" s="79"/>
      <c r="F5" s="79"/>
      <c r="G5" s="46"/>
      <c r="H5" s="79"/>
      <c r="I5" s="9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54" t="s">
        <v>35</v>
      </c>
      <c r="D7" s="55"/>
      <c r="E7" s="9" t="s">
        <v>8</v>
      </c>
      <c r="F7" s="10">
        <v>45566</v>
      </c>
      <c r="G7" s="10"/>
      <c r="H7" s="11" t="s">
        <v>9</v>
      </c>
      <c r="I7" s="12"/>
    </row>
    <row r="8" spans="2:9" x14ac:dyDescent="0.25">
      <c r="B8" s="49" t="s">
        <v>10</v>
      </c>
      <c r="C8" s="56" t="s">
        <v>36</v>
      </c>
      <c r="D8" s="56"/>
      <c r="E8" s="86" t="s">
        <v>11</v>
      </c>
      <c r="F8" s="86"/>
      <c r="G8" s="13"/>
      <c r="H8" s="100" t="s">
        <v>37</v>
      </c>
      <c r="I8" s="101"/>
    </row>
    <row r="9" spans="2:9" x14ac:dyDescent="0.25">
      <c r="B9" s="49" t="s">
        <v>12</v>
      </c>
      <c r="C9" s="105"/>
      <c r="D9" s="105"/>
      <c r="E9" s="86" t="s">
        <v>13</v>
      </c>
      <c r="F9" s="86"/>
      <c r="G9" s="13"/>
      <c r="H9" s="99" t="s">
        <v>38</v>
      </c>
      <c r="I9" s="99"/>
    </row>
    <row r="10" spans="2:9" x14ac:dyDescent="0.25">
      <c r="B10" s="49"/>
      <c r="C10" s="105"/>
      <c r="D10" s="105"/>
      <c r="E10" s="86" t="s">
        <v>14</v>
      </c>
      <c r="F10" s="86"/>
      <c r="G10" s="13"/>
      <c r="H10" s="97"/>
      <c r="I10" s="97"/>
    </row>
    <row r="11" spans="2:9" x14ac:dyDescent="0.25">
      <c r="B11" s="49"/>
      <c r="C11" s="104"/>
      <c r="D11" s="105"/>
      <c r="E11" s="86"/>
      <c r="F11" s="86"/>
      <c r="G11" s="13"/>
      <c r="H11" s="97"/>
      <c r="I11" s="97"/>
    </row>
    <row r="12" spans="2:9" x14ac:dyDescent="0.25">
      <c r="B12" s="50"/>
      <c r="C12" s="105"/>
      <c r="D12" s="105"/>
      <c r="E12" s="87"/>
      <c r="F12" s="87"/>
      <c r="G12" s="14"/>
      <c r="H12" s="98"/>
      <c r="I12" s="98"/>
    </row>
    <row r="13" spans="2:9" ht="15.75" thickBot="1" x14ac:dyDescent="0.3">
      <c r="B13" s="15"/>
      <c r="C13" s="16"/>
      <c r="D13" s="16"/>
      <c r="E13" s="16"/>
      <c r="F13" s="91" t="s">
        <v>3</v>
      </c>
      <c r="G13" s="91"/>
      <c r="H13" s="91"/>
      <c r="I13" s="9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61" t="str">
        <f>[1]Batteries!B15</f>
        <v>153-5710</v>
      </c>
      <c r="C15" s="53"/>
      <c r="D15" s="22" t="s">
        <v>40</v>
      </c>
      <c r="E15" s="63">
        <v>120</v>
      </c>
      <c r="F15" s="64">
        <v>614.62</v>
      </c>
      <c r="G15" s="68"/>
      <c r="H15" s="69">
        <v>338.04</v>
      </c>
      <c r="I15" s="70">
        <f>ROUND(E15*H15,2)</f>
        <v>40564.800000000003</v>
      </c>
    </row>
    <row r="16" spans="2:9" x14ac:dyDescent="0.25">
      <c r="B16" s="57">
        <f>[1]Batteries!B16</f>
        <v>0</v>
      </c>
      <c r="C16" s="53"/>
      <c r="D16" s="22" t="s">
        <v>129</v>
      </c>
      <c r="E16" s="23">
        <v>120</v>
      </c>
      <c r="F16" s="65">
        <v>45</v>
      </c>
      <c r="G16" s="68"/>
      <c r="H16" s="71">
        <v>24.75</v>
      </c>
      <c r="I16" s="60">
        <f t="shared" ref="I16:I72" si="0">ROUND(E16*H16,2)</f>
        <v>2970</v>
      </c>
    </row>
    <row r="17" spans="2:9" x14ac:dyDescent="0.25">
      <c r="B17" s="57" t="str">
        <f>[1]Filters!B15</f>
        <v>1R-1808</v>
      </c>
      <c r="C17" s="53"/>
      <c r="D17" s="22" t="s">
        <v>69</v>
      </c>
      <c r="E17" s="23">
        <v>120</v>
      </c>
      <c r="F17" s="65">
        <v>62.16</v>
      </c>
      <c r="G17" s="68"/>
      <c r="H17" s="71">
        <v>24.86</v>
      </c>
      <c r="I17" s="60">
        <f t="shared" si="0"/>
        <v>2983.2</v>
      </c>
    </row>
    <row r="18" spans="2:9" x14ac:dyDescent="0.25">
      <c r="B18" s="57" t="str">
        <f>[1]Filters!B16</f>
        <v>1R-0734</v>
      </c>
      <c r="C18" s="53"/>
      <c r="D18" s="22" t="s">
        <v>69</v>
      </c>
      <c r="E18" s="23">
        <v>30</v>
      </c>
      <c r="F18" s="65">
        <v>18.190000000000001</v>
      </c>
      <c r="G18" s="68"/>
      <c r="H18" s="71">
        <v>7.28</v>
      </c>
      <c r="I18" s="60">
        <f t="shared" si="0"/>
        <v>218.4</v>
      </c>
    </row>
    <row r="19" spans="2:9" x14ac:dyDescent="0.25">
      <c r="B19" s="57" t="str">
        <f>[1]Filters!B17</f>
        <v>MIU800650</v>
      </c>
      <c r="C19" s="53"/>
      <c r="D19" s="22" t="s">
        <v>69</v>
      </c>
      <c r="E19" s="23">
        <v>90</v>
      </c>
      <c r="F19" s="65">
        <v>25.12</v>
      </c>
      <c r="G19" s="68"/>
      <c r="H19" s="71">
        <v>10.050000000000001</v>
      </c>
      <c r="I19" s="60">
        <f t="shared" si="0"/>
        <v>904.5</v>
      </c>
    </row>
    <row r="20" spans="2:9" x14ac:dyDescent="0.25">
      <c r="B20" s="57" t="str">
        <f>[1]Filters!B18</f>
        <v>RE572785</v>
      </c>
      <c r="C20" s="53"/>
      <c r="D20" s="22" t="s">
        <v>69</v>
      </c>
      <c r="E20" s="23">
        <v>90</v>
      </c>
      <c r="F20" s="65">
        <v>117.21</v>
      </c>
      <c r="G20" s="68"/>
      <c r="H20" s="71">
        <v>46.88</v>
      </c>
      <c r="I20" s="60">
        <f t="shared" si="0"/>
        <v>4219.2</v>
      </c>
    </row>
    <row r="21" spans="2:9" x14ac:dyDescent="0.25">
      <c r="B21" s="57" t="str">
        <f>[1]Filters!B19</f>
        <v>1R-0762</v>
      </c>
      <c r="C21" s="53"/>
      <c r="D21" s="22" t="s">
        <v>70</v>
      </c>
      <c r="E21" s="23">
        <v>60</v>
      </c>
      <c r="F21" s="65">
        <v>51.07</v>
      </c>
      <c r="G21" s="68"/>
      <c r="H21" s="71">
        <v>20.43</v>
      </c>
      <c r="I21" s="60">
        <f t="shared" si="0"/>
        <v>1225.8</v>
      </c>
    </row>
    <row r="22" spans="2:9" x14ac:dyDescent="0.25">
      <c r="B22" s="57" t="str">
        <f>[1]Filters!B20</f>
        <v>1R-0749</v>
      </c>
      <c r="C22" s="53"/>
      <c r="D22" s="22" t="s">
        <v>70</v>
      </c>
      <c r="E22" s="23">
        <v>120</v>
      </c>
      <c r="F22" s="65">
        <v>39.020000000000003</v>
      </c>
      <c r="G22" s="68"/>
      <c r="H22" s="71">
        <v>15.61</v>
      </c>
      <c r="I22" s="60">
        <f t="shared" si="0"/>
        <v>1873.2</v>
      </c>
    </row>
    <row r="23" spans="2:9" x14ac:dyDescent="0.25">
      <c r="B23" s="57" t="str">
        <f>[1]Filters!B21</f>
        <v>1R-0755</v>
      </c>
      <c r="C23" s="53"/>
      <c r="D23" s="22" t="s">
        <v>70</v>
      </c>
      <c r="E23" s="23">
        <v>15</v>
      </c>
      <c r="F23" s="65">
        <v>32.33</v>
      </c>
      <c r="G23" s="68"/>
      <c r="H23" s="71">
        <v>12.93</v>
      </c>
      <c r="I23" s="60">
        <f t="shared" si="0"/>
        <v>193.95</v>
      </c>
    </row>
    <row r="24" spans="2:9" x14ac:dyDescent="0.25">
      <c r="B24" s="57" t="str">
        <f>[1]Filters!B22</f>
        <v>422-7587</v>
      </c>
      <c r="C24" s="53"/>
      <c r="D24" s="22" t="s">
        <v>70</v>
      </c>
      <c r="E24" s="23">
        <v>90</v>
      </c>
      <c r="F24" s="65">
        <v>135.16999999999999</v>
      </c>
      <c r="G24" s="68"/>
      <c r="H24" s="71">
        <v>54.07</v>
      </c>
      <c r="I24" s="60">
        <f t="shared" si="0"/>
        <v>4866.3</v>
      </c>
    </row>
    <row r="25" spans="2:9" x14ac:dyDescent="0.25">
      <c r="B25" s="57" t="str">
        <f>[1]Filters!B23</f>
        <v>326-1643</v>
      </c>
      <c r="C25" s="53"/>
      <c r="D25" s="22" t="s">
        <v>71</v>
      </c>
      <c r="E25" s="23">
        <v>120</v>
      </c>
      <c r="F25" s="65">
        <v>79.41</v>
      </c>
      <c r="G25" s="68"/>
      <c r="H25" s="71">
        <v>31.76</v>
      </c>
      <c r="I25" s="60">
        <f t="shared" si="0"/>
        <v>3811.2</v>
      </c>
    </row>
    <row r="26" spans="2:9" x14ac:dyDescent="0.25">
      <c r="B26" s="57" t="str">
        <f>[1]Filters!B24</f>
        <v>326-1644</v>
      </c>
      <c r="C26" s="53"/>
      <c r="D26" s="22" t="s">
        <v>71</v>
      </c>
      <c r="E26" s="23">
        <v>120</v>
      </c>
      <c r="F26" s="65">
        <v>64.819999999999993</v>
      </c>
      <c r="G26" s="68"/>
      <c r="H26" s="71">
        <v>25.93</v>
      </c>
      <c r="I26" s="60">
        <f t="shared" si="0"/>
        <v>3111.6</v>
      </c>
    </row>
    <row r="27" spans="2:9" x14ac:dyDescent="0.25">
      <c r="B27" s="57" t="str">
        <f>[1]Filters!B25</f>
        <v>436-7077</v>
      </c>
      <c r="C27" s="53"/>
      <c r="D27" s="22" t="s">
        <v>71</v>
      </c>
      <c r="E27" s="23">
        <v>90</v>
      </c>
      <c r="F27" s="65">
        <v>68.08</v>
      </c>
      <c r="G27" s="68"/>
      <c r="H27" s="71">
        <v>27.23</v>
      </c>
      <c r="I27" s="60">
        <f t="shared" si="0"/>
        <v>2450.6999999999998</v>
      </c>
    </row>
    <row r="28" spans="2:9" x14ac:dyDescent="0.25">
      <c r="B28" s="57" t="str">
        <f>[1]Filters!B26</f>
        <v>DZ130550</v>
      </c>
      <c r="C28" s="53"/>
      <c r="D28" s="22" t="s">
        <v>71</v>
      </c>
      <c r="E28" s="23">
        <v>90</v>
      </c>
      <c r="F28" s="65">
        <v>207.67</v>
      </c>
      <c r="G28" s="68"/>
      <c r="H28" s="71">
        <v>83.07</v>
      </c>
      <c r="I28" s="60">
        <f t="shared" si="0"/>
        <v>7476.3</v>
      </c>
    </row>
    <row r="29" spans="2:9" x14ac:dyDescent="0.25">
      <c r="B29" s="57" t="str">
        <f>[1]Filters!B27</f>
        <v>AT365869</v>
      </c>
      <c r="C29" s="53"/>
      <c r="D29" s="22" t="s">
        <v>71</v>
      </c>
      <c r="E29" s="23">
        <v>60</v>
      </c>
      <c r="F29" s="65">
        <v>84.75</v>
      </c>
      <c r="G29" s="68"/>
      <c r="H29" s="71">
        <v>33.9</v>
      </c>
      <c r="I29" s="60">
        <f t="shared" si="0"/>
        <v>2034</v>
      </c>
    </row>
    <row r="30" spans="2:9" x14ac:dyDescent="0.25">
      <c r="B30" s="57" t="str">
        <f>[1]Filters!B28</f>
        <v>1R-0741</v>
      </c>
      <c r="C30" s="53"/>
      <c r="D30" s="22" t="s">
        <v>72</v>
      </c>
      <c r="E30" s="23">
        <v>60</v>
      </c>
      <c r="F30" s="65">
        <v>30.04</v>
      </c>
      <c r="G30" s="68"/>
      <c r="H30" s="71">
        <v>12.02</v>
      </c>
      <c r="I30" s="60">
        <f t="shared" si="0"/>
        <v>721.2</v>
      </c>
    </row>
    <row r="31" spans="2:9" x14ac:dyDescent="0.25">
      <c r="B31" s="57" t="str">
        <f>[1]Filters!B29</f>
        <v>1G-8878</v>
      </c>
      <c r="C31" s="53"/>
      <c r="D31" s="22" t="s">
        <v>72</v>
      </c>
      <c r="E31" s="23">
        <v>90</v>
      </c>
      <c r="F31" s="65">
        <v>113.95</v>
      </c>
      <c r="G31" s="68"/>
      <c r="H31" s="71">
        <v>45.58</v>
      </c>
      <c r="I31" s="60">
        <f t="shared" si="0"/>
        <v>4102.2</v>
      </c>
    </row>
    <row r="32" spans="2:9" x14ac:dyDescent="0.25">
      <c r="B32" s="57">
        <f>[1]Filters!B30</f>
        <v>4630525</v>
      </c>
      <c r="C32" s="53"/>
      <c r="D32" s="22" t="s">
        <v>72</v>
      </c>
      <c r="E32" s="23">
        <v>60</v>
      </c>
      <c r="F32" s="65">
        <v>39.54</v>
      </c>
      <c r="G32" s="68"/>
      <c r="H32" s="71">
        <v>15.82</v>
      </c>
      <c r="I32" s="60">
        <f t="shared" si="0"/>
        <v>949.2</v>
      </c>
    </row>
    <row r="33" spans="2:9" x14ac:dyDescent="0.25">
      <c r="B33" s="57" t="str">
        <f>[1]Filters!B31</f>
        <v>338-3540</v>
      </c>
      <c r="C33" s="53"/>
      <c r="D33" s="22" t="s">
        <v>73</v>
      </c>
      <c r="E33" s="23">
        <v>90</v>
      </c>
      <c r="F33" s="65">
        <v>193.47</v>
      </c>
      <c r="G33" s="68"/>
      <c r="H33" s="71">
        <v>77.39</v>
      </c>
      <c r="I33" s="60">
        <f t="shared" si="0"/>
        <v>6965.1</v>
      </c>
    </row>
    <row r="34" spans="2:9" x14ac:dyDescent="0.25">
      <c r="B34" s="57" t="str">
        <f>[1]Filters!B32</f>
        <v>328-3655</v>
      </c>
      <c r="C34" s="53"/>
      <c r="D34" s="22" t="s">
        <v>73</v>
      </c>
      <c r="E34" s="23">
        <v>90</v>
      </c>
      <c r="F34" s="65">
        <v>154.76</v>
      </c>
      <c r="G34" s="68"/>
      <c r="H34" s="71">
        <v>61.9</v>
      </c>
      <c r="I34" s="60">
        <f t="shared" si="0"/>
        <v>5571</v>
      </c>
    </row>
    <row r="35" spans="2:9" x14ac:dyDescent="0.25">
      <c r="B35" s="57" t="str">
        <f>[1]Filters!B33</f>
        <v>571-5253</v>
      </c>
      <c r="C35" s="53"/>
      <c r="D35" s="22" t="s">
        <v>73</v>
      </c>
      <c r="E35" s="23">
        <v>60</v>
      </c>
      <c r="F35" s="65">
        <v>129.91</v>
      </c>
      <c r="G35" s="68"/>
      <c r="H35" s="71">
        <v>51.96</v>
      </c>
      <c r="I35" s="60">
        <f t="shared" si="0"/>
        <v>3117.6</v>
      </c>
    </row>
    <row r="36" spans="2:9" x14ac:dyDescent="0.25">
      <c r="B36" s="57" t="str">
        <f>[1]Filters!B34</f>
        <v>577-1435</v>
      </c>
      <c r="C36" s="53"/>
      <c r="D36" s="22" t="s">
        <v>74</v>
      </c>
      <c r="E36" s="23">
        <v>60</v>
      </c>
      <c r="F36" s="65">
        <v>196.76</v>
      </c>
      <c r="G36" s="68"/>
      <c r="H36" s="71">
        <v>108.22</v>
      </c>
      <c r="I36" s="60">
        <f t="shared" si="0"/>
        <v>6493.2</v>
      </c>
    </row>
    <row r="37" spans="2:9" x14ac:dyDescent="0.25">
      <c r="B37" s="57" t="str">
        <f>[1]Filters!B35</f>
        <v>6I-2505</v>
      </c>
      <c r="C37" s="53"/>
      <c r="D37" s="22" t="s">
        <v>74</v>
      </c>
      <c r="E37" s="23">
        <v>60</v>
      </c>
      <c r="F37" s="65">
        <v>149.93</v>
      </c>
      <c r="G37" s="68"/>
      <c r="H37" s="71">
        <v>82.46</v>
      </c>
      <c r="I37" s="60">
        <f t="shared" si="0"/>
        <v>4947.6000000000004</v>
      </c>
    </row>
    <row r="38" spans="2:9" x14ac:dyDescent="0.25">
      <c r="B38" s="57" t="str">
        <f>[1]Filters!B36</f>
        <v>577-1437</v>
      </c>
      <c r="C38" s="53"/>
      <c r="D38" s="22" t="s">
        <v>74</v>
      </c>
      <c r="E38" s="23">
        <v>60</v>
      </c>
      <c r="F38" s="65">
        <v>278.86</v>
      </c>
      <c r="G38" s="68"/>
      <c r="H38" s="71">
        <v>153.37</v>
      </c>
      <c r="I38" s="60">
        <f t="shared" si="0"/>
        <v>9202.2000000000007</v>
      </c>
    </row>
    <row r="39" spans="2:9" x14ac:dyDescent="0.25">
      <c r="B39" s="57" t="str">
        <f>[1]Filters!B37</f>
        <v>331-8108</v>
      </c>
      <c r="C39" s="53"/>
      <c r="D39" s="22" t="s">
        <v>75</v>
      </c>
      <c r="E39" s="23">
        <v>60</v>
      </c>
      <c r="F39" s="65">
        <v>82.56</v>
      </c>
      <c r="G39" s="68"/>
      <c r="H39" s="71">
        <v>45.41</v>
      </c>
      <c r="I39" s="60">
        <f t="shared" si="0"/>
        <v>2724.6</v>
      </c>
    </row>
    <row r="40" spans="2:9" x14ac:dyDescent="0.25">
      <c r="B40" s="57" t="str">
        <f>[1]Filters!B38</f>
        <v>333-1189</v>
      </c>
      <c r="C40" s="53"/>
      <c r="D40" s="22" t="s">
        <v>75</v>
      </c>
      <c r="E40" s="23">
        <v>60</v>
      </c>
      <c r="F40" s="65">
        <v>112.13</v>
      </c>
      <c r="G40" s="68"/>
      <c r="H40" s="71">
        <v>61.67</v>
      </c>
      <c r="I40" s="60">
        <f t="shared" si="0"/>
        <v>3700.2</v>
      </c>
    </row>
    <row r="41" spans="2:9" x14ac:dyDescent="0.25">
      <c r="B41" s="57" t="str">
        <f>[1]Filters!B39</f>
        <v>6I-2506</v>
      </c>
      <c r="C41" s="53"/>
      <c r="D41" s="22" t="s">
        <v>75</v>
      </c>
      <c r="E41" s="23">
        <v>60</v>
      </c>
      <c r="F41" s="65">
        <v>132.99</v>
      </c>
      <c r="G41" s="68"/>
      <c r="H41" s="71">
        <v>73.14</v>
      </c>
      <c r="I41" s="60">
        <f t="shared" si="0"/>
        <v>4388.3999999999996</v>
      </c>
    </row>
    <row r="42" spans="2:9" x14ac:dyDescent="0.25">
      <c r="B42" s="57" t="str">
        <f>[1]Filters!B40</f>
        <v>211-2660</v>
      </c>
      <c r="C42" s="53"/>
      <c r="D42" s="22" t="s">
        <v>76</v>
      </c>
      <c r="E42" s="23">
        <v>60</v>
      </c>
      <c r="F42" s="65">
        <v>58.68</v>
      </c>
      <c r="G42" s="68"/>
      <c r="H42" s="71">
        <v>32.270000000000003</v>
      </c>
      <c r="I42" s="60">
        <f t="shared" si="0"/>
        <v>1936.2</v>
      </c>
    </row>
    <row r="43" spans="2:9" x14ac:dyDescent="0.25">
      <c r="B43" s="57" t="str">
        <f>[1]Filters!B41</f>
        <v>149-1912</v>
      </c>
      <c r="C43" s="53"/>
      <c r="D43" s="22" t="s">
        <v>76</v>
      </c>
      <c r="E43" s="23">
        <v>60</v>
      </c>
      <c r="F43" s="65">
        <v>72.97</v>
      </c>
      <c r="G43" s="68"/>
      <c r="H43" s="71">
        <v>40.130000000000003</v>
      </c>
      <c r="I43" s="60">
        <f t="shared" si="0"/>
        <v>2407.8000000000002</v>
      </c>
    </row>
    <row r="44" spans="2:9" x14ac:dyDescent="0.25">
      <c r="B44" s="57" t="str">
        <f>[1]Filters!B42</f>
        <v>346-8243</v>
      </c>
      <c r="C44" s="53"/>
      <c r="D44" s="22" t="s">
        <v>76</v>
      </c>
      <c r="E44" s="23">
        <v>60</v>
      </c>
      <c r="F44" s="65">
        <v>52.98</v>
      </c>
      <c r="G44" s="68"/>
      <c r="H44" s="71">
        <v>29.14</v>
      </c>
      <c r="I44" s="60">
        <f t="shared" si="0"/>
        <v>1748.4</v>
      </c>
    </row>
    <row r="45" spans="2:9" x14ac:dyDescent="0.25">
      <c r="B45" s="57" t="str">
        <f>[1]Filters!B43</f>
        <v>321-0167</v>
      </c>
      <c r="C45" s="53"/>
      <c r="D45" s="22" t="s">
        <v>76</v>
      </c>
      <c r="E45" s="23">
        <v>60</v>
      </c>
      <c r="F45" s="65">
        <v>50.96</v>
      </c>
      <c r="G45" s="68"/>
      <c r="H45" s="71">
        <v>28.03</v>
      </c>
      <c r="I45" s="60">
        <f t="shared" si="0"/>
        <v>1681.8</v>
      </c>
    </row>
    <row r="46" spans="2:9" x14ac:dyDescent="0.25">
      <c r="B46" s="57" t="str">
        <f>'[1]Cylinder Heads'!B15</f>
        <v>344-2149</v>
      </c>
      <c r="C46" s="53"/>
      <c r="D46" s="22" t="s">
        <v>83</v>
      </c>
      <c r="E46" s="23">
        <v>3</v>
      </c>
      <c r="F46" s="65">
        <v>12530.79</v>
      </c>
      <c r="G46" s="68"/>
      <c r="H46" s="71">
        <v>6891.93</v>
      </c>
      <c r="I46" s="60">
        <f t="shared" si="0"/>
        <v>20675.79</v>
      </c>
    </row>
    <row r="47" spans="2:9" x14ac:dyDescent="0.25">
      <c r="B47" s="57" t="str">
        <f>'[1]Cylinder Heads'!B16</f>
        <v>263-5055</v>
      </c>
      <c r="C47" s="53"/>
      <c r="D47" s="22" t="s">
        <v>84</v>
      </c>
      <c r="E47" s="23">
        <v>3</v>
      </c>
      <c r="F47" s="65">
        <v>20014.88</v>
      </c>
      <c r="G47" s="68"/>
      <c r="H47" s="71">
        <v>11083.68</v>
      </c>
      <c r="I47" s="60">
        <f t="shared" si="0"/>
        <v>33251.040000000001</v>
      </c>
    </row>
    <row r="48" spans="2:9" x14ac:dyDescent="0.25">
      <c r="B48" s="57" t="str">
        <f>'[1]Cylinder Heads'!B17</f>
        <v>223-9250</v>
      </c>
      <c r="C48" s="53"/>
      <c r="D48" s="22" t="s">
        <v>85</v>
      </c>
      <c r="E48" s="23">
        <v>3</v>
      </c>
      <c r="F48" s="65">
        <v>19915.82</v>
      </c>
      <c r="G48" s="68"/>
      <c r="H48" s="71">
        <v>10953.7</v>
      </c>
      <c r="I48" s="60">
        <f t="shared" si="0"/>
        <v>32861.1</v>
      </c>
    </row>
    <row r="49" spans="2:9" x14ac:dyDescent="0.25">
      <c r="B49" s="57" t="str">
        <f>'[1]Cylinder Heads'!B18</f>
        <v>359-0936</v>
      </c>
      <c r="C49" s="53"/>
      <c r="D49" s="22" t="s">
        <v>86</v>
      </c>
      <c r="E49" s="23">
        <v>12</v>
      </c>
      <c r="F49" s="65">
        <v>20209.25</v>
      </c>
      <c r="G49" s="68"/>
      <c r="H49" s="71">
        <v>11115.09</v>
      </c>
      <c r="I49" s="60">
        <f t="shared" si="0"/>
        <v>133381.07999999999</v>
      </c>
    </row>
    <row r="50" spans="2:9" x14ac:dyDescent="0.25">
      <c r="B50" s="57" t="str">
        <f>'[1]Cylinder Heads'!B19</f>
        <v>RE523680</v>
      </c>
      <c r="C50" s="53"/>
      <c r="D50" s="22" t="s">
        <v>87</v>
      </c>
      <c r="E50" s="23">
        <v>3</v>
      </c>
      <c r="F50" s="65">
        <v>9045.77</v>
      </c>
      <c r="G50" s="68"/>
      <c r="H50" s="71">
        <v>4975.17</v>
      </c>
      <c r="I50" s="60">
        <f t="shared" si="0"/>
        <v>14925.51</v>
      </c>
    </row>
    <row r="51" spans="2:9" x14ac:dyDescent="0.25">
      <c r="B51" s="57" t="str">
        <f>'[1]Cylinder Heads'!B20</f>
        <v xml:space="preserve">RE542776 </v>
      </c>
      <c r="C51" s="53"/>
      <c r="D51" s="22" t="s">
        <v>88</v>
      </c>
      <c r="E51" s="23">
        <v>3</v>
      </c>
      <c r="F51" s="65">
        <v>17856.3</v>
      </c>
      <c r="G51" s="68"/>
      <c r="H51" s="71">
        <v>9820.9699999999993</v>
      </c>
      <c r="I51" s="60">
        <f t="shared" si="0"/>
        <v>29462.91</v>
      </c>
    </row>
    <row r="52" spans="2:9" x14ac:dyDescent="0.25">
      <c r="B52" s="57" t="str">
        <f>[1]Injectors!B15</f>
        <v>557-7633</v>
      </c>
      <c r="C52" s="53"/>
      <c r="D52" s="22" t="s">
        <v>95</v>
      </c>
      <c r="E52" s="23">
        <v>18</v>
      </c>
      <c r="F52" s="65">
        <v>2077.89</v>
      </c>
      <c r="G52" s="68"/>
      <c r="H52" s="71">
        <v>1246.73</v>
      </c>
      <c r="I52" s="60">
        <f t="shared" si="0"/>
        <v>22441.14</v>
      </c>
    </row>
    <row r="53" spans="2:9" x14ac:dyDescent="0.25">
      <c r="B53" s="57" t="str">
        <f>[1]Injectors!B16</f>
        <v>618-0750</v>
      </c>
      <c r="C53" s="53"/>
      <c r="D53" s="22" t="s">
        <v>96</v>
      </c>
      <c r="E53" s="23">
        <v>18</v>
      </c>
      <c r="F53" s="65">
        <v>2292.9299999999998</v>
      </c>
      <c r="G53" s="68"/>
      <c r="H53" s="71">
        <v>1375.76</v>
      </c>
      <c r="I53" s="60">
        <f t="shared" si="0"/>
        <v>24763.68</v>
      </c>
    </row>
    <row r="54" spans="2:9" x14ac:dyDescent="0.25">
      <c r="B54" s="57" t="str">
        <f>[1]Injectors!B17</f>
        <v>359-4070</v>
      </c>
      <c r="C54" s="53"/>
      <c r="D54" s="22" t="s">
        <v>97</v>
      </c>
      <c r="E54" s="23">
        <v>18</v>
      </c>
      <c r="F54" s="65">
        <v>2407.59</v>
      </c>
      <c r="G54" s="68"/>
      <c r="H54" s="71">
        <v>1444.55</v>
      </c>
      <c r="I54" s="60">
        <f t="shared" si="0"/>
        <v>26001.9</v>
      </c>
    </row>
    <row r="55" spans="2:9" x14ac:dyDescent="0.25">
      <c r="B55" s="57" t="str">
        <f>[1]Injectors!B18</f>
        <v>618-0751</v>
      </c>
      <c r="C55" s="53"/>
      <c r="D55" s="22" t="s">
        <v>98</v>
      </c>
      <c r="E55" s="23">
        <v>36</v>
      </c>
      <c r="F55" s="65">
        <v>2453.4299999999998</v>
      </c>
      <c r="G55" s="68"/>
      <c r="H55" s="71">
        <v>1472.06</v>
      </c>
      <c r="I55" s="60">
        <f t="shared" si="0"/>
        <v>52994.16</v>
      </c>
    </row>
    <row r="56" spans="2:9" x14ac:dyDescent="0.25">
      <c r="B56" s="57" t="str">
        <f>[1]Injectors!B19</f>
        <v>618-0750</v>
      </c>
      <c r="C56" s="53"/>
      <c r="D56" s="22" t="s">
        <v>99</v>
      </c>
      <c r="E56" s="23">
        <v>36</v>
      </c>
      <c r="F56" s="65">
        <v>2292.9299999999998</v>
      </c>
      <c r="G56" s="68"/>
      <c r="H56" s="71">
        <v>1375.76</v>
      </c>
      <c r="I56" s="60">
        <f t="shared" si="0"/>
        <v>49527.360000000001</v>
      </c>
    </row>
    <row r="57" spans="2:9" x14ac:dyDescent="0.25">
      <c r="B57" s="57" t="str">
        <f>[1]Injectors!B20</f>
        <v>DZ100221</v>
      </c>
      <c r="C57" s="53"/>
      <c r="D57" s="22" t="s">
        <v>100</v>
      </c>
      <c r="E57" s="23">
        <v>18</v>
      </c>
      <c r="F57" s="65">
        <v>806.2</v>
      </c>
      <c r="G57" s="68"/>
      <c r="H57" s="71">
        <v>483.72</v>
      </c>
      <c r="I57" s="60">
        <f t="shared" si="0"/>
        <v>8706.9599999999991</v>
      </c>
    </row>
    <row r="58" spans="2:9" x14ac:dyDescent="0.25">
      <c r="B58" s="57" t="str">
        <f>[1]Injectors!B21</f>
        <v>DZ121295</v>
      </c>
      <c r="C58" s="53"/>
      <c r="D58" s="22" t="s">
        <v>101</v>
      </c>
      <c r="E58" s="23">
        <v>18</v>
      </c>
      <c r="F58" s="65">
        <v>10417.459999999999</v>
      </c>
      <c r="G58" s="68"/>
      <c r="H58" s="71">
        <v>6250.48</v>
      </c>
      <c r="I58" s="60">
        <f t="shared" si="0"/>
        <v>112508.64</v>
      </c>
    </row>
    <row r="59" spans="2:9" x14ac:dyDescent="0.25">
      <c r="B59" s="57" t="str">
        <f>[1]Turbochargers!B15</f>
        <v>352-2395</v>
      </c>
      <c r="C59" s="53"/>
      <c r="D59" s="22" t="s">
        <v>109</v>
      </c>
      <c r="E59" s="23">
        <v>3</v>
      </c>
      <c r="F59" s="65">
        <v>7532.27</v>
      </c>
      <c r="G59" s="68"/>
      <c r="H59" s="71">
        <v>3766.14</v>
      </c>
      <c r="I59" s="60">
        <f t="shared" si="0"/>
        <v>11298.42</v>
      </c>
    </row>
    <row r="60" spans="2:9" x14ac:dyDescent="0.25">
      <c r="B60" s="57" t="str">
        <f>[1]Turbochargers!B16</f>
        <v>450-3344</v>
      </c>
      <c r="C60" s="53"/>
      <c r="D60" s="22" t="s">
        <v>110</v>
      </c>
      <c r="E60" s="23">
        <v>3</v>
      </c>
      <c r="F60" s="65">
        <v>9474.9599999999991</v>
      </c>
      <c r="G60" s="68"/>
      <c r="H60" s="71">
        <v>4737.4799999999996</v>
      </c>
      <c r="I60" s="60">
        <f t="shared" si="0"/>
        <v>14212.44</v>
      </c>
    </row>
    <row r="61" spans="2:9" x14ac:dyDescent="0.25">
      <c r="B61" s="57" t="str">
        <f>[1]Turbochargers!B17</f>
        <v>277-6367</v>
      </c>
      <c r="C61" s="53"/>
      <c r="D61" s="22" t="s">
        <v>111</v>
      </c>
      <c r="E61" s="23">
        <v>6</v>
      </c>
      <c r="F61" s="65">
        <v>11921.6</v>
      </c>
      <c r="G61" s="68"/>
      <c r="H61" s="71">
        <v>5960.8</v>
      </c>
      <c r="I61" s="60">
        <f t="shared" si="0"/>
        <v>35764.800000000003</v>
      </c>
    </row>
    <row r="62" spans="2:9" x14ac:dyDescent="0.25">
      <c r="B62" s="57" t="str">
        <f>[1]Turbochargers!B18</f>
        <v>278-5428</v>
      </c>
      <c r="C62" s="53"/>
      <c r="D62" s="22" t="s">
        <v>112</v>
      </c>
      <c r="E62" s="23">
        <v>3</v>
      </c>
      <c r="F62" s="65">
        <v>14476.3</v>
      </c>
      <c r="G62" s="68"/>
      <c r="H62" s="71">
        <v>7238.15</v>
      </c>
      <c r="I62" s="60">
        <f t="shared" si="0"/>
        <v>21714.45</v>
      </c>
    </row>
    <row r="63" spans="2:9" x14ac:dyDescent="0.25">
      <c r="B63" s="57" t="str">
        <f>[1]Turbochargers!B19</f>
        <v>278-5427</v>
      </c>
      <c r="C63" s="53"/>
      <c r="D63" s="22" t="s">
        <v>112</v>
      </c>
      <c r="E63" s="23">
        <v>3</v>
      </c>
      <c r="F63" s="65">
        <v>14476.3</v>
      </c>
      <c r="G63" s="68"/>
      <c r="H63" s="71">
        <v>7238.15</v>
      </c>
      <c r="I63" s="60">
        <f t="shared" si="0"/>
        <v>21714.45</v>
      </c>
    </row>
    <row r="64" spans="2:9" x14ac:dyDescent="0.25">
      <c r="B64" s="57" t="str">
        <f>[1]Turbochargers!B20</f>
        <v>DZ108122</v>
      </c>
      <c r="C64" s="53"/>
      <c r="D64" s="22" t="s">
        <v>113</v>
      </c>
      <c r="E64" s="23">
        <v>3</v>
      </c>
      <c r="F64" s="65">
        <v>5762.32</v>
      </c>
      <c r="G64" s="68"/>
      <c r="H64" s="71">
        <v>2881.16</v>
      </c>
      <c r="I64" s="60">
        <f t="shared" si="0"/>
        <v>8643.48</v>
      </c>
    </row>
    <row r="65" spans="2:9" x14ac:dyDescent="0.25">
      <c r="B65" s="57" t="str">
        <f>[1]Turbochargers!B21</f>
        <v>DZ108117</v>
      </c>
      <c r="C65" s="53"/>
      <c r="D65" s="22" t="s">
        <v>114</v>
      </c>
      <c r="E65" s="23">
        <v>3</v>
      </c>
      <c r="F65" s="65">
        <v>8693.7800000000007</v>
      </c>
      <c r="G65" s="68"/>
      <c r="H65" s="71">
        <v>4346.8900000000003</v>
      </c>
      <c r="I65" s="60">
        <f t="shared" si="0"/>
        <v>13040.67</v>
      </c>
    </row>
    <row r="66" spans="2:9" x14ac:dyDescent="0.25">
      <c r="B66" s="57" t="str">
        <f>'[1]Platinum Engine Kits'!B15</f>
        <v>C9 ENGINE KIT</v>
      </c>
      <c r="C66" s="53"/>
      <c r="D66" s="22" t="s">
        <v>119</v>
      </c>
      <c r="E66" s="23">
        <v>15</v>
      </c>
      <c r="F66" s="65">
        <v>49306.36</v>
      </c>
      <c r="G66" s="68">
        <v>739595.4</v>
      </c>
      <c r="H66" s="71">
        <v>27331.35</v>
      </c>
      <c r="I66" s="60">
        <f t="shared" si="0"/>
        <v>409970.25</v>
      </c>
    </row>
    <row r="67" spans="2:9" x14ac:dyDescent="0.25">
      <c r="B67" s="57" t="str">
        <f>'[1]Platinum Engine Kits'!B16</f>
        <v>C15 ENGINE KIT</v>
      </c>
      <c r="C67" s="53"/>
      <c r="D67" s="22" t="s">
        <v>120</v>
      </c>
      <c r="E67" s="23">
        <v>15</v>
      </c>
      <c r="F67" s="65">
        <v>69187.95</v>
      </c>
      <c r="G67" s="68">
        <v>1037819.25</v>
      </c>
      <c r="H67" s="71">
        <v>38352.050000000003</v>
      </c>
      <c r="I67" s="60">
        <f t="shared" si="0"/>
        <v>575280.75</v>
      </c>
    </row>
    <row r="68" spans="2:9" x14ac:dyDescent="0.25">
      <c r="B68" s="57" t="str">
        <f>'[1]Platinum Engine Kits'!B17</f>
        <v>C18 ENGINE KIT</v>
      </c>
      <c r="C68" s="53"/>
      <c r="D68" s="22" t="s">
        <v>121</v>
      </c>
      <c r="E68" s="23">
        <v>15</v>
      </c>
      <c r="F68" s="65">
        <v>94284.02</v>
      </c>
      <c r="G68" s="68">
        <v>1414260.3</v>
      </c>
      <c r="H68" s="71">
        <v>52263.23</v>
      </c>
      <c r="I68" s="60">
        <f t="shared" si="0"/>
        <v>783948.45</v>
      </c>
    </row>
    <row r="69" spans="2:9" x14ac:dyDescent="0.25">
      <c r="B69" s="57" t="str">
        <f>'[1]Platinum Engine Kits'!B18</f>
        <v>C27 ENGINE KIT</v>
      </c>
      <c r="C69" s="53"/>
      <c r="D69" s="22" t="s">
        <v>122</v>
      </c>
      <c r="E69" s="23">
        <v>15</v>
      </c>
      <c r="F69" s="65">
        <v>168358.53</v>
      </c>
      <c r="G69" s="68">
        <v>2525377.9500000002</v>
      </c>
      <c r="H69" s="71">
        <v>93323.99</v>
      </c>
      <c r="I69" s="60">
        <f t="shared" si="0"/>
        <v>1399859.85</v>
      </c>
    </row>
    <row r="70" spans="2:9" x14ac:dyDescent="0.25">
      <c r="B70" s="57" t="str">
        <f>'[1]Unercarriage Kits'!B15</f>
        <v>D7R MTO U/C KIT</v>
      </c>
      <c r="C70" s="53"/>
      <c r="D70" s="22" t="s">
        <v>126</v>
      </c>
      <c r="E70" s="23">
        <v>2</v>
      </c>
      <c r="F70" s="65">
        <v>83556.66</v>
      </c>
      <c r="G70" s="68">
        <v>0</v>
      </c>
      <c r="H70" s="71">
        <v>43932.58</v>
      </c>
      <c r="I70" s="60">
        <f t="shared" si="0"/>
        <v>87865.16</v>
      </c>
    </row>
    <row r="71" spans="2:9" x14ac:dyDescent="0.25">
      <c r="B71" s="57" t="str">
        <f>'[1]Unercarriage Kits'!B16</f>
        <v>D9T MTO U/C KIT</v>
      </c>
      <c r="C71" s="53"/>
      <c r="D71" s="22" t="s">
        <v>127</v>
      </c>
      <c r="E71" s="23">
        <v>2</v>
      </c>
      <c r="F71" s="65">
        <v>112587.92</v>
      </c>
      <c r="G71" s="68">
        <v>0</v>
      </c>
      <c r="H71" s="71">
        <v>59906.04</v>
      </c>
      <c r="I71" s="60">
        <f t="shared" si="0"/>
        <v>119812.08</v>
      </c>
    </row>
    <row r="72" spans="2:9" ht="15.75" thickBot="1" x14ac:dyDescent="0.3">
      <c r="B72" s="62" t="str">
        <f>'[1]Unercarriage Kits'!B17</f>
        <v>D10T MTO U/C KIT</v>
      </c>
      <c r="C72" s="53"/>
      <c r="D72" s="22" t="s">
        <v>128</v>
      </c>
      <c r="E72" s="66">
        <v>2</v>
      </c>
      <c r="F72" s="67">
        <v>213042.77</v>
      </c>
      <c r="G72" s="68">
        <v>0</v>
      </c>
      <c r="H72" s="72">
        <v>113356.28</v>
      </c>
      <c r="I72" s="73">
        <f t="shared" si="0"/>
        <v>226712.56</v>
      </c>
    </row>
    <row r="73" spans="2:9" x14ac:dyDescent="0.25">
      <c r="B73" s="22"/>
      <c r="C73" s="53"/>
      <c r="D73" s="22"/>
      <c r="E73" s="23"/>
      <c r="F73" s="24"/>
      <c r="G73" s="24"/>
      <c r="H73" s="25"/>
      <c r="I73" s="26"/>
    </row>
    <row r="74" spans="2:9" x14ac:dyDescent="0.25">
      <c r="B74" s="22"/>
      <c r="C74" s="53"/>
      <c r="D74" s="22"/>
      <c r="E74" s="23"/>
      <c r="F74" s="24"/>
      <c r="G74" s="24"/>
      <c r="H74" s="25"/>
      <c r="I74" s="26"/>
    </row>
    <row r="75" spans="2:9" x14ac:dyDescent="0.25">
      <c r="B75" s="22"/>
      <c r="C75" s="53"/>
      <c r="D75" s="22"/>
      <c r="E75" s="23"/>
      <c r="F75" s="24"/>
      <c r="G75" s="24"/>
      <c r="H75" s="25"/>
      <c r="I75" s="26"/>
    </row>
    <row r="76" spans="2:9" x14ac:dyDescent="0.25">
      <c r="B76" s="22"/>
      <c r="C76" s="53"/>
      <c r="D76" s="22"/>
      <c r="E76" s="23"/>
      <c r="F76" s="24"/>
      <c r="G76" s="24"/>
      <c r="H76" s="25"/>
      <c r="I76" s="26">
        <f t="shared" ref="I76" si="1">ROUND(E76*H76,2)</f>
        <v>0</v>
      </c>
    </row>
    <row r="77" spans="2:9" x14ac:dyDescent="0.25">
      <c r="B77" s="92"/>
      <c r="C77" s="93"/>
      <c r="D77" s="93"/>
      <c r="E77" s="93"/>
      <c r="F77" s="94"/>
      <c r="G77" s="27"/>
      <c r="H77" s="28" t="s">
        <v>17</v>
      </c>
      <c r="I77" s="29">
        <f>SUM(I15:I76)</f>
        <v>4430898.93</v>
      </c>
    </row>
    <row r="78" spans="2:9" x14ac:dyDescent="0.25">
      <c r="B78" s="30"/>
      <c r="C78" s="31"/>
      <c r="D78" s="32" t="s">
        <v>18</v>
      </c>
      <c r="E78" s="95">
        <f>SUM(G15:G76)</f>
        <v>5717052.9000000004</v>
      </c>
      <c r="F78" s="96"/>
      <c r="G78" s="33"/>
      <c r="H78" s="28" t="s">
        <v>19</v>
      </c>
      <c r="I78" s="34">
        <v>0</v>
      </c>
    </row>
    <row r="79" spans="2:9" x14ac:dyDescent="0.25">
      <c r="B79" s="30"/>
      <c r="C79" s="31"/>
      <c r="D79" s="32" t="s">
        <v>20</v>
      </c>
      <c r="E79" s="95">
        <f>SUM(I15:I76)</f>
        <v>4430898.93</v>
      </c>
      <c r="F79" s="96"/>
      <c r="G79" s="33"/>
      <c r="H79" s="35" t="s">
        <v>21</v>
      </c>
      <c r="I79" s="34">
        <v>0</v>
      </c>
    </row>
    <row r="80" spans="2:9" x14ac:dyDescent="0.25">
      <c r="B80" s="30"/>
      <c r="C80" s="31"/>
      <c r="D80" s="32" t="s">
        <v>22</v>
      </c>
      <c r="E80" s="80">
        <f>E78-E79</f>
        <v>1286153.9700000007</v>
      </c>
      <c r="F80" s="81"/>
      <c r="G80" s="36"/>
      <c r="H80" s="28" t="s">
        <v>23</v>
      </c>
      <c r="I80" s="37">
        <f>SUM(I77:I79)</f>
        <v>4430898.93</v>
      </c>
    </row>
    <row r="81" spans="2:9" x14ac:dyDescent="0.25">
      <c r="B81" s="30"/>
      <c r="C81" s="31"/>
      <c r="D81" s="32"/>
      <c r="E81" s="82"/>
      <c r="F81" s="83"/>
      <c r="G81" s="38"/>
      <c r="H81" s="28" t="s">
        <v>24</v>
      </c>
      <c r="I81" s="37">
        <f>I80*0.05</f>
        <v>221544.94649999999</v>
      </c>
    </row>
    <row r="82" spans="2:9" x14ac:dyDescent="0.25">
      <c r="B82" s="30"/>
      <c r="C82" s="31"/>
      <c r="D82" s="39"/>
      <c r="E82" s="39"/>
      <c r="F82" s="40"/>
      <c r="G82" s="40"/>
      <c r="H82" s="28" t="s">
        <v>25</v>
      </c>
      <c r="I82" s="34"/>
    </row>
    <row r="83" spans="2:9" ht="15.75" x14ac:dyDescent="0.25">
      <c r="B83" s="74" t="s">
        <v>26</v>
      </c>
      <c r="C83" s="75"/>
      <c r="D83" s="75"/>
      <c r="E83" s="75"/>
      <c r="F83" s="76"/>
      <c r="G83" s="41"/>
      <c r="H83" s="42" t="s">
        <v>27</v>
      </c>
      <c r="I83" s="43">
        <f>SUM(I80:I82)</f>
        <v>4652443.8764999993</v>
      </c>
    </row>
    <row r="84" spans="2:9" x14ac:dyDescent="0.25">
      <c r="I84" s="47"/>
    </row>
    <row r="85" spans="2:9" x14ac:dyDescent="0.25">
      <c r="I85" s="47"/>
    </row>
    <row r="86" spans="2:9" x14ac:dyDescent="0.25">
      <c r="I86" s="47"/>
    </row>
    <row r="87" spans="2:9" x14ac:dyDescent="0.25">
      <c r="I87" s="47"/>
    </row>
    <row r="88" spans="2:9" x14ac:dyDescent="0.25">
      <c r="I88" s="47"/>
    </row>
    <row r="89" spans="2:9" x14ac:dyDescent="0.25">
      <c r="I89" s="47"/>
    </row>
    <row r="90" spans="2:9" x14ac:dyDescent="0.25">
      <c r="I90" s="47"/>
    </row>
    <row r="91" spans="2:9" x14ac:dyDescent="0.25">
      <c r="I91" s="47"/>
    </row>
    <row r="92" spans="2:9" x14ac:dyDescent="0.25">
      <c r="I92" s="47"/>
    </row>
    <row r="93" spans="2:9" x14ac:dyDescent="0.25">
      <c r="I93" s="47"/>
    </row>
    <row r="94" spans="2:9" x14ac:dyDescent="0.25">
      <c r="I94" s="47"/>
    </row>
    <row r="95" spans="2:9" x14ac:dyDescent="0.25">
      <c r="I95" s="47"/>
    </row>
    <row r="96" spans="2:9" x14ac:dyDescent="0.25">
      <c r="I96" s="47"/>
    </row>
  </sheetData>
  <autoFilter ref="B14:I83" xr:uid="{AD999A5F-9A85-49B2-A032-166145993CC7}"/>
  <mergeCells count="23">
    <mergeCell ref="E1:F5"/>
    <mergeCell ref="H1:I5"/>
    <mergeCell ref="E8:F8"/>
    <mergeCell ref="H8:I8"/>
    <mergeCell ref="E9:F9"/>
    <mergeCell ref="H9:I9"/>
    <mergeCell ref="E10:F10"/>
    <mergeCell ref="H10:I10"/>
    <mergeCell ref="C9:D9"/>
    <mergeCell ref="C10:D10"/>
    <mergeCell ref="E11:F11"/>
    <mergeCell ref="H11:I11"/>
    <mergeCell ref="E12:F12"/>
    <mergeCell ref="H12:I12"/>
    <mergeCell ref="C11:D11"/>
    <mergeCell ref="C12:D12"/>
    <mergeCell ref="B83:F83"/>
    <mergeCell ref="F13:I13"/>
    <mergeCell ref="B77:F77"/>
    <mergeCell ref="E78:F78"/>
    <mergeCell ref="E79:F79"/>
    <mergeCell ref="E80:F80"/>
    <mergeCell ref="E81:F81"/>
  </mergeCells>
  <pageMargins left="0.23622047244094491" right="0.23622047244094491" top="0.74803149606299213" bottom="0.74803149606299213" header="0.31496062992125984" footer="0.31496062992125984"/>
  <pageSetup scale="65" fitToHeight="7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q U e R q w A A A D 3 A A A A E g A A A E N v b m Z p Z y 9 Q Y W N r Y W d l L n h t b I S P Q Q u C M B z F 7 0 H f Q X Z 3 m 4 s g Z E 7 C a 0 I Q R N e h Q 0 f 6 X 7 j Z / G 4 d + k h 9 h Z S y u n V 8 7 / 3 g v f e 4 3 X k 6 t E 1 w V Z 3 V B h I U Y Y o C 6 y S U s j G g E g Q G p W K 5 4 H t Z n G W l g p E G G w + 2 T F D t 3 C U m x H u P / Q q b r i K M 0 o i c 8 t 2 h q F U r 0 Q f W / + F Q w 1 R b K C T 4 8 b V G M B y x D W Z r h i k n s 8 l z D V + A j Y O n 9 M f k W d + 4 v l N C Q Z h t O Z k l J + 8 P 4 g k A A P / / A w B Q S w M E F A A C A A g A A A A h A B F 8 z I L n A Q A A x Q Q A A B M A A A B G b 3 J t d W x h c y 9 T Z W N 0 a W 9 u M S 5 t h F L f j 5 p A E H 4 3 u f 9 h s v e C C S X h T l 9 6 b R N O u d Z E w A K 2 a U o f E K e V u O 6 a 3 c X z Y v z f u 0 C v G I S W F 2 a + m f 3 m m x 8 S M 5 V z B l H 9 t x 8 G A 7 l J B a 7 h l k x 4 w d Q L 8 J / w B c U u p 7 R M 9 I L P c K T y S O A 9 U F Q 3 A 9 B f x A u R o U b c Y 4 b U + s r F d s X 5 1 n j K K V o T z h Q y J Q 0 y e Z s s J Q q Z B M 8 M R R I w n I r 8 g P A G P l K + S i l 4 a b b J d e g F n K L S I 2 H G s m S K c q v 4 P i l r v 3 I n j a a k V + j B t m y r U j s 0 g R W U m q B E g U O z l n 1 L Q t z x g 2 4 2 5 n s I + b M s u 4 r T l V Y d b f O 9 U f d l 2 q P r F 4 9 c K b 5 r P a q D 8 1 Q q 3 + g g N z t 4 A r V B A R N O i x 2 7 L I 9 U b + Q P b H S X N U / E T 3 d I T C D T V K X k 3 L C 7 x 3 3 K 1 j q / C v x l r e H K r q m N P i G v n C a c S I 3 Z J V a b d 4 1 5 3 5 i j x h w 3 p j 0 m 5 5 K k Z L M u m C 7 8 u 5 Z / 3 / J H L X / c 8 s s S T e v 6 5 h S W B 9 z a Z z X Q E j P a 4 z E B 9 d 2 B 8 f 2 S 8 w e 8 + 1 C d D O h M u A 6 R S e A t H P 8 b 6 Y 0 v o z j w 3 P C / C T D z n 4 L Q c + J Z 4 P c m T 5 3 Y 7 Q 2 6 n j O b 9 0 Y X T h i D v / Q e / 6 F l 8 S n w + / k j Z + 5 G E L o L M m z m H H G h r q e s Q a O 9 A / N 0 a q 8 7 E G s U l i M z Z O u c / e q 6 k H b K e X g z y F l X 9 Y f f A A A A / / 8 D A F B L A Q I t A B Q A B g A I A A A A I Q A q 3 a p A 0 g A A A D c B A A A T A A A A A A A A A A A A A A A A A A A A A A B b Q 2 9 u d G V u d F 9 U e X B l c 1 0 u e G 1 s U E s B A i 0 A F A A C A A g A A A A h A L a l H k a s A A A A 9 w A A A B I A A A A A A A A A A A A A A A A A C w M A A E N v b m Z p Z y 9 Q Y W N r Y W d l L n h t b F B L A Q I t A B Q A A g A I A A A A I Q A R f M y C 5 w E A A M U E A A A T A A A A A A A A A A A A A A A A A O c D A A B G b 3 J t d W x h c y 9 T Z W N 0 a W 9 u M S 5 t U E s F B g A A A A A D A A M A w g A A A P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E A A A A A A A A M g Q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1 b n R 5 J T I w b 2 Y l M j B W Z X J t a W x s a W 9 u J T I w T U 9 R J T I w e G x z e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T V U M T k 6 N D U 6 M z M u M D k 5 N j I y N V o i L z 4 8 R W 5 0 c n k g V H l w Z T 0 i R m l s b E N v b H V t b l R 5 c G V z I i B W Y W x 1 Z T 0 i c 0 J n Q U F B Q U F B Q U E 9 P S I v P j x F b n R y e S B U e X B l P S J G a W x s Q 2 9 s d W 1 u T m F t Z X M i I F Z h b H V l P S J z W y Z x d W 9 0 O 0 5 h b W U m c X V v d D s s J n F 1 b 3 Q 7 R G F 0 Y S 5 D b 2 x 1 b W 4 x J n F 1 b 3 Q 7 L C Z x d W 9 0 O 0 R h d G E u Q 2 9 s d W 1 u M i Z x d W 9 0 O y w m c X V v d D t E Y X R h L k N v b H V t b j M m c X V v d D s s J n F 1 b 3 Q 7 R G F 0 Y S 5 D b 2 x 1 b W 4 0 J n F 1 b 3 Q 7 L C Z x d W 9 0 O 0 R h d G E u Q 2 9 s d W 1 u N S Z x d W 9 0 O y w m c X V v d D t E Y X R h L k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M T E 3 N D Q 5 M C 0 w O T d i L T Q z Z G M t Y j k 5 M i 0 w N j F j N W J i M T I y Z T U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C b 3 R 0 b 2 0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R X h w Y W 5 k Z W Q l M j B E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1 b n R 5 J T I w b 2 Y l M j B W Z X J t a W x s a W 9 u J T I w T U 9 R J T I w e G x z e C 9 T b 3 J 0 Z W Q l M j B S b 3 d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D I c w H 4 J T R I H H E O 3 Y 2 J 1 4 A A A A A A I A A A A A A B B m A A A A A Q A A I A A A A G 7 Y P F g c 0 L V H v j 8 X G A R x u s k 8 R p U n g 9 1 L M X e X u 3 X p G w w C A A A A A A 6 A A A A A A g A A I A A A A E 8 N I Y o r W G M J e Q k z p C 2 M H V O 3 J N 7 D R g / B 0 N n J C I c n O y l Y U A A A A P q e R 9 r 6 U r v C A Z k b 5 C l s 8 F Z h U 8 + z X c S j T C V B h l P y U l F v l T 9 + 8 k X b 8 w 1 W 0 0 x E h V b G J t 0 A v d j G W d d 0 g H e a S C / G + j a H j X / j O o S 4 5 J 1 9 2 n w M n m + n Q A A A A F 0 4 j T u U 3 2 A O d r x 7 2 5 w 8 t E X + m v u F w 8 9 f G S f 5 l y k d t 6 x C J s D I M Y S 1 E 7 5 n S P V W r v 0 B E E r c I b N m M w R 7 M m t R j N y u J / 8 = < / D a t a M a s h u p > 
</file>

<file path=customXml/itemProps1.xml><?xml version="1.0" encoding="utf-8"?>
<ds:datastoreItem xmlns:ds="http://schemas.openxmlformats.org/officeDocument/2006/customXml" ds:itemID="{1ECA8376-DD3C-4FED-B721-B7ABE66EF7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MOQ Batteries</vt:lpstr>
      <vt:lpstr>MOQ Filters Q1</vt:lpstr>
      <vt:lpstr>MOQ Cylinder Head</vt:lpstr>
      <vt:lpstr>MOQ Injectors</vt:lpstr>
      <vt:lpstr>MOQ Platinum Engine Kit</vt:lpstr>
      <vt:lpstr>MOQ Turbochargers</vt:lpstr>
      <vt:lpstr>MOQ Undercarriage</vt:lpstr>
      <vt:lpstr>MOQ Grand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Budgen</dc:creator>
  <cp:lastModifiedBy>Umair  Ansari</cp:lastModifiedBy>
  <cp:lastPrinted>2024-09-11T14:12:41Z</cp:lastPrinted>
  <dcterms:created xsi:type="dcterms:W3CDTF">2024-03-27T02:49:14Z</dcterms:created>
  <dcterms:modified xsi:type="dcterms:W3CDTF">2025-01-16T15:55:43Z</dcterms:modified>
</cp:coreProperties>
</file>