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xampp\htdocs\globalwholesaleparts\SAMPLE_FILE\SPENCE\20-01-2025-customer\"/>
    </mc:Choice>
  </mc:AlternateContent>
  <xr:revisionPtr revIDLastSave="0" documentId="13_ncr:1_{4CB01E52-BF9F-445A-8727-2F8DEE1F05C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structions" sheetId="1" r:id="rId1"/>
    <sheet name="CAT 320 EXCAVATOR 1" sheetId="2" r:id="rId2"/>
    <sheet name="CAT 320 EXCAVATOR 2" sheetId="3" r:id="rId3"/>
    <sheet name="CAT 320 EXCAVATOR 3" sheetId="4" r:id="rId4"/>
    <sheet name="CAT 326 EXCAVATOR 1" sheetId="5" r:id="rId5"/>
    <sheet name="CAT 326 EXCAVATOR 2" sheetId="6" r:id="rId6"/>
    <sheet name="CAT 326 EXCAVATOR 3" sheetId="7" r:id="rId7"/>
    <sheet name="CAT 330 EXCAVATOR 1" sheetId="8" r:id="rId8"/>
    <sheet name="CAT 330 EXCAVATOR 2" sheetId="9" r:id="rId9"/>
    <sheet name="CAT 336 EXCAVATOR 1" sheetId="10" r:id="rId10"/>
    <sheet name="CAT 336 EXCAVATOR 2" sheetId="11" r:id="rId11"/>
    <sheet name="CAT 336 EXCAVATOR 3" sheetId="12" r:id="rId12"/>
    <sheet name="CAT 336 EXCAVATOR 4" sheetId="13" r:id="rId13"/>
    <sheet name="CAT 349F L EXCAVATOR " sheetId="14" r:id="rId14"/>
    <sheet name="CAT 730 ARTICULATED TRUCK 1" sheetId="15" r:id="rId15"/>
    <sheet name="CAT 730 ARTICULATED TRUCK 2" sheetId="16" r:id="rId16"/>
    <sheet name="CAT 730 ARTICULATED TRUCK 3" sheetId="17" r:id="rId17"/>
    <sheet name="CAT 730 ARTICULATED TRUCK 4" sheetId="18" r:id="rId18"/>
    <sheet name="CAT 730 ARTICULATED TRUCK 5" sheetId="19" r:id="rId19"/>
    <sheet name="CAT 730 ARTICULATED TRUCK 6" sheetId="20" r:id="rId20"/>
    <sheet name="CAT 730 ARTICULATED TRUCK 7" sheetId="21" r:id="rId21"/>
    <sheet name="CAT 730 ARTICULATED TRUCK 8" sheetId="22" r:id="rId22"/>
    <sheet name="CAT 730 ARTICULATED TRUCK 9" sheetId="23" r:id="rId23"/>
    <sheet name="CAT 730 ARTICULATED TRUCK 10" sheetId="24" r:id="rId24"/>
    <sheet name="CAT 730 ARTICULATED TRUCK 11" sheetId="25" r:id="rId25"/>
    <sheet name="CAT 730 ARTICULATED TRUCK 12" sheetId="26" r:id="rId26"/>
    <sheet name="CAT 730 ARTICULATED TRUCK 13" sheetId="27" r:id="rId27"/>
    <sheet name="CAT 730 ARTICULATED TRUCK 14" sheetId="28" r:id="rId28"/>
    <sheet name="CAT 730C ARTICULATED TRUCK 1" sheetId="29" r:id="rId29"/>
    <sheet name="CAT 730C2 ARTICULATED TRUCK 1" sheetId="30" r:id="rId30"/>
    <sheet name="CAT 930M WHEEL LOADER 1" sheetId="31" r:id="rId31"/>
    <sheet name="CAT 938H WHEEL LOADER 1" sheetId="32" r:id="rId32"/>
    <sheet name="CAT 950H WHEEL LOADER 1" sheetId="33" r:id="rId33"/>
    <sheet name="CAT 950K WHEEL LOADER 1" sheetId="34" r:id="rId34"/>
    <sheet name="CAT 950K WHEEL LOADER 2" sheetId="35" r:id="rId35"/>
    <sheet name="CAT 966H WHEEL LOADER 1" sheetId="36" r:id="rId36"/>
    <sheet name="CAT 966H WHEEL LOADER 2" sheetId="37" r:id="rId37"/>
    <sheet name="CAT 966M WHEEL LOADER 1" sheetId="38" r:id="rId38"/>
    <sheet name="CAT 980H WHEEL LOADER 1" sheetId="39" r:id="rId39"/>
    <sheet name="CAT D3 DOZER1" sheetId="40" r:id="rId40"/>
    <sheet name="CAT D6N DOZER 1" sheetId="41" r:id="rId41"/>
    <sheet name="CAT D6N LGP DOZER 1" sheetId="42" r:id="rId42"/>
    <sheet name="CAT D6N LGP DOZER 2" sheetId="43" r:id="rId43"/>
    <sheet name="CAT D6T DOZER 1" sheetId="44" r:id="rId44"/>
    <sheet name="CAT D6T DOZER 2" sheetId="45" r:id="rId45"/>
    <sheet name="CAT D6T DOZER 3" sheetId="46" r:id="rId46"/>
    <sheet name="CAT D6T DOZER 4" sheetId="47" r:id="rId47"/>
    <sheet name="CAT D6T DOZER 5" sheetId="48" r:id="rId48"/>
    <sheet name="CAT D6T DOZER 6" sheetId="49" r:id="rId49"/>
    <sheet name="CAT D6T DOZER 7" sheetId="50" r:id="rId50"/>
    <sheet name="CAT D6T DOZER 8" sheetId="51" r:id="rId51"/>
    <sheet name="CAT D6T DOZER 9" sheetId="52" r:id="rId52"/>
    <sheet name="CAT D6T DOZER 10" sheetId="53" r:id="rId53"/>
    <sheet name="CAT D6T DOZER 11" sheetId="54" r:id="rId54"/>
    <sheet name="CAT D6T DOZER 12" sheetId="55" r:id="rId55"/>
    <sheet name="CAT D6T DOZER 13" sheetId="56" r:id="rId56"/>
    <sheet name="CAT D6T LGPPAT DOZER 1" sheetId="57" r:id="rId57"/>
    <sheet name="CAT D6T LGPPAT DOZER 2" sheetId="58" r:id="rId58"/>
    <sheet name="CAT D6T LGPPAT DOZER 3" sheetId="59" r:id="rId59"/>
    <sheet name="CAT D6T LGPPAT DOZER 4" sheetId="60" r:id="rId60"/>
    <sheet name="CAT D6T LGPPAT DOZER 5" sheetId="61" r:id="rId61"/>
    <sheet name="CAT D6T LGPPAT DOZER 6" sheetId="62" r:id="rId62"/>
    <sheet name="CAT D6T LGP DOZER 1" sheetId="63" r:id="rId63"/>
    <sheet name="CAT D6T LGP DOZER 2" sheetId="64" r:id="rId64"/>
    <sheet name="CAT D6T XW DOZER 1" sheetId="65" r:id="rId65"/>
    <sheet name="CAT D7R II DOZER 1" sheetId="66" r:id="rId66"/>
    <sheet name="CAT D7R II DOZER 2" sheetId="67" r:id="rId67"/>
    <sheet name="CAT D7R II DOZER 3" sheetId="68" r:id="rId68"/>
    <sheet name="CAT D8T DOZER 1" sheetId="69" r:id="rId69"/>
    <sheet name="CAT D8T DOZER 2" sheetId="70" r:id="rId70"/>
    <sheet name="CAT D8T DOZER 3" sheetId="71" r:id="rId71"/>
    <sheet name="CAT D8T DOZER 4" sheetId="72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6" roundtripDataChecksum="BFb6FcNlaLwUeRys0UGfkLuQMQhtmji0A9mMfTP45I8="/>
    </ext>
  </extLst>
</workbook>
</file>

<file path=xl/calcChain.xml><?xml version="1.0" encoding="utf-8"?>
<calcChain xmlns="http://schemas.openxmlformats.org/spreadsheetml/2006/main">
  <c r="Q50" i="72" l="1"/>
  <c r="G50" i="72"/>
  <c r="F50" i="72"/>
  <c r="K49" i="72"/>
  <c r="K48" i="72"/>
  <c r="K47" i="72"/>
  <c r="K46" i="72"/>
  <c r="K45" i="72"/>
  <c r="K44" i="72"/>
  <c r="K43" i="72"/>
  <c r="K42" i="72"/>
  <c r="K41" i="72"/>
  <c r="K40" i="72"/>
  <c r="K39" i="72"/>
  <c r="K38" i="72"/>
  <c r="K37" i="72"/>
  <c r="K36" i="72"/>
  <c r="K35" i="72"/>
  <c r="K34" i="72"/>
  <c r="K33" i="72"/>
  <c r="K32" i="72"/>
  <c r="K31" i="72"/>
  <c r="K30" i="72"/>
  <c r="K29" i="72"/>
  <c r="K28" i="72"/>
  <c r="K27" i="72"/>
  <c r="K26" i="72"/>
  <c r="K25" i="72"/>
  <c r="K24" i="72"/>
  <c r="K23" i="72"/>
  <c r="K22" i="72"/>
  <c r="K21" i="72"/>
  <c r="K20" i="72"/>
  <c r="K19" i="72"/>
  <c r="K50" i="72" s="1"/>
  <c r="R18" i="72"/>
  <c r="R48" i="72" s="1"/>
  <c r="I18" i="72"/>
  <c r="H18" i="72"/>
  <c r="E16" i="72"/>
  <c r="H49" i="72" s="1"/>
  <c r="L49" i="72" s="1"/>
  <c r="P11" i="72"/>
  <c r="P1" i="72"/>
  <c r="P8" i="72" s="1"/>
  <c r="Q50" i="71"/>
  <c r="G50" i="71"/>
  <c r="F50" i="71"/>
  <c r="K49" i="71"/>
  <c r="K48" i="71"/>
  <c r="K47" i="71"/>
  <c r="K46" i="71"/>
  <c r="K45" i="71"/>
  <c r="K44" i="71"/>
  <c r="K43" i="71"/>
  <c r="K42" i="71"/>
  <c r="K41" i="71"/>
  <c r="K40" i="71"/>
  <c r="K39" i="71"/>
  <c r="K38" i="71"/>
  <c r="K37" i="71"/>
  <c r="K36" i="71"/>
  <c r="K35" i="71"/>
  <c r="K34" i="71"/>
  <c r="K33" i="71"/>
  <c r="K32" i="71"/>
  <c r="K31" i="71"/>
  <c r="R30" i="71"/>
  <c r="K30" i="71"/>
  <c r="K29" i="71"/>
  <c r="R28" i="71"/>
  <c r="K28" i="71"/>
  <c r="K27" i="71"/>
  <c r="R26" i="71"/>
  <c r="K26" i="71"/>
  <c r="K25" i="71"/>
  <c r="R24" i="71"/>
  <c r="K24" i="71"/>
  <c r="K23" i="71"/>
  <c r="K22" i="71"/>
  <c r="K21" i="71"/>
  <c r="R20" i="71"/>
  <c r="K20" i="71"/>
  <c r="K19" i="71"/>
  <c r="R18" i="71"/>
  <c r="R34" i="71" s="1"/>
  <c r="I18" i="71"/>
  <c r="H18" i="71"/>
  <c r="E16" i="71"/>
  <c r="P11" i="71"/>
  <c r="P8" i="71"/>
  <c r="P1" i="71"/>
  <c r="Q50" i="70"/>
  <c r="G50" i="70"/>
  <c r="F50" i="70"/>
  <c r="K49" i="70"/>
  <c r="K48" i="70"/>
  <c r="K47" i="70"/>
  <c r="H47" i="70"/>
  <c r="L47" i="70" s="1"/>
  <c r="K46" i="70"/>
  <c r="K45" i="70"/>
  <c r="K44" i="70"/>
  <c r="K43" i="70"/>
  <c r="H43" i="70"/>
  <c r="L43" i="70" s="1"/>
  <c r="K42" i="70"/>
  <c r="K41" i="70"/>
  <c r="K40" i="70"/>
  <c r="K39" i="70"/>
  <c r="H39" i="70"/>
  <c r="L39" i="70" s="1"/>
  <c r="K38" i="70"/>
  <c r="K37" i="70"/>
  <c r="K36" i="70"/>
  <c r="K35" i="70"/>
  <c r="H35" i="70"/>
  <c r="L35" i="70" s="1"/>
  <c r="K34" i="70"/>
  <c r="K33" i="70"/>
  <c r="K32" i="70"/>
  <c r="R31" i="70"/>
  <c r="K31" i="70"/>
  <c r="K30" i="70"/>
  <c r="R29" i="70"/>
  <c r="K29" i="70"/>
  <c r="K28" i="70"/>
  <c r="R27" i="70"/>
  <c r="K27" i="70"/>
  <c r="H27" i="70"/>
  <c r="L27" i="70" s="1"/>
  <c r="M27" i="70" s="1"/>
  <c r="L26" i="70"/>
  <c r="K26" i="70"/>
  <c r="M26" i="70" s="1"/>
  <c r="H26" i="70"/>
  <c r="R25" i="70"/>
  <c r="K25" i="70"/>
  <c r="H25" i="70"/>
  <c r="L25" i="70" s="1"/>
  <c r="K24" i="70"/>
  <c r="M24" i="70" s="1"/>
  <c r="H24" i="70"/>
  <c r="L24" i="70" s="1"/>
  <c r="V23" i="70"/>
  <c r="R23" i="70"/>
  <c r="M23" i="70"/>
  <c r="K23" i="70"/>
  <c r="I23" i="70"/>
  <c r="T23" i="70" s="1"/>
  <c r="S23" i="70" s="1"/>
  <c r="H23" i="70"/>
  <c r="L23" i="70" s="1"/>
  <c r="U23" i="70" s="1"/>
  <c r="K22" i="70"/>
  <c r="H22" i="70"/>
  <c r="L22" i="70" s="1"/>
  <c r="R21" i="70"/>
  <c r="K21" i="70"/>
  <c r="M21" i="70" s="1"/>
  <c r="H21" i="70"/>
  <c r="L21" i="70" s="1"/>
  <c r="K20" i="70"/>
  <c r="R19" i="70"/>
  <c r="K19" i="70"/>
  <c r="R18" i="70"/>
  <c r="R48" i="70" s="1"/>
  <c r="I18" i="70"/>
  <c r="I27" i="70" s="1"/>
  <c r="H18" i="70"/>
  <c r="E16" i="70"/>
  <c r="P11" i="70"/>
  <c r="P1" i="70"/>
  <c r="P8" i="70" s="1"/>
  <c r="Q50" i="69"/>
  <c r="G50" i="69"/>
  <c r="F50" i="69"/>
  <c r="K49" i="69"/>
  <c r="K48" i="69"/>
  <c r="K47" i="69"/>
  <c r="K46" i="69"/>
  <c r="K45" i="69"/>
  <c r="K44" i="69"/>
  <c r="K43" i="69"/>
  <c r="K42" i="69"/>
  <c r="K41" i="69"/>
  <c r="K40" i="69"/>
  <c r="K39" i="69"/>
  <c r="K38" i="69"/>
  <c r="R37" i="69"/>
  <c r="K37" i="69"/>
  <c r="K36" i="69"/>
  <c r="K35" i="69"/>
  <c r="K34" i="69"/>
  <c r="K33" i="69"/>
  <c r="K32" i="69"/>
  <c r="K31" i="69"/>
  <c r="K30" i="69"/>
  <c r="K29" i="69"/>
  <c r="K28" i="69"/>
  <c r="K27" i="69"/>
  <c r="K26" i="69"/>
  <c r="K25" i="69"/>
  <c r="K24" i="69"/>
  <c r="K23" i="69"/>
  <c r="K22" i="69"/>
  <c r="K21" i="69"/>
  <c r="K20" i="69"/>
  <c r="R19" i="69"/>
  <c r="K19" i="69"/>
  <c r="R18" i="69"/>
  <c r="R41" i="69" s="1"/>
  <c r="I18" i="69"/>
  <c r="H18" i="69"/>
  <c r="E16" i="69"/>
  <c r="H48" i="69" s="1"/>
  <c r="L48" i="69" s="1"/>
  <c r="P11" i="69"/>
  <c r="P8" i="69"/>
  <c r="P1" i="69"/>
  <c r="Q50" i="68"/>
  <c r="G50" i="68"/>
  <c r="F50" i="68"/>
  <c r="K49" i="68"/>
  <c r="K48" i="68"/>
  <c r="K47" i="68"/>
  <c r="K46" i="68"/>
  <c r="K45" i="68"/>
  <c r="K44" i="68"/>
  <c r="K43" i="68"/>
  <c r="K42" i="68"/>
  <c r="K41" i="68"/>
  <c r="K40" i="68"/>
  <c r="K39" i="68"/>
  <c r="K38" i="68"/>
  <c r="K37" i="68"/>
  <c r="H37" i="68"/>
  <c r="L37" i="68" s="1"/>
  <c r="K36" i="68"/>
  <c r="K35" i="68"/>
  <c r="K34" i="68"/>
  <c r="K33" i="68"/>
  <c r="H33" i="68"/>
  <c r="L33" i="68" s="1"/>
  <c r="K32" i="68"/>
  <c r="M31" i="68"/>
  <c r="K31" i="68"/>
  <c r="H31" i="68"/>
  <c r="L31" i="68" s="1"/>
  <c r="K30" i="68"/>
  <c r="R29" i="68"/>
  <c r="K29" i="68"/>
  <c r="K28" i="68"/>
  <c r="R27" i="68"/>
  <c r="K27" i="68"/>
  <c r="H27" i="68"/>
  <c r="L27" i="68" s="1"/>
  <c r="V27" i="68" s="1"/>
  <c r="K26" i="68"/>
  <c r="R25" i="68"/>
  <c r="K25" i="68"/>
  <c r="K24" i="68"/>
  <c r="R23" i="68"/>
  <c r="M23" i="68"/>
  <c r="K23" i="68"/>
  <c r="H23" i="68"/>
  <c r="L23" i="68" s="1"/>
  <c r="V23" i="68" s="1"/>
  <c r="K22" i="68"/>
  <c r="R21" i="68"/>
  <c r="K21" i="68"/>
  <c r="K20" i="68"/>
  <c r="R19" i="68"/>
  <c r="K19" i="68"/>
  <c r="R18" i="68"/>
  <c r="R48" i="68" s="1"/>
  <c r="I18" i="68"/>
  <c r="H18" i="68"/>
  <c r="E16" i="68"/>
  <c r="H45" i="68" s="1"/>
  <c r="L45" i="68" s="1"/>
  <c r="P11" i="68"/>
  <c r="P8" i="68"/>
  <c r="P1" i="68"/>
  <c r="Q50" i="67"/>
  <c r="G50" i="67"/>
  <c r="F50" i="67"/>
  <c r="K49" i="67"/>
  <c r="K48" i="67"/>
  <c r="K47" i="67"/>
  <c r="H47" i="67"/>
  <c r="L47" i="67" s="1"/>
  <c r="K46" i="67"/>
  <c r="K45" i="67"/>
  <c r="K44" i="67"/>
  <c r="K43" i="67"/>
  <c r="K42" i="67"/>
  <c r="K41" i="67"/>
  <c r="K40" i="67"/>
  <c r="K39" i="67"/>
  <c r="K38" i="67"/>
  <c r="K37" i="67"/>
  <c r="K36" i="67"/>
  <c r="K35" i="67"/>
  <c r="K34" i="67"/>
  <c r="K33" i="67"/>
  <c r="K32" i="67"/>
  <c r="K31" i="67"/>
  <c r="K30" i="67"/>
  <c r="R29" i="67"/>
  <c r="K29" i="67"/>
  <c r="K28" i="67"/>
  <c r="R27" i="67"/>
  <c r="K27" i="67"/>
  <c r="L26" i="67"/>
  <c r="K26" i="67"/>
  <c r="H26" i="67"/>
  <c r="R25" i="67"/>
  <c r="K25" i="67"/>
  <c r="L24" i="67"/>
  <c r="K24" i="67"/>
  <c r="H24" i="67"/>
  <c r="R23" i="67"/>
  <c r="K23" i="67"/>
  <c r="L22" i="67"/>
  <c r="K22" i="67"/>
  <c r="H22" i="67"/>
  <c r="R21" i="67"/>
  <c r="K21" i="67"/>
  <c r="L20" i="67"/>
  <c r="K20" i="67"/>
  <c r="H20" i="67"/>
  <c r="R19" i="67"/>
  <c r="K19" i="67"/>
  <c r="K50" i="67" s="1"/>
  <c r="R18" i="67"/>
  <c r="R45" i="67" s="1"/>
  <c r="I18" i="67"/>
  <c r="H18" i="67"/>
  <c r="E16" i="67"/>
  <c r="P11" i="67"/>
  <c r="P1" i="67"/>
  <c r="P8" i="67" s="1"/>
  <c r="Q50" i="66"/>
  <c r="G50" i="66"/>
  <c r="F50" i="66"/>
  <c r="K49" i="66"/>
  <c r="K48" i="66"/>
  <c r="K47" i="66"/>
  <c r="K46" i="66"/>
  <c r="K45" i="66"/>
  <c r="K44" i="66"/>
  <c r="K43" i="66"/>
  <c r="K42" i="66"/>
  <c r="K41" i="66"/>
  <c r="K40" i="66"/>
  <c r="R39" i="66"/>
  <c r="K39" i="66"/>
  <c r="K38" i="66"/>
  <c r="R37" i="66"/>
  <c r="K37" i="66"/>
  <c r="K36" i="66"/>
  <c r="R35" i="66"/>
  <c r="K35" i="66"/>
  <c r="L34" i="66"/>
  <c r="K34" i="66"/>
  <c r="H34" i="66"/>
  <c r="R33" i="66"/>
  <c r="K33" i="66"/>
  <c r="L32" i="66"/>
  <c r="K32" i="66"/>
  <c r="H32" i="66"/>
  <c r="R31" i="66"/>
  <c r="K31" i="66"/>
  <c r="L30" i="66"/>
  <c r="K30" i="66"/>
  <c r="H30" i="66"/>
  <c r="R29" i="66"/>
  <c r="K29" i="66"/>
  <c r="L28" i="66"/>
  <c r="K28" i="66"/>
  <c r="H28" i="66"/>
  <c r="R27" i="66"/>
  <c r="K27" i="66"/>
  <c r="L26" i="66"/>
  <c r="K26" i="66"/>
  <c r="H26" i="66"/>
  <c r="R25" i="66"/>
  <c r="K25" i="66"/>
  <c r="L24" i="66"/>
  <c r="M24" i="66" s="1"/>
  <c r="K24" i="66"/>
  <c r="H24" i="66"/>
  <c r="R23" i="66"/>
  <c r="K23" i="66"/>
  <c r="L22" i="66"/>
  <c r="K22" i="66"/>
  <c r="H22" i="66"/>
  <c r="R21" i="66"/>
  <c r="K21" i="66"/>
  <c r="K20" i="66"/>
  <c r="H20" i="66"/>
  <c r="L20" i="66" s="1"/>
  <c r="R19" i="66"/>
  <c r="K19" i="66"/>
  <c r="R18" i="66"/>
  <c r="R48" i="66" s="1"/>
  <c r="I18" i="66"/>
  <c r="H18" i="66"/>
  <c r="E16" i="66"/>
  <c r="H48" i="66" s="1"/>
  <c r="L48" i="66" s="1"/>
  <c r="P11" i="66"/>
  <c r="P1" i="66"/>
  <c r="P8" i="66" s="1"/>
  <c r="Q50" i="65"/>
  <c r="G50" i="65"/>
  <c r="F50" i="65"/>
  <c r="K49" i="65"/>
  <c r="K48" i="65"/>
  <c r="K47" i="65"/>
  <c r="L46" i="65"/>
  <c r="K46" i="65"/>
  <c r="H46" i="65"/>
  <c r="K45" i="65"/>
  <c r="K44" i="65"/>
  <c r="H44" i="65"/>
  <c r="L44" i="65" s="1"/>
  <c r="K43" i="65"/>
  <c r="K42" i="65"/>
  <c r="H42" i="65"/>
  <c r="L42" i="65" s="1"/>
  <c r="K41" i="65"/>
  <c r="K40" i="65"/>
  <c r="H40" i="65"/>
  <c r="L40" i="65" s="1"/>
  <c r="K39" i="65"/>
  <c r="K38" i="65"/>
  <c r="H38" i="65"/>
  <c r="L38" i="65" s="1"/>
  <c r="K37" i="65"/>
  <c r="K36" i="65"/>
  <c r="H36" i="65"/>
  <c r="L36" i="65" s="1"/>
  <c r="K35" i="65"/>
  <c r="K34" i="65"/>
  <c r="H34" i="65"/>
  <c r="L34" i="65" s="1"/>
  <c r="K33" i="65"/>
  <c r="K32" i="65"/>
  <c r="H32" i="65"/>
  <c r="L32" i="65" s="1"/>
  <c r="K31" i="65"/>
  <c r="K30" i="65"/>
  <c r="H30" i="65"/>
  <c r="L30" i="65" s="1"/>
  <c r="K29" i="65"/>
  <c r="K28" i="65"/>
  <c r="H28" i="65"/>
  <c r="L28" i="65" s="1"/>
  <c r="K27" i="65"/>
  <c r="K26" i="65"/>
  <c r="H26" i="65"/>
  <c r="L26" i="65" s="1"/>
  <c r="K25" i="65"/>
  <c r="M24" i="65"/>
  <c r="K24" i="65"/>
  <c r="H24" i="65"/>
  <c r="L24" i="65" s="1"/>
  <c r="K23" i="65"/>
  <c r="K22" i="65"/>
  <c r="H22" i="65"/>
  <c r="L22" i="65" s="1"/>
  <c r="K21" i="65"/>
  <c r="M20" i="65"/>
  <c r="K20" i="65"/>
  <c r="H20" i="65"/>
  <c r="L20" i="65" s="1"/>
  <c r="K19" i="65"/>
  <c r="R18" i="65"/>
  <c r="R43" i="65" s="1"/>
  <c r="I18" i="65"/>
  <c r="H18" i="65"/>
  <c r="E16" i="65"/>
  <c r="H48" i="65" s="1"/>
  <c r="L48" i="65" s="1"/>
  <c r="P11" i="65"/>
  <c r="P1" i="65"/>
  <c r="P8" i="65" s="1"/>
  <c r="Q50" i="64"/>
  <c r="G50" i="64"/>
  <c r="F50" i="64"/>
  <c r="K49" i="64"/>
  <c r="M49" i="64" s="1"/>
  <c r="K48" i="64"/>
  <c r="H48" i="64"/>
  <c r="L48" i="64" s="1"/>
  <c r="K47" i="64"/>
  <c r="M46" i="64"/>
  <c r="K46" i="64"/>
  <c r="H46" i="64"/>
  <c r="L46" i="64" s="1"/>
  <c r="K45" i="64"/>
  <c r="K44" i="64"/>
  <c r="H44" i="64"/>
  <c r="L44" i="64" s="1"/>
  <c r="K43" i="64"/>
  <c r="M42" i="64"/>
  <c r="K42" i="64"/>
  <c r="H42" i="64"/>
  <c r="L42" i="64" s="1"/>
  <c r="K41" i="64"/>
  <c r="K40" i="64"/>
  <c r="H40" i="64"/>
  <c r="L40" i="64" s="1"/>
  <c r="K39" i="64"/>
  <c r="M38" i="64"/>
  <c r="K38" i="64"/>
  <c r="H38" i="64"/>
  <c r="L38" i="64" s="1"/>
  <c r="K37" i="64"/>
  <c r="K36" i="64"/>
  <c r="H36" i="64"/>
  <c r="L36" i="64" s="1"/>
  <c r="K35" i="64"/>
  <c r="K34" i="64"/>
  <c r="H34" i="64"/>
  <c r="L34" i="64" s="1"/>
  <c r="K33" i="64"/>
  <c r="M32" i="64"/>
  <c r="K32" i="64"/>
  <c r="H32" i="64"/>
  <c r="L32" i="64" s="1"/>
  <c r="K31" i="64"/>
  <c r="K30" i="64"/>
  <c r="H30" i="64"/>
  <c r="L30" i="64" s="1"/>
  <c r="K29" i="64"/>
  <c r="M28" i="64"/>
  <c r="K28" i="64"/>
  <c r="I28" i="64"/>
  <c r="T28" i="64" s="1"/>
  <c r="S28" i="64" s="1"/>
  <c r="H28" i="64"/>
  <c r="L28" i="64" s="1"/>
  <c r="K27" i="64"/>
  <c r="K26" i="64"/>
  <c r="H26" i="64"/>
  <c r="L26" i="64" s="1"/>
  <c r="K25" i="64"/>
  <c r="M24" i="64"/>
  <c r="K24" i="64"/>
  <c r="H24" i="64"/>
  <c r="L24" i="64" s="1"/>
  <c r="K23" i="64"/>
  <c r="K22" i="64"/>
  <c r="H22" i="64"/>
  <c r="L22" i="64" s="1"/>
  <c r="K21" i="64"/>
  <c r="K20" i="64"/>
  <c r="H20" i="64"/>
  <c r="L20" i="64" s="1"/>
  <c r="R19" i="64"/>
  <c r="K19" i="64"/>
  <c r="R18" i="64"/>
  <c r="I18" i="64"/>
  <c r="I34" i="64" s="1"/>
  <c r="H18" i="64"/>
  <c r="I32" i="64" s="1"/>
  <c r="T32" i="64" s="1"/>
  <c r="S32" i="64" s="1"/>
  <c r="E16" i="64"/>
  <c r="H49" i="64" s="1"/>
  <c r="L49" i="64" s="1"/>
  <c r="P11" i="64"/>
  <c r="P1" i="64"/>
  <c r="P8" i="64" s="1"/>
  <c r="Q50" i="63"/>
  <c r="G50" i="63"/>
  <c r="F50" i="63"/>
  <c r="K49" i="63"/>
  <c r="K48" i="63"/>
  <c r="K47" i="63"/>
  <c r="K46" i="63"/>
  <c r="K45" i="63"/>
  <c r="K44" i="63"/>
  <c r="K43" i="63"/>
  <c r="K42" i="63"/>
  <c r="K41" i="63"/>
  <c r="K40" i="63"/>
  <c r="K39" i="63"/>
  <c r="K38" i="63"/>
  <c r="K37" i="63"/>
  <c r="K36" i="63"/>
  <c r="K35" i="63"/>
  <c r="K34" i="63"/>
  <c r="K33" i="63"/>
  <c r="K32" i="63"/>
  <c r="K31" i="63"/>
  <c r="K30" i="63"/>
  <c r="K29" i="63"/>
  <c r="K28" i="63"/>
  <c r="K27" i="63"/>
  <c r="K26" i="63"/>
  <c r="K25" i="63"/>
  <c r="K24" i="63"/>
  <c r="K23" i="63"/>
  <c r="K22" i="63"/>
  <c r="K21" i="63"/>
  <c r="K20" i="63"/>
  <c r="R19" i="63"/>
  <c r="K19" i="63"/>
  <c r="R18" i="63"/>
  <c r="R48" i="63" s="1"/>
  <c r="I18" i="63"/>
  <c r="H18" i="63"/>
  <c r="E16" i="63"/>
  <c r="P11" i="63"/>
  <c r="P8" i="63"/>
  <c r="P1" i="63"/>
  <c r="Q50" i="62"/>
  <c r="G50" i="62"/>
  <c r="F50" i="62"/>
  <c r="K49" i="62"/>
  <c r="K48" i="62"/>
  <c r="K47" i="62"/>
  <c r="K46" i="62"/>
  <c r="K45" i="62"/>
  <c r="K44" i="62"/>
  <c r="K43" i="62"/>
  <c r="K42" i="62"/>
  <c r="K41" i="62"/>
  <c r="K40" i="62"/>
  <c r="K39" i="62"/>
  <c r="K38" i="62"/>
  <c r="K37" i="62"/>
  <c r="K36" i="62"/>
  <c r="K35" i="62"/>
  <c r="K34" i="62"/>
  <c r="K33" i="62"/>
  <c r="K32" i="62"/>
  <c r="K31" i="62"/>
  <c r="K30" i="62"/>
  <c r="K29" i="62"/>
  <c r="K28" i="62"/>
  <c r="K27" i="62"/>
  <c r="K26" i="62"/>
  <c r="K25" i="62"/>
  <c r="K24" i="62"/>
  <c r="K23" i="62"/>
  <c r="K22" i="62"/>
  <c r="K21" i="62"/>
  <c r="H21" i="62"/>
  <c r="L21" i="62" s="1"/>
  <c r="K20" i="62"/>
  <c r="K19" i="62"/>
  <c r="R18" i="62"/>
  <c r="R29" i="62" s="1"/>
  <c r="I18" i="62"/>
  <c r="H18" i="62"/>
  <c r="E16" i="62"/>
  <c r="P11" i="62"/>
  <c r="P8" i="62"/>
  <c r="P1" i="62"/>
  <c r="Q50" i="61"/>
  <c r="G50" i="61"/>
  <c r="F50" i="61"/>
  <c r="K49" i="61"/>
  <c r="K48" i="61"/>
  <c r="K47" i="61"/>
  <c r="H47" i="61"/>
  <c r="L47" i="61" s="1"/>
  <c r="K46" i="61"/>
  <c r="K45" i="61"/>
  <c r="K44" i="61"/>
  <c r="K43" i="61"/>
  <c r="K42" i="61"/>
  <c r="K41" i="61"/>
  <c r="K40" i="61"/>
  <c r="K39" i="61"/>
  <c r="H39" i="61"/>
  <c r="L39" i="61" s="1"/>
  <c r="K38" i="61"/>
  <c r="K37" i="61"/>
  <c r="K36" i="61"/>
  <c r="K35" i="61"/>
  <c r="K34" i="61"/>
  <c r="K33" i="61"/>
  <c r="K32" i="61"/>
  <c r="K31" i="61"/>
  <c r="H31" i="61"/>
  <c r="L31" i="61" s="1"/>
  <c r="K30" i="61"/>
  <c r="K29" i="61"/>
  <c r="K28" i="61"/>
  <c r="K27" i="61"/>
  <c r="K26" i="61"/>
  <c r="K25" i="61"/>
  <c r="K24" i="61"/>
  <c r="K23" i="61"/>
  <c r="H23" i="61"/>
  <c r="L23" i="61" s="1"/>
  <c r="K22" i="61"/>
  <c r="K21" i="61"/>
  <c r="K20" i="61"/>
  <c r="K19" i="61"/>
  <c r="R18" i="61"/>
  <c r="R48" i="61" s="1"/>
  <c r="I18" i="61"/>
  <c r="H18" i="61"/>
  <c r="E16" i="61"/>
  <c r="P11" i="61"/>
  <c r="P8" i="61"/>
  <c r="P1" i="61"/>
  <c r="Q50" i="60"/>
  <c r="G50" i="60"/>
  <c r="F50" i="60"/>
  <c r="K49" i="60"/>
  <c r="K48" i="60"/>
  <c r="K47" i="60"/>
  <c r="K46" i="60"/>
  <c r="K45" i="60"/>
  <c r="K44" i="60"/>
  <c r="K43" i="60"/>
  <c r="K42" i="60"/>
  <c r="K41" i="60"/>
  <c r="K40" i="60"/>
  <c r="K39" i="60"/>
  <c r="K38" i="60"/>
  <c r="K37" i="60"/>
  <c r="K36" i="60"/>
  <c r="K35" i="60"/>
  <c r="K34" i="60"/>
  <c r="K33" i="60"/>
  <c r="K32" i="60"/>
  <c r="K31" i="60"/>
  <c r="K30" i="60"/>
  <c r="K29" i="60"/>
  <c r="K28" i="60"/>
  <c r="K27" i="60"/>
  <c r="K26" i="60"/>
  <c r="K25" i="60"/>
  <c r="K24" i="60"/>
  <c r="K23" i="60"/>
  <c r="K22" i="60"/>
  <c r="K21" i="60"/>
  <c r="K20" i="60"/>
  <c r="K19" i="60"/>
  <c r="K50" i="60" s="1"/>
  <c r="R18" i="60"/>
  <c r="R48" i="60" s="1"/>
  <c r="I18" i="60"/>
  <c r="H18" i="60"/>
  <c r="E16" i="60"/>
  <c r="H49" i="60" s="1"/>
  <c r="L49" i="60" s="1"/>
  <c r="P11" i="60"/>
  <c r="P8" i="60"/>
  <c r="P1" i="60"/>
  <c r="Q50" i="59"/>
  <c r="G50" i="59"/>
  <c r="F50" i="59"/>
  <c r="K49" i="59"/>
  <c r="H49" i="59"/>
  <c r="L49" i="59" s="1"/>
  <c r="K48" i="59"/>
  <c r="K47" i="59"/>
  <c r="K46" i="59"/>
  <c r="K45" i="59"/>
  <c r="H45" i="59"/>
  <c r="L45" i="59" s="1"/>
  <c r="K44" i="59"/>
  <c r="K43" i="59"/>
  <c r="K42" i="59"/>
  <c r="K41" i="59"/>
  <c r="H41" i="59"/>
  <c r="L41" i="59" s="1"/>
  <c r="K40" i="59"/>
  <c r="K39" i="59"/>
  <c r="K38" i="59"/>
  <c r="K37" i="59"/>
  <c r="H37" i="59"/>
  <c r="L37" i="59" s="1"/>
  <c r="K36" i="59"/>
  <c r="K35" i="59"/>
  <c r="K34" i="59"/>
  <c r="K33" i="59"/>
  <c r="H33" i="59"/>
  <c r="L33" i="59" s="1"/>
  <c r="K32" i="59"/>
  <c r="K31" i="59"/>
  <c r="K30" i="59"/>
  <c r="K29" i="59"/>
  <c r="H29" i="59"/>
  <c r="L29" i="59" s="1"/>
  <c r="K28" i="59"/>
  <c r="K27" i="59"/>
  <c r="K26" i="59"/>
  <c r="K25" i="59"/>
  <c r="H25" i="59"/>
  <c r="L25" i="59" s="1"/>
  <c r="K24" i="59"/>
  <c r="K23" i="59"/>
  <c r="K22" i="59"/>
  <c r="K21" i="59"/>
  <c r="H21" i="59"/>
  <c r="L21" i="59" s="1"/>
  <c r="K20" i="59"/>
  <c r="K19" i="59"/>
  <c r="R18" i="59"/>
  <c r="R48" i="59" s="1"/>
  <c r="I18" i="59"/>
  <c r="H18" i="59"/>
  <c r="E16" i="59"/>
  <c r="P11" i="59"/>
  <c r="P8" i="59"/>
  <c r="P1" i="59"/>
  <c r="Q50" i="58"/>
  <c r="G50" i="58"/>
  <c r="F50" i="58"/>
  <c r="K49" i="58"/>
  <c r="K48" i="58"/>
  <c r="K47" i="58"/>
  <c r="K46" i="58"/>
  <c r="K45" i="58"/>
  <c r="K44" i="58"/>
  <c r="K43" i="58"/>
  <c r="H43" i="58"/>
  <c r="L43" i="58" s="1"/>
  <c r="R42" i="58"/>
  <c r="K42" i="58"/>
  <c r="M41" i="58"/>
  <c r="K41" i="58"/>
  <c r="H41" i="58"/>
  <c r="L41" i="58" s="1"/>
  <c r="K40" i="58"/>
  <c r="K39" i="58"/>
  <c r="H39" i="58"/>
  <c r="L39" i="58" s="1"/>
  <c r="R38" i="58"/>
  <c r="K38" i="58"/>
  <c r="M37" i="58"/>
  <c r="K37" i="58"/>
  <c r="H37" i="58"/>
  <c r="L37" i="58" s="1"/>
  <c r="K36" i="58"/>
  <c r="K35" i="58"/>
  <c r="K34" i="58"/>
  <c r="K33" i="58"/>
  <c r="R32" i="58"/>
  <c r="K32" i="58"/>
  <c r="K31" i="58"/>
  <c r="K30" i="58"/>
  <c r="K29" i="58"/>
  <c r="K28" i="58"/>
  <c r="I28" i="58"/>
  <c r="H28" i="58"/>
  <c r="L28" i="58" s="1"/>
  <c r="K27" i="58"/>
  <c r="K26" i="58"/>
  <c r="I26" i="58"/>
  <c r="H26" i="58"/>
  <c r="L26" i="58" s="1"/>
  <c r="K25" i="58"/>
  <c r="K24" i="58"/>
  <c r="I24" i="58"/>
  <c r="H24" i="58"/>
  <c r="L24" i="58" s="1"/>
  <c r="K23" i="58"/>
  <c r="K22" i="58"/>
  <c r="I22" i="58"/>
  <c r="H22" i="58"/>
  <c r="L22" i="58" s="1"/>
  <c r="K21" i="58"/>
  <c r="K20" i="58"/>
  <c r="I20" i="58"/>
  <c r="H20" i="58"/>
  <c r="L20" i="58" s="1"/>
  <c r="K19" i="58"/>
  <c r="K50" i="58" s="1"/>
  <c r="R18" i="58"/>
  <c r="R44" i="58" s="1"/>
  <c r="I18" i="58"/>
  <c r="H18" i="58"/>
  <c r="E16" i="58"/>
  <c r="P11" i="58"/>
  <c r="P1" i="58"/>
  <c r="P8" i="58" s="1"/>
  <c r="Q50" i="57"/>
  <c r="G50" i="57"/>
  <c r="F50" i="57"/>
  <c r="K49" i="57"/>
  <c r="K48" i="57"/>
  <c r="K47" i="57"/>
  <c r="K46" i="57"/>
  <c r="K45" i="57"/>
  <c r="K44" i="57"/>
  <c r="K43" i="57"/>
  <c r="K42" i="57"/>
  <c r="K41" i="57"/>
  <c r="K40" i="57"/>
  <c r="K39" i="57"/>
  <c r="K38" i="57"/>
  <c r="K37" i="57"/>
  <c r="K36" i="57"/>
  <c r="K35" i="57"/>
  <c r="K34" i="57"/>
  <c r="K33" i="57"/>
  <c r="K32" i="57"/>
  <c r="K31" i="57"/>
  <c r="K30" i="57"/>
  <c r="K29" i="57"/>
  <c r="K28" i="57"/>
  <c r="K27" i="57"/>
  <c r="K26" i="57"/>
  <c r="K25" i="57"/>
  <c r="K24" i="57"/>
  <c r="K23" i="57"/>
  <c r="K22" i="57"/>
  <c r="K21" i="57"/>
  <c r="K20" i="57"/>
  <c r="K19" i="57"/>
  <c r="K50" i="57" s="1"/>
  <c r="R18" i="57"/>
  <c r="I18" i="57"/>
  <c r="H18" i="57"/>
  <c r="E16" i="57"/>
  <c r="H48" i="57" s="1"/>
  <c r="L48" i="57" s="1"/>
  <c r="P11" i="57"/>
  <c r="P1" i="57"/>
  <c r="P8" i="57" s="1"/>
  <c r="Q50" i="56"/>
  <c r="G50" i="56"/>
  <c r="F50" i="56"/>
  <c r="K49" i="56"/>
  <c r="R48" i="56"/>
  <c r="K48" i="56"/>
  <c r="M48" i="56" s="1"/>
  <c r="K47" i="56"/>
  <c r="K46" i="56"/>
  <c r="K45" i="56"/>
  <c r="R44" i="56"/>
  <c r="K44" i="56"/>
  <c r="K43" i="56"/>
  <c r="R42" i="56"/>
  <c r="K42" i="56"/>
  <c r="K41" i="56"/>
  <c r="R40" i="56"/>
  <c r="K40" i="56"/>
  <c r="K39" i="56"/>
  <c r="K38" i="56"/>
  <c r="K37" i="56"/>
  <c r="R36" i="56"/>
  <c r="K36" i="56"/>
  <c r="K35" i="56"/>
  <c r="R34" i="56"/>
  <c r="K34" i="56"/>
  <c r="K33" i="56"/>
  <c r="R32" i="56"/>
  <c r="K32" i="56"/>
  <c r="K31" i="56"/>
  <c r="K30" i="56"/>
  <c r="K29" i="56"/>
  <c r="R28" i="56"/>
  <c r="K28" i="56"/>
  <c r="K27" i="56"/>
  <c r="R26" i="56"/>
  <c r="K26" i="56"/>
  <c r="K25" i="56"/>
  <c r="R24" i="56"/>
  <c r="K24" i="56"/>
  <c r="I24" i="56"/>
  <c r="H24" i="56"/>
  <c r="L24" i="56" s="1"/>
  <c r="K23" i="56"/>
  <c r="R22" i="56"/>
  <c r="K22" i="56"/>
  <c r="I22" i="56"/>
  <c r="H22" i="56"/>
  <c r="L22" i="56" s="1"/>
  <c r="K21" i="56"/>
  <c r="R20" i="56"/>
  <c r="K20" i="56"/>
  <c r="I20" i="56"/>
  <c r="H20" i="56"/>
  <c r="L20" i="56" s="1"/>
  <c r="K19" i="56"/>
  <c r="K50" i="56" s="1"/>
  <c r="R18" i="56"/>
  <c r="I18" i="56"/>
  <c r="H18" i="56"/>
  <c r="E16" i="56"/>
  <c r="H48" i="56" s="1"/>
  <c r="L48" i="56" s="1"/>
  <c r="U48" i="56" s="1"/>
  <c r="P11" i="56"/>
  <c r="P1" i="56"/>
  <c r="P8" i="56" s="1"/>
  <c r="Q50" i="55"/>
  <c r="G50" i="55"/>
  <c r="F50" i="55"/>
  <c r="K49" i="55"/>
  <c r="K48" i="55"/>
  <c r="K47" i="55"/>
  <c r="R46" i="55"/>
  <c r="K46" i="55"/>
  <c r="K45" i="55"/>
  <c r="K44" i="55"/>
  <c r="K43" i="55"/>
  <c r="K42" i="55"/>
  <c r="K41" i="55"/>
  <c r="K40" i="55"/>
  <c r="K39" i="55"/>
  <c r="K38" i="55"/>
  <c r="K37" i="55"/>
  <c r="K36" i="55"/>
  <c r="K35" i="55"/>
  <c r="K34" i="55"/>
  <c r="K33" i="55"/>
  <c r="K32" i="55"/>
  <c r="K31" i="55"/>
  <c r="K30" i="55"/>
  <c r="K29" i="55"/>
  <c r="K28" i="55"/>
  <c r="K27" i="55"/>
  <c r="K26" i="55"/>
  <c r="K25" i="55"/>
  <c r="K24" i="55"/>
  <c r="K23" i="55"/>
  <c r="K22" i="55"/>
  <c r="K21" i="55"/>
  <c r="K20" i="55"/>
  <c r="K19" i="55"/>
  <c r="R18" i="55"/>
  <c r="R42" i="55" s="1"/>
  <c r="I18" i="55"/>
  <c r="H18" i="55"/>
  <c r="E16" i="55"/>
  <c r="H37" i="55" s="1"/>
  <c r="L37" i="55" s="1"/>
  <c r="P11" i="55"/>
  <c r="P8" i="55"/>
  <c r="P1" i="55"/>
  <c r="Q50" i="54"/>
  <c r="G50" i="54"/>
  <c r="F50" i="54"/>
  <c r="K49" i="54"/>
  <c r="H49" i="54"/>
  <c r="L49" i="54" s="1"/>
  <c r="K48" i="54"/>
  <c r="K47" i="54"/>
  <c r="K46" i="54"/>
  <c r="K45" i="54"/>
  <c r="H45" i="54"/>
  <c r="L45" i="54" s="1"/>
  <c r="K44" i="54"/>
  <c r="K43" i="54"/>
  <c r="K42" i="54"/>
  <c r="K41" i="54"/>
  <c r="H41" i="54"/>
  <c r="L41" i="54" s="1"/>
  <c r="K40" i="54"/>
  <c r="K39" i="54"/>
  <c r="K38" i="54"/>
  <c r="K37" i="54"/>
  <c r="H37" i="54"/>
  <c r="L37" i="54" s="1"/>
  <c r="K36" i="54"/>
  <c r="K35" i="54"/>
  <c r="K34" i="54"/>
  <c r="K33" i="54"/>
  <c r="H33" i="54"/>
  <c r="L33" i="54" s="1"/>
  <c r="K32" i="54"/>
  <c r="K31" i="54"/>
  <c r="K30" i="54"/>
  <c r="K29" i="54"/>
  <c r="H29" i="54"/>
  <c r="L29" i="54" s="1"/>
  <c r="K28" i="54"/>
  <c r="K27" i="54"/>
  <c r="K26" i="54"/>
  <c r="K25" i="54"/>
  <c r="H25" i="54"/>
  <c r="L25" i="54" s="1"/>
  <c r="K24" i="54"/>
  <c r="K23" i="54"/>
  <c r="K22" i="54"/>
  <c r="K21" i="54"/>
  <c r="H21" i="54"/>
  <c r="L21" i="54" s="1"/>
  <c r="K20" i="54"/>
  <c r="R19" i="54"/>
  <c r="K19" i="54"/>
  <c r="R18" i="54"/>
  <c r="R48" i="54" s="1"/>
  <c r="I18" i="54"/>
  <c r="H18" i="54"/>
  <c r="E16" i="54"/>
  <c r="P11" i="54"/>
  <c r="P8" i="54"/>
  <c r="P1" i="54"/>
  <c r="Q50" i="53"/>
  <c r="G50" i="53"/>
  <c r="F50" i="53"/>
  <c r="K49" i="53"/>
  <c r="K48" i="53"/>
  <c r="K47" i="53"/>
  <c r="H47" i="53"/>
  <c r="L47" i="53" s="1"/>
  <c r="K46" i="53"/>
  <c r="K45" i="53"/>
  <c r="K44" i="53"/>
  <c r="K43" i="53"/>
  <c r="H43" i="53"/>
  <c r="L43" i="53" s="1"/>
  <c r="K42" i="53"/>
  <c r="K41" i="53"/>
  <c r="K40" i="53"/>
  <c r="K39" i="53"/>
  <c r="H39" i="53"/>
  <c r="L39" i="53" s="1"/>
  <c r="K38" i="53"/>
  <c r="K37" i="53"/>
  <c r="K36" i="53"/>
  <c r="K35" i="53"/>
  <c r="H35" i="53"/>
  <c r="L35" i="53" s="1"/>
  <c r="K34" i="53"/>
  <c r="K33" i="53"/>
  <c r="K32" i="53"/>
  <c r="K31" i="53"/>
  <c r="H31" i="53"/>
  <c r="L31" i="53" s="1"/>
  <c r="K30" i="53"/>
  <c r="K29" i="53"/>
  <c r="K28" i="53"/>
  <c r="K27" i="53"/>
  <c r="H27" i="53"/>
  <c r="L27" i="53" s="1"/>
  <c r="K26" i="53"/>
  <c r="K25" i="53"/>
  <c r="K24" i="53"/>
  <c r="K23" i="53"/>
  <c r="H23" i="53"/>
  <c r="L23" i="53" s="1"/>
  <c r="K22" i="53"/>
  <c r="R21" i="53"/>
  <c r="M21" i="53"/>
  <c r="K21" i="53"/>
  <c r="H21" i="53"/>
  <c r="L21" i="53" s="1"/>
  <c r="V21" i="53" s="1"/>
  <c r="K20" i="53"/>
  <c r="R19" i="53"/>
  <c r="K19" i="53"/>
  <c r="R18" i="53"/>
  <c r="R48" i="53" s="1"/>
  <c r="I18" i="53"/>
  <c r="H18" i="53"/>
  <c r="E16" i="53"/>
  <c r="P11" i="53"/>
  <c r="P8" i="53"/>
  <c r="P1" i="53"/>
  <c r="Q50" i="52"/>
  <c r="G50" i="52"/>
  <c r="F50" i="52"/>
  <c r="K49" i="52"/>
  <c r="K48" i="52"/>
  <c r="K47" i="52"/>
  <c r="K46" i="52"/>
  <c r="K45" i="52"/>
  <c r="K44" i="52"/>
  <c r="R43" i="52"/>
  <c r="K43" i="52"/>
  <c r="K42" i="52"/>
  <c r="K41" i="52"/>
  <c r="K40" i="52"/>
  <c r="K39" i="52"/>
  <c r="K38" i="52"/>
  <c r="K37" i="52"/>
  <c r="K36" i="52"/>
  <c r="K35" i="52"/>
  <c r="K34" i="52"/>
  <c r="K33" i="52"/>
  <c r="K32" i="52"/>
  <c r="K31" i="52"/>
  <c r="K30" i="52"/>
  <c r="K29" i="52"/>
  <c r="K28" i="52"/>
  <c r="K27" i="52"/>
  <c r="K26" i="52"/>
  <c r="K25" i="52"/>
  <c r="H25" i="52"/>
  <c r="L25" i="52" s="1"/>
  <c r="K24" i="52"/>
  <c r="K23" i="52"/>
  <c r="K22" i="52"/>
  <c r="K21" i="52"/>
  <c r="H21" i="52"/>
  <c r="L21" i="52" s="1"/>
  <c r="K20" i="52"/>
  <c r="K19" i="52"/>
  <c r="R18" i="52"/>
  <c r="R39" i="52" s="1"/>
  <c r="I18" i="52"/>
  <c r="H18" i="52"/>
  <c r="E16" i="52"/>
  <c r="H43" i="52" s="1"/>
  <c r="L43" i="52" s="1"/>
  <c r="P11" i="52"/>
  <c r="P8" i="52"/>
  <c r="P1" i="52"/>
  <c r="Q50" i="51"/>
  <c r="G50" i="51"/>
  <c r="F50" i="51"/>
  <c r="K49" i="51"/>
  <c r="K48" i="51"/>
  <c r="K47" i="51"/>
  <c r="K46" i="51"/>
  <c r="K45" i="51"/>
  <c r="K44" i="51"/>
  <c r="K43" i="51"/>
  <c r="K42" i="51"/>
  <c r="K41" i="51"/>
  <c r="K40" i="51"/>
  <c r="K39" i="51"/>
  <c r="K38" i="51"/>
  <c r="K37" i="51"/>
  <c r="K36" i="51"/>
  <c r="K35" i="51"/>
  <c r="K34" i="51"/>
  <c r="K33" i="51"/>
  <c r="K32" i="51"/>
  <c r="K31" i="51"/>
  <c r="K30" i="51"/>
  <c r="K29" i="51"/>
  <c r="K28" i="51"/>
  <c r="K27" i="51"/>
  <c r="K26" i="51"/>
  <c r="K25" i="51"/>
  <c r="K24" i="51"/>
  <c r="K23" i="51"/>
  <c r="K22" i="51"/>
  <c r="K21" i="51"/>
  <c r="K20" i="51"/>
  <c r="K19" i="51"/>
  <c r="K50" i="51" s="1"/>
  <c r="R18" i="51"/>
  <c r="R48" i="51" s="1"/>
  <c r="I18" i="51"/>
  <c r="H18" i="51"/>
  <c r="E16" i="51"/>
  <c r="H49" i="51" s="1"/>
  <c r="L49" i="51" s="1"/>
  <c r="P11" i="51"/>
  <c r="P8" i="51"/>
  <c r="P1" i="51"/>
  <c r="Q50" i="50"/>
  <c r="G50" i="50"/>
  <c r="F50" i="50"/>
  <c r="K49" i="50"/>
  <c r="K48" i="50"/>
  <c r="K47" i="50"/>
  <c r="K46" i="50"/>
  <c r="K45" i="50"/>
  <c r="K44" i="50"/>
  <c r="K43" i="50"/>
  <c r="K42" i="50"/>
  <c r="K41" i="50"/>
  <c r="K40" i="50"/>
  <c r="K39" i="50"/>
  <c r="K38" i="50"/>
  <c r="K37" i="50"/>
  <c r="K36" i="50"/>
  <c r="K35" i="50"/>
  <c r="K34" i="50"/>
  <c r="K33" i="50"/>
  <c r="K32" i="50"/>
  <c r="K31" i="50"/>
  <c r="K30" i="50"/>
  <c r="K29" i="50"/>
  <c r="K28" i="50"/>
  <c r="K27" i="50"/>
  <c r="K26" i="50"/>
  <c r="K25" i="50"/>
  <c r="H25" i="50"/>
  <c r="L25" i="50" s="1"/>
  <c r="K24" i="50"/>
  <c r="K23" i="50"/>
  <c r="K22" i="50"/>
  <c r="K21" i="50"/>
  <c r="H21" i="50"/>
  <c r="L21" i="50" s="1"/>
  <c r="K20" i="50"/>
  <c r="K19" i="50"/>
  <c r="R18" i="50"/>
  <c r="R48" i="50" s="1"/>
  <c r="I18" i="50"/>
  <c r="H18" i="50"/>
  <c r="E16" i="50"/>
  <c r="P11" i="50"/>
  <c r="P8" i="50"/>
  <c r="P1" i="50"/>
  <c r="Q50" i="49"/>
  <c r="G50" i="49"/>
  <c r="F50" i="49"/>
  <c r="K49" i="49"/>
  <c r="K48" i="49"/>
  <c r="K47" i="49"/>
  <c r="K46" i="49"/>
  <c r="K45" i="49"/>
  <c r="K44" i="49"/>
  <c r="K43" i="49"/>
  <c r="K42" i="49"/>
  <c r="K41" i="49"/>
  <c r="K40" i="49"/>
  <c r="K39" i="49"/>
  <c r="K38" i="49"/>
  <c r="K37" i="49"/>
  <c r="K36" i="49"/>
  <c r="K35" i="49"/>
  <c r="K34" i="49"/>
  <c r="K33" i="49"/>
  <c r="K32" i="49"/>
  <c r="K31" i="49"/>
  <c r="K30" i="49"/>
  <c r="K29" i="49"/>
  <c r="K28" i="49"/>
  <c r="K27" i="49"/>
  <c r="K26" i="49"/>
  <c r="K25" i="49"/>
  <c r="K24" i="49"/>
  <c r="K23" i="49"/>
  <c r="K22" i="49"/>
  <c r="K21" i="49"/>
  <c r="K20" i="49"/>
  <c r="K19" i="49"/>
  <c r="K50" i="49" s="1"/>
  <c r="R18" i="49"/>
  <c r="R48" i="49" s="1"/>
  <c r="I18" i="49"/>
  <c r="H18" i="49"/>
  <c r="E16" i="49"/>
  <c r="P11" i="49"/>
  <c r="P8" i="49"/>
  <c r="P1" i="49"/>
  <c r="Q50" i="48"/>
  <c r="G50" i="48"/>
  <c r="F50" i="48"/>
  <c r="K49" i="48"/>
  <c r="K48" i="48"/>
  <c r="K47" i="48"/>
  <c r="K46" i="48"/>
  <c r="K45" i="48"/>
  <c r="K44" i="48"/>
  <c r="K43" i="48"/>
  <c r="K42" i="48"/>
  <c r="K41" i="48"/>
  <c r="K40" i="48"/>
  <c r="K39" i="48"/>
  <c r="K38" i="48"/>
  <c r="K37" i="48"/>
  <c r="K36" i="48"/>
  <c r="K35" i="48"/>
  <c r="K34" i="48"/>
  <c r="K33" i="48"/>
  <c r="K32" i="48"/>
  <c r="K31" i="48"/>
  <c r="K30" i="48"/>
  <c r="K29" i="48"/>
  <c r="K28" i="48"/>
  <c r="K27" i="48"/>
  <c r="K26" i="48"/>
  <c r="K25" i="48"/>
  <c r="K24" i="48"/>
  <c r="K23" i="48"/>
  <c r="K22" i="48"/>
  <c r="K21" i="48"/>
  <c r="K20" i="48"/>
  <c r="K19" i="48"/>
  <c r="R18" i="48"/>
  <c r="R48" i="48" s="1"/>
  <c r="I18" i="48"/>
  <c r="H18" i="48"/>
  <c r="E16" i="48"/>
  <c r="H49" i="48" s="1"/>
  <c r="L49" i="48" s="1"/>
  <c r="P11" i="48"/>
  <c r="P8" i="48"/>
  <c r="P1" i="48"/>
  <c r="Q50" i="47"/>
  <c r="G50" i="47"/>
  <c r="F50" i="47"/>
  <c r="K49" i="47"/>
  <c r="K48" i="47"/>
  <c r="K47" i="47"/>
  <c r="K46" i="47"/>
  <c r="K45" i="47"/>
  <c r="K44" i="47"/>
  <c r="K43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50" i="47" s="1"/>
  <c r="R18" i="47"/>
  <c r="R48" i="47" s="1"/>
  <c r="I18" i="47"/>
  <c r="H18" i="47"/>
  <c r="E16" i="47"/>
  <c r="H49" i="47" s="1"/>
  <c r="L49" i="47" s="1"/>
  <c r="P11" i="47"/>
  <c r="P8" i="47"/>
  <c r="C6" i="47" a="1"/>
  <c r="C6" i="47"/>
  <c r="P1" i="47"/>
  <c r="Q50" i="46"/>
  <c r="G50" i="46"/>
  <c r="F50" i="46"/>
  <c r="K49" i="46"/>
  <c r="M48" i="46"/>
  <c r="K48" i="46"/>
  <c r="H48" i="46"/>
  <c r="L48" i="46" s="1"/>
  <c r="K47" i="46"/>
  <c r="K46" i="46"/>
  <c r="H46" i="46"/>
  <c r="L46" i="46" s="1"/>
  <c r="K45" i="46"/>
  <c r="M44" i="46"/>
  <c r="K44" i="46"/>
  <c r="H44" i="46"/>
  <c r="L44" i="46" s="1"/>
  <c r="K43" i="46"/>
  <c r="K42" i="46"/>
  <c r="H42" i="46"/>
  <c r="L42" i="46" s="1"/>
  <c r="M42" i="46" s="1"/>
  <c r="K41" i="46"/>
  <c r="M40" i="46"/>
  <c r="K40" i="46"/>
  <c r="H40" i="46"/>
  <c r="L40" i="46" s="1"/>
  <c r="K39" i="46"/>
  <c r="K38" i="46"/>
  <c r="H38" i="46"/>
  <c r="L38" i="46" s="1"/>
  <c r="K37" i="46"/>
  <c r="M36" i="46"/>
  <c r="K36" i="46"/>
  <c r="H36" i="46"/>
  <c r="L36" i="46" s="1"/>
  <c r="K35" i="46"/>
  <c r="K34" i="46"/>
  <c r="H34" i="46"/>
  <c r="L34" i="46" s="1"/>
  <c r="M34" i="46" s="1"/>
  <c r="K33" i="46"/>
  <c r="M32" i="46"/>
  <c r="K32" i="46"/>
  <c r="H32" i="46"/>
  <c r="L32" i="46" s="1"/>
  <c r="K31" i="46"/>
  <c r="K30" i="46"/>
  <c r="H30" i="46"/>
  <c r="L30" i="46" s="1"/>
  <c r="K29" i="46"/>
  <c r="M28" i="46"/>
  <c r="K28" i="46"/>
  <c r="I28" i="46"/>
  <c r="T28" i="46" s="1"/>
  <c r="S28" i="46" s="1"/>
  <c r="H28" i="46"/>
  <c r="L28" i="46" s="1"/>
  <c r="K27" i="46"/>
  <c r="R26" i="46"/>
  <c r="K26" i="46"/>
  <c r="H26" i="46"/>
  <c r="L26" i="46" s="1"/>
  <c r="M26" i="46" s="1"/>
  <c r="K25" i="46"/>
  <c r="M24" i="46"/>
  <c r="K24" i="46"/>
  <c r="H24" i="46"/>
  <c r="L24" i="46" s="1"/>
  <c r="K23" i="46"/>
  <c r="K22" i="46"/>
  <c r="H22" i="46"/>
  <c r="L22" i="46" s="1"/>
  <c r="K21" i="46"/>
  <c r="M20" i="46"/>
  <c r="K20" i="46"/>
  <c r="I20" i="46"/>
  <c r="T20" i="46" s="1"/>
  <c r="S20" i="46" s="1"/>
  <c r="H20" i="46"/>
  <c r="L20" i="46" s="1"/>
  <c r="K19" i="46"/>
  <c r="K50" i="46" s="1"/>
  <c r="R18" i="46"/>
  <c r="R48" i="46" s="1"/>
  <c r="I18" i="46"/>
  <c r="H18" i="46"/>
  <c r="E16" i="46"/>
  <c r="H49" i="46" s="1"/>
  <c r="L49" i="46" s="1"/>
  <c r="P11" i="46"/>
  <c r="P1" i="46"/>
  <c r="P8" i="46" s="1"/>
  <c r="Q50" i="45"/>
  <c r="G50" i="45"/>
  <c r="F50" i="45"/>
  <c r="K49" i="45"/>
  <c r="K48" i="45"/>
  <c r="H48" i="45"/>
  <c r="L48" i="45" s="1"/>
  <c r="M48" i="45" s="1"/>
  <c r="K47" i="45"/>
  <c r="M46" i="45"/>
  <c r="K46" i="45"/>
  <c r="H46" i="45"/>
  <c r="L46" i="45" s="1"/>
  <c r="K45" i="45"/>
  <c r="M44" i="45"/>
  <c r="K44" i="45"/>
  <c r="H44" i="45"/>
  <c r="L44" i="45" s="1"/>
  <c r="K43" i="45"/>
  <c r="M42" i="45"/>
  <c r="K42" i="45"/>
  <c r="H42" i="45"/>
  <c r="L42" i="45" s="1"/>
  <c r="K41" i="45"/>
  <c r="K40" i="45"/>
  <c r="H40" i="45"/>
  <c r="L40" i="45" s="1"/>
  <c r="M40" i="45" s="1"/>
  <c r="K39" i="45"/>
  <c r="M38" i="45"/>
  <c r="K38" i="45"/>
  <c r="H38" i="45"/>
  <c r="L38" i="45" s="1"/>
  <c r="K37" i="45"/>
  <c r="M36" i="45"/>
  <c r="K36" i="45"/>
  <c r="H36" i="45"/>
  <c r="L36" i="45" s="1"/>
  <c r="K35" i="45"/>
  <c r="M34" i="45"/>
  <c r="K34" i="45"/>
  <c r="H34" i="45"/>
  <c r="L34" i="45" s="1"/>
  <c r="K33" i="45"/>
  <c r="R32" i="45"/>
  <c r="K32" i="45"/>
  <c r="H32" i="45"/>
  <c r="L32" i="45" s="1"/>
  <c r="M32" i="45" s="1"/>
  <c r="K31" i="45"/>
  <c r="M30" i="45"/>
  <c r="K30" i="45"/>
  <c r="H30" i="45"/>
  <c r="L30" i="45" s="1"/>
  <c r="K29" i="45"/>
  <c r="R28" i="45"/>
  <c r="L28" i="45"/>
  <c r="V28" i="45" s="1"/>
  <c r="K28" i="45"/>
  <c r="I28" i="45"/>
  <c r="H28" i="45"/>
  <c r="K27" i="45"/>
  <c r="R26" i="45"/>
  <c r="L26" i="45"/>
  <c r="V26" i="45" s="1"/>
  <c r="K26" i="45"/>
  <c r="I26" i="45"/>
  <c r="H26" i="45"/>
  <c r="K25" i="45"/>
  <c r="R24" i="45"/>
  <c r="L24" i="45"/>
  <c r="V24" i="45" s="1"/>
  <c r="K24" i="45"/>
  <c r="I24" i="45"/>
  <c r="H24" i="45"/>
  <c r="K23" i="45"/>
  <c r="R22" i="45"/>
  <c r="L22" i="45"/>
  <c r="V22" i="45" s="1"/>
  <c r="K22" i="45"/>
  <c r="I22" i="45"/>
  <c r="H22" i="45"/>
  <c r="K21" i="45"/>
  <c r="R20" i="45"/>
  <c r="L20" i="45"/>
  <c r="V20" i="45" s="1"/>
  <c r="K20" i="45"/>
  <c r="I20" i="45"/>
  <c r="H20" i="45"/>
  <c r="K19" i="45"/>
  <c r="R18" i="45"/>
  <c r="R44" i="45" s="1"/>
  <c r="V44" i="45" s="1"/>
  <c r="I18" i="45"/>
  <c r="I48" i="45" s="1"/>
  <c r="T48" i="45" s="1"/>
  <c r="S48" i="45" s="1"/>
  <c r="H18" i="45"/>
  <c r="E16" i="45"/>
  <c r="H49" i="45" s="1"/>
  <c r="L49" i="45" s="1"/>
  <c r="P11" i="45"/>
  <c r="P1" i="45"/>
  <c r="P8" i="45" s="1"/>
  <c r="Q50" i="44"/>
  <c r="G50" i="44"/>
  <c r="F50" i="44"/>
  <c r="K49" i="44"/>
  <c r="K48" i="44"/>
  <c r="R47" i="44"/>
  <c r="K47" i="44"/>
  <c r="K46" i="44"/>
  <c r="R45" i="44"/>
  <c r="K45" i="44"/>
  <c r="K44" i="44"/>
  <c r="R43" i="44"/>
  <c r="K43" i="44"/>
  <c r="K42" i="44"/>
  <c r="R41" i="44"/>
  <c r="K41" i="44"/>
  <c r="K40" i="44"/>
  <c r="R39" i="44"/>
  <c r="K39" i="44"/>
  <c r="K38" i="44"/>
  <c r="R37" i="44"/>
  <c r="K37" i="44"/>
  <c r="K36" i="44"/>
  <c r="R35" i="44"/>
  <c r="K35" i="44"/>
  <c r="K34" i="44"/>
  <c r="R33" i="44"/>
  <c r="K33" i="44"/>
  <c r="K32" i="44"/>
  <c r="R31" i="44"/>
  <c r="K31" i="44"/>
  <c r="K30" i="44"/>
  <c r="R29" i="44"/>
  <c r="K29" i="44"/>
  <c r="K28" i="44"/>
  <c r="K27" i="44"/>
  <c r="K26" i="44"/>
  <c r="K25" i="44"/>
  <c r="K24" i="44"/>
  <c r="K23" i="44"/>
  <c r="K22" i="44"/>
  <c r="R21" i="44"/>
  <c r="K21" i="44"/>
  <c r="K20" i="44"/>
  <c r="R19" i="44"/>
  <c r="K19" i="44"/>
  <c r="K50" i="44" s="1"/>
  <c r="R18" i="44"/>
  <c r="R49" i="44" s="1"/>
  <c r="I18" i="44"/>
  <c r="H18" i="44"/>
  <c r="E16" i="44"/>
  <c r="P11" i="44"/>
  <c r="P8" i="44"/>
  <c r="P1" i="44"/>
  <c r="Q50" i="43"/>
  <c r="G50" i="43"/>
  <c r="F50" i="43"/>
  <c r="K49" i="43"/>
  <c r="K48" i="43"/>
  <c r="K47" i="43"/>
  <c r="H47" i="43"/>
  <c r="L47" i="43" s="1"/>
  <c r="K46" i="43"/>
  <c r="K45" i="43"/>
  <c r="K44" i="43"/>
  <c r="K43" i="43"/>
  <c r="H43" i="43"/>
  <c r="L43" i="43" s="1"/>
  <c r="K42" i="43"/>
  <c r="K41" i="43"/>
  <c r="K40" i="43"/>
  <c r="K39" i="43"/>
  <c r="H39" i="43"/>
  <c r="L39" i="43" s="1"/>
  <c r="K38" i="43"/>
  <c r="K37" i="43"/>
  <c r="K36" i="43"/>
  <c r="K35" i="43"/>
  <c r="H35" i="43"/>
  <c r="L35" i="43" s="1"/>
  <c r="K34" i="43"/>
  <c r="K33" i="43"/>
  <c r="K32" i="43"/>
  <c r="K31" i="43"/>
  <c r="K30" i="43"/>
  <c r="K29" i="43"/>
  <c r="K28" i="43"/>
  <c r="H28" i="43"/>
  <c r="L28" i="43" s="1"/>
  <c r="K27" i="43"/>
  <c r="K26" i="43"/>
  <c r="H26" i="43"/>
  <c r="L26" i="43" s="1"/>
  <c r="R25" i="43"/>
  <c r="K25" i="43"/>
  <c r="K24" i="43"/>
  <c r="H24" i="43"/>
  <c r="L24" i="43" s="1"/>
  <c r="R23" i="43"/>
  <c r="K23" i="43"/>
  <c r="K22" i="43"/>
  <c r="H22" i="43"/>
  <c r="L22" i="43" s="1"/>
  <c r="R21" i="43"/>
  <c r="K21" i="43"/>
  <c r="K20" i="43"/>
  <c r="H20" i="43"/>
  <c r="L20" i="43" s="1"/>
  <c r="R19" i="43"/>
  <c r="K19" i="43"/>
  <c r="K50" i="43" s="1"/>
  <c r="R18" i="43"/>
  <c r="I18" i="43"/>
  <c r="H18" i="43"/>
  <c r="E16" i="43"/>
  <c r="P11" i="43"/>
  <c r="P1" i="43"/>
  <c r="P8" i="43" s="1"/>
  <c r="Q50" i="42"/>
  <c r="G50" i="42"/>
  <c r="F50" i="42"/>
  <c r="K49" i="42"/>
  <c r="M49" i="42" s="1"/>
  <c r="K48" i="42"/>
  <c r="H48" i="42"/>
  <c r="L48" i="42" s="1"/>
  <c r="K47" i="42"/>
  <c r="K46" i="42"/>
  <c r="H46" i="42"/>
  <c r="L46" i="42" s="1"/>
  <c r="K45" i="42"/>
  <c r="K44" i="42"/>
  <c r="H44" i="42"/>
  <c r="L44" i="42" s="1"/>
  <c r="K43" i="42"/>
  <c r="K42" i="42"/>
  <c r="H42" i="42"/>
  <c r="L42" i="42" s="1"/>
  <c r="K41" i="42"/>
  <c r="K40" i="42"/>
  <c r="H40" i="42"/>
  <c r="L40" i="42" s="1"/>
  <c r="K39" i="42"/>
  <c r="K38" i="42"/>
  <c r="H38" i="42"/>
  <c r="L38" i="42" s="1"/>
  <c r="K37" i="42"/>
  <c r="K36" i="42"/>
  <c r="H36" i="42"/>
  <c r="L36" i="42" s="1"/>
  <c r="K35" i="42"/>
  <c r="K34" i="42"/>
  <c r="H34" i="42"/>
  <c r="L34" i="42" s="1"/>
  <c r="K33" i="42"/>
  <c r="K32" i="42"/>
  <c r="H32" i="42"/>
  <c r="L32" i="42" s="1"/>
  <c r="K31" i="42"/>
  <c r="K30" i="42"/>
  <c r="H30" i="42"/>
  <c r="L30" i="42" s="1"/>
  <c r="K29" i="42"/>
  <c r="K28" i="42"/>
  <c r="H28" i="42"/>
  <c r="L28" i="42" s="1"/>
  <c r="K27" i="42"/>
  <c r="K26" i="42"/>
  <c r="H26" i="42"/>
  <c r="L26" i="42" s="1"/>
  <c r="R25" i="42"/>
  <c r="K25" i="42"/>
  <c r="K24" i="42"/>
  <c r="H24" i="42"/>
  <c r="L24" i="42" s="1"/>
  <c r="R23" i="42"/>
  <c r="K23" i="42"/>
  <c r="K22" i="42"/>
  <c r="H22" i="42"/>
  <c r="L22" i="42" s="1"/>
  <c r="R21" i="42"/>
  <c r="K21" i="42"/>
  <c r="K20" i="42"/>
  <c r="H20" i="42"/>
  <c r="L20" i="42" s="1"/>
  <c r="R19" i="42"/>
  <c r="K19" i="42"/>
  <c r="K50" i="42" s="1"/>
  <c r="R18" i="42"/>
  <c r="R49" i="42" s="1"/>
  <c r="I18" i="42"/>
  <c r="H18" i="42"/>
  <c r="E16" i="42"/>
  <c r="H49" i="42" s="1"/>
  <c r="L49" i="42" s="1"/>
  <c r="P11" i="42"/>
  <c r="P1" i="42"/>
  <c r="P8" i="42" s="1"/>
  <c r="Q50" i="41"/>
  <c r="G50" i="41"/>
  <c r="F50" i="41"/>
  <c r="K49" i="41"/>
  <c r="K48" i="41"/>
  <c r="H48" i="41"/>
  <c r="L48" i="41" s="1"/>
  <c r="K47" i="41"/>
  <c r="K46" i="41"/>
  <c r="H46" i="41"/>
  <c r="L46" i="41" s="1"/>
  <c r="K45" i="41"/>
  <c r="K44" i="41"/>
  <c r="H44" i="41"/>
  <c r="L44" i="41" s="1"/>
  <c r="K43" i="41"/>
  <c r="K42" i="41"/>
  <c r="H42" i="41"/>
  <c r="L42" i="41" s="1"/>
  <c r="K41" i="41"/>
  <c r="K40" i="41"/>
  <c r="H40" i="41"/>
  <c r="L40" i="41" s="1"/>
  <c r="K39" i="41"/>
  <c r="K38" i="41"/>
  <c r="H38" i="41"/>
  <c r="L38" i="41" s="1"/>
  <c r="K37" i="41"/>
  <c r="K36" i="41"/>
  <c r="H36" i="41"/>
  <c r="L36" i="41" s="1"/>
  <c r="K35" i="41"/>
  <c r="K34" i="41"/>
  <c r="H34" i="41"/>
  <c r="L34" i="41" s="1"/>
  <c r="K33" i="41"/>
  <c r="K32" i="41"/>
  <c r="H32" i="41"/>
  <c r="L32" i="41" s="1"/>
  <c r="K31" i="41"/>
  <c r="K30" i="41"/>
  <c r="H30" i="41"/>
  <c r="L30" i="41" s="1"/>
  <c r="K29" i="41"/>
  <c r="K28" i="41"/>
  <c r="H28" i="41"/>
  <c r="L28" i="41" s="1"/>
  <c r="K27" i="41"/>
  <c r="K26" i="41"/>
  <c r="H26" i="41"/>
  <c r="L26" i="41" s="1"/>
  <c r="R25" i="41"/>
  <c r="K25" i="41"/>
  <c r="K24" i="41"/>
  <c r="H24" i="41"/>
  <c r="L24" i="41" s="1"/>
  <c r="R23" i="41"/>
  <c r="K23" i="41"/>
  <c r="K22" i="41"/>
  <c r="H22" i="41"/>
  <c r="L22" i="41" s="1"/>
  <c r="R21" i="41"/>
  <c r="K21" i="41"/>
  <c r="K20" i="41"/>
  <c r="H20" i="41"/>
  <c r="L20" i="41" s="1"/>
  <c r="R19" i="41"/>
  <c r="K19" i="41"/>
  <c r="K50" i="41" s="1"/>
  <c r="R18" i="41"/>
  <c r="R49" i="41" s="1"/>
  <c r="I18" i="41"/>
  <c r="H18" i="41"/>
  <c r="E16" i="41"/>
  <c r="H49" i="41" s="1"/>
  <c r="L49" i="41" s="1"/>
  <c r="P11" i="41"/>
  <c r="P1" i="41"/>
  <c r="P8" i="41" s="1"/>
  <c r="Q50" i="40"/>
  <c r="G50" i="40"/>
  <c r="F50" i="40"/>
  <c r="K49" i="40"/>
  <c r="K48" i="40"/>
  <c r="H48" i="40"/>
  <c r="L48" i="40" s="1"/>
  <c r="K47" i="40"/>
  <c r="K46" i="40"/>
  <c r="H46" i="40"/>
  <c r="L46" i="40" s="1"/>
  <c r="K45" i="40"/>
  <c r="K44" i="40"/>
  <c r="H44" i="40"/>
  <c r="L44" i="40" s="1"/>
  <c r="K43" i="40"/>
  <c r="K42" i="40"/>
  <c r="H42" i="40"/>
  <c r="L42" i="40" s="1"/>
  <c r="K41" i="40"/>
  <c r="K40" i="40"/>
  <c r="H40" i="40"/>
  <c r="L40" i="40" s="1"/>
  <c r="K39" i="40"/>
  <c r="K38" i="40"/>
  <c r="H38" i="40"/>
  <c r="L38" i="40" s="1"/>
  <c r="K37" i="40"/>
  <c r="K36" i="40"/>
  <c r="H36" i="40"/>
  <c r="L36" i="40" s="1"/>
  <c r="K35" i="40"/>
  <c r="K34" i="40"/>
  <c r="H34" i="40"/>
  <c r="L34" i="40" s="1"/>
  <c r="K33" i="40"/>
  <c r="K32" i="40"/>
  <c r="H32" i="40"/>
  <c r="L32" i="40" s="1"/>
  <c r="K31" i="40"/>
  <c r="K30" i="40"/>
  <c r="H30" i="40"/>
  <c r="L30" i="40" s="1"/>
  <c r="K29" i="40"/>
  <c r="K28" i="40"/>
  <c r="H28" i="40"/>
  <c r="L28" i="40" s="1"/>
  <c r="K27" i="40"/>
  <c r="K26" i="40"/>
  <c r="H26" i="40"/>
  <c r="L26" i="40" s="1"/>
  <c r="K25" i="40"/>
  <c r="K24" i="40"/>
  <c r="H24" i="40"/>
  <c r="L24" i="40" s="1"/>
  <c r="K23" i="40"/>
  <c r="K22" i="40"/>
  <c r="H22" i="40"/>
  <c r="L22" i="40" s="1"/>
  <c r="K21" i="40"/>
  <c r="K20" i="40"/>
  <c r="H20" i="40"/>
  <c r="L20" i="40" s="1"/>
  <c r="K19" i="40"/>
  <c r="K50" i="40" s="1"/>
  <c r="R18" i="40"/>
  <c r="R49" i="40" s="1"/>
  <c r="I18" i="40"/>
  <c r="I49" i="40" s="1"/>
  <c r="H18" i="40"/>
  <c r="E16" i="40"/>
  <c r="H49" i="40" s="1"/>
  <c r="L49" i="40" s="1"/>
  <c r="P11" i="40"/>
  <c r="P1" i="40"/>
  <c r="P8" i="40" s="1"/>
  <c r="Q50" i="39"/>
  <c r="G50" i="39"/>
  <c r="F50" i="39"/>
  <c r="K49" i="39"/>
  <c r="M49" i="39" s="1"/>
  <c r="K48" i="39"/>
  <c r="H48" i="39"/>
  <c r="L48" i="39" s="1"/>
  <c r="K47" i="39"/>
  <c r="K46" i="39"/>
  <c r="H46" i="39"/>
  <c r="L46" i="39" s="1"/>
  <c r="K45" i="39"/>
  <c r="K44" i="39"/>
  <c r="H44" i="39"/>
  <c r="L44" i="39" s="1"/>
  <c r="K43" i="39"/>
  <c r="K42" i="39"/>
  <c r="H42" i="39"/>
  <c r="L42" i="39" s="1"/>
  <c r="K41" i="39"/>
  <c r="K40" i="39"/>
  <c r="H40" i="39"/>
  <c r="L40" i="39" s="1"/>
  <c r="K39" i="39"/>
  <c r="K38" i="39"/>
  <c r="H38" i="39"/>
  <c r="L38" i="39" s="1"/>
  <c r="K37" i="39"/>
  <c r="K36" i="39"/>
  <c r="H36" i="39"/>
  <c r="L36" i="39" s="1"/>
  <c r="K35" i="39"/>
  <c r="K34" i="39"/>
  <c r="H34" i="39"/>
  <c r="L34" i="39" s="1"/>
  <c r="K33" i="39"/>
  <c r="K32" i="39"/>
  <c r="H32" i="39"/>
  <c r="L32" i="39" s="1"/>
  <c r="K31" i="39"/>
  <c r="K30" i="39"/>
  <c r="H30" i="39"/>
  <c r="L30" i="39" s="1"/>
  <c r="K29" i="39"/>
  <c r="K28" i="39"/>
  <c r="H28" i="39"/>
  <c r="L28" i="39" s="1"/>
  <c r="K27" i="39"/>
  <c r="K26" i="39"/>
  <c r="H26" i="39"/>
  <c r="L26" i="39" s="1"/>
  <c r="K25" i="39"/>
  <c r="K24" i="39"/>
  <c r="H24" i="39"/>
  <c r="L24" i="39" s="1"/>
  <c r="K23" i="39"/>
  <c r="K22" i="39"/>
  <c r="H22" i="39"/>
  <c r="L22" i="39" s="1"/>
  <c r="K21" i="39"/>
  <c r="K20" i="39"/>
  <c r="H20" i="39"/>
  <c r="L20" i="39" s="1"/>
  <c r="K19" i="39"/>
  <c r="K50" i="39" s="1"/>
  <c r="R18" i="39"/>
  <c r="R49" i="39" s="1"/>
  <c r="I18" i="39"/>
  <c r="I49" i="39" s="1"/>
  <c r="T49" i="39" s="1"/>
  <c r="S49" i="39" s="1"/>
  <c r="H18" i="39"/>
  <c r="E16" i="39"/>
  <c r="H49" i="39" s="1"/>
  <c r="L49" i="39" s="1"/>
  <c r="P11" i="39"/>
  <c r="P1" i="39"/>
  <c r="P8" i="39" s="1"/>
  <c r="Q54" i="38"/>
  <c r="G54" i="38"/>
  <c r="F54" i="38"/>
  <c r="K53" i="38"/>
  <c r="M53" i="38" s="1"/>
  <c r="K52" i="38"/>
  <c r="H52" i="38"/>
  <c r="L52" i="38" s="1"/>
  <c r="K51" i="38"/>
  <c r="K50" i="38"/>
  <c r="H50" i="38"/>
  <c r="L50" i="38" s="1"/>
  <c r="K49" i="38"/>
  <c r="K48" i="38"/>
  <c r="H48" i="38"/>
  <c r="L48" i="38" s="1"/>
  <c r="K47" i="38"/>
  <c r="K46" i="38"/>
  <c r="H46" i="38"/>
  <c r="L46" i="38" s="1"/>
  <c r="K45" i="38"/>
  <c r="K44" i="38"/>
  <c r="H44" i="38"/>
  <c r="L44" i="38" s="1"/>
  <c r="K43" i="38"/>
  <c r="K42" i="38"/>
  <c r="H42" i="38"/>
  <c r="L42" i="38" s="1"/>
  <c r="K41" i="38"/>
  <c r="K40" i="38"/>
  <c r="H40" i="38"/>
  <c r="L40" i="38" s="1"/>
  <c r="K39" i="38"/>
  <c r="K38" i="38"/>
  <c r="H38" i="38"/>
  <c r="L38" i="38" s="1"/>
  <c r="K37" i="38"/>
  <c r="K36" i="38"/>
  <c r="H36" i="38"/>
  <c r="L36" i="38" s="1"/>
  <c r="K35" i="38"/>
  <c r="K34" i="38"/>
  <c r="H34" i="38"/>
  <c r="L34" i="38" s="1"/>
  <c r="K33" i="38"/>
  <c r="K32" i="38"/>
  <c r="H32" i="38"/>
  <c r="L32" i="38" s="1"/>
  <c r="K31" i="38"/>
  <c r="K30" i="38"/>
  <c r="H30" i="38"/>
  <c r="L30" i="38" s="1"/>
  <c r="K29" i="38"/>
  <c r="K28" i="38"/>
  <c r="H28" i="38"/>
  <c r="L28" i="38" s="1"/>
  <c r="K27" i="38"/>
  <c r="K26" i="38"/>
  <c r="H26" i="38"/>
  <c r="L26" i="38" s="1"/>
  <c r="K25" i="38"/>
  <c r="K24" i="38"/>
  <c r="H24" i="38"/>
  <c r="L24" i="38" s="1"/>
  <c r="K23" i="38"/>
  <c r="K22" i="38"/>
  <c r="H22" i="38"/>
  <c r="L22" i="38" s="1"/>
  <c r="R21" i="38"/>
  <c r="K21" i="38"/>
  <c r="K20" i="38"/>
  <c r="H20" i="38"/>
  <c r="L20" i="38" s="1"/>
  <c r="R19" i="38"/>
  <c r="K19" i="38"/>
  <c r="K54" i="38" s="1"/>
  <c r="R18" i="38"/>
  <c r="R53" i="38" s="1"/>
  <c r="I18" i="38"/>
  <c r="H18" i="38"/>
  <c r="E16" i="38"/>
  <c r="H53" i="38" s="1"/>
  <c r="L53" i="38" s="1"/>
  <c r="P11" i="38"/>
  <c r="P1" i="38"/>
  <c r="P8" i="38" s="1"/>
  <c r="Q50" i="37"/>
  <c r="G50" i="37"/>
  <c r="F50" i="37"/>
  <c r="K49" i="37"/>
  <c r="K48" i="37"/>
  <c r="H48" i="37"/>
  <c r="L48" i="37" s="1"/>
  <c r="K47" i="37"/>
  <c r="K46" i="37"/>
  <c r="H46" i="37"/>
  <c r="L46" i="37" s="1"/>
  <c r="K45" i="37"/>
  <c r="K44" i="37"/>
  <c r="H44" i="37"/>
  <c r="L44" i="37" s="1"/>
  <c r="K43" i="37"/>
  <c r="K42" i="37"/>
  <c r="H42" i="37"/>
  <c r="L42" i="37" s="1"/>
  <c r="K41" i="37"/>
  <c r="K40" i="37"/>
  <c r="H40" i="37"/>
  <c r="L40" i="37" s="1"/>
  <c r="K39" i="37"/>
  <c r="K38" i="37"/>
  <c r="H38" i="37"/>
  <c r="L38" i="37" s="1"/>
  <c r="K37" i="37"/>
  <c r="K36" i="37"/>
  <c r="H36" i="37"/>
  <c r="L36" i="37" s="1"/>
  <c r="K35" i="37"/>
  <c r="K34" i="37"/>
  <c r="H34" i="37"/>
  <c r="L34" i="37" s="1"/>
  <c r="K33" i="37"/>
  <c r="K32" i="37"/>
  <c r="H32" i="37"/>
  <c r="L32" i="37" s="1"/>
  <c r="K31" i="37"/>
  <c r="K30" i="37"/>
  <c r="H30" i="37"/>
  <c r="L30" i="37" s="1"/>
  <c r="K29" i="37"/>
  <c r="K28" i="37"/>
  <c r="H28" i="37"/>
  <c r="L28" i="37" s="1"/>
  <c r="K27" i="37"/>
  <c r="K26" i="37"/>
  <c r="H26" i="37"/>
  <c r="L26" i="37" s="1"/>
  <c r="K25" i="37"/>
  <c r="K24" i="37"/>
  <c r="H24" i="37"/>
  <c r="L24" i="37" s="1"/>
  <c r="R23" i="37"/>
  <c r="K23" i="37"/>
  <c r="K22" i="37"/>
  <c r="H22" i="37"/>
  <c r="L22" i="37" s="1"/>
  <c r="R21" i="37"/>
  <c r="K21" i="37"/>
  <c r="K20" i="37"/>
  <c r="H20" i="37"/>
  <c r="L20" i="37" s="1"/>
  <c r="R19" i="37"/>
  <c r="K19" i="37"/>
  <c r="K50" i="37" s="1"/>
  <c r="R18" i="37"/>
  <c r="R49" i="37" s="1"/>
  <c r="I18" i="37"/>
  <c r="I49" i="37" s="1"/>
  <c r="H18" i="37"/>
  <c r="E16" i="37"/>
  <c r="H49" i="37" s="1"/>
  <c r="L49" i="37" s="1"/>
  <c r="P11" i="37"/>
  <c r="P1" i="37"/>
  <c r="P8" i="37" s="1"/>
  <c r="Q50" i="36"/>
  <c r="G50" i="36"/>
  <c r="F50" i="36"/>
  <c r="K49" i="36"/>
  <c r="K48" i="36"/>
  <c r="H48" i="36"/>
  <c r="L48" i="36" s="1"/>
  <c r="K47" i="36"/>
  <c r="K46" i="36"/>
  <c r="H46" i="36"/>
  <c r="L46" i="36" s="1"/>
  <c r="K45" i="36"/>
  <c r="M44" i="36"/>
  <c r="K44" i="36"/>
  <c r="H44" i="36"/>
  <c r="L44" i="36" s="1"/>
  <c r="K43" i="36"/>
  <c r="K42" i="36"/>
  <c r="H42" i="36"/>
  <c r="L42" i="36" s="1"/>
  <c r="K41" i="36"/>
  <c r="M40" i="36"/>
  <c r="K40" i="36"/>
  <c r="H40" i="36"/>
  <c r="L40" i="36" s="1"/>
  <c r="K39" i="36"/>
  <c r="K38" i="36"/>
  <c r="H38" i="36"/>
  <c r="L38" i="36" s="1"/>
  <c r="K37" i="36"/>
  <c r="M36" i="36"/>
  <c r="K36" i="36"/>
  <c r="H36" i="36"/>
  <c r="L36" i="36" s="1"/>
  <c r="K35" i="36"/>
  <c r="K34" i="36"/>
  <c r="H34" i="36"/>
  <c r="L34" i="36" s="1"/>
  <c r="K33" i="36"/>
  <c r="M32" i="36"/>
  <c r="K32" i="36"/>
  <c r="H32" i="36"/>
  <c r="L32" i="36" s="1"/>
  <c r="K31" i="36"/>
  <c r="K30" i="36"/>
  <c r="H30" i="36"/>
  <c r="L30" i="36" s="1"/>
  <c r="K29" i="36"/>
  <c r="M28" i="36"/>
  <c r="K28" i="36"/>
  <c r="H28" i="36"/>
  <c r="L28" i="36" s="1"/>
  <c r="K27" i="36"/>
  <c r="K26" i="36"/>
  <c r="H26" i="36"/>
  <c r="L26" i="36" s="1"/>
  <c r="K25" i="36"/>
  <c r="M24" i="36"/>
  <c r="K24" i="36"/>
  <c r="H24" i="36"/>
  <c r="L24" i="36" s="1"/>
  <c r="K23" i="36"/>
  <c r="K22" i="36"/>
  <c r="H22" i="36"/>
  <c r="L22" i="36" s="1"/>
  <c r="K21" i="36"/>
  <c r="M20" i="36"/>
  <c r="K20" i="36"/>
  <c r="H20" i="36"/>
  <c r="L20" i="36" s="1"/>
  <c r="K19" i="36"/>
  <c r="R18" i="36"/>
  <c r="R49" i="36" s="1"/>
  <c r="I18" i="36"/>
  <c r="H18" i="36"/>
  <c r="E16" i="36"/>
  <c r="H49" i="36" s="1"/>
  <c r="L49" i="36" s="1"/>
  <c r="P11" i="36"/>
  <c r="P1" i="36"/>
  <c r="P8" i="36" s="1"/>
  <c r="Q50" i="35"/>
  <c r="G50" i="35"/>
  <c r="F50" i="35"/>
  <c r="K49" i="35"/>
  <c r="K48" i="35"/>
  <c r="H48" i="35"/>
  <c r="L48" i="35" s="1"/>
  <c r="K47" i="35"/>
  <c r="M46" i="35"/>
  <c r="K46" i="35"/>
  <c r="H46" i="35"/>
  <c r="L46" i="35" s="1"/>
  <c r="K45" i="35"/>
  <c r="K44" i="35"/>
  <c r="H44" i="35"/>
  <c r="L44" i="35" s="1"/>
  <c r="K43" i="35"/>
  <c r="M42" i="35"/>
  <c r="K42" i="35"/>
  <c r="H42" i="35"/>
  <c r="L42" i="35" s="1"/>
  <c r="K41" i="35"/>
  <c r="K40" i="35"/>
  <c r="H40" i="35"/>
  <c r="L40" i="35" s="1"/>
  <c r="K39" i="35"/>
  <c r="M38" i="35"/>
  <c r="K38" i="35"/>
  <c r="H38" i="35"/>
  <c r="L38" i="35" s="1"/>
  <c r="K37" i="35"/>
  <c r="K36" i="35"/>
  <c r="K35" i="35"/>
  <c r="L34" i="35"/>
  <c r="K34" i="35"/>
  <c r="H34" i="35"/>
  <c r="R33" i="35"/>
  <c r="K33" i="35"/>
  <c r="L32" i="35"/>
  <c r="K32" i="35"/>
  <c r="H32" i="35"/>
  <c r="R31" i="35"/>
  <c r="K31" i="35"/>
  <c r="L30" i="35"/>
  <c r="K30" i="35"/>
  <c r="H30" i="35"/>
  <c r="R29" i="35"/>
  <c r="K29" i="35"/>
  <c r="L28" i="35"/>
  <c r="K28" i="35"/>
  <c r="H28" i="35"/>
  <c r="R27" i="35"/>
  <c r="K27" i="35"/>
  <c r="L26" i="35"/>
  <c r="K26" i="35"/>
  <c r="H26" i="35"/>
  <c r="R25" i="35"/>
  <c r="K25" i="35"/>
  <c r="L24" i="35"/>
  <c r="K24" i="35"/>
  <c r="H24" i="35"/>
  <c r="R23" i="35"/>
  <c r="K23" i="35"/>
  <c r="L22" i="35"/>
  <c r="K22" i="35"/>
  <c r="H22" i="35"/>
  <c r="R21" i="35"/>
  <c r="K21" i="35"/>
  <c r="L20" i="35"/>
  <c r="K20" i="35"/>
  <c r="H20" i="35"/>
  <c r="R19" i="35"/>
  <c r="K19" i="35"/>
  <c r="K50" i="35" s="1"/>
  <c r="R18" i="35"/>
  <c r="I18" i="35"/>
  <c r="H18" i="35"/>
  <c r="E16" i="35"/>
  <c r="P11" i="35"/>
  <c r="P1" i="35"/>
  <c r="P8" i="35" s="1"/>
  <c r="Q50" i="34"/>
  <c r="G50" i="34"/>
  <c r="F50" i="34"/>
  <c r="R49" i="34"/>
  <c r="K49" i="34"/>
  <c r="L48" i="34"/>
  <c r="K48" i="34"/>
  <c r="H48" i="34"/>
  <c r="R47" i="34"/>
  <c r="K47" i="34"/>
  <c r="L46" i="34"/>
  <c r="K46" i="34"/>
  <c r="H46" i="34"/>
  <c r="R45" i="34"/>
  <c r="K45" i="34"/>
  <c r="L44" i="34"/>
  <c r="K44" i="34"/>
  <c r="H44" i="34"/>
  <c r="R43" i="34"/>
  <c r="K43" i="34"/>
  <c r="L42" i="34"/>
  <c r="K42" i="34"/>
  <c r="H42" i="34"/>
  <c r="R41" i="34"/>
  <c r="K41" i="34"/>
  <c r="L40" i="34"/>
  <c r="K40" i="34"/>
  <c r="H40" i="34"/>
  <c r="R39" i="34"/>
  <c r="K39" i="34"/>
  <c r="L38" i="34"/>
  <c r="K38" i="34"/>
  <c r="H38" i="34"/>
  <c r="R37" i="34"/>
  <c r="K37" i="34"/>
  <c r="L36" i="34"/>
  <c r="K36" i="34"/>
  <c r="H36" i="34"/>
  <c r="R35" i="34"/>
  <c r="K35" i="34"/>
  <c r="L34" i="34"/>
  <c r="K34" i="34"/>
  <c r="H34" i="34"/>
  <c r="R33" i="34"/>
  <c r="K33" i="34"/>
  <c r="L32" i="34"/>
  <c r="K32" i="34"/>
  <c r="H32" i="34"/>
  <c r="R31" i="34"/>
  <c r="K31" i="34"/>
  <c r="L30" i="34"/>
  <c r="K30" i="34"/>
  <c r="H30" i="34"/>
  <c r="R29" i="34"/>
  <c r="K29" i="34"/>
  <c r="L28" i="34"/>
  <c r="K28" i="34"/>
  <c r="H28" i="34"/>
  <c r="R27" i="34"/>
  <c r="K27" i="34"/>
  <c r="L26" i="34"/>
  <c r="K26" i="34"/>
  <c r="H26" i="34"/>
  <c r="R25" i="34"/>
  <c r="K25" i="34"/>
  <c r="L24" i="34"/>
  <c r="K24" i="34"/>
  <c r="H24" i="34"/>
  <c r="R23" i="34"/>
  <c r="K23" i="34"/>
  <c r="L22" i="34"/>
  <c r="K22" i="34"/>
  <c r="H22" i="34"/>
  <c r="R21" i="34"/>
  <c r="K21" i="34"/>
  <c r="L20" i="34"/>
  <c r="K20" i="34"/>
  <c r="H20" i="34"/>
  <c r="R19" i="34"/>
  <c r="K19" i="34"/>
  <c r="K50" i="34" s="1"/>
  <c r="R18" i="34"/>
  <c r="R48" i="34" s="1"/>
  <c r="I18" i="34"/>
  <c r="H18" i="34"/>
  <c r="E16" i="34"/>
  <c r="H49" i="34" s="1"/>
  <c r="L49" i="34" s="1"/>
  <c r="P11" i="34"/>
  <c r="P1" i="34"/>
  <c r="P8" i="34" s="1"/>
  <c r="Q50" i="33"/>
  <c r="G50" i="33"/>
  <c r="F50" i="33"/>
  <c r="R49" i="33"/>
  <c r="K49" i="33"/>
  <c r="M49" i="33" s="1"/>
  <c r="L48" i="33"/>
  <c r="U48" i="33" s="1"/>
  <c r="K48" i="33"/>
  <c r="H48" i="33"/>
  <c r="R47" i="33"/>
  <c r="K47" i="33"/>
  <c r="L46" i="33"/>
  <c r="K46" i="33"/>
  <c r="H46" i="33"/>
  <c r="R45" i="33"/>
  <c r="K45" i="33"/>
  <c r="L44" i="33"/>
  <c r="K44" i="33"/>
  <c r="H44" i="33"/>
  <c r="R43" i="33"/>
  <c r="K43" i="33"/>
  <c r="L42" i="33"/>
  <c r="K42" i="33"/>
  <c r="H42" i="33"/>
  <c r="R41" i="33"/>
  <c r="K41" i="33"/>
  <c r="L40" i="33"/>
  <c r="K40" i="33"/>
  <c r="H40" i="33"/>
  <c r="R39" i="33"/>
  <c r="K39" i="33"/>
  <c r="L38" i="33"/>
  <c r="K38" i="33"/>
  <c r="H38" i="33"/>
  <c r="R37" i="33"/>
  <c r="K37" i="33"/>
  <c r="L36" i="33"/>
  <c r="K36" i="33"/>
  <c r="H36" i="33"/>
  <c r="R35" i="33"/>
  <c r="K35" i="33"/>
  <c r="L34" i="33"/>
  <c r="K34" i="33"/>
  <c r="H34" i="33"/>
  <c r="R33" i="33"/>
  <c r="K33" i="33"/>
  <c r="L32" i="33"/>
  <c r="K32" i="33"/>
  <c r="H32" i="33"/>
  <c r="R31" i="33"/>
  <c r="K31" i="33"/>
  <c r="L30" i="33"/>
  <c r="K30" i="33"/>
  <c r="H30" i="33"/>
  <c r="R29" i="33"/>
  <c r="K29" i="33"/>
  <c r="L28" i="33"/>
  <c r="K28" i="33"/>
  <c r="H28" i="33"/>
  <c r="R27" i="33"/>
  <c r="K27" i="33"/>
  <c r="L26" i="33"/>
  <c r="K26" i="33"/>
  <c r="H26" i="33"/>
  <c r="R25" i="33"/>
  <c r="K25" i="33"/>
  <c r="L24" i="33"/>
  <c r="K24" i="33"/>
  <c r="H24" i="33"/>
  <c r="R23" i="33"/>
  <c r="K23" i="33"/>
  <c r="L22" i="33"/>
  <c r="K22" i="33"/>
  <c r="H22" i="33"/>
  <c r="R21" i="33"/>
  <c r="K21" i="33"/>
  <c r="L20" i="33"/>
  <c r="K20" i="33"/>
  <c r="H20" i="33"/>
  <c r="R19" i="33"/>
  <c r="K19" i="33"/>
  <c r="K50" i="33" s="1"/>
  <c r="R18" i="33"/>
  <c r="R48" i="33" s="1"/>
  <c r="I18" i="33"/>
  <c r="I48" i="33" s="1"/>
  <c r="H18" i="33"/>
  <c r="I49" i="33" s="1"/>
  <c r="T49" i="33" s="1"/>
  <c r="S49" i="33" s="1"/>
  <c r="E16" i="33"/>
  <c r="H49" i="33" s="1"/>
  <c r="L49" i="33" s="1"/>
  <c r="P11" i="33"/>
  <c r="P1" i="33"/>
  <c r="P8" i="33" s="1"/>
  <c r="Q50" i="32"/>
  <c r="G50" i="32"/>
  <c r="F50" i="32"/>
  <c r="R49" i="32"/>
  <c r="K49" i="32"/>
  <c r="L48" i="32"/>
  <c r="K48" i="32"/>
  <c r="H48" i="32"/>
  <c r="R47" i="32"/>
  <c r="K47" i="32"/>
  <c r="L46" i="32"/>
  <c r="K46" i="32"/>
  <c r="H46" i="32"/>
  <c r="R45" i="32"/>
  <c r="K45" i="32"/>
  <c r="L44" i="32"/>
  <c r="K44" i="32"/>
  <c r="H44" i="32"/>
  <c r="R43" i="32"/>
  <c r="K43" i="32"/>
  <c r="L42" i="32"/>
  <c r="K42" i="32"/>
  <c r="H42" i="32"/>
  <c r="R41" i="32"/>
  <c r="K41" i="32"/>
  <c r="L40" i="32"/>
  <c r="K40" i="32"/>
  <c r="H40" i="32"/>
  <c r="R39" i="32"/>
  <c r="K39" i="32"/>
  <c r="L38" i="32"/>
  <c r="K38" i="32"/>
  <c r="H38" i="32"/>
  <c r="R37" i="32"/>
  <c r="K37" i="32"/>
  <c r="L36" i="32"/>
  <c r="K36" i="32"/>
  <c r="H36" i="32"/>
  <c r="R35" i="32"/>
  <c r="K35" i="32"/>
  <c r="L34" i="32"/>
  <c r="K34" i="32"/>
  <c r="H34" i="32"/>
  <c r="R33" i="32"/>
  <c r="K33" i="32"/>
  <c r="L32" i="32"/>
  <c r="K32" i="32"/>
  <c r="H32" i="32"/>
  <c r="R31" i="32"/>
  <c r="K31" i="32"/>
  <c r="L30" i="32"/>
  <c r="K30" i="32"/>
  <c r="H30" i="32"/>
  <c r="R29" i="32"/>
  <c r="K29" i="32"/>
  <c r="L28" i="32"/>
  <c r="K28" i="32"/>
  <c r="H28" i="32"/>
  <c r="R27" i="32"/>
  <c r="K27" i="32"/>
  <c r="L26" i="32"/>
  <c r="K26" i="32"/>
  <c r="H26" i="32"/>
  <c r="R25" i="32"/>
  <c r="K25" i="32"/>
  <c r="L24" i="32"/>
  <c r="K24" i="32"/>
  <c r="H24" i="32"/>
  <c r="R23" i="32"/>
  <c r="K23" i="32"/>
  <c r="L22" i="32"/>
  <c r="K22" i="32"/>
  <c r="H22" i="32"/>
  <c r="R21" i="32"/>
  <c r="K21" i="32"/>
  <c r="L20" i="32"/>
  <c r="K20" i="32"/>
  <c r="H20" i="32"/>
  <c r="R19" i="32"/>
  <c r="K19" i="32"/>
  <c r="K50" i="32" s="1"/>
  <c r="R18" i="32"/>
  <c r="R48" i="32" s="1"/>
  <c r="I18" i="32"/>
  <c r="I48" i="32" s="1"/>
  <c r="H18" i="32"/>
  <c r="E16" i="32"/>
  <c r="H49" i="32" s="1"/>
  <c r="L49" i="32" s="1"/>
  <c r="P11" i="32"/>
  <c r="P1" i="32"/>
  <c r="P8" i="32" s="1"/>
  <c r="Q50" i="31"/>
  <c r="G50" i="31"/>
  <c r="F50" i="31"/>
  <c r="R49" i="31"/>
  <c r="K49" i="31"/>
  <c r="M49" i="31" s="1"/>
  <c r="L48" i="31"/>
  <c r="U48" i="31" s="1"/>
  <c r="K48" i="31"/>
  <c r="H48" i="31"/>
  <c r="R47" i="31"/>
  <c r="K47" i="31"/>
  <c r="L46" i="31"/>
  <c r="K46" i="31"/>
  <c r="H46" i="31"/>
  <c r="R45" i="31"/>
  <c r="K45" i="31"/>
  <c r="L44" i="31"/>
  <c r="K44" i="31"/>
  <c r="H44" i="31"/>
  <c r="R43" i="31"/>
  <c r="K43" i="31"/>
  <c r="L42" i="31"/>
  <c r="K42" i="31"/>
  <c r="H42" i="31"/>
  <c r="R41" i="31"/>
  <c r="K41" i="31"/>
  <c r="L40" i="31"/>
  <c r="K40" i="31"/>
  <c r="H40" i="31"/>
  <c r="R39" i="31"/>
  <c r="K39" i="31"/>
  <c r="L38" i="31"/>
  <c r="K38" i="31"/>
  <c r="H38" i="31"/>
  <c r="R37" i="31"/>
  <c r="K37" i="31"/>
  <c r="L36" i="31"/>
  <c r="K36" i="31"/>
  <c r="H36" i="31"/>
  <c r="R35" i="31"/>
  <c r="K35" i="31"/>
  <c r="L34" i="31"/>
  <c r="K34" i="31"/>
  <c r="H34" i="31"/>
  <c r="R33" i="31"/>
  <c r="K33" i="31"/>
  <c r="L32" i="31"/>
  <c r="K32" i="31"/>
  <c r="H32" i="31"/>
  <c r="R31" i="31"/>
  <c r="K31" i="31"/>
  <c r="L30" i="31"/>
  <c r="K30" i="31"/>
  <c r="H30" i="31"/>
  <c r="R29" i="31"/>
  <c r="K29" i="31"/>
  <c r="L28" i="31"/>
  <c r="K28" i="31"/>
  <c r="H28" i="31"/>
  <c r="R27" i="31"/>
  <c r="K27" i="31"/>
  <c r="L26" i="31"/>
  <c r="K26" i="31"/>
  <c r="H26" i="31"/>
  <c r="R25" i="31"/>
  <c r="K25" i="31"/>
  <c r="L24" i="31"/>
  <c r="K24" i="31"/>
  <c r="H24" i="31"/>
  <c r="R23" i="31"/>
  <c r="K23" i="31"/>
  <c r="L22" i="31"/>
  <c r="K22" i="31"/>
  <c r="H22" i="31"/>
  <c r="R21" i="31"/>
  <c r="K21" i="31"/>
  <c r="L20" i="31"/>
  <c r="K20" i="31"/>
  <c r="H20" i="31"/>
  <c r="R19" i="31"/>
  <c r="K19" i="31"/>
  <c r="K50" i="31" s="1"/>
  <c r="R18" i="31"/>
  <c r="R48" i="31" s="1"/>
  <c r="I18" i="31"/>
  <c r="I48" i="31" s="1"/>
  <c r="H18" i="31"/>
  <c r="I49" i="31" s="1"/>
  <c r="T49" i="31" s="1"/>
  <c r="S49" i="31" s="1"/>
  <c r="E16" i="31"/>
  <c r="H49" i="31" s="1"/>
  <c r="L49" i="31" s="1"/>
  <c r="P11" i="31"/>
  <c r="P1" i="31"/>
  <c r="P8" i="31" s="1"/>
  <c r="Q50" i="30"/>
  <c r="G50" i="30"/>
  <c r="F50" i="30"/>
  <c r="R49" i="30"/>
  <c r="K49" i="30"/>
  <c r="K48" i="30"/>
  <c r="R47" i="30"/>
  <c r="K47" i="30"/>
  <c r="L46" i="30"/>
  <c r="K46" i="30"/>
  <c r="H46" i="30"/>
  <c r="R45" i="30"/>
  <c r="K45" i="30"/>
  <c r="L44" i="30"/>
  <c r="K44" i="30"/>
  <c r="H44" i="30"/>
  <c r="R43" i="30"/>
  <c r="K43" i="30"/>
  <c r="L42" i="30"/>
  <c r="K42" i="30"/>
  <c r="H42" i="30"/>
  <c r="R41" i="30"/>
  <c r="K41" i="30"/>
  <c r="L40" i="30"/>
  <c r="K40" i="30"/>
  <c r="H40" i="30"/>
  <c r="R39" i="30"/>
  <c r="K39" i="30"/>
  <c r="L38" i="30"/>
  <c r="K38" i="30"/>
  <c r="H38" i="30"/>
  <c r="R37" i="30"/>
  <c r="K37" i="30"/>
  <c r="L36" i="30"/>
  <c r="K36" i="30"/>
  <c r="H36" i="30"/>
  <c r="R35" i="30"/>
  <c r="K35" i="30"/>
  <c r="L34" i="30"/>
  <c r="K34" i="30"/>
  <c r="H34" i="30"/>
  <c r="R33" i="30"/>
  <c r="K33" i="30"/>
  <c r="L32" i="30"/>
  <c r="K32" i="30"/>
  <c r="H32" i="30"/>
  <c r="R31" i="30"/>
  <c r="K31" i="30"/>
  <c r="L30" i="30"/>
  <c r="K30" i="30"/>
  <c r="H30" i="30"/>
  <c r="R29" i="30"/>
  <c r="K29" i="30"/>
  <c r="L28" i="30"/>
  <c r="K28" i="30"/>
  <c r="H28" i="30"/>
  <c r="R27" i="30"/>
  <c r="K27" i="30"/>
  <c r="L26" i="30"/>
  <c r="K26" i="30"/>
  <c r="H26" i="30"/>
  <c r="R25" i="30"/>
  <c r="K25" i="30"/>
  <c r="L24" i="30"/>
  <c r="K24" i="30"/>
  <c r="H24" i="30"/>
  <c r="R23" i="30"/>
  <c r="K23" i="30"/>
  <c r="L22" i="30"/>
  <c r="K22" i="30"/>
  <c r="H22" i="30"/>
  <c r="R21" i="30"/>
  <c r="K21" i="30"/>
  <c r="L20" i="30"/>
  <c r="K20" i="30"/>
  <c r="H20" i="30"/>
  <c r="R19" i="30"/>
  <c r="K19" i="30"/>
  <c r="K50" i="30" s="1"/>
  <c r="R18" i="30"/>
  <c r="R48" i="30" s="1"/>
  <c r="I18" i="30"/>
  <c r="I48" i="30" s="1"/>
  <c r="H18" i="30"/>
  <c r="E16" i="30"/>
  <c r="H48" i="30" s="1"/>
  <c r="L48" i="30" s="1"/>
  <c r="P11" i="30"/>
  <c r="P1" i="30"/>
  <c r="P8" i="30" s="1"/>
  <c r="Q50" i="29"/>
  <c r="G50" i="29"/>
  <c r="F50" i="29"/>
  <c r="R49" i="29"/>
  <c r="K49" i="29"/>
  <c r="K48" i="29"/>
  <c r="R47" i="29"/>
  <c r="K47" i="29"/>
  <c r="K46" i="29"/>
  <c r="R45" i="29"/>
  <c r="K45" i="29"/>
  <c r="L44" i="29"/>
  <c r="K44" i="29"/>
  <c r="H44" i="29"/>
  <c r="R43" i="29"/>
  <c r="K43" i="29"/>
  <c r="L42" i="29"/>
  <c r="K42" i="29"/>
  <c r="H42" i="29"/>
  <c r="R41" i="29"/>
  <c r="K41" i="29"/>
  <c r="L40" i="29"/>
  <c r="K40" i="29"/>
  <c r="H40" i="29"/>
  <c r="R39" i="29"/>
  <c r="K39" i="29"/>
  <c r="L38" i="29"/>
  <c r="K38" i="29"/>
  <c r="H38" i="29"/>
  <c r="R37" i="29"/>
  <c r="K37" i="29"/>
  <c r="L36" i="29"/>
  <c r="K36" i="29"/>
  <c r="H36" i="29"/>
  <c r="R35" i="29"/>
  <c r="K35" i="29"/>
  <c r="L34" i="29"/>
  <c r="K34" i="29"/>
  <c r="H34" i="29"/>
  <c r="R33" i="29"/>
  <c r="K33" i="29"/>
  <c r="L32" i="29"/>
  <c r="K32" i="29"/>
  <c r="H32" i="29"/>
  <c r="R31" i="29"/>
  <c r="K31" i="29"/>
  <c r="L30" i="29"/>
  <c r="K30" i="29"/>
  <c r="H30" i="29"/>
  <c r="R29" i="29"/>
  <c r="K29" i="29"/>
  <c r="L28" i="29"/>
  <c r="K28" i="29"/>
  <c r="H28" i="29"/>
  <c r="R27" i="29"/>
  <c r="K27" i="29"/>
  <c r="L26" i="29"/>
  <c r="K26" i="29"/>
  <c r="H26" i="29"/>
  <c r="R25" i="29"/>
  <c r="K25" i="29"/>
  <c r="L24" i="29"/>
  <c r="K24" i="29"/>
  <c r="H24" i="29"/>
  <c r="R23" i="29"/>
  <c r="K23" i="29"/>
  <c r="L22" i="29"/>
  <c r="K22" i="29"/>
  <c r="H22" i="29"/>
  <c r="R21" i="29"/>
  <c r="K21" i="29"/>
  <c r="L20" i="29"/>
  <c r="K20" i="29"/>
  <c r="H20" i="29"/>
  <c r="R19" i="29"/>
  <c r="K19" i="29"/>
  <c r="K50" i="29" s="1"/>
  <c r="R18" i="29"/>
  <c r="R48" i="29" s="1"/>
  <c r="I18" i="29"/>
  <c r="I48" i="29" s="1"/>
  <c r="H18" i="29"/>
  <c r="E16" i="29"/>
  <c r="H48" i="29" s="1"/>
  <c r="L48" i="29" s="1"/>
  <c r="P11" i="29"/>
  <c r="P1" i="29"/>
  <c r="P8" i="29" s="1"/>
  <c r="Q50" i="28"/>
  <c r="G50" i="28"/>
  <c r="F50" i="28"/>
  <c r="R49" i="28"/>
  <c r="K49" i="28"/>
  <c r="K48" i="28"/>
  <c r="R47" i="28"/>
  <c r="K47" i="28"/>
  <c r="K46" i="28"/>
  <c r="R45" i="28"/>
  <c r="K45" i="28"/>
  <c r="L44" i="28"/>
  <c r="K44" i="28"/>
  <c r="H44" i="28"/>
  <c r="R43" i="28"/>
  <c r="K43" i="28"/>
  <c r="L42" i="28"/>
  <c r="K42" i="28"/>
  <c r="H42" i="28"/>
  <c r="R41" i="28"/>
  <c r="K41" i="28"/>
  <c r="L40" i="28"/>
  <c r="K40" i="28"/>
  <c r="H40" i="28"/>
  <c r="R39" i="28"/>
  <c r="K39" i="28"/>
  <c r="L38" i="28"/>
  <c r="K38" i="28"/>
  <c r="H38" i="28"/>
  <c r="R37" i="28"/>
  <c r="K37" i="28"/>
  <c r="L36" i="28"/>
  <c r="K36" i="28"/>
  <c r="H36" i="28"/>
  <c r="R35" i="28"/>
  <c r="K35" i="28"/>
  <c r="L34" i="28"/>
  <c r="K34" i="28"/>
  <c r="H34" i="28"/>
  <c r="R33" i="28"/>
  <c r="K33" i="28"/>
  <c r="L32" i="28"/>
  <c r="K32" i="28"/>
  <c r="H32" i="28"/>
  <c r="R31" i="28"/>
  <c r="K31" i="28"/>
  <c r="L30" i="28"/>
  <c r="K30" i="28"/>
  <c r="H30" i="28"/>
  <c r="R29" i="28"/>
  <c r="K29" i="28"/>
  <c r="L28" i="28"/>
  <c r="K28" i="28"/>
  <c r="H28" i="28"/>
  <c r="R27" i="28"/>
  <c r="K27" i="28"/>
  <c r="L26" i="28"/>
  <c r="K26" i="28"/>
  <c r="H26" i="28"/>
  <c r="R25" i="28"/>
  <c r="K25" i="28"/>
  <c r="L24" i="28"/>
  <c r="K24" i="28"/>
  <c r="H24" i="28"/>
  <c r="R23" i="28"/>
  <c r="K23" i="28"/>
  <c r="L22" i="28"/>
  <c r="K22" i="28"/>
  <c r="H22" i="28"/>
  <c r="R21" i="28"/>
  <c r="K21" i="28"/>
  <c r="L20" i="28"/>
  <c r="K20" i="28"/>
  <c r="H20" i="28"/>
  <c r="R19" i="28"/>
  <c r="K19" i="28"/>
  <c r="K50" i="28" s="1"/>
  <c r="R18" i="28"/>
  <c r="R48" i="28" s="1"/>
  <c r="I18" i="28"/>
  <c r="H18" i="28"/>
  <c r="E16" i="28"/>
  <c r="H48" i="28" s="1"/>
  <c r="L48" i="28" s="1"/>
  <c r="P11" i="28"/>
  <c r="P1" i="28"/>
  <c r="P8" i="28" s="1"/>
  <c r="Q50" i="27"/>
  <c r="G50" i="27"/>
  <c r="F50" i="27"/>
  <c r="R49" i="27"/>
  <c r="K49" i="27"/>
  <c r="L48" i="27"/>
  <c r="K48" i="27"/>
  <c r="H48" i="27"/>
  <c r="R47" i="27"/>
  <c r="K47" i="27"/>
  <c r="L46" i="27"/>
  <c r="K46" i="27"/>
  <c r="H46" i="27"/>
  <c r="R45" i="27"/>
  <c r="K45" i="27"/>
  <c r="L44" i="27"/>
  <c r="K44" i="27"/>
  <c r="H44" i="27"/>
  <c r="R43" i="27"/>
  <c r="K43" i="27"/>
  <c r="L42" i="27"/>
  <c r="K42" i="27"/>
  <c r="H42" i="27"/>
  <c r="R41" i="27"/>
  <c r="K41" i="27"/>
  <c r="L40" i="27"/>
  <c r="K40" i="27"/>
  <c r="H40" i="27"/>
  <c r="R39" i="27"/>
  <c r="K39" i="27"/>
  <c r="L38" i="27"/>
  <c r="K38" i="27"/>
  <c r="H38" i="27"/>
  <c r="R37" i="27"/>
  <c r="K37" i="27"/>
  <c r="L36" i="27"/>
  <c r="K36" i="27"/>
  <c r="H36" i="27"/>
  <c r="R35" i="27"/>
  <c r="K35" i="27"/>
  <c r="L34" i="27"/>
  <c r="K34" i="27"/>
  <c r="H34" i="27"/>
  <c r="R33" i="27"/>
  <c r="K33" i="27"/>
  <c r="L32" i="27"/>
  <c r="K32" i="27"/>
  <c r="H32" i="27"/>
  <c r="R31" i="27"/>
  <c r="K31" i="27"/>
  <c r="L30" i="27"/>
  <c r="K30" i="27"/>
  <c r="H30" i="27"/>
  <c r="R29" i="27"/>
  <c r="K29" i="27"/>
  <c r="L28" i="27"/>
  <c r="K28" i="27"/>
  <c r="H28" i="27"/>
  <c r="R27" i="27"/>
  <c r="K27" i="27"/>
  <c r="L26" i="27"/>
  <c r="K26" i="27"/>
  <c r="H26" i="27"/>
  <c r="R25" i="27"/>
  <c r="K25" i="27"/>
  <c r="L24" i="27"/>
  <c r="K24" i="27"/>
  <c r="H24" i="27"/>
  <c r="R23" i="27"/>
  <c r="K23" i="27"/>
  <c r="K22" i="27"/>
  <c r="H22" i="27"/>
  <c r="L22" i="27" s="1"/>
  <c r="R21" i="27"/>
  <c r="K21" i="27"/>
  <c r="K20" i="27"/>
  <c r="H20" i="27"/>
  <c r="L20" i="27" s="1"/>
  <c r="R19" i="27"/>
  <c r="K19" i="27"/>
  <c r="R18" i="27"/>
  <c r="R48" i="27" s="1"/>
  <c r="I18" i="27"/>
  <c r="H18" i="27"/>
  <c r="E16" i="27"/>
  <c r="H49" i="27" s="1"/>
  <c r="L49" i="27" s="1"/>
  <c r="U49" i="27" s="1"/>
  <c r="P11" i="27"/>
  <c r="P1" i="27"/>
  <c r="P8" i="27" s="1"/>
  <c r="Q50" i="26"/>
  <c r="G50" i="26"/>
  <c r="F50" i="26"/>
  <c r="K49" i="26"/>
  <c r="K48" i="26"/>
  <c r="K47" i="26"/>
  <c r="K46" i="26"/>
  <c r="H46" i="26"/>
  <c r="L46" i="26" s="1"/>
  <c r="K45" i="26"/>
  <c r="K44" i="26"/>
  <c r="K43" i="26"/>
  <c r="K42" i="26"/>
  <c r="K41" i="26"/>
  <c r="K40" i="26"/>
  <c r="K39" i="26"/>
  <c r="K38" i="26"/>
  <c r="H38" i="26"/>
  <c r="L38" i="26" s="1"/>
  <c r="K37" i="26"/>
  <c r="K36" i="26"/>
  <c r="K35" i="26"/>
  <c r="K34" i="26"/>
  <c r="K33" i="26"/>
  <c r="K32" i="26"/>
  <c r="H32" i="26"/>
  <c r="L32" i="26" s="1"/>
  <c r="K31" i="26"/>
  <c r="H31" i="26"/>
  <c r="L31" i="26" s="1"/>
  <c r="K30" i="26"/>
  <c r="K29" i="26"/>
  <c r="K28" i="26"/>
  <c r="K27" i="26"/>
  <c r="K26" i="26"/>
  <c r="K25" i="26"/>
  <c r="K24" i="26"/>
  <c r="K23" i="26"/>
  <c r="K22" i="26"/>
  <c r="K21" i="26"/>
  <c r="K20" i="26"/>
  <c r="K19" i="26"/>
  <c r="R18" i="26"/>
  <c r="R49" i="26" s="1"/>
  <c r="I18" i="26"/>
  <c r="H18" i="26"/>
  <c r="E16" i="26"/>
  <c r="P11" i="26"/>
  <c r="P8" i="26"/>
  <c r="P1" i="26"/>
  <c r="Q50" i="25"/>
  <c r="G50" i="25"/>
  <c r="F50" i="25"/>
  <c r="K49" i="25"/>
  <c r="K48" i="25"/>
  <c r="K47" i="25"/>
  <c r="K46" i="25"/>
  <c r="K45" i="25"/>
  <c r="K44" i="25"/>
  <c r="K43" i="25"/>
  <c r="K42" i="25"/>
  <c r="K41" i="25"/>
  <c r="K40" i="25"/>
  <c r="K39" i="25"/>
  <c r="K38" i="25"/>
  <c r="K37" i="25"/>
  <c r="K36" i="25"/>
  <c r="K35" i="25"/>
  <c r="K34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50" i="25" s="1"/>
  <c r="R18" i="25"/>
  <c r="R48" i="25" s="1"/>
  <c r="I18" i="25"/>
  <c r="H18" i="25"/>
  <c r="E16" i="25"/>
  <c r="H48" i="25" s="1"/>
  <c r="P11" i="25"/>
  <c r="P8" i="25"/>
  <c r="P1" i="25"/>
  <c r="Q50" i="24"/>
  <c r="G50" i="24"/>
  <c r="F50" i="24"/>
  <c r="K49" i="24"/>
  <c r="K48" i="24"/>
  <c r="K47" i="24"/>
  <c r="K46" i="24"/>
  <c r="K45" i="24"/>
  <c r="K44" i="24"/>
  <c r="K43" i="24"/>
  <c r="K42" i="24"/>
  <c r="K41" i="24"/>
  <c r="K40" i="24"/>
  <c r="K39" i="24"/>
  <c r="K38" i="24"/>
  <c r="K37" i="24"/>
  <c r="K36" i="24"/>
  <c r="K35" i="24"/>
  <c r="K34" i="24"/>
  <c r="K33" i="24"/>
  <c r="K32" i="24"/>
  <c r="K31" i="24"/>
  <c r="K30" i="24"/>
  <c r="K29" i="24"/>
  <c r="K28" i="24"/>
  <c r="K27" i="24"/>
  <c r="K26" i="24"/>
  <c r="K25" i="24"/>
  <c r="K24" i="24"/>
  <c r="K23" i="24"/>
  <c r="K22" i="24"/>
  <c r="K21" i="24"/>
  <c r="K20" i="24"/>
  <c r="K19" i="24"/>
  <c r="K50" i="24" s="1"/>
  <c r="R18" i="24"/>
  <c r="R48" i="24" s="1"/>
  <c r="I18" i="24"/>
  <c r="H18" i="24"/>
  <c r="E16" i="24"/>
  <c r="H48" i="24" s="1"/>
  <c r="P11" i="24"/>
  <c r="P8" i="24"/>
  <c r="P1" i="24"/>
  <c r="Q50" i="23"/>
  <c r="G50" i="23"/>
  <c r="F50" i="23"/>
  <c r="K49" i="23"/>
  <c r="K48" i="23"/>
  <c r="K47" i="23"/>
  <c r="K46" i="23"/>
  <c r="K45" i="23"/>
  <c r="K44" i="23"/>
  <c r="K43" i="23"/>
  <c r="K42" i="23"/>
  <c r="K41" i="23"/>
  <c r="K40" i="23"/>
  <c r="K39" i="23"/>
  <c r="K38" i="23"/>
  <c r="K37" i="23"/>
  <c r="K36" i="23"/>
  <c r="K35" i="23"/>
  <c r="K34" i="23"/>
  <c r="K33" i="23"/>
  <c r="K32" i="23"/>
  <c r="K31" i="23"/>
  <c r="K30" i="23"/>
  <c r="K29" i="23"/>
  <c r="K28" i="23"/>
  <c r="K27" i="23"/>
  <c r="K26" i="23"/>
  <c r="K25" i="23"/>
  <c r="K24" i="23"/>
  <c r="K23" i="23"/>
  <c r="K22" i="23"/>
  <c r="K21" i="23"/>
  <c r="K20" i="23"/>
  <c r="K19" i="23"/>
  <c r="K50" i="23" s="1"/>
  <c r="R18" i="23"/>
  <c r="R48" i="23" s="1"/>
  <c r="I18" i="23"/>
  <c r="H18" i="23"/>
  <c r="E16" i="23"/>
  <c r="H48" i="23" s="1"/>
  <c r="P11" i="23"/>
  <c r="P8" i="23"/>
  <c r="P1" i="23"/>
  <c r="Q50" i="22"/>
  <c r="G50" i="22"/>
  <c r="F50" i="22"/>
  <c r="K49" i="22"/>
  <c r="K48" i="22"/>
  <c r="K47" i="22"/>
  <c r="K46" i="22"/>
  <c r="K45" i="22"/>
  <c r="K44" i="22"/>
  <c r="K43" i="22"/>
  <c r="K42" i="22"/>
  <c r="K41" i="22"/>
  <c r="K40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K26" i="22"/>
  <c r="K25" i="22"/>
  <c r="K24" i="22"/>
  <c r="K23" i="22"/>
  <c r="K22" i="22"/>
  <c r="K21" i="22"/>
  <c r="K20" i="22"/>
  <c r="K19" i="22"/>
  <c r="K50" i="22" s="1"/>
  <c r="R18" i="22"/>
  <c r="R48" i="22" s="1"/>
  <c r="I18" i="22"/>
  <c r="H18" i="22"/>
  <c r="E16" i="22"/>
  <c r="H48" i="22" s="1"/>
  <c r="P11" i="22"/>
  <c r="P8" i="22"/>
  <c r="P1" i="22"/>
  <c r="Q50" i="21"/>
  <c r="G50" i="21"/>
  <c r="F50" i="21"/>
  <c r="K49" i="21"/>
  <c r="K48" i="21"/>
  <c r="K47" i="21"/>
  <c r="K46" i="21"/>
  <c r="K45" i="21"/>
  <c r="K44" i="21"/>
  <c r="K43" i="21"/>
  <c r="K42" i="21"/>
  <c r="K41" i="21"/>
  <c r="K40" i="21"/>
  <c r="K39" i="21"/>
  <c r="K38" i="21"/>
  <c r="K37" i="21"/>
  <c r="K36" i="21"/>
  <c r="K35" i="21"/>
  <c r="K34" i="21"/>
  <c r="K33" i="21"/>
  <c r="K32" i="21"/>
  <c r="K31" i="21"/>
  <c r="K30" i="21"/>
  <c r="K29" i="21"/>
  <c r="K28" i="21"/>
  <c r="K27" i="21"/>
  <c r="K26" i="21"/>
  <c r="K25" i="21"/>
  <c r="K24" i="21"/>
  <c r="K23" i="21"/>
  <c r="K22" i="21"/>
  <c r="K21" i="21"/>
  <c r="K20" i="21"/>
  <c r="K19" i="21"/>
  <c r="K50" i="21" s="1"/>
  <c r="R18" i="21"/>
  <c r="R48" i="21" s="1"/>
  <c r="I18" i="21"/>
  <c r="H18" i="21"/>
  <c r="E16" i="21"/>
  <c r="H48" i="21" s="1"/>
  <c r="P11" i="21"/>
  <c r="P8" i="21"/>
  <c r="P1" i="21"/>
  <c r="Q50" i="20"/>
  <c r="G50" i="20"/>
  <c r="F50" i="20"/>
  <c r="K49" i="20"/>
  <c r="K48" i="20"/>
  <c r="K47" i="20"/>
  <c r="K46" i="20"/>
  <c r="K45" i="20"/>
  <c r="K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R22" i="20"/>
  <c r="K22" i="20"/>
  <c r="K21" i="20"/>
  <c r="R20" i="20"/>
  <c r="K20" i="20"/>
  <c r="K19" i="20"/>
  <c r="K50" i="20" s="1"/>
  <c r="R18" i="20"/>
  <c r="I18" i="20"/>
  <c r="H18" i="20"/>
  <c r="E16" i="20"/>
  <c r="H48" i="20" s="1"/>
  <c r="P11" i="20"/>
  <c r="P8" i="20"/>
  <c r="P1" i="20"/>
  <c r="Q50" i="19"/>
  <c r="G50" i="19"/>
  <c r="F50" i="19"/>
  <c r="K49" i="19"/>
  <c r="K48" i="19"/>
  <c r="K47" i="19"/>
  <c r="R46" i="19"/>
  <c r="K46" i="19"/>
  <c r="K45" i="19"/>
  <c r="R44" i="19"/>
  <c r="K44" i="19"/>
  <c r="K43" i="19"/>
  <c r="R42" i="19"/>
  <c r="K42" i="19"/>
  <c r="K41" i="19"/>
  <c r="K40" i="19"/>
  <c r="K39" i="19"/>
  <c r="R38" i="19"/>
  <c r="K38" i="19"/>
  <c r="K37" i="19"/>
  <c r="R36" i="19"/>
  <c r="K36" i="19"/>
  <c r="K35" i="19"/>
  <c r="R34" i="19"/>
  <c r="K34" i="19"/>
  <c r="K33" i="19"/>
  <c r="K32" i="19"/>
  <c r="K31" i="19"/>
  <c r="R30" i="19"/>
  <c r="K30" i="19"/>
  <c r="K29" i="19"/>
  <c r="R28" i="19"/>
  <c r="K28" i="19"/>
  <c r="K27" i="19"/>
  <c r="R26" i="19"/>
  <c r="K26" i="19"/>
  <c r="K25" i="19"/>
  <c r="K24" i="19"/>
  <c r="K23" i="19"/>
  <c r="R22" i="19"/>
  <c r="K22" i="19"/>
  <c r="K21" i="19"/>
  <c r="R20" i="19"/>
  <c r="K20" i="19"/>
  <c r="K19" i="19"/>
  <c r="K50" i="19" s="1"/>
  <c r="R18" i="19"/>
  <c r="I18" i="19"/>
  <c r="H18" i="19"/>
  <c r="E16" i="19"/>
  <c r="H48" i="19" s="1"/>
  <c r="L48" i="19" s="1"/>
  <c r="P11" i="19"/>
  <c r="P8" i="19"/>
  <c r="P1" i="19"/>
  <c r="Q50" i="18"/>
  <c r="G50" i="18"/>
  <c r="F50" i="18"/>
  <c r="K49" i="18"/>
  <c r="K48" i="18"/>
  <c r="K47" i="18"/>
  <c r="R46" i="18"/>
  <c r="K46" i="18"/>
  <c r="K45" i="18"/>
  <c r="R44" i="18"/>
  <c r="K44" i="18"/>
  <c r="K43" i="18"/>
  <c r="R42" i="18"/>
  <c r="K42" i="18"/>
  <c r="K41" i="18"/>
  <c r="K40" i="18"/>
  <c r="K39" i="18"/>
  <c r="R38" i="18"/>
  <c r="K38" i="18"/>
  <c r="K37" i="18"/>
  <c r="R36" i="18"/>
  <c r="K36" i="18"/>
  <c r="K35" i="18"/>
  <c r="R34" i="18"/>
  <c r="K34" i="18"/>
  <c r="K33" i="18"/>
  <c r="K32" i="18"/>
  <c r="K31" i="18"/>
  <c r="R30" i="18"/>
  <c r="K30" i="18"/>
  <c r="K29" i="18"/>
  <c r="R28" i="18"/>
  <c r="K28" i="18"/>
  <c r="K27" i="18"/>
  <c r="R26" i="18"/>
  <c r="K26" i="18"/>
  <c r="K25" i="18"/>
  <c r="K24" i="18"/>
  <c r="K23" i="18"/>
  <c r="R22" i="18"/>
  <c r="K22" i="18"/>
  <c r="K21" i="18"/>
  <c r="R20" i="18"/>
  <c r="K20" i="18"/>
  <c r="K19" i="18"/>
  <c r="K50" i="18" s="1"/>
  <c r="R18" i="18"/>
  <c r="I18" i="18"/>
  <c r="H18" i="18"/>
  <c r="E16" i="18"/>
  <c r="H48" i="18" s="1"/>
  <c r="L48" i="18" s="1"/>
  <c r="P11" i="18"/>
  <c r="P1" i="18"/>
  <c r="P8" i="18" s="1"/>
  <c r="Q50" i="17"/>
  <c r="G50" i="17"/>
  <c r="F50" i="17"/>
  <c r="K49" i="17"/>
  <c r="K48" i="17"/>
  <c r="R47" i="17"/>
  <c r="K47" i="17"/>
  <c r="K46" i="17"/>
  <c r="R45" i="17"/>
  <c r="K45" i="17"/>
  <c r="K44" i="17"/>
  <c r="R43" i="17"/>
  <c r="K43" i="17"/>
  <c r="K42" i="17"/>
  <c r="R41" i="17"/>
  <c r="K41" i="17"/>
  <c r="K40" i="17"/>
  <c r="R39" i="17"/>
  <c r="K39" i="17"/>
  <c r="K38" i="17"/>
  <c r="R37" i="17"/>
  <c r="K37" i="17"/>
  <c r="K36" i="17"/>
  <c r="R35" i="17"/>
  <c r="K35" i="17"/>
  <c r="K34" i="17"/>
  <c r="R33" i="17"/>
  <c r="K33" i="17"/>
  <c r="K32" i="17"/>
  <c r="R31" i="17"/>
  <c r="K31" i="17"/>
  <c r="K30" i="17"/>
  <c r="R29" i="17"/>
  <c r="K29" i="17"/>
  <c r="K28" i="17"/>
  <c r="R27" i="17"/>
  <c r="K27" i="17"/>
  <c r="K26" i="17"/>
  <c r="R25" i="17"/>
  <c r="K25" i="17"/>
  <c r="K24" i="17"/>
  <c r="R23" i="17"/>
  <c r="K23" i="17"/>
  <c r="K22" i="17"/>
  <c r="R21" i="17"/>
  <c r="K21" i="17"/>
  <c r="K20" i="17"/>
  <c r="R19" i="17"/>
  <c r="K19" i="17"/>
  <c r="K50" i="17" s="1"/>
  <c r="R18" i="17"/>
  <c r="R49" i="17" s="1"/>
  <c r="I18" i="17"/>
  <c r="H18" i="17"/>
  <c r="E16" i="17"/>
  <c r="H49" i="17" s="1"/>
  <c r="L49" i="17" s="1"/>
  <c r="P11" i="17"/>
  <c r="P1" i="17"/>
  <c r="P8" i="17" s="1"/>
  <c r="Q50" i="16"/>
  <c r="G50" i="16"/>
  <c r="F50" i="16"/>
  <c r="R49" i="16"/>
  <c r="K49" i="16"/>
  <c r="K48" i="16"/>
  <c r="R47" i="16"/>
  <c r="K47" i="16"/>
  <c r="K46" i="16"/>
  <c r="R45" i="16"/>
  <c r="K45" i="16"/>
  <c r="K44" i="16"/>
  <c r="R43" i="16"/>
  <c r="K43" i="16"/>
  <c r="K42" i="16"/>
  <c r="R41" i="16"/>
  <c r="K41" i="16"/>
  <c r="K40" i="16"/>
  <c r="R39" i="16"/>
  <c r="K39" i="16"/>
  <c r="K38" i="16"/>
  <c r="R37" i="16"/>
  <c r="K37" i="16"/>
  <c r="K36" i="16"/>
  <c r="R35" i="16"/>
  <c r="K35" i="16"/>
  <c r="K34" i="16"/>
  <c r="R33" i="16"/>
  <c r="K33" i="16"/>
  <c r="K32" i="16"/>
  <c r="R31" i="16"/>
  <c r="K31" i="16"/>
  <c r="K30" i="16"/>
  <c r="R29" i="16"/>
  <c r="K29" i="16"/>
  <c r="K28" i="16"/>
  <c r="R27" i="16"/>
  <c r="K27" i="16"/>
  <c r="K26" i="16"/>
  <c r="R25" i="16"/>
  <c r="K25" i="16"/>
  <c r="K24" i="16"/>
  <c r="R23" i="16"/>
  <c r="K23" i="16"/>
  <c r="K22" i="16"/>
  <c r="R21" i="16"/>
  <c r="K21" i="16"/>
  <c r="K20" i="16"/>
  <c r="R19" i="16"/>
  <c r="K19" i="16"/>
  <c r="K50" i="16" s="1"/>
  <c r="R18" i="16"/>
  <c r="R48" i="16" s="1"/>
  <c r="I18" i="16"/>
  <c r="H18" i="16"/>
  <c r="E16" i="16"/>
  <c r="H49" i="16" s="1"/>
  <c r="L49" i="16" s="1"/>
  <c r="P11" i="16"/>
  <c r="P1" i="16"/>
  <c r="P8" i="16" s="1"/>
  <c r="Q50" i="15"/>
  <c r="G50" i="15"/>
  <c r="F50" i="15"/>
  <c r="R49" i="15"/>
  <c r="K49" i="15"/>
  <c r="K48" i="15"/>
  <c r="R47" i="15"/>
  <c r="K47" i="15"/>
  <c r="K46" i="15"/>
  <c r="R45" i="15"/>
  <c r="K45" i="15"/>
  <c r="K44" i="15"/>
  <c r="R43" i="15"/>
  <c r="K43" i="15"/>
  <c r="K42" i="15"/>
  <c r="R41" i="15"/>
  <c r="K41" i="15"/>
  <c r="K40" i="15"/>
  <c r="R39" i="15"/>
  <c r="K39" i="15"/>
  <c r="K38" i="15"/>
  <c r="R37" i="15"/>
  <c r="K37" i="15"/>
  <c r="K36" i="15"/>
  <c r="R35" i="15"/>
  <c r="K35" i="15"/>
  <c r="K34" i="15"/>
  <c r="R33" i="15"/>
  <c r="K33" i="15"/>
  <c r="K32" i="15"/>
  <c r="R31" i="15"/>
  <c r="K31" i="15"/>
  <c r="K30" i="15"/>
  <c r="R29" i="15"/>
  <c r="K29" i="15"/>
  <c r="K28" i="15"/>
  <c r="R27" i="15"/>
  <c r="K27" i="15"/>
  <c r="K26" i="15"/>
  <c r="R25" i="15"/>
  <c r="K25" i="15"/>
  <c r="K24" i="15"/>
  <c r="R23" i="15"/>
  <c r="K23" i="15"/>
  <c r="K22" i="15"/>
  <c r="R21" i="15"/>
  <c r="K21" i="15"/>
  <c r="K20" i="15"/>
  <c r="R19" i="15"/>
  <c r="K19" i="15"/>
  <c r="K50" i="15" s="1"/>
  <c r="R18" i="15"/>
  <c r="R48" i="15" s="1"/>
  <c r="I18" i="15"/>
  <c r="H18" i="15"/>
  <c r="E16" i="15"/>
  <c r="H49" i="15" s="1"/>
  <c r="L49" i="15" s="1"/>
  <c r="P11" i="15"/>
  <c r="P1" i="15"/>
  <c r="P8" i="15" s="1"/>
  <c r="Q50" i="14"/>
  <c r="G50" i="14"/>
  <c r="F50" i="14"/>
  <c r="R49" i="14"/>
  <c r="K49" i="14"/>
  <c r="K48" i="14"/>
  <c r="R47" i="14"/>
  <c r="K47" i="14"/>
  <c r="K46" i="14"/>
  <c r="R45" i="14"/>
  <c r="K45" i="14"/>
  <c r="K44" i="14"/>
  <c r="R43" i="14"/>
  <c r="K43" i="14"/>
  <c r="K42" i="14"/>
  <c r="R41" i="14"/>
  <c r="K41" i="14"/>
  <c r="K40" i="14"/>
  <c r="R39" i="14"/>
  <c r="K39" i="14"/>
  <c r="K38" i="14"/>
  <c r="R37" i="14"/>
  <c r="K37" i="14"/>
  <c r="K36" i="14"/>
  <c r="R35" i="14"/>
  <c r="K35" i="14"/>
  <c r="K34" i="14"/>
  <c r="R33" i="14"/>
  <c r="K33" i="14"/>
  <c r="K32" i="14"/>
  <c r="R31" i="14"/>
  <c r="K31" i="14"/>
  <c r="K30" i="14"/>
  <c r="R29" i="14"/>
  <c r="K29" i="14"/>
  <c r="K28" i="14"/>
  <c r="R27" i="14"/>
  <c r="K27" i="14"/>
  <c r="K26" i="14"/>
  <c r="R25" i="14"/>
  <c r="K25" i="14"/>
  <c r="K24" i="14"/>
  <c r="R23" i="14"/>
  <c r="K23" i="14"/>
  <c r="K22" i="14"/>
  <c r="R21" i="14"/>
  <c r="K21" i="14"/>
  <c r="K20" i="14"/>
  <c r="R19" i="14"/>
  <c r="K19" i="14"/>
  <c r="K50" i="14" s="1"/>
  <c r="R18" i="14"/>
  <c r="R48" i="14" s="1"/>
  <c r="I18" i="14"/>
  <c r="H18" i="14"/>
  <c r="E16" i="14"/>
  <c r="H49" i="14" s="1"/>
  <c r="L49" i="14" s="1"/>
  <c r="P11" i="14"/>
  <c r="P1" i="14"/>
  <c r="P8" i="14" s="1"/>
  <c r="Q50" i="13"/>
  <c r="G50" i="13"/>
  <c r="F50" i="13"/>
  <c r="R49" i="13"/>
  <c r="K49" i="13"/>
  <c r="K48" i="13"/>
  <c r="R47" i="13"/>
  <c r="K47" i="13"/>
  <c r="K46" i="13"/>
  <c r="R45" i="13"/>
  <c r="K45" i="13"/>
  <c r="K44" i="13"/>
  <c r="R43" i="13"/>
  <c r="K43" i="13"/>
  <c r="K42" i="13"/>
  <c r="R41" i="13"/>
  <c r="K41" i="13"/>
  <c r="K40" i="13"/>
  <c r="R39" i="13"/>
  <c r="K39" i="13"/>
  <c r="K38" i="13"/>
  <c r="R37" i="13"/>
  <c r="K37" i="13"/>
  <c r="K36" i="13"/>
  <c r="R35" i="13"/>
  <c r="K35" i="13"/>
  <c r="K34" i="13"/>
  <c r="R33" i="13"/>
  <c r="K33" i="13"/>
  <c r="K32" i="13"/>
  <c r="R31" i="13"/>
  <c r="K31" i="13"/>
  <c r="K30" i="13"/>
  <c r="R29" i="13"/>
  <c r="K29" i="13"/>
  <c r="K28" i="13"/>
  <c r="R27" i="13"/>
  <c r="K27" i="13"/>
  <c r="K26" i="13"/>
  <c r="R25" i="13"/>
  <c r="K25" i="13"/>
  <c r="K24" i="13"/>
  <c r="R23" i="13"/>
  <c r="K23" i="13"/>
  <c r="K22" i="13"/>
  <c r="R21" i="13"/>
  <c r="K21" i="13"/>
  <c r="K20" i="13"/>
  <c r="R19" i="13"/>
  <c r="K19" i="13"/>
  <c r="K50" i="13" s="1"/>
  <c r="R18" i="13"/>
  <c r="R48" i="13" s="1"/>
  <c r="I18" i="13"/>
  <c r="H18" i="13"/>
  <c r="I49" i="13" s="1"/>
  <c r="E16" i="13"/>
  <c r="H49" i="13" s="1"/>
  <c r="L49" i="13" s="1"/>
  <c r="P11" i="13"/>
  <c r="P1" i="13"/>
  <c r="P8" i="13" s="1"/>
  <c r="Q50" i="12"/>
  <c r="G50" i="12"/>
  <c r="F50" i="12"/>
  <c r="R49" i="12"/>
  <c r="K49" i="12"/>
  <c r="K48" i="12"/>
  <c r="R47" i="12"/>
  <c r="K47" i="12"/>
  <c r="K46" i="12"/>
  <c r="R45" i="12"/>
  <c r="K45" i="12"/>
  <c r="K44" i="12"/>
  <c r="R43" i="12"/>
  <c r="K43" i="12"/>
  <c r="K42" i="12"/>
  <c r="R41" i="12"/>
  <c r="K41" i="12"/>
  <c r="K40" i="12"/>
  <c r="R39" i="12"/>
  <c r="K39" i="12"/>
  <c r="K38" i="12"/>
  <c r="R37" i="12"/>
  <c r="K37" i="12"/>
  <c r="K36" i="12"/>
  <c r="R35" i="12"/>
  <c r="K35" i="12"/>
  <c r="K34" i="12"/>
  <c r="R33" i="12"/>
  <c r="K33" i="12"/>
  <c r="K32" i="12"/>
  <c r="R31" i="12"/>
  <c r="K31" i="12"/>
  <c r="K30" i="12"/>
  <c r="R29" i="12"/>
  <c r="K29" i="12"/>
  <c r="K28" i="12"/>
  <c r="R27" i="12"/>
  <c r="K27" i="12"/>
  <c r="K26" i="12"/>
  <c r="R25" i="12"/>
  <c r="K25" i="12"/>
  <c r="K24" i="12"/>
  <c r="R23" i="12"/>
  <c r="K23" i="12"/>
  <c r="K22" i="12"/>
  <c r="R21" i="12"/>
  <c r="K21" i="12"/>
  <c r="K20" i="12"/>
  <c r="R19" i="12"/>
  <c r="K19" i="12"/>
  <c r="K50" i="12" s="1"/>
  <c r="R18" i="12"/>
  <c r="R48" i="12" s="1"/>
  <c r="I18" i="12"/>
  <c r="H18" i="12"/>
  <c r="I49" i="12" s="1"/>
  <c r="E16" i="12"/>
  <c r="H49" i="12" s="1"/>
  <c r="L49" i="12" s="1"/>
  <c r="P11" i="12"/>
  <c r="P1" i="12"/>
  <c r="P8" i="12" s="1"/>
  <c r="Q50" i="11"/>
  <c r="G50" i="11"/>
  <c r="F50" i="11"/>
  <c r="R49" i="11"/>
  <c r="K49" i="11"/>
  <c r="K48" i="11"/>
  <c r="R47" i="11"/>
  <c r="K47" i="11"/>
  <c r="K46" i="11"/>
  <c r="R45" i="11"/>
  <c r="K45" i="11"/>
  <c r="K44" i="11"/>
  <c r="R43" i="11"/>
  <c r="K43" i="11"/>
  <c r="K42" i="11"/>
  <c r="R41" i="11"/>
  <c r="K41" i="11"/>
  <c r="K40" i="11"/>
  <c r="R39" i="11"/>
  <c r="K39" i="11"/>
  <c r="K38" i="11"/>
  <c r="R37" i="11"/>
  <c r="K37" i="11"/>
  <c r="K36" i="11"/>
  <c r="R35" i="11"/>
  <c r="K35" i="11"/>
  <c r="K34" i="11"/>
  <c r="R33" i="11"/>
  <c r="K33" i="11"/>
  <c r="K32" i="11"/>
  <c r="R31" i="11"/>
  <c r="K31" i="11"/>
  <c r="K30" i="11"/>
  <c r="R29" i="11"/>
  <c r="K29" i="11"/>
  <c r="K28" i="11"/>
  <c r="R27" i="11"/>
  <c r="K27" i="11"/>
  <c r="K26" i="11"/>
  <c r="R25" i="11"/>
  <c r="K25" i="11"/>
  <c r="K24" i="11"/>
  <c r="R23" i="11"/>
  <c r="K23" i="11"/>
  <c r="K22" i="11"/>
  <c r="R21" i="11"/>
  <c r="K21" i="11"/>
  <c r="K20" i="11"/>
  <c r="R19" i="11"/>
  <c r="K19" i="11"/>
  <c r="K50" i="11" s="1"/>
  <c r="R18" i="11"/>
  <c r="R48" i="11" s="1"/>
  <c r="I18" i="11"/>
  <c r="H18" i="11"/>
  <c r="I49" i="11" s="1"/>
  <c r="E16" i="11"/>
  <c r="H49" i="11" s="1"/>
  <c r="L49" i="11" s="1"/>
  <c r="P11" i="11"/>
  <c r="P1" i="11"/>
  <c r="P8" i="11" s="1"/>
  <c r="Q50" i="10"/>
  <c r="G50" i="10"/>
  <c r="F50" i="10"/>
  <c r="R49" i="10"/>
  <c r="K49" i="10"/>
  <c r="K48" i="10"/>
  <c r="R47" i="10"/>
  <c r="K47" i="10"/>
  <c r="K46" i="10"/>
  <c r="R45" i="10"/>
  <c r="K45" i="10"/>
  <c r="K44" i="10"/>
  <c r="R43" i="10"/>
  <c r="K43" i="10"/>
  <c r="K42" i="10"/>
  <c r="R41" i="10"/>
  <c r="K41" i="10"/>
  <c r="K40" i="10"/>
  <c r="R39" i="10"/>
  <c r="K39" i="10"/>
  <c r="K38" i="10"/>
  <c r="R37" i="10"/>
  <c r="K37" i="10"/>
  <c r="K36" i="10"/>
  <c r="R35" i="10"/>
  <c r="K35" i="10"/>
  <c r="K34" i="10"/>
  <c r="R33" i="10"/>
  <c r="K33" i="10"/>
  <c r="K32" i="10"/>
  <c r="R31" i="10"/>
  <c r="K31" i="10"/>
  <c r="K30" i="10"/>
  <c r="R29" i="10"/>
  <c r="K29" i="10"/>
  <c r="K28" i="10"/>
  <c r="R27" i="10"/>
  <c r="K27" i="10"/>
  <c r="K26" i="10"/>
  <c r="R25" i="10"/>
  <c r="K25" i="10"/>
  <c r="K24" i="10"/>
  <c r="R23" i="10"/>
  <c r="K23" i="10"/>
  <c r="K22" i="10"/>
  <c r="R21" i="10"/>
  <c r="K21" i="10"/>
  <c r="K20" i="10"/>
  <c r="R19" i="10"/>
  <c r="K19" i="10"/>
  <c r="K50" i="10" s="1"/>
  <c r="R18" i="10"/>
  <c r="R48" i="10" s="1"/>
  <c r="I18" i="10"/>
  <c r="H18" i="10"/>
  <c r="I49" i="10" s="1"/>
  <c r="E16" i="10"/>
  <c r="H49" i="10" s="1"/>
  <c r="L49" i="10" s="1"/>
  <c r="P11" i="10"/>
  <c r="P1" i="10"/>
  <c r="P8" i="10" s="1"/>
  <c r="Q50" i="9"/>
  <c r="G50" i="9"/>
  <c r="F50" i="9"/>
  <c r="R49" i="9"/>
  <c r="K49" i="9"/>
  <c r="K48" i="9"/>
  <c r="R47" i="9"/>
  <c r="K47" i="9"/>
  <c r="K46" i="9"/>
  <c r="R45" i="9"/>
  <c r="K45" i="9"/>
  <c r="K44" i="9"/>
  <c r="R43" i="9"/>
  <c r="K43" i="9"/>
  <c r="K42" i="9"/>
  <c r="R41" i="9"/>
  <c r="K41" i="9"/>
  <c r="K40" i="9"/>
  <c r="R39" i="9"/>
  <c r="K39" i="9"/>
  <c r="K38" i="9"/>
  <c r="R37" i="9"/>
  <c r="K37" i="9"/>
  <c r="K36" i="9"/>
  <c r="R35" i="9"/>
  <c r="K35" i="9"/>
  <c r="K34" i="9"/>
  <c r="R33" i="9"/>
  <c r="K33" i="9"/>
  <c r="K32" i="9"/>
  <c r="R31" i="9"/>
  <c r="K31" i="9"/>
  <c r="K30" i="9"/>
  <c r="R29" i="9"/>
  <c r="K29" i="9"/>
  <c r="K28" i="9"/>
  <c r="R27" i="9"/>
  <c r="K27" i="9"/>
  <c r="K26" i="9"/>
  <c r="R25" i="9"/>
  <c r="K25" i="9"/>
  <c r="K24" i="9"/>
  <c r="R23" i="9"/>
  <c r="K23" i="9"/>
  <c r="K22" i="9"/>
  <c r="R21" i="9"/>
  <c r="K21" i="9"/>
  <c r="K20" i="9"/>
  <c r="R19" i="9"/>
  <c r="K19" i="9"/>
  <c r="K50" i="9" s="1"/>
  <c r="R18" i="9"/>
  <c r="R48" i="9" s="1"/>
  <c r="I18" i="9"/>
  <c r="H18" i="9"/>
  <c r="I49" i="9" s="1"/>
  <c r="E16" i="9"/>
  <c r="H49" i="9" s="1"/>
  <c r="L49" i="9" s="1"/>
  <c r="P11" i="9"/>
  <c r="P1" i="9"/>
  <c r="P8" i="9" s="1"/>
  <c r="Q50" i="8"/>
  <c r="G50" i="8"/>
  <c r="F50" i="8"/>
  <c r="R49" i="8"/>
  <c r="K49" i="8"/>
  <c r="K48" i="8"/>
  <c r="R47" i="8"/>
  <c r="K47" i="8"/>
  <c r="K46" i="8"/>
  <c r="R45" i="8"/>
  <c r="K45" i="8"/>
  <c r="K44" i="8"/>
  <c r="R43" i="8"/>
  <c r="K43" i="8"/>
  <c r="K42" i="8"/>
  <c r="R41" i="8"/>
  <c r="K41" i="8"/>
  <c r="K40" i="8"/>
  <c r="R39" i="8"/>
  <c r="K39" i="8"/>
  <c r="K38" i="8"/>
  <c r="R37" i="8"/>
  <c r="K37" i="8"/>
  <c r="K36" i="8"/>
  <c r="R35" i="8"/>
  <c r="K35" i="8"/>
  <c r="K34" i="8"/>
  <c r="R33" i="8"/>
  <c r="K33" i="8"/>
  <c r="K32" i="8"/>
  <c r="R31" i="8"/>
  <c r="K31" i="8"/>
  <c r="K30" i="8"/>
  <c r="R29" i="8"/>
  <c r="K29" i="8"/>
  <c r="K28" i="8"/>
  <c r="R27" i="8"/>
  <c r="K27" i="8"/>
  <c r="K26" i="8"/>
  <c r="R25" i="8"/>
  <c r="K25" i="8"/>
  <c r="K24" i="8"/>
  <c r="R23" i="8"/>
  <c r="K23" i="8"/>
  <c r="K22" i="8"/>
  <c r="R21" i="8"/>
  <c r="K21" i="8"/>
  <c r="K20" i="8"/>
  <c r="R19" i="8"/>
  <c r="K19" i="8"/>
  <c r="K50" i="8" s="1"/>
  <c r="R18" i="8"/>
  <c r="R48" i="8" s="1"/>
  <c r="I18" i="8"/>
  <c r="H18" i="8"/>
  <c r="I49" i="8" s="1"/>
  <c r="E16" i="8"/>
  <c r="H49" i="8" s="1"/>
  <c r="L49" i="8" s="1"/>
  <c r="P11" i="8"/>
  <c r="P1" i="8"/>
  <c r="P8" i="8" s="1"/>
  <c r="Q50" i="7"/>
  <c r="G50" i="7"/>
  <c r="F50" i="7"/>
  <c r="R49" i="7"/>
  <c r="K49" i="7"/>
  <c r="K48" i="7"/>
  <c r="R47" i="7"/>
  <c r="K47" i="7"/>
  <c r="K46" i="7"/>
  <c r="R45" i="7"/>
  <c r="K45" i="7"/>
  <c r="K44" i="7"/>
  <c r="R43" i="7"/>
  <c r="K43" i="7"/>
  <c r="K42" i="7"/>
  <c r="R41" i="7"/>
  <c r="K41" i="7"/>
  <c r="K40" i="7"/>
  <c r="R39" i="7"/>
  <c r="K39" i="7"/>
  <c r="K38" i="7"/>
  <c r="R37" i="7"/>
  <c r="K37" i="7"/>
  <c r="K36" i="7"/>
  <c r="R35" i="7"/>
  <c r="K35" i="7"/>
  <c r="K34" i="7"/>
  <c r="R33" i="7"/>
  <c r="K33" i="7"/>
  <c r="K32" i="7"/>
  <c r="R31" i="7"/>
  <c r="K31" i="7"/>
  <c r="K30" i="7"/>
  <c r="R29" i="7"/>
  <c r="K29" i="7"/>
  <c r="K28" i="7"/>
  <c r="R27" i="7"/>
  <c r="K27" i="7"/>
  <c r="K26" i="7"/>
  <c r="R25" i="7"/>
  <c r="K25" i="7"/>
  <c r="K24" i="7"/>
  <c r="R23" i="7"/>
  <c r="K23" i="7"/>
  <c r="K22" i="7"/>
  <c r="R21" i="7"/>
  <c r="K21" i="7"/>
  <c r="K20" i="7"/>
  <c r="R19" i="7"/>
  <c r="K19" i="7"/>
  <c r="K50" i="7" s="1"/>
  <c r="R18" i="7"/>
  <c r="R48" i="7" s="1"/>
  <c r="I18" i="7"/>
  <c r="H18" i="7"/>
  <c r="I49" i="7" s="1"/>
  <c r="E16" i="7"/>
  <c r="H49" i="7" s="1"/>
  <c r="L49" i="7" s="1"/>
  <c r="P11" i="7"/>
  <c r="P1" i="7"/>
  <c r="P8" i="7" s="1"/>
  <c r="Q50" i="6"/>
  <c r="G50" i="6"/>
  <c r="F50" i="6"/>
  <c r="R49" i="6"/>
  <c r="K49" i="6"/>
  <c r="K48" i="6"/>
  <c r="R47" i="6"/>
  <c r="K47" i="6"/>
  <c r="K46" i="6"/>
  <c r="R45" i="6"/>
  <c r="K45" i="6"/>
  <c r="K44" i="6"/>
  <c r="R43" i="6"/>
  <c r="K43" i="6"/>
  <c r="K42" i="6"/>
  <c r="R41" i="6"/>
  <c r="K41" i="6"/>
  <c r="K40" i="6"/>
  <c r="R39" i="6"/>
  <c r="K39" i="6"/>
  <c r="K38" i="6"/>
  <c r="R37" i="6"/>
  <c r="K37" i="6"/>
  <c r="K36" i="6"/>
  <c r="R35" i="6"/>
  <c r="K35" i="6"/>
  <c r="K34" i="6"/>
  <c r="R33" i="6"/>
  <c r="K33" i="6"/>
  <c r="K32" i="6"/>
  <c r="R31" i="6"/>
  <c r="K31" i="6"/>
  <c r="K30" i="6"/>
  <c r="R29" i="6"/>
  <c r="K29" i="6"/>
  <c r="K28" i="6"/>
  <c r="R27" i="6"/>
  <c r="K27" i="6"/>
  <c r="K26" i="6"/>
  <c r="R25" i="6"/>
  <c r="K25" i="6"/>
  <c r="K24" i="6"/>
  <c r="R23" i="6"/>
  <c r="K23" i="6"/>
  <c r="K22" i="6"/>
  <c r="R21" i="6"/>
  <c r="K21" i="6"/>
  <c r="K20" i="6"/>
  <c r="R19" i="6"/>
  <c r="K19" i="6"/>
  <c r="K50" i="6" s="1"/>
  <c r="R18" i="6"/>
  <c r="R48" i="6" s="1"/>
  <c r="I18" i="6"/>
  <c r="H18" i="6"/>
  <c r="I49" i="6" s="1"/>
  <c r="E16" i="6"/>
  <c r="H49" i="6" s="1"/>
  <c r="L49" i="6" s="1"/>
  <c r="P11" i="6"/>
  <c r="P1" i="6"/>
  <c r="P8" i="6" s="1"/>
  <c r="Q50" i="5"/>
  <c r="G50" i="5"/>
  <c r="F50" i="5"/>
  <c r="R49" i="5"/>
  <c r="K49" i="5"/>
  <c r="K48" i="5"/>
  <c r="R47" i="5"/>
  <c r="K47" i="5"/>
  <c r="K46" i="5"/>
  <c r="R45" i="5"/>
  <c r="K45" i="5"/>
  <c r="K44" i="5"/>
  <c r="R43" i="5"/>
  <c r="K43" i="5"/>
  <c r="K42" i="5"/>
  <c r="R41" i="5"/>
  <c r="K41" i="5"/>
  <c r="K40" i="5"/>
  <c r="R39" i="5"/>
  <c r="K39" i="5"/>
  <c r="K38" i="5"/>
  <c r="R37" i="5"/>
  <c r="K37" i="5"/>
  <c r="K36" i="5"/>
  <c r="R35" i="5"/>
  <c r="K35" i="5"/>
  <c r="K34" i="5"/>
  <c r="R33" i="5"/>
  <c r="K33" i="5"/>
  <c r="K32" i="5"/>
  <c r="R31" i="5"/>
  <c r="K31" i="5"/>
  <c r="K30" i="5"/>
  <c r="R29" i="5"/>
  <c r="K29" i="5"/>
  <c r="K28" i="5"/>
  <c r="R27" i="5"/>
  <c r="K27" i="5"/>
  <c r="K26" i="5"/>
  <c r="R25" i="5"/>
  <c r="K25" i="5"/>
  <c r="K24" i="5"/>
  <c r="R23" i="5"/>
  <c r="K23" i="5"/>
  <c r="K22" i="5"/>
  <c r="R21" i="5"/>
  <c r="K21" i="5"/>
  <c r="K20" i="5"/>
  <c r="R19" i="5"/>
  <c r="K19" i="5"/>
  <c r="K50" i="5" s="1"/>
  <c r="R18" i="5"/>
  <c r="R48" i="5" s="1"/>
  <c r="I18" i="5"/>
  <c r="H18" i="5"/>
  <c r="E16" i="5"/>
  <c r="H49" i="5" s="1"/>
  <c r="L49" i="5" s="1"/>
  <c r="P11" i="5"/>
  <c r="P1" i="5"/>
  <c r="P8" i="5" s="1"/>
  <c r="Q50" i="4"/>
  <c r="G50" i="4"/>
  <c r="F50" i="4"/>
  <c r="R49" i="4"/>
  <c r="K49" i="4"/>
  <c r="K48" i="4"/>
  <c r="R47" i="4"/>
  <c r="K47" i="4"/>
  <c r="K46" i="4"/>
  <c r="R45" i="4"/>
  <c r="K45" i="4"/>
  <c r="K44" i="4"/>
  <c r="R43" i="4"/>
  <c r="K43" i="4"/>
  <c r="K42" i="4"/>
  <c r="R41" i="4"/>
  <c r="K41" i="4"/>
  <c r="K40" i="4"/>
  <c r="R39" i="4"/>
  <c r="K39" i="4"/>
  <c r="K38" i="4"/>
  <c r="R37" i="4"/>
  <c r="K37" i="4"/>
  <c r="K36" i="4"/>
  <c r="R35" i="4"/>
  <c r="K35" i="4"/>
  <c r="K34" i="4"/>
  <c r="R33" i="4"/>
  <c r="K33" i="4"/>
  <c r="K32" i="4"/>
  <c r="R31" i="4"/>
  <c r="K31" i="4"/>
  <c r="K30" i="4"/>
  <c r="R29" i="4"/>
  <c r="K29" i="4"/>
  <c r="K28" i="4"/>
  <c r="R27" i="4"/>
  <c r="K27" i="4"/>
  <c r="K26" i="4"/>
  <c r="R25" i="4"/>
  <c r="K25" i="4"/>
  <c r="K24" i="4"/>
  <c r="R23" i="4"/>
  <c r="K23" i="4"/>
  <c r="K22" i="4"/>
  <c r="R21" i="4"/>
  <c r="K21" i="4"/>
  <c r="K20" i="4"/>
  <c r="R19" i="4"/>
  <c r="K19" i="4"/>
  <c r="R18" i="4"/>
  <c r="R48" i="4" s="1"/>
  <c r="I18" i="4"/>
  <c r="H18" i="4"/>
  <c r="E16" i="4"/>
  <c r="H49" i="4" s="1"/>
  <c r="L49" i="4" s="1"/>
  <c r="P11" i="4"/>
  <c r="P1" i="4"/>
  <c r="P8" i="4" s="1"/>
  <c r="Q50" i="3"/>
  <c r="G50" i="3"/>
  <c r="F50" i="3"/>
  <c r="R49" i="3"/>
  <c r="K49" i="3"/>
  <c r="K48" i="3"/>
  <c r="R47" i="3"/>
  <c r="K47" i="3"/>
  <c r="K46" i="3"/>
  <c r="R45" i="3"/>
  <c r="K45" i="3"/>
  <c r="K44" i="3"/>
  <c r="R43" i="3"/>
  <c r="K43" i="3"/>
  <c r="K42" i="3"/>
  <c r="R41" i="3"/>
  <c r="K41" i="3"/>
  <c r="K40" i="3"/>
  <c r="R39" i="3"/>
  <c r="K39" i="3"/>
  <c r="K38" i="3"/>
  <c r="R37" i="3"/>
  <c r="K37" i="3"/>
  <c r="K36" i="3"/>
  <c r="R35" i="3"/>
  <c r="K35" i="3"/>
  <c r="K34" i="3"/>
  <c r="R33" i="3"/>
  <c r="K33" i="3"/>
  <c r="K32" i="3"/>
  <c r="R31" i="3"/>
  <c r="K31" i="3"/>
  <c r="K30" i="3"/>
  <c r="R29" i="3"/>
  <c r="K29" i="3"/>
  <c r="K28" i="3"/>
  <c r="R27" i="3"/>
  <c r="K27" i="3"/>
  <c r="K26" i="3"/>
  <c r="R25" i="3"/>
  <c r="K25" i="3"/>
  <c r="H25" i="3"/>
  <c r="L25" i="3" s="1"/>
  <c r="U25" i="3" s="1"/>
  <c r="K24" i="3"/>
  <c r="R23" i="3"/>
  <c r="K23" i="3"/>
  <c r="H23" i="3"/>
  <c r="L23" i="3" s="1"/>
  <c r="M23" i="3" s="1"/>
  <c r="L22" i="3"/>
  <c r="K22" i="3"/>
  <c r="H22" i="3"/>
  <c r="R21" i="3"/>
  <c r="K21" i="3"/>
  <c r="V21" i="3" s="1"/>
  <c r="H21" i="3"/>
  <c r="L21" i="3" s="1"/>
  <c r="K20" i="3"/>
  <c r="R19" i="3"/>
  <c r="K19" i="3"/>
  <c r="R18" i="3"/>
  <c r="R48" i="3" s="1"/>
  <c r="I18" i="3"/>
  <c r="H18" i="3"/>
  <c r="E16" i="3"/>
  <c r="P11" i="3"/>
  <c r="P8" i="3"/>
  <c r="P1" i="3"/>
  <c r="Q50" i="2"/>
  <c r="G50" i="2"/>
  <c r="F50" i="2"/>
  <c r="K49" i="2"/>
  <c r="K48" i="2"/>
  <c r="R47" i="2"/>
  <c r="K47" i="2"/>
  <c r="K46" i="2"/>
  <c r="R45" i="2"/>
  <c r="K45" i="2"/>
  <c r="K44" i="2"/>
  <c r="R43" i="2"/>
  <c r="K43" i="2"/>
  <c r="K42" i="2"/>
  <c r="K41" i="2"/>
  <c r="K40" i="2"/>
  <c r="R39" i="2"/>
  <c r="K39" i="2"/>
  <c r="K38" i="2"/>
  <c r="R37" i="2"/>
  <c r="K37" i="2"/>
  <c r="K36" i="2"/>
  <c r="R35" i="2"/>
  <c r="K35" i="2"/>
  <c r="K34" i="2"/>
  <c r="R33" i="2"/>
  <c r="K33" i="2"/>
  <c r="K32" i="2"/>
  <c r="R31" i="2"/>
  <c r="K31" i="2"/>
  <c r="K30" i="2"/>
  <c r="R29" i="2"/>
  <c r="K29" i="2"/>
  <c r="K28" i="2"/>
  <c r="R27" i="2"/>
  <c r="K27" i="2"/>
  <c r="K26" i="2"/>
  <c r="R25" i="2"/>
  <c r="K25" i="2"/>
  <c r="K24" i="2"/>
  <c r="R23" i="2"/>
  <c r="K23" i="2"/>
  <c r="K22" i="2"/>
  <c r="R21" i="2"/>
  <c r="K21" i="2"/>
  <c r="K20" i="2"/>
  <c r="R19" i="2"/>
  <c r="K19" i="2"/>
  <c r="K50" i="2" s="1"/>
  <c r="R18" i="2"/>
  <c r="I18" i="2"/>
  <c r="H18" i="2"/>
  <c r="E16" i="2"/>
  <c r="H46" i="2" s="1"/>
  <c r="L46" i="2" s="1"/>
  <c r="P11" i="2"/>
  <c r="P1" i="2"/>
  <c r="P8" i="2" s="1"/>
  <c r="M46" i="2" l="1"/>
  <c r="I46" i="2"/>
  <c r="T46" i="2" s="1"/>
  <c r="S46" i="2" s="1"/>
  <c r="I44" i="2"/>
  <c r="H20" i="2"/>
  <c r="L20" i="2" s="1"/>
  <c r="H28" i="2"/>
  <c r="L28" i="2" s="1"/>
  <c r="M28" i="2" s="1"/>
  <c r="H43" i="2"/>
  <c r="L43" i="2" s="1"/>
  <c r="H44" i="2"/>
  <c r="L44" i="2" s="1"/>
  <c r="I23" i="3"/>
  <c r="T23" i="3" s="1"/>
  <c r="S23" i="3" s="1"/>
  <c r="U23" i="3"/>
  <c r="V25" i="3"/>
  <c r="I49" i="4"/>
  <c r="I49" i="14"/>
  <c r="I49" i="15"/>
  <c r="I49" i="16"/>
  <c r="I49" i="17"/>
  <c r="H22" i="2"/>
  <c r="L22" i="2" s="1"/>
  <c r="H24" i="2"/>
  <c r="L24" i="2" s="1"/>
  <c r="H26" i="2"/>
  <c r="L26" i="2" s="1"/>
  <c r="H30" i="2"/>
  <c r="L30" i="2" s="1"/>
  <c r="M30" i="2" s="1"/>
  <c r="H32" i="2"/>
  <c r="L32" i="2" s="1"/>
  <c r="M32" i="2" s="1"/>
  <c r="H34" i="2"/>
  <c r="L34" i="2" s="1"/>
  <c r="H36" i="2"/>
  <c r="L36" i="2" s="1"/>
  <c r="R48" i="2"/>
  <c r="R46" i="2"/>
  <c r="V46" i="2" s="1"/>
  <c r="R44" i="2"/>
  <c r="R42" i="2"/>
  <c r="R40" i="2"/>
  <c r="R38" i="2"/>
  <c r="I20" i="2"/>
  <c r="R20" i="2"/>
  <c r="R50" i="2" s="1"/>
  <c r="I22" i="2"/>
  <c r="R22" i="2"/>
  <c r="I24" i="2"/>
  <c r="R24" i="2"/>
  <c r="I26" i="2"/>
  <c r="R26" i="2"/>
  <c r="I28" i="2"/>
  <c r="R28" i="2"/>
  <c r="I30" i="2"/>
  <c r="R30" i="2"/>
  <c r="I32" i="2"/>
  <c r="R32" i="2"/>
  <c r="I34" i="2"/>
  <c r="R34" i="2"/>
  <c r="I36" i="2"/>
  <c r="R36" i="2"/>
  <c r="H41" i="2"/>
  <c r="L41" i="2" s="1"/>
  <c r="M41" i="2" s="1"/>
  <c r="R41" i="2"/>
  <c r="H42" i="2"/>
  <c r="L42" i="2" s="1"/>
  <c r="I43" i="2"/>
  <c r="H49" i="2"/>
  <c r="L49" i="2" s="1"/>
  <c r="R49" i="2"/>
  <c r="H49" i="3"/>
  <c r="L49" i="3" s="1"/>
  <c r="H47" i="3"/>
  <c r="L47" i="3" s="1"/>
  <c r="M47" i="3" s="1"/>
  <c r="H45" i="3"/>
  <c r="L45" i="3" s="1"/>
  <c r="H43" i="3"/>
  <c r="L43" i="3" s="1"/>
  <c r="H41" i="3"/>
  <c r="L41" i="3" s="1"/>
  <c r="H39" i="3"/>
  <c r="L39" i="3" s="1"/>
  <c r="M39" i="3" s="1"/>
  <c r="H37" i="3"/>
  <c r="L37" i="3" s="1"/>
  <c r="H35" i="3"/>
  <c r="L35" i="3" s="1"/>
  <c r="H33" i="3"/>
  <c r="L33" i="3" s="1"/>
  <c r="H31" i="3"/>
  <c r="L31" i="3" s="1"/>
  <c r="H29" i="3"/>
  <c r="L29" i="3" s="1"/>
  <c r="H48" i="3"/>
  <c r="L48" i="3" s="1"/>
  <c r="H46" i="3"/>
  <c r="L46" i="3" s="1"/>
  <c r="H44" i="3"/>
  <c r="L44" i="3" s="1"/>
  <c r="H42" i="3"/>
  <c r="L42" i="3" s="1"/>
  <c r="H40" i="3"/>
  <c r="L40" i="3" s="1"/>
  <c r="H38" i="3"/>
  <c r="L38" i="3" s="1"/>
  <c r="H36" i="3"/>
  <c r="L36" i="3" s="1"/>
  <c r="H34" i="3"/>
  <c r="L34" i="3" s="1"/>
  <c r="H32" i="3"/>
  <c r="L32" i="3" s="1"/>
  <c r="H30" i="3"/>
  <c r="L30" i="3" s="1"/>
  <c r="H28" i="3"/>
  <c r="L28" i="3" s="1"/>
  <c r="M28" i="3" s="1"/>
  <c r="H26" i="3"/>
  <c r="L26" i="3" s="1"/>
  <c r="H24" i="3"/>
  <c r="L24" i="3" s="1"/>
  <c r="H19" i="3"/>
  <c r="H20" i="3"/>
  <c r="L20" i="3" s="1"/>
  <c r="I21" i="3"/>
  <c r="V23" i="3"/>
  <c r="M25" i="3"/>
  <c r="M26" i="3"/>
  <c r="H27" i="3"/>
  <c r="L27" i="3" s="1"/>
  <c r="I35" i="3"/>
  <c r="M36" i="3"/>
  <c r="M37" i="3"/>
  <c r="I43" i="3"/>
  <c r="M44" i="3"/>
  <c r="M45" i="3"/>
  <c r="V49" i="5"/>
  <c r="U49" i="5"/>
  <c r="M49" i="5"/>
  <c r="H19" i="2"/>
  <c r="I19" i="2" s="1"/>
  <c r="H21" i="2"/>
  <c r="L21" i="2" s="1"/>
  <c r="H23" i="2"/>
  <c r="L23" i="2" s="1"/>
  <c r="H25" i="2"/>
  <c r="L25" i="2" s="1"/>
  <c r="H27" i="2"/>
  <c r="L27" i="2" s="1"/>
  <c r="H29" i="2"/>
  <c r="L29" i="2" s="1"/>
  <c r="H31" i="2"/>
  <c r="L31" i="2" s="1"/>
  <c r="H33" i="2"/>
  <c r="L33" i="2" s="1"/>
  <c r="H35" i="2"/>
  <c r="L35" i="2" s="1"/>
  <c r="H37" i="2"/>
  <c r="L37" i="2" s="1"/>
  <c r="H39" i="2"/>
  <c r="L39" i="2" s="1"/>
  <c r="H40" i="2"/>
  <c r="L40" i="2" s="1"/>
  <c r="M40" i="2" s="1"/>
  <c r="I41" i="2"/>
  <c r="H47" i="2"/>
  <c r="L47" i="2" s="1"/>
  <c r="H48" i="2"/>
  <c r="L48" i="2" s="1"/>
  <c r="I49" i="2"/>
  <c r="I19" i="3"/>
  <c r="U21" i="3"/>
  <c r="M24" i="3"/>
  <c r="I27" i="3"/>
  <c r="I33" i="3"/>
  <c r="M34" i="3"/>
  <c r="I41" i="3"/>
  <c r="M42" i="3"/>
  <c r="M43" i="3"/>
  <c r="I49" i="5"/>
  <c r="T49" i="5" s="1"/>
  <c r="S49" i="5" s="1"/>
  <c r="V49" i="6"/>
  <c r="U49" i="6"/>
  <c r="M49" i="6"/>
  <c r="V49" i="7"/>
  <c r="U49" i="7"/>
  <c r="M49" i="7"/>
  <c r="V49" i="8"/>
  <c r="U49" i="8"/>
  <c r="M49" i="8"/>
  <c r="V49" i="9"/>
  <c r="U49" i="9"/>
  <c r="M49" i="9"/>
  <c r="V49" i="10"/>
  <c r="U49" i="10"/>
  <c r="M49" i="10"/>
  <c r="V49" i="11"/>
  <c r="U49" i="11"/>
  <c r="M49" i="11"/>
  <c r="V49" i="12"/>
  <c r="U49" i="12"/>
  <c r="M49" i="12"/>
  <c r="V49" i="13"/>
  <c r="U49" i="13"/>
  <c r="M49" i="13"/>
  <c r="V49" i="14"/>
  <c r="U49" i="14"/>
  <c r="M49" i="14"/>
  <c r="V49" i="15"/>
  <c r="U49" i="15"/>
  <c r="M49" i="15"/>
  <c r="V49" i="16"/>
  <c r="U49" i="16"/>
  <c r="M49" i="16"/>
  <c r="V49" i="17"/>
  <c r="U49" i="17"/>
  <c r="M49" i="17"/>
  <c r="I21" i="2"/>
  <c r="I33" i="2"/>
  <c r="H38" i="2"/>
  <c r="L38" i="2" s="1"/>
  <c r="I39" i="2"/>
  <c r="H45" i="2"/>
  <c r="L45" i="2" s="1"/>
  <c r="I47" i="2"/>
  <c r="I48" i="3"/>
  <c r="I46" i="3"/>
  <c r="I44" i="3"/>
  <c r="T44" i="3" s="1"/>
  <c r="S44" i="3" s="1"/>
  <c r="I42" i="3"/>
  <c r="T42" i="3" s="1"/>
  <c r="S42" i="3" s="1"/>
  <c r="I40" i="3"/>
  <c r="T40" i="3" s="1"/>
  <c r="S40" i="3" s="1"/>
  <c r="I38" i="3"/>
  <c r="I36" i="3"/>
  <c r="T36" i="3" s="1"/>
  <c r="S36" i="3" s="1"/>
  <c r="I34" i="3"/>
  <c r="T34" i="3" s="1"/>
  <c r="S34" i="3" s="1"/>
  <c r="I32" i="3"/>
  <c r="I30" i="3"/>
  <c r="I28" i="3"/>
  <c r="I26" i="3"/>
  <c r="T26" i="3" s="1"/>
  <c r="S26" i="3" s="1"/>
  <c r="I24" i="3"/>
  <c r="T24" i="3" s="1"/>
  <c r="S24" i="3" s="1"/>
  <c r="I22" i="3"/>
  <c r="I20" i="3"/>
  <c r="K50" i="3"/>
  <c r="M21" i="3"/>
  <c r="M22" i="3"/>
  <c r="I25" i="3"/>
  <c r="T25" i="3" s="1"/>
  <c r="S25" i="3" s="1"/>
  <c r="I31" i="3"/>
  <c r="M32" i="3"/>
  <c r="I39" i="3"/>
  <c r="M40" i="3"/>
  <c r="M41" i="3"/>
  <c r="I47" i="3"/>
  <c r="M48" i="3"/>
  <c r="M49" i="3"/>
  <c r="U49" i="4"/>
  <c r="M49" i="4"/>
  <c r="V49" i="4"/>
  <c r="M46" i="5"/>
  <c r="T49" i="6"/>
  <c r="S49" i="6" s="1"/>
  <c r="T49" i="7"/>
  <c r="S49" i="7" s="1"/>
  <c r="M46" i="7"/>
  <c r="T49" i="8"/>
  <c r="S49" i="8" s="1"/>
  <c r="T49" i="9"/>
  <c r="S49" i="9" s="1"/>
  <c r="T49" i="10"/>
  <c r="S49" i="10" s="1"/>
  <c r="T49" i="11"/>
  <c r="S49" i="11" s="1"/>
  <c r="T49" i="12"/>
  <c r="S49" i="12" s="1"/>
  <c r="T49" i="13"/>
  <c r="S49" i="13" s="1"/>
  <c r="H20" i="4"/>
  <c r="L20" i="4" s="1"/>
  <c r="H22" i="4"/>
  <c r="L22" i="4" s="1"/>
  <c r="H24" i="4"/>
  <c r="L24" i="4" s="1"/>
  <c r="H26" i="4"/>
  <c r="L26" i="4" s="1"/>
  <c r="H28" i="4"/>
  <c r="L28" i="4" s="1"/>
  <c r="H30" i="4"/>
  <c r="L30" i="4" s="1"/>
  <c r="M30" i="4" s="1"/>
  <c r="H32" i="4"/>
  <c r="L32" i="4" s="1"/>
  <c r="M32" i="4" s="1"/>
  <c r="H34" i="4"/>
  <c r="L34" i="4" s="1"/>
  <c r="H36" i="4"/>
  <c r="L36" i="4" s="1"/>
  <c r="H38" i="4"/>
  <c r="L38" i="4" s="1"/>
  <c r="M38" i="4" s="1"/>
  <c r="H40" i="4"/>
  <c r="L40" i="4" s="1"/>
  <c r="M40" i="4" s="1"/>
  <c r="H42" i="4"/>
  <c r="L42" i="4" s="1"/>
  <c r="H44" i="4"/>
  <c r="L44" i="4" s="1"/>
  <c r="H46" i="4"/>
  <c r="L46" i="4" s="1"/>
  <c r="H48" i="4"/>
  <c r="L48" i="4" s="1"/>
  <c r="K50" i="4"/>
  <c r="H20" i="5"/>
  <c r="L20" i="5" s="1"/>
  <c r="H22" i="5"/>
  <c r="L22" i="5" s="1"/>
  <c r="M22" i="5" s="1"/>
  <c r="H24" i="5"/>
  <c r="L24" i="5" s="1"/>
  <c r="H26" i="5"/>
  <c r="L26" i="5" s="1"/>
  <c r="H28" i="5"/>
  <c r="L28" i="5" s="1"/>
  <c r="H30" i="5"/>
  <c r="L30" i="5" s="1"/>
  <c r="M30" i="5" s="1"/>
  <c r="H32" i="5"/>
  <c r="L32" i="5" s="1"/>
  <c r="M32" i="5" s="1"/>
  <c r="H34" i="5"/>
  <c r="L34" i="5" s="1"/>
  <c r="M34" i="5" s="1"/>
  <c r="H36" i="5"/>
  <c r="L36" i="5" s="1"/>
  <c r="H38" i="5"/>
  <c r="L38" i="5" s="1"/>
  <c r="M38" i="5" s="1"/>
  <c r="H40" i="5"/>
  <c r="L40" i="5" s="1"/>
  <c r="M40" i="5" s="1"/>
  <c r="H42" i="5"/>
  <c r="L42" i="5" s="1"/>
  <c r="H44" i="5"/>
  <c r="L44" i="5" s="1"/>
  <c r="H46" i="5"/>
  <c r="L46" i="5" s="1"/>
  <c r="H48" i="5"/>
  <c r="L48" i="5" s="1"/>
  <c r="H20" i="6"/>
  <c r="L20" i="6" s="1"/>
  <c r="M20" i="6" s="1"/>
  <c r="H22" i="6"/>
  <c r="L22" i="6" s="1"/>
  <c r="H24" i="6"/>
  <c r="L24" i="6" s="1"/>
  <c r="H26" i="6"/>
  <c r="L26" i="6" s="1"/>
  <c r="H28" i="6"/>
  <c r="L28" i="6" s="1"/>
  <c r="H30" i="6"/>
  <c r="L30" i="6" s="1"/>
  <c r="H32" i="6"/>
  <c r="L32" i="6" s="1"/>
  <c r="M32" i="6" s="1"/>
  <c r="H34" i="6"/>
  <c r="L34" i="6" s="1"/>
  <c r="M34" i="6" s="1"/>
  <c r="H36" i="6"/>
  <c r="L36" i="6" s="1"/>
  <c r="H38" i="6"/>
  <c r="L38" i="6" s="1"/>
  <c r="H40" i="6"/>
  <c r="L40" i="6" s="1"/>
  <c r="M40" i="6" s="1"/>
  <c r="H42" i="6"/>
  <c r="L42" i="6" s="1"/>
  <c r="M42" i="6" s="1"/>
  <c r="H44" i="6"/>
  <c r="L44" i="6" s="1"/>
  <c r="H46" i="6"/>
  <c r="L46" i="6" s="1"/>
  <c r="H48" i="6"/>
  <c r="L48" i="6" s="1"/>
  <c r="M48" i="6" s="1"/>
  <c r="H20" i="7"/>
  <c r="L20" i="7" s="1"/>
  <c r="H22" i="7"/>
  <c r="L22" i="7" s="1"/>
  <c r="H24" i="7"/>
  <c r="L24" i="7" s="1"/>
  <c r="H26" i="7"/>
  <c r="L26" i="7" s="1"/>
  <c r="H28" i="7"/>
  <c r="L28" i="7" s="1"/>
  <c r="H30" i="7"/>
  <c r="L30" i="7" s="1"/>
  <c r="H32" i="7"/>
  <c r="L32" i="7" s="1"/>
  <c r="H34" i="7"/>
  <c r="L34" i="7" s="1"/>
  <c r="M34" i="7" s="1"/>
  <c r="H36" i="7"/>
  <c r="L36" i="7" s="1"/>
  <c r="M36" i="7" s="1"/>
  <c r="H38" i="7"/>
  <c r="L38" i="7" s="1"/>
  <c r="H40" i="7"/>
  <c r="L40" i="7" s="1"/>
  <c r="H42" i="7"/>
  <c r="L42" i="7" s="1"/>
  <c r="M42" i="7" s="1"/>
  <c r="H44" i="7"/>
  <c r="L44" i="7" s="1"/>
  <c r="M44" i="7" s="1"/>
  <c r="H46" i="7"/>
  <c r="L46" i="7" s="1"/>
  <c r="H48" i="7"/>
  <c r="L48" i="7" s="1"/>
  <c r="H20" i="8"/>
  <c r="L20" i="8" s="1"/>
  <c r="M20" i="8" s="1"/>
  <c r="H22" i="8"/>
  <c r="L22" i="8" s="1"/>
  <c r="M22" i="8" s="1"/>
  <c r="H24" i="8"/>
  <c r="L24" i="8" s="1"/>
  <c r="H26" i="8"/>
  <c r="L26" i="8" s="1"/>
  <c r="H28" i="8"/>
  <c r="L28" i="8" s="1"/>
  <c r="M28" i="8" s="1"/>
  <c r="H30" i="8"/>
  <c r="L30" i="8" s="1"/>
  <c r="M30" i="8" s="1"/>
  <c r="H32" i="8"/>
  <c r="L32" i="8" s="1"/>
  <c r="M32" i="8" s="1"/>
  <c r="H34" i="8"/>
  <c r="L34" i="8" s="1"/>
  <c r="H36" i="8"/>
  <c r="L36" i="8" s="1"/>
  <c r="M36" i="8" s="1"/>
  <c r="H38" i="8"/>
  <c r="L38" i="8" s="1"/>
  <c r="H40" i="8"/>
  <c r="L40" i="8" s="1"/>
  <c r="H42" i="8"/>
  <c r="L42" i="8" s="1"/>
  <c r="H44" i="8"/>
  <c r="L44" i="8" s="1"/>
  <c r="H46" i="8"/>
  <c r="L46" i="8" s="1"/>
  <c r="H48" i="8"/>
  <c r="L48" i="8" s="1"/>
  <c r="H20" i="9"/>
  <c r="L20" i="9" s="1"/>
  <c r="H22" i="9"/>
  <c r="L22" i="9" s="1"/>
  <c r="H24" i="9"/>
  <c r="L24" i="9" s="1"/>
  <c r="H26" i="9"/>
  <c r="L26" i="9" s="1"/>
  <c r="H28" i="9"/>
  <c r="L28" i="9" s="1"/>
  <c r="H30" i="9"/>
  <c r="L30" i="9" s="1"/>
  <c r="M30" i="9" s="1"/>
  <c r="H32" i="9"/>
  <c r="L32" i="9" s="1"/>
  <c r="M32" i="9" s="1"/>
  <c r="H34" i="9"/>
  <c r="L34" i="9" s="1"/>
  <c r="M34" i="9" s="1"/>
  <c r="H36" i="9"/>
  <c r="L36" i="9" s="1"/>
  <c r="H38" i="9"/>
  <c r="L38" i="9" s="1"/>
  <c r="M38" i="9" s="1"/>
  <c r="H40" i="9"/>
  <c r="L40" i="9" s="1"/>
  <c r="M40" i="9" s="1"/>
  <c r="H42" i="9"/>
  <c r="L42" i="9" s="1"/>
  <c r="H44" i="9"/>
  <c r="L44" i="9" s="1"/>
  <c r="H46" i="9"/>
  <c r="L46" i="9" s="1"/>
  <c r="M46" i="9" s="1"/>
  <c r="H48" i="9"/>
  <c r="L48" i="9" s="1"/>
  <c r="H20" i="10"/>
  <c r="L20" i="10" s="1"/>
  <c r="M20" i="10" s="1"/>
  <c r="H22" i="10"/>
  <c r="L22" i="10" s="1"/>
  <c r="H24" i="10"/>
  <c r="L24" i="10" s="1"/>
  <c r="H26" i="10"/>
  <c r="L26" i="10" s="1"/>
  <c r="H28" i="10"/>
  <c r="L28" i="10" s="1"/>
  <c r="H30" i="10"/>
  <c r="L30" i="10" s="1"/>
  <c r="H32" i="10"/>
  <c r="L32" i="10" s="1"/>
  <c r="M32" i="10" s="1"/>
  <c r="H34" i="10"/>
  <c r="L34" i="10" s="1"/>
  <c r="M34" i="10" s="1"/>
  <c r="H36" i="10"/>
  <c r="L36" i="10" s="1"/>
  <c r="H38" i="10"/>
  <c r="L38" i="10" s="1"/>
  <c r="H40" i="10"/>
  <c r="L40" i="10" s="1"/>
  <c r="M40" i="10" s="1"/>
  <c r="H42" i="10"/>
  <c r="L42" i="10" s="1"/>
  <c r="M42" i="10" s="1"/>
  <c r="H44" i="10"/>
  <c r="L44" i="10" s="1"/>
  <c r="H46" i="10"/>
  <c r="L46" i="10" s="1"/>
  <c r="H48" i="10"/>
  <c r="L48" i="10" s="1"/>
  <c r="M48" i="10" s="1"/>
  <c r="H20" i="11"/>
  <c r="L20" i="11" s="1"/>
  <c r="H22" i="11"/>
  <c r="L22" i="11" s="1"/>
  <c r="H24" i="11"/>
  <c r="L24" i="11" s="1"/>
  <c r="H26" i="11"/>
  <c r="L26" i="11" s="1"/>
  <c r="H28" i="11"/>
  <c r="L28" i="11" s="1"/>
  <c r="H30" i="11"/>
  <c r="L30" i="11" s="1"/>
  <c r="H32" i="11"/>
  <c r="L32" i="11" s="1"/>
  <c r="H34" i="11"/>
  <c r="L34" i="11" s="1"/>
  <c r="M34" i="11" s="1"/>
  <c r="H36" i="11"/>
  <c r="L36" i="11" s="1"/>
  <c r="M36" i="11" s="1"/>
  <c r="H38" i="11"/>
  <c r="L38" i="11" s="1"/>
  <c r="H40" i="11"/>
  <c r="L40" i="11" s="1"/>
  <c r="H42" i="11"/>
  <c r="L42" i="11" s="1"/>
  <c r="M42" i="11" s="1"/>
  <c r="H44" i="11"/>
  <c r="L44" i="11" s="1"/>
  <c r="M44" i="11" s="1"/>
  <c r="H46" i="11"/>
  <c r="L46" i="11" s="1"/>
  <c r="M46" i="11" s="1"/>
  <c r="H48" i="11"/>
  <c r="L48" i="11" s="1"/>
  <c r="H20" i="12"/>
  <c r="L20" i="12" s="1"/>
  <c r="M20" i="12" s="1"/>
  <c r="H22" i="12"/>
  <c r="L22" i="12" s="1"/>
  <c r="M22" i="12" s="1"/>
  <c r="H24" i="12"/>
  <c r="L24" i="12" s="1"/>
  <c r="H26" i="12"/>
  <c r="L26" i="12" s="1"/>
  <c r="H28" i="12"/>
  <c r="L28" i="12" s="1"/>
  <c r="M28" i="12" s="1"/>
  <c r="H30" i="12"/>
  <c r="L30" i="12" s="1"/>
  <c r="M30" i="12" s="1"/>
  <c r="H32" i="12"/>
  <c r="L32" i="12" s="1"/>
  <c r="M32" i="12" s="1"/>
  <c r="H34" i="12"/>
  <c r="L34" i="12" s="1"/>
  <c r="H36" i="12"/>
  <c r="L36" i="12" s="1"/>
  <c r="M36" i="12" s="1"/>
  <c r="H38" i="12"/>
  <c r="L38" i="12" s="1"/>
  <c r="H40" i="12"/>
  <c r="L40" i="12" s="1"/>
  <c r="H42" i="12"/>
  <c r="L42" i="12" s="1"/>
  <c r="H44" i="12"/>
  <c r="L44" i="12" s="1"/>
  <c r="H46" i="12"/>
  <c r="L46" i="12" s="1"/>
  <c r="H48" i="12"/>
  <c r="L48" i="12" s="1"/>
  <c r="H20" i="13"/>
  <c r="L20" i="13" s="1"/>
  <c r="H22" i="13"/>
  <c r="L22" i="13" s="1"/>
  <c r="H24" i="13"/>
  <c r="L24" i="13" s="1"/>
  <c r="H26" i="13"/>
  <c r="L26" i="13" s="1"/>
  <c r="H28" i="13"/>
  <c r="L28" i="13" s="1"/>
  <c r="H30" i="13"/>
  <c r="L30" i="13" s="1"/>
  <c r="M30" i="13" s="1"/>
  <c r="H32" i="13"/>
  <c r="L32" i="13" s="1"/>
  <c r="M32" i="13" s="1"/>
  <c r="H34" i="13"/>
  <c r="L34" i="13" s="1"/>
  <c r="M34" i="13" s="1"/>
  <c r="H36" i="13"/>
  <c r="L36" i="13" s="1"/>
  <c r="H38" i="13"/>
  <c r="L38" i="13" s="1"/>
  <c r="M38" i="13" s="1"/>
  <c r="H40" i="13"/>
  <c r="L40" i="13" s="1"/>
  <c r="M40" i="13" s="1"/>
  <c r="H42" i="13"/>
  <c r="L42" i="13" s="1"/>
  <c r="H44" i="13"/>
  <c r="L44" i="13" s="1"/>
  <c r="H46" i="13"/>
  <c r="L46" i="13" s="1"/>
  <c r="M46" i="13" s="1"/>
  <c r="H48" i="13"/>
  <c r="L48" i="13" s="1"/>
  <c r="H20" i="14"/>
  <c r="L20" i="14" s="1"/>
  <c r="M20" i="14" s="1"/>
  <c r="H22" i="14"/>
  <c r="L22" i="14" s="1"/>
  <c r="H24" i="14"/>
  <c r="L24" i="14" s="1"/>
  <c r="H26" i="14"/>
  <c r="L26" i="14" s="1"/>
  <c r="H28" i="14"/>
  <c r="L28" i="14" s="1"/>
  <c r="H30" i="14"/>
  <c r="L30" i="14" s="1"/>
  <c r="H32" i="14"/>
  <c r="L32" i="14" s="1"/>
  <c r="M32" i="14" s="1"/>
  <c r="H34" i="14"/>
  <c r="L34" i="14" s="1"/>
  <c r="M34" i="14" s="1"/>
  <c r="H36" i="14"/>
  <c r="L36" i="14" s="1"/>
  <c r="H38" i="14"/>
  <c r="L38" i="14" s="1"/>
  <c r="H40" i="14"/>
  <c r="L40" i="14" s="1"/>
  <c r="M40" i="14" s="1"/>
  <c r="H42" i="14"/>
  <c r="L42" i="14" s="1"/>
  <c r="M42" i="14" s="1"/>
  <c r="H44" i="14"/>
  <c r="L44" i="14" s="1"/>
  <c r="H46" i="14"/>
  <c r="L46" i="14" s="1"/>
  <c r="H48" i="14"/>
  <c r="L48" i="14" s="1"/>
  <c r="M48" i="14" s="1"/>
  <c r="H20" i="15"/>
  <c r="L20" i="15" s="1"/>
  <c r="H22" i="15"/>
  <c r="L22" i="15" s="1"/>
  <c r="H24" i="15"/>
  <c r="L24" i="15" s="1"/>
  <c r="H26" i="15"/>
  <c r="L26" i="15" s="1"/>
  <c r="H28" i="15"/>
  <c r="L28" i="15" s="1"/>
  <c r="H30" i="15"/>
  <c r="L30" i="15" s="1"/>
  <c r="H32" i="15"/>
  <c r="L32" i="15" s="1"/>
  <c r="H34" i="15"/>
  <c r="L34" i="15" s="1"/>
  <c r="M34" i="15" s="1"/>
  <c r="H36" i="15"/>
  <c r="L36" i="15" s="1"/>
  <c r="M36" i="15" s="1"/>
  <c r="H38" i="15"/>
  <c r="L38" i="15" s="1"/>
  <c r="H40" i="15"/>
  <c r="L40" i="15" s="1"/>
  <c r="H42" i="15"/>
  <c r="L42" i="15" s="1"/>
  <c r="M42" i="15" s="1"/>
  <c r="H44" i="15"/>
  <c r="L44" i="15" s="1"/>
  <c r="M44" i="15" s="1"/>
  <c r="H46" i="15"/>
  <c r="L46" i="15" s="1"/>
  <c r="M46" i="15" s="1"/>
  <c r="H48" i="15"/>
  <c r="L48" i="15" s="1"/>
  <c r="H20" i="16"/>
  <c r="L20" i="16" s="1"/>
  <c r="M20" i="16" s="1"/>
  <c r="H22" i="16"/>
  <c r="L22" i="16" s="1"/>
  <c r="M22" i="16" s="1"/>
  <c r="H24" i="16"/>
  <c r="L24" i="16" s="1"/>
  <c r="H26" i="16"/>
  <c r="L26" i="16" s="1"/>
  <c r="H28" i="16"/>
  <c r="L28" i="16" s="1"/>
  <c r="M28" i="16" s="1"/>
  <c r="H30" i="16"/>
  <c r="L30" i="16" s="1"/>
  <c r="M30" i="16" s="1"/>
  <c r="H32" i="16"/>
  <c r="L32" i="16" s="1"/>
  <c r="M32" i="16" s="1"/>
  <c r="H34" i="16"/>
  <c r="L34" i="16" s="1"/>
  <c r="H36" i="16"/>
  <c r="L36" i="16" s="1"/>
  <c r="M36" i="16" s="1"/>
  <c r="H38" i="16"/>
  <c r="L38" i="16" s="1"/>
  <c r="H40" i="16"/>
  <c r="L40" i="16" s="1"/>
  <c r="H42" i="16"/>
  <c r="L42" i="16" s="1"/>
  <c r="H44" i="16"/>
  <c r="L44" i="16" s="1"/>
  <c r="H46" i="16"/>
  <c r="L46" i="16" s="1"/>
  <c r="H48" i="16"/>
  <c r="L48" i="16" s="1"/>
  <c r="H20" i="17"/>
  <c r="L20" i="17" s="1"/>
  <c r="H22" i="17"/>
  <c r="L22" i="17" s="1"/>
  <c r="M22" i="17" s="1"/>
  <c r="H24" i="17"/>
  <c r="L24" i="17" s="1"/>
  <c r="H26" i="17"/>
  <c r="L26" i="17" s="1"/>
  <c r="H28" i="17"/>
  <c r="L28" i="17" s="1"/>
  <c r="H30" i="17"/>
  <c r="L30" i="17" s="1"/>
  <c r="H32" i="17"/>
  <c r="L32" i="17" s="1"/>
  <c r="M32" i="17" s="1"/>
  <c r="H34" i="17"/>
  <c r="L34" i="17" s="1"/>
  <c r="M34" i="17" s="1"/>
  <c r="H36" i="17"/>
  <c r="L36" i="17" s="1"/>
  <c r="H38" i="17"/>
  <c r="L38" i="17" s="1"/>
  <c r="M38" i="17" s="1"/>
  <c r="H40" i="17"/>
  <c r="L40" i="17" s="1"/>
  <c r="M40" i="17" s="1"/>
  <c r="H42" i="17"/>
  <c r="L42" i="17" s="1"/>
  <c r="H44" i="17"/>
  <c r="L44" i="17" s="1"/>
  <c r="H46" i="17"/>
  <c r="L46" i="17" s="1"/>
  <c r="M46" i="17" s="1"/>
  <c r="H48" i="17"/>
  <c r="L48" i="17" s="1"/>
  <c r="M48" i="18"/>
  <c r="M48" i="19"/>
  <c r="I48" i="21"/>
  <c r="L48" i="21"/>
  <c r="I48" i="25"/>
  <c r="L48" i="25"/>
  <c r="M32" i="26"/>
  <c r="R20" i="3"/>
  <c r="R50" i="3" s="1"/>
  <c r="R22" i="3"/>
  <c r="U22" i="3" s="1"/>
  <c r="R24" i="3"/>
  <c r="R26" i="3"/>
  <c r="R28" i="3"/>
  <c r="R30" i="3"/>
  <c r="R32" i="3"/>
  <c r="R34" i="3"/>
  <c r="R36" i="3"/>
  <c r="R38" i="3"/>
  <c r="R40" i="3"/>
  <c r="R42" i="3"/>
  <c r="R44" i="3"/>
  <c r="R46" i="3"/>
  <c r="I20" i="4"/>
  <c r="R20" i="4"/>
  <c r="R50" i="4" s="1"/>
  <c r="I22" i="4"/>
  <c r="R22" i="4"/>
  <c r="I24" i="4"/>
  <c r="R24" i="4"/>
  <c r="I26" i="4"/>
  <c r="R26" i="4"/>
  <c r="I28" i="4"/>
  <c r="R28" i="4"/>
  <c r="I30" i="4"/>
  <c r="R30" i="4"/>
  <c r="I32" i="4"/>
  <c r="R32" i="4"/>
  <c r="I34" i="4"/>
  <c r="R34" i="4"/>
  <c r="I36" i="4"/>
  <c r="R36" i="4"/>
  <c r="I38" i="4"/>
  <c r="R38" i="4"/>
  <c r="I40" i="4"/>
  <c r="R40" i="4"/>
  <c r="I42" i="4"/>
  <c r="R42" i="4"/>
  <c r="I44" i="4"/>
  <c r="R44" i="4"/>
  <c r="I46" i="4"/>
  <c r="R46" i="4"/>
  <c r="I20" i="5"/>
  <c r="R20" i="5"/>
  <c r="R50" i="5" s="1"/>
  <c r="I22" i="5"/>
  <c r="R22" i="5"/>
  <c r="I24" i="5"/>
  <c r="R24" i="5"/>
  <c r="I26" i="5"/>
  <c r="R26" i="5"/>
  <c r="I28" i="5"/>
  <c r="R28" i="5"/>
  <c r="I30" i="5"/>
  <c r="R30" i="5"/>
  <c r="I32" i="5"/>
  <c r="R32" i="5"/>
  <c r="I34" i="5"/>
  <c r="R34" i="5"/>
  <c r="I36" i="5"/>
  <c r="R36" i="5"/>
  <c r="I38" i="5"/>
  <c r="R38" i="5"/>
  <c r="I40" i="5"/>
  <c r="R40" i="5"/>
  <c r="I42" i="5"/>
  <c r="R42" i="5"/>
  <c r="I44" i="5"/>
  <c r="R44" i="5"/>
  <c r="I46" i="5"/>
  <c r="T46" i="5" s="1"/>
  <c r="S46" i="5" s="1"/>
  <c r="R46" i="5"/>
  <c r="I20" i="6"/>
  <c r="R20" i="6"/>
  <c r="R50" i="6" s="1"/>
  <c r="I22" i="6"/>
  <c r="R22" i="6"/>
  <c r="I24" i="6"/>
  <c r="R24" i="6"/>
  <c r="I26" i="6"/>
  <c r="R26" i="6"/>
  <c r="I28" i="6"/>
  <c r="R28" i="6"/>
  <c r="I30" i="6"/>
  <c r="R30" i="6"/>
  <c r="I32" i="6"/>
  <c r="R32" i="6"/>
  <c r="I34" i="6"/>
  <c r="R34" i="6"/>
  <c r="I36" i="6"/>
  <c r="R36" i="6"/>
  <c r="I38" i="6"/>
  <c r="R38" i="6"/>
  <c r="I40" i="6"/>
  <c r="R40" i="6"/>
  <c r="I42" i="6"/>
  <c r="R42" i="6"/>
  <c r="I44" i="6"/>
  <c r="R44" i="6"/>
  <c r="I46" i="6"/>
  <c r="R46" i="6"/>
  <c r="I20" i="7"/>
  <c r="R20" i="7"/>
  <c r="R50" i="7" s="1"/>
  <c r="I22" i="7"/>
  <c r="R22" i="7"/>
  <c r="I24" i="7"/>
  <c r="R24" i="7"/>
  <c r="I26" i="7"/>
  <c r="R26" i="7"/>
  <c r="I28" i="7"/>
  <c r="R28" i="7"/>
  <c r="I30" i="7"/>
  <c r="R30" i="7"/>
  <c r="I32" i="7"/>
  <c r="R32" i="7"/>
  <c r="I34" i="7"/>
  <c r="R34" i="7"/>
  <c r="I36" i="7"/>
  <c r="R36" i="7"/>
  <c r="I38" i="7"/>
  <c r="R38" i="7"/>
  <c r="I40" i="7"/>
  <c r="R40" i="7"/>
  <c r="I42" i="7"/>
  <c r="R42" i="7"/>
  <c r="I44" i="7"/>
  <c r="R44" i="7"/>
  <c r="I46" i="7"/>
  <c r="T46" i="7" s="1"/>
  <c r="S46" i="7" s="1"/>
  <c r="R46" i="7"/>
  <c r="I20" i="8"/>
  <c r="R20" i="8"/>
  <c r="R50" i="8" s="1"/>
  <c r="I22" i="8"/>
  <c r="R22" i="8"/>
  <c r="I24" i="8"/>
  <c r="R24" i="8"/>
  <c r="I26" i="8"/>
  <c r="R26" i="8"/>
  <c r="I28" i="8"/>
  <c r="R28" i="8"/>
  <c r="I30" i="8"/>
  <c r="R30" i="8"/>
  <c r="I32" i="8"/>
  <c r="R32" i="8"/>
  <c r="I34" i="8"/>
  <c r="R34" i="8"/>
  <c r="I36" i="8"/>
  <c r="R36" i="8"/>
  <c r="I38" i="8"/>
  <c r="R38" i="8"/>
  <c r="I40" i="8"/>
  <c r="R40" i="8"/>
  <c r="I42" i="8"/>
  <c r="R42" i="8"/>
  <c r="I44" i="8"/>
  <c r="R44" i="8"/>
  <c r="I46" i="8"/>
  <c r="R46" i="8"/>
  <c r="I20" i="9"/>
  <c r="R20" i="9"/>
  <c r="R50" i="9" s="1"/>
  <c r="I22" i="9"/>
  <c r="R22" i="9"/>
  <c r="I24" i="9"/>
  <c r="R24" i="9"/>
  <c r="I26" i="9"/>
  <c r="R26" i="9"/>
  <c r="I28" i="9"/>
  <c r="R28" i="9"/>
  <c r="I30" i="9"/>
  <c r="R30" i="9"/>
  <c r="I32" i="9"/>
  <c r="R32" i="9"/>
  <c r="I34" i="9"/>
  <c r="R34" i="9"/>
  <c r="I36" i="9"/>
  <c r="R36" i="9"/>
  <c r="I38" i="9"/>
  <c r="R38" i="9"/>
  <c r="I40" i="9"/>
  <c r="R40" i="9"/>
  <c r="I42" i="9"/>
  <c r="R42" i="9"/>
  <c r="I44" i="9"/>
  <c r="R44" i="9"/>
  <c r="I46" i="9"/>
  <c r="R46" i="9"/>
  <c r="I20" i="10"/>
  <c r="R20" i="10"/>
  <c r="R50" i="10" s="1"/>
  <c r="I22" i="10"/>
  <c r="R22" i="10"/>
  <c r="I24" i="10"/>
  <c r="R24" i="10"/>
  <c r="I26" i="10"/>
  <c r="R26" i="10"/>
  <c r="I28" i="10"/>
  <c r="R28" i="10"/>
  <c r="I30" i="10"/>
  <c r="R30" i="10"/>
  <c r="I32" i="10"/>
  <c r="R32" i="10"/>
  <c r="I34" i="10"/>
  <c r="R34" i="10"/>
  <c r="I36" i="10"/>
  <c r="R36" i="10"/>
  <c r="I38" i="10"/>
  <c r="R38" i="10"/>
  <c r="I40" i="10"/>
  <c r="R40" i="10"/>
  <c r="I42" i="10"/>
  <c r="R42" i="10"/>
  <c r="I44" i="10"/>
  <c r="R44" i="10"/>
  <c r="I46" i="10"/>
  <c r="R46" i="10"/>
  <c r="I20" i="11"/>
  <c r="R20" i="11"/>
  <c r="R50" i="11" s="1"/>
  <c r="I22" i="11"/>
  <c r="R22" i="11"/>
  <c r="I24" i="11"/>
  <c r="R24" i="11"/>
  <c r="I26" i="11"/>
  <c r="R26" i="11"/>
  <c r="I28" i="11"/>
  <c r="R28" i="11"/>
  <c r="I30" i="11"/>
  <c r="R30" i="11"/>
  <c r="I32" i="11"/>
  <c r="R32" i="11"/>
  <c r="I34" i="11"/>
  <c r="R34" i="11"/>
  <c r="I36" i="11"/>
  <c r="R36" i="11"/>
  <c r="I38" i="11"/>
  <c r="R38" i="11"/>
  <c r="I40" i="11"/>
  <c r="R40" i="11"/>
  <c r="I42" i="11"/>
  <c r="R42" i="11"/>
  <c r="I44" i="11"/>
  <c r="R44" i="11"/>
  <c r="I46" i="11"/>
  <c r="R46" i="11"/>
  <c r="I20" i="12"/>
  <c r="R20" i="12"/>
  <c r="R50" i="12" s="1"/>
  <c r="I22" i="12"/>
  <c r="R22" i="12"/>
  <c r="I24" i="12"/>
  <c r="R24" i="12"/>
  <c r="I26" i="12"/>
  <c r="R26" i="12"/>
  <c r="I28" i="12"/>
  <c r="R28" i="12"/>
  <c r="I30" i="12"/>
  <c r="R30" i="12"/>
  <c r="I32" i="12"/>
  <c r="R32" i="12"/>
  <c r="I34" i="12"/>
  <c r="R34" i="12"/>
  <c r="I36" i="12"/>
  <c r="R36" i="12"/>
  <c r="I38" i="12"/>
  <c r="R38" i="12"/>
  <c r="I40" i="12"/>
  <c r="R40" i="12"/>
  <c r="I42" i="12"/>
  <c r="R42" i="12"/>
  <c r="I44" i="12"/>
  <c r="R44" i="12"/>
  <c r="I46" i="12"/>
  <c r="R46" i="12"/>
  <c r="I20" i="13"/>
  <c r="R20" i="13"/>
  <c r="R50" i="13" s="1"/>
  <c r="I22" i="13"/>
  <c r="R22" i="13"/>
  <c r="I24" i="13"/>
  <c r="R24" i="13"/>
  <c r="I26" i="13"/>
  <c r="R26" i="13"/>
  <c r="I28" i="13"/>
  <c r="R28" i="13"/>
  <c r="I30" i="13"/>
  <c r="R30" i="13"/>
  <c r="I32" i="13"/>
  <c r="R32" i="13"/>
  <c r="I34" i="13"/>
  <c r="R34" i="13"/>
  <c r="I36" i="13"/>
  <c r="R36" i="13"/>
  <c r="I38" i="13"/>
  <c r="R38" i="13"/>
  <c r="I40" i="13"/>
  <c r="R40" i="13"/>
  <c r="I42" i="13"/>
  <c r="R42" i="13"/>
  <c r="I44" i="13"/>
  <c r="R44" i="13"/>
  <c r="I46" i="13"/>
  <c r="R46" i="13"/>
  <c r="I20" i="14"/>
  <c r="R20" i="14"/>
  <c r="R50" i="14" s="1"/>
  <c r="I22" i="14"/>
  <c r="R22" i="14"/>
  <c r="I24" i="14"/>
  <c r="R24" i="14"/>
  <c r="I26" i="14"/>
  <c r="R26" i="14"/>
  <c r="I28" i="14"/>
  <c r="R28" i="14"/>
  <c r="I30" i="14"/>
  <c r="R30" i="14"/>
  <c r="I32" i="14"/>
  <c r="R32" i="14"/>
  <c r="I34" i="14"/>
  <c r="R34" i="14"/>
  <c r="I36" i="14"/>
  <c r="R36" i="14"/>
  <c r="I38" i="14"/>
  <c r="R38" i="14"/>
  <c r="I40" i="14"/>
  <c r="R40" i="14"/>
  <c r="I42" i="14"/>
  <c r="R42" i="14"/>
  <c r="I44" i="14"/>
  <c r="R44" i="14"/>
  <c r="I46" i="14"/>
  <c r="R46" i="14"/>
  <c r="I48" i="14"/>
  <c r="I20" i="15"/>
  <c r="R20" i="15"/>
  <c r="R50" i="15" s="1"/>
  <c r="I22" i="15"/>
  <c r="R22" i="15"/>
  <c r="I24" i="15"/>
  <c r="R24" i="15"/>
  <c r="I26" i="15"/>
  <c r="R26" i="15"/>
  <c r="I28" i="15"/>
  <c r="R28" i="15"/>
  <c r="I30" i="15"/>
  <c r="R30" i="15"/>
  <c r="I32" i="15"/>
  <c r="R32" i="15"/>
  <c r="I34" i="15"/>
  <c r="R34" i="15"/>
  <c r="I36" i="15"/>
  <c r="R36" i="15"/>
  <c r="I38" i="15"/>
  <c r="R38" i="15"/>
  <c r="I40" i="15"/>
  <c r="R40" i="15"/>
  <c r="I42" i="15"/>
  <c r="R42" i="15"/>
  <c r="I44" i="15"/>
  <c r="R44" i="15"/>
  <c r="I46" i="15"/>
  <c r="R46" i="15"/>
  <c r="I48" i="15"/>
  <c r="I20" i="16"/>
  <c r="R20" i="16"/>
  <c r="R50" i="16" s="1"/>
  <c r="I22" i="16"/>
  <c r="R22" i="16"/>
  <c r="I24" i="16"/>
  <c r="R24" i="16"/>
  <c r="I26" i="16"/>
  <c r="R26" i="16"/>
  <c r="I28" i="16"/>
  <c r="R28" i="16"/>
  <c r="I30" i="16"/>
  <c r="R30" i="16"/>
  <c r="I32" i="16"/>
  <c r="R32" i="16"/>
  <c r="I34" i="16"/>
  <c r="R34" i="16"/>
  <c r="I36" i="16"/>
  <c r="R36" i="16"/>
  <c r="I38" i="16"/>
  <c r="R38" i="16"/>
  <c r="I40" i="16"/>
  <c r="R40" i="16"/>
  <c r="I42" i="16"/>
  <c r="R42" i="16"/>
  <c r="I44" i="16"/>
  <c r="R44" i="16"/>
  <c r="I46" i="16"/>
  <c r="R46" i="16"/>
  <c r="I48" i="16"/>
  <c r="I20" i="17"/>
  <c r="R20" i="17"/>
  <c r="I22" i="17"/>
  <c r="R22" i="17"/>
  <c r="I24" i="17"/>
  <c r="R24" i="17"/>
  <c r="I26" i="17"/>
  <c r="R26" i="17"/>
  <c r="I28" i="17"/>
  <c r="R28" i="17"/>
  <c r="I30" i="17"/>
  <c r="R30" i="17"/>
  <c r="I32" i="17"/>
  <c r="R32" i="17"/>
  <c r="I34" i="17"/>
  <c r="R34" i="17"/>
  <c r="I36" i="17"/>
  <c r="R36" i="17"/>
  <c r="I38" i="17"/>
  <c r="R38" i="17"/>
  <c r="I40" i="17"/>
  <c r="R40" i="17"/>
  <c r="I42" i="17"/>
  <c r="R42" i="17"/>
  <c r="I44" i="17"/>
  <c r="R44" i="17"/>
  <c r="I46" i="17"/>
  <c r="R46" i="17"/>
  <c r="I48" i="17"/>
  <c r="R48" i="17"/>
  <c r="R49" i="18"/>
  <c r="R47" i="18"/>
  <c r="R45" i="18"/>
  <c r="R43" i="18"/>
  <c r="R41" i="18"/>
  <c r="R39" i="18"/>
  <c r="R37" i="18"/>
  <c r="R35" i="18"/>
  <c r="R33" i="18"/>
  <c r="R31" i="18"/>
  <c r="R29" i="18"/>
  <c r="R27" i="18"/>
  <c r="R25" i="18"/>
  <c r="R23" i="18"/>
  <c r="R21" i="18"/>
  <c r="R19" i="18"/>
  <c r="R24" i="18"/>
  <c r="R32" i="18"/>
  <c r="R40" i="18"/>
  <c r="R48" i="18"/>
  <c r="R49" i="19"/>
  <c r="R47" i="19"/>
  <c r="R45" i="19"/>
  <c r="R43" i="19"/>
  <c r="R41" i="19"/>
  <c r="R39" i="19"/>
  <c r="R37" i="19"/>
  <c r="R35" i="19"/>
  <c r="R33" i="19"/>
  <c r="R31" i="19"/>
  <c r="R29" i="19"/>
  <c r="R27" i="19"/>
  <c r="R25" i="19"/>
  <c r="R23" i="19"/>
  <c r="R21" i="19"/>
  <c r="R19" i="19"/>
  <c r="R24" i="19"/>
  <c r="R32" i="19"/>
  <c r="R40" i="19"/>
  <c r="R48" i="19"/>
  <c r="R48" i="20"/>
  <c r="R46" i="20"/>
  <c r="R44" i="20"/>
  <c r="R42" i="20"/>
  <c r="R40" i="20"/>
  <c r="R38" i="20"/>
  <c r="R36" i="20"/>
  <c r="R34" i="20"/>
  <c r="R32" i="20"/>
  <c r="R30" i="20"/>
  <c r="R28" i="20"/>
  <c r="R26" i="20"/>
  <c r="R49" i="20"/>
  <c r="R47" i="20"/>
  <c r="R45" i="20"/>
  <c r="R43" i="20"/>
  <c r="R41" i="20"/>
  <c r="R39" i="20"/>
  <c r="R37" i="20"/>
  <c r="R35" i="20"/>
  <c r="R33" i="20"/>
  <c r="R31" i="20"/>
  <c r="R29" i="20"/>
  <c r="R27" i="20"/>
  <c r="R25" i="20"/>
  <c r="R23" i="20"/>
  <c r="R21" i="20"/>
  <c r="R19" i="20"/>
  <c r="R24" i="20"/>
  <c r="M48" i="21"/>
  <c r="I48" i="22"/>
  <c r="L48" i="22"/>
  <c r="M48" i="25"/>
  <c r="U48" i="28"/>
  <c r="M48" i="28"/>
  <c r="V48" i="28"/>
  <c r="H19" i="4"/>
  <c r="H21" i="4"/>
  <c r="H23" i="4"/>
  <c r="L23" i="4" s="1"/>
  <c r="M23" i="4" s="1"/>
  <c r="H25" i="4"/>
  <c r="L25" i="4" s="1"/>
  <c r="H27" i="4"/>
  <c r="H29" i="4"/>
  <c r="H31" i="4"/>
  <c r="L31" i="4" s="1"/>
  <c r="M31" i="4" s="1"/>
  <c r="H33" i="4"/>
  <c r="L33" i="4" s="1"/>
  <c r="H35" i="4"/>
  <c r="H37" i="4"/>
  <c r="L37" i="4" s="1"/>
  <c r="H39" i="4"/>
  <c r="L39" i="4" s="1"/>
  <c r="M39" i="4" s="1"/>
  <c r="H41" i="4"/>
  <c r="L41" i="4" s="1"/>
  <c r="M41" i="4" s="1"/>
  <c r="H43" i="4"/>
  <c r="L43" i="4" s="1"/>
  <c r="M43" i="4" s="1"/>
  <c r="H45" i="4"/>
  <c r="L45" i="4" s="1"/>
  <c r="H47" i="4"/>
  <c r="L47" i="4" s="1"/>
  <c r="H19" i="5"/>
  <c r="I19" i="5" s="1"/>
  <c r="H21" i="5"/>
  <c r="L21" i="5" s="1"/>
  <c r="H23" i="5"/>
  <c r="L23" i="5" s="1"/>
  <c r="H25" i="5"/>
  <c r="L25" i="5" s="1"/>
  <c r="H27" i="5"/>
  <c r="L27" i="5" s="1"/>
  <c r="H29" i="5"/>
  <c r="L29" i="5" s="1"/>
  <c r="H31" i="5"/>
  <c r="L31" i="5" s="1"/>
  <c r="H33" i="5"/>
  <c r="L33" i="5" s="1"/>
  <c r="H35" i="5"/>
  <c r="L35" i="5" s="1"/>
  <c r="H37" i="5"/>
  <c r="L37" i="5" s="1"/>
  <c r="H39" i="5"/>
  <c r="L39" i="5" s="1"/>
  <c r="H41" i="5"/>
  <c r="L41" i="5" s="1"/>
  <c r="H43" i="5"/>
  <c r="L43" i="5" s="1"/>
  <c r="H45" i="5"/>
  <c r="L45" i="5" s="1"/>
  <c r="H47" i="5"/>
  <c r="L47" i="5" s="1"/>
  <c r="H19" i="6"/>
  <c r="H21" i="6"/>
  <c r="L21" i="6" s="1"/>
  <c r="H23" i="6"/>
  <c r="L23" i="6" s="1"/>
  <c r="H25" i="6"/>
  <c r="L25" i="6" s="1"/>
  <c r="H27" i="6"/>
  <c r="L27" i="6" s="1"/>
  <c r="H29" i="6"/>
  <c r="L29" i="6" s="1"/>
  <c r="H31" i="6"/>
  <c r="L31" i="6" s="1"/>
  <c r="H33" i="6"/>
  <c r="L33" i="6" s="1"/>
  <c r="H35" i="6"/>
  <c r="L35" i="6" s="1"/>
  <c r="H37" i="6"/>
  <c r="L37" i="6" s="1"/>
  <c r="H39" i="6"/>
  <c r="L39" i="6" s="1"/>
  <c r="H41" i="6"/>
  <c r="L41" i="6" s="1"/>
  <c r="H43" i="6"/>
  <c r="L43" i="6" s="1"/>
  <c r="H45" i="6"/>
  <c r="L45" i="6" s="1"/>
  <c r="H47" i="6"/>
  <c r="L47" i="6" s="1"/>
  <c r="H19" i="7"/>
  <c r="H21" i="7"/>
  <c r="L21" i="7" s="1"/>
  <c r="H23" i="7"/>
  <c r="L23" i="7" s="1"/>
  <c r="H25" i="7"/>
  <c r="L25" i="7" s="1"/>
  <c r="H27" i="7"/>
  <c r="L27" i="7" s="1"/>
  <c r="H29" i="7"/>
  <c r="L29" i="7" s="1"/>
  <c r="H31" i="7"/>
  <c r="L31" i="7" s="1"/>
  <c r="H33" i="7"/>
  <c r="L33" i="7" s="1"/>
  <c r="H35" i="7"/>
  <c r="L35" i="7" s="1"/>
  <c r="H37" i="7"/>
  <c r="L37" i="7" s="1"/>
  <c r="H39" i="7"/>
  <c r="L39" i="7" s="1"/>
  <c r="H41" i="7"/>
  <c r="L41" i="7" s="1"/>
  <c r="H43" i="7"/>
  <c r="L43" i="7" s="1"/>
  <c r="H45" i="7"/>
  <c r="L45" i="7" s="1"/>
  <c r="H47" i="7"/>
  <c r="L47" i="7" s="1"/>
  <c r="H19" i="8"/>
  <c r="H21" i="8"/>
  <c r="L21" i="8" s="1"/>
  <c r="H23" i="8"/>
  <c r="L23" i="8" s="1"/>
  <c r="H25" i="8"/>
  <c r="L25" i="8" s="1"/>
  <c r="H27" i="8"/>
  <c r="L27" i="8" s="1"/>
  <c r="H29" i="8"/>
  <c r="L29" i="8" s="1"/>
  <c r="H31" i="8"/>
  <c r="L31" i="8" s="1"/>
  <c r="H33" i="8"/>
  <c r="L33" i="8" s="1"/>
  <c r="H35" i="8"/>
  <c r="L35" i="8" s="1"/>
  <c r="H37" i="8"/>
  <c r="L37" i="8" s="1"/>
  <c r="H39" i="8"/>
  <c r="L39" i="8" s="1"/>
  <c r="H41" i="8"/>
  <c r="L41" i="8" s="1"/>
  <c r="H43" i="8"/>
  <c r="L43" i="8" s="1"/>
  <c r="H45" i="8"/>
  <c r="L45" i="8" s="1"/>
  <c r="H47" i="8"/>
  <c r="L47" i="8" s="1"/>
  <c r="H19" i="9"/>
  <c r="H21" i="9"/>
  <c r="L21" i="9" s="1"/>
  <c r="H23" i="9"/>
  <c r="L23" i="9" s="1"/>
  <c r="H25" i="9"/>
  <c r="L25" i="9" s="1"/>
  <c r="H27" i="9"/>
  <c r="L27" i="9" s="1"/>
  <c r="H29" i="9"/>
  <c r="L29" i="9" s="1"/>
  <c r="H31" i="9"/>
  <c r="L31" i="9" s="1"/>
  <c r="H33" i="9"/>
  <c r="L33" i="9" s="1"/>
  <c r="H35" i="9"/>
  <c r="L35" i="9" s="1"/>
  <c r="H37" i="9"/>
  <c r="L37" i="9" s="1"/>
  <c r="H39" i="9"/>
  <c r="L39" i="9" s="1"/>
  <c r="H41" i="9"/>
  <c r="L41" i="9" s="1"/>
  <c r="H43" i="9"/>
  <c r="L43" i="9" s="1"/>
  <c r="H45" i="9"/>
  <c r="L45" i="9" s="1"/>
  <c r="H47" i="9"/>
  <c r="L47" i="9" s="1"/>
  <c r="H19" i="10"/>
  <c r="H21" i="10"/>
  <c r="L21" i="10" s="1"/>
  <c r="H23" i="10"/>
  <c r="L23" i="10" s="1"/>
  <c r="H25" i="10"/>
  <c r="L25" i="10" s="1"/>
  <c r="H27" i="10"/>
  <c r="L27" i="10" s="1"/>
  <c r="H29" i="10"/>
  <c r="L29" i="10" s="1"/>
  <c r="H31" i="10"/>
  <c r="L31" i="10" s="1"/>
  <c r="H33" i="10"/>
  <c r="L33" i="10" s="1"/>
  <c r="H35" i="10"/>
  <c r="L35" i="10" s="1"/>
  <c r="H37" i="10"/>
  <c r="L37" i="10" s="1"/>
  <c r="H39" i="10"/>
  <c r="L39" i="10" s="1"/>
  <c r="H41" i="10"/>
  <c r="L41" i="10" s="1"/>
  <c r="H43" i="10"/>
  <c r="L43" i="10" s="1"/>
  <c r="H45" i="10"/>
  <c r="L45" i="10" s="1"/>
  <c r="H47" i="10"/>
  <c r="L47" i="10" s="1"/>
  <c r="H19" i="11"/>
  <c r="H21" i="11"/>
  <c r="L21" i="11" s="1"/>
  <c r="H23" i="11"/>
  <c r="L23" i="11" s="1"/>
  <c r="H25" i="11"/>
  <c r="L25" i="11" s="1"/>
  <c r="H27" i="11"/>
  <c r="L27" i="11" s="1"/>
  <c r="H29" i="11"/>
  <c r="L29" i="11" s="1"/>
  <c r="H31" i="11"/>
  <c r="L31" i="11" s="1"/>
  <c r="H33" i="11"/>
  <c r="L33" i="11" s="1"/>
  <c r="H35" i="11"/>
  <c r="L35" i="11" s="1"/>
  <c r="H37" i="11"/>
  <c r="L37" i="11" s="1"/>
  <c r="H39" i="11"/>
  <c r="L39" i="11" s="1"/>
  <c r="H41" i="11"/>
  <c r="L41" i="11" s="1"/>
  <c r="H43" i="11"/>
  <c r="L43" i="11" s="1"/>
  <c r="H45" i="11"/>
  <c r="L45" i="11" s="1"/>
  <c r="H47" i="11"/>
  <c r="L47" i="11" s="1"/>
  <c r="H19" i="12"/>
  <c r="H21" i="12"/>
  <c r="L21" i="12" s="1"/>
  <c r="H23" i="12"/>
  <c r="L23" i="12" s="1"/>
  <c r="H25" i="12"/>
  <c r="L25" i="12" s="1"/>
  <c r="H27" i="12"/>
  <c r="L27" i="12" s="1"/>
  <c r="H29" i="12"/>
  <c r="L29" i="12" s="1"/>
  <c r="H31" i="12"/>
  <c r="L31" i="12" s="1"/>
  <c r="H33" i="12"/>
  <c r="L33" i="12" s="1"/>
  <c r="H35" i="12"/>
  <c r="L35" i="12" s="1"/>
  <c r="H37" i="12"/>
  <c r="L37" i="12" s="1"/>
  <c r="H39" i="12"/>
  <c r="L39" i="12" s="1"/>
  <c r="H41" i="12"/>
  <c r="L41" i="12" s="1"/>
  <c r="H43" i="12"/>
  <c r="L43" i="12" s="1"/>
  <c r="H45" i="12"/>
  <c r="L45" i="12" s="1"/>
  <c r="H47" i="12"/>
  <c r="L47" i="12" s="1"/>
  <c r="H19" i="13"/>
  <c r="H21" i="13"/>
  <c r="L21" i="13" s="1"/>
  <c r="H23" i="13"/>
  <c r="L23" i="13" s="1"/>
  <c r="H25" i="13"/>
  <c r="L25" i="13" s="1"/>
  <c r="H27" i="13"/>
  <c r="L27" i="13" s="1"/>
  <c r="H29" i="13"/>
  <c r="L29" i="13" s="1"/>
  <c r="H31" i="13"/>
  <c r="L31" i="13" s="1"/>
  <c r="H33" i="13"/>
  <c r="L33" i="13" s="1"/>
  <c r="H35" i="13"/>
  <c r="L35" i="13" s="1"/>
  <c r="H37" i="13"/>
  <c r="L37" i="13" s="1"/>
  <c r="H39" i="13"/>
  <c r="L39" i="13" s="1"/>
  <c r="H41" i="13"/>
  <c r="L41" i="13" s="1"/>
  <c r="H43" i="13"/>
  <c r="L43" i="13" s="1"/>
  <c r="H45" i="13"/>
  <c r="L45" i="13" s="1"/>
  <c r="H47" i="13"/>
  <c r="L47" i="13" s="1"/>
  <c r="H19" i="14"/>
  <c r="H21" i="14"/>
  <c r="L21" i="14" s="1"/>
  <c r="H23" i="14"/>
  <c r="L23" i="14" s="1"/>
  <c r="H25" i="14"/>
  <c r="L25" i="14" s="1"/>
  <c r="H27" i="14"/>
  <c r="L27" i="14" s="1"/>
  <c r="H29" i="14"/>
  <c r="L29" i="14" s="1"/>
  <c r="H31" i="14"/>
  <c r="L31" i="14" s="1"/>
  <c r="H33" i="14"/>
  <c r="L33" i="14" s="1"/>
  <c r="H35" i="14"/>
  <c r="L35" i="14" s="1"/>
  <c r="H37" i="14"/>
  <c r="L37" i="14" s="1"/>
  <c r="H39" i="14"/>
  <c r="L39" i="14" s="1"/>
  <c r="H41" i="14"/>
  <c r="L41" i="14" s="1"/>
  <c r="H43" i="14"/>
  <c r="L43" i="14" s="1"/>
  <c r="H45" i="14"/>
  <c r="L45" i="14" s="1"/>
  <c r="H47" i="14"/>
  <c r="L47" i="14" s="1"/>
  <c r="H19" i="15"/>
  <c r="H21" i="15"/>
  <c r="L21" i="15" s="1"/>
  <c r="H23" i="15"/>
  <c r="L23" i="15" s="1"/>
  <c r="H25" i="15"/>
  <c r="L25" i="15" s="1"/>
  <c r="H27" i="15"/>
  <c r="L27" i="15" s="1"/>
  <c r="H29" i="15"/>
  <c r="L29" i="15" s="1"/>
  <c r="H31" i="15"/>
  <c r="L31" i="15" s="1"/>
  <c r="H33" i="15"/>
  <c r="L33" i="15" s="1"/>
  <c r="H35" i="15"/>
  <c r="L35" i="15" s="1"/>
  <c r="H37" i="15"/>
  <c r="L37" i="15" s="1"/>
  <c r="H39" i="15"/>
  <c r="L39" i="15" s="1"/>
  <c r="H41" i="15"/>
  <c r="L41" i="15" s="1"/>
  <c r="H43" i="15"/>
  <c r="L43" i="15" s="1"/>
  <c r="H45" i="15"/>
  <c r="L45" i="15" s="1"/>
  <c r="H47" i="15"/>
  <c r="L47" i="15" s="1"/>
  <c r="H19" i="16"/>
  <c r="H21" i="16"/>
  <c r="L21" i="16" s="1"/>
  <c r="H23" i="16"/>
  <c r="L23" i="16" s="1"/>
  <c r="H25" i="16"/>
  <c r="L25" i="16" s="1"/>
  <c r="H27" i="16"/>
  <c r="L27" i="16" s="1"/>
  <c r="H29" i="16"/>
  <c r="L29" i="16" s="1"/>
  <c r="H31" i="16"/>
  <c r="L31" i="16" s="1"/>
  <c r="H33" i="16"/>
  <c r="L33" i="16" s="1"/>
  <c r="H35" i="16"/>
  <c r="L35" i="16" s="1"/>
  <c r="H37" i="16"/>
  <c r="L37" i="16" s="1"/>
  <c r="H39" i="16"/>
  <c r="L39" i="16" s="1"/>
  <c r="H41" i="16"/>
  <c r="L41" i="16" s="1"/>
  <c r="H43" i="16"/>
  <c r="L43" i="16" s="1"/>
  <c r="H45" i="16"/>
  <c r="L45" i="16" s="1"/>
  <c r="H47" i="16"/>
  <c r="L47" i="16" s="1"/>
  <c r="H19" i="17"/>
  <c r="H21" i="17"/>
  <c r="L21" i="17" s="1"/>
  <c r="H23" i="17"/>
  <c r="L23" i="17" s="1"/>
  <c r="H25" i="17"/>
  <c r="L25" i="17" s="1"/>
  <c r="H27" i="17"/>
  <c r="L27" i="17" s="1"/>
  <c r="H29" i="17"/>
  <c r="L29" i="17" s="1"/>
  <c r="H31" i="17"/>
  <c r="L31" i="17" s="1"/>
  <c r="H33" i="17"/>
  <c r="L33" i="17" s="1"/>
  <c r="H35" i="17"/>
  <c r="L35" i="17" s="1"/>
  <c r="H37" i="17"/>
  <c r="L37" i="17" s="1"/>
  <c r="H39" i="17"/>
  <c r="L39" i="17" s="1"/>
  <c r="H41" i="17"/>
  <c r="L41" i="17" s="1"/>
  <c r="H43" i="17"/>
  <c r="L43" i="17" s="1"/>
  <c r="H45" i="17"/>
  <c r="L45" i="17" s="1"/>
  <c r="H47" i="17"/>
  <c r="L47" i="17" s="1"/>
  <c r="U48" i="18"/>
  <c r="V48" i="18"/>
  <c r="U48" i="19"/>
  <c r="V48" i="19"/>
  <c r="I48" i="20"/>
  <c r="L48" i="20"/>
  <c r="M48" i="22"/>
  <c r="I48" i="23"/>
  <c r="L48" i="23"/>
  <c r="M38" i="26"/>
  <c r="I19" i="6"/>
  <c r="I21" i="6"/>
  <c r="I23" i="6"/>
  <c r="I25" i="6"/>
  <c r="I27" i="6"/>
  <c r="I29" i="6"/>
  <c r="I31" i="6"/>
  <c r="I33" i="6"/>
  <c r="I35" i="6"/>
  <c r="I37" i="6"/>
  <c r="I39" i="6"/>
  <c r="I41" i="6"/>
  <c r="I43" i="6"/>
  <c r="I45" i="6"/>
  <c r="I47" i="6"/>
  <c r="I19" i="7"/>
  <c r="I21" i="7"/>
  <c r="I23" i="7"/>
  <c r="I25" i="7"/>
  <c r="I27" i="7"/>
  <c r="I29" i="7"/>
  <c r="I31" i="7"/>
  <c r="I33" i="7"/>
  <c r="I35" i="7"/>
  <c r="I37" i="7"/>
  <c r="I39" i="7"/>
  <c r="I41" i="7"/>
  <c r="I43" i="7"/>
  <c r="I45" i="7"/>
  <c r="I47" i="7"/>
  <c r="I19" i="8"/>
  <c r="I21" i="8"/>
  <c r="I23" i="8"/>
  <c r="I25" i="8"/>
  <c r="I27" i="8"/>
  <c r="I29" i="8"/>
  <c r="I31" i="8"/>
  <c r="I33" i="8"/>
  <c r="I35" i="8"/>
  <c r="I37" i="8"/>
  <c r="I39" i="8"/>
  <c r="I41" i="8"/>
  <c r="I43" i="8"/>
  <c r="I45" i="8"/>
  <c r="I47" i="8"/>
  <c r="I19" i="9"/>
  <c r="I21" i="9"/>
  <c r="I23" i="9"/>
  <c r="I25" i="9"/>
  <c r="I27" i="9"/>
  <c r="I29" i="9"/>
  <c r="I31" i="9"/>
  <c r="I33" i="9"/>
  <c r="I35" i="9"/>
  <c r="I37" i="9"/>
  <c r="I39" i="9"/>
  <c r="I41" i="9"/>
  <c r="I43" i="9"/>
  <c r="I45" i="9"/>
  <c r="I47" i="9"/>
  <c r="I19" i="10"/>
  <c r="I21" i="10"/>
  <c r="I23" i="10"/>
  <c r="I25" i="10"/>
  <c r="I27" i="10"/>
  <c r="I29" i="10"/>
  <c r="I31" i="10"/>
  <c r="I33" i="10"/>
  <c r="I35" i="10"/>
  <c r="I37" i="10"/>
  <c r="I39" i="10"/>
  <c r="I41" i="10"/>
  <c r="I43" i="10"/>
  <c r="I45" i="10"/>
  <c r="I47" i="10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19" i="12"/>
  <c r="I21" i="12"/>
  <c r="I23" i="12"/>
  <c r="I25" i="12"/>
  <c r="I27" i="12"/>
  <c r="I29" i="12"/>
  <c r="I31" i="12"/>
  <c r="I33" i="12"/>
  <c r="I35" i="12"/>
  <c r="I37" i="12"/>
  <c r="I39" i="12"/>
  <c r="I41" i="12"/>
  <c r="I43" i="12"/>
  <c r="I45" i="12"/>
  <c r="I47" i="12"/>
  <c r="I19" i="13"/>
  <c r="I21" i="13"/>
  <c r="I23" i="13"/>
  <c r="I25" i="13"/>
  <c r="I27" i="13"/>
  <c r="I29" i="13"/>
  <c r="I31" i="13"/>
  <c r="I33" i="13"/>
  <c r="I35" i="13"/>
  <c r="I37" i="13"/>
  <c r="I39" i="13"/>
  <c r="I41" i="13"/>
  <c r="I43" i="13"/>
  <c r="I45" i="13"/>
  <c r="I47" i="13"/>
  <c r="I19" i="14"/>
  <c r="I21" i="14"/>
  <c r="I23" i="14"/>
  <c r="I25" i="14"/>
  <c r="I27" i="14"/>
  <c r="I29" i="14"/>
  <c r="I31" i="14"/>
  <c r="I33" i="14"/>
  <c r="I35" i="14"/>
  <c r="I37" i="14"/>
  <c r="I39" i="14"/>
  <c r="I41" i="14"/>
  <c r="I43" i="14"/>
  <c r="I45" i="14"/>
  <c r="I19" i="15"/>
  <c r="I21" i="15"/>
  <c r="I23" i="15"/>
  <c r="I25" i="15"/>
  <c r="I27" i="15"/>
  <c r="I29" i="15"/>
  <c r="I31" i="15"/>
  <c r="I33" i="15"/>
  <c r="I35" i="15"/>
  <c r="I37" i="15"/>
  <c r="I39" i="15"/>
  <c r="I45" i="15"/>
  <c r="I47" i="15"/>
  <c r="I19" i="16"/>
  <c r="I23" i="16"/>
  <c r="I25" i="16"/>
  <c r="I27" i="16"/>
  <c r="I31" i="16"/>
  <c r="I33" i="16"/>
  <c r="I37" i="16"/>
  <c r="I39" i="16"/>
  <c r="I41" i="16"/>
  <c r="I43" i="16"/>
  <c r="I45" i="16"/>
  <c r="I47" i="16"/>
  <c r="I19" i="17"/>
  <c r="R50" i="17"/>
  <c r="I21" i="17"/>
  <c r="I27" i="17"/>
  <c r="I29" i="17"/>
  <c r="I31" i="17"/>
  <c r="I33" i="17"/>
  <c r="I35" i="17"/>
  <c r="I37" i="17"/>
  <c r="I39" i="17"/>
  <c r="I41" i="17"/>
  <c r="I43" i="17"/>
  <c r="I45" i="17"/>
  <c r="I47" i="17"/>
  <c r="I48" i="18"/>
  <c r="T48" i="18" s="1"/>
  <c r="S48" i="18" s="1"/>
  <c r="M49" i="18"/>
  <c r="I48" i="19"/>
  <c r="T48" i="19" s="1"/>
  <c r="S48" i="19" s="1"/>
  <c r="M48" i="23"/>
  <c r="I48" i="24"/>
  <c r="L48" i="24"/>
  <c r="M46" i="26"/>
  <c r="M20" i="27"/>
  <c r="M22" i="27"/>
  <c r="H19" i="18"/>
  <c r="H21" i="18"/>
  <c r="L21" i="18" s="1"/>
  <c r="H23" i="18"/>
  <c r="L23" i="18" s="1"/>
  <c r="H25" i="18"/>
  <c r="L25" i="18" s="1"/>
  <c r="H27" i="18"/>
  <c r="L27" i="18" s="1"/>
  <c r="H29" i="18"/>
  <c r="L29" i="18" s="1"/>
  <c r="H31" i="18"/>
  <c r="L31" i="18" s="1"/>
  <c r="H33" i="18"/>
  <c r="L33" i="18" s="1"/>
  <c r="H35" i="18"/>
  <c r="L35" i="18" s="1"/>
  <c r="H37" i="18"/>
  <c r="L37" i="18" s="1"/>
  <c r="H39" i="18"/>
  <c r="L39" i="18" s="1"/>
  <c r="H41" i="18"/>
  <c r="L41" i="18" s="1"/>
  <c r="H43" i="18"/>
  <c r="L43" i="18" s="1"/>
  <c r="H45" i="18"/>
  <c r="L45" i="18" s="1"/>
  <c r="H47" i="18"/>
  <c r="L47" i="18" s="1"/>
  <c r="H49" i="18"/>
  <c r="L49" i="18" s="1"/>
  <c r="H19" i="19"/>
  <c r="H21" i="19"/>
  <c r="L21" i="19" s="1"/>
  <c r="M21" i="19" s="1"/>
  <c r="H23" i="19"/>
  <c r="L23" i="19" s="1"/>
  <c r="H25" i="19"/>
  <c r="L25" i="19" s="1"/>
  <c r="H27" i="19"/>
  <c r="L27" i="19" s="1"/>
  <c r="H29" i="19"/>
  <c r="L29" i="19" s="1"/>
  <c r="H31" i="19"/>
  <c r="L31" i="19" s="1"/>
  <c r="H33" i="19"/>
  <c r="L33" i="19" s="1"/>
  <c r="H35" i="19"/>
  <c r="L35" i="19" s="1"/>
  <c r="M35" i="19" s="1"/>
  <c r="H37" i="19"/>
  <c r="L37" i="19" s="1"/>
  <c r="H39" i="19"/>
  <c r="L39" i="19" s="1"/>
  <c r="H41" i="19"/>
  <c r="L41" i="19" s="1"/>
  <c r="H43" i="19"/>
  <c r="L43" i="19" s="1"/>
  <c r="H45" i="19"/>
  <c r="L45" i="19" s="1"/>
  <c r="H47" i="19"/>
  <c r="L47" i="19" s="1"/>
  <c r="H49" i="19"/>
  <c r="L49" i="19" s="1"/>
  <c r="H19" i="20"/>
  <c r="H21" i="20"/>
  <c r="L21" i="20" s="1"/>
  <c r="H23" i="20"/>
  <c r="L23" i="20" s="1"/>
  <c r="H25" i="20"/>
  <c r="L25" i="20" s="1"/>
  <c r="H27" i="20"/>
  <c r="L27" i="20" s="1"/>
  <c r="H29" i="20"/>
  <c r="L29" i="20" s="1"/>
  <c r="H31" i="20"/>
  <c r="L31" i="20" s="1"/>
  <c r="H33" i="20"/>
  <c r="L33" i="20" s="1"/>
  <c r="H35" i="20"/>
  <c r="L35" i="20" s="1"/>
  <c r="H37" i="20"/>
  <c r="L37" i="20" s="1"/>
  <c r="H39" i="20"/>
  <c r="L39" i="20" s="1"/>
  <c r="H41" i="20"/>
  <c r="L41" i="20" s="1"/>
  <c r="H43" i="20"/>
  <c r="L43" i="20" s="1"/>
  <c r="H45" i="20"/>
  <c r="L45" i="20" s="1"/>
  <c r="H47" i="20"/>
  <c r="L47" i="20" s="1"/>
  <c r="H49" i="20"/>
  <c r="L49" i="20" s="1"/>
  <c r="H19" i="21"/>
  <c r="H21" i="21"/>
  <c r="L21" i="21" s="1"/>
  <c r="H23" i="21"/>
  <c r="L23" i="21" s="1"/>
  <c r="H25" i="21"/>
  <c r="L25" i="21" s="1"/>
  <c r="H27" i="21"/>
  <c r="L27" i="21" s="1"/>
  <c r="H29" i="21"/>
  <c r="L29" i="21" s="1"/>
  <c r="H31" i="21"/>
  <c r="L31" i="21" s="1"/>
  <c r="H33" i="21"/>
  <c r="L33" i="21" s="1"/>
  <c r="H35" i="21"/>
  <c r="L35" i="21" s="1"/>
  <c r="H37" i="21"/>
  <c r="L37" i="21" s="1"/>
  <c r="H39" i="21"/>
  <c r="L39" i="21" s="1"/>
  <c r="H41" i="21"/>
  <c r="L41" i="21" s="1"/>
  <c r="H43" i="21"/>
  <c r="L43" i="21" s="1"/>
  <c r="H45" i="21"/>
  <c r="L45" i="21" s="1"/>
  <c r="H47" i="21"/>
  <c r="L47" i="21" s="1"/>
  <c r="H49" i="21"/>
  <c r="L49" i="21" s="1"/>
  <c r="H19" i="22"/>
  <c r="H21" i="22"/>
  <c r="L21" i="22" s="1"/>
  <c r="H23" i="22"/>
  <c r="L23" i="22" s="1"/>
  <c r="H25" i="22"/>
  <c r="L25" i="22" s="1"/>
  <c r="H27" i="22"/>
  <c r="L27" i="22" s="1"/>
  <c r="H29" i="22"/>
  <c r="L29" i="22" s="1"/>
  <c r="H31" i="22"/>
  <c r="L31" i="22" s="1"/>
  <c r="H33" i="22"/>
  <c r="L33" i="22" s="1"/>
  <c r="H35" i="22"/>
  <c r="L35" i="22" s="1"/>
  <c r="H37" i="22"/>
  <c r="L37" i="22" s="1"/>
  <c r="H39" i="22"/>
  <c r="L39" i="22" s="1"/>
  <c r="H41" i="22"/>
  <c r="L41" i="22" s="1"/>
  <c r="H43" i="22"/>
  <c r="L43" i="22" s="1"/>
  <c r="H45" i="22"/>
  <c r="L45" i="22" s="1"/>
  <c r="H47" i="22"/>
  <c r="L47" i="22" s="1"/>
  <c r="H49" i="22"/>
  <c r="L49" i="22" s="1"/>
  <c r="H19" i="23"/>
  <c r="H21" i="23"/>
  <c r="L21" i="23" s="1"/>
  <c r="H23" i="23"/>
  <c r="L23" i="23" s="1"/>
  <c r="H25" i="23"/>
  <c r="L25" i="23" s="1"/>
  <c r="H27" i="23"/>
  <c r="L27" i="23" s="1"/>
  <c r="H29" i="23"/>
  <c r="L29" i="23" s="1"/>
  <c r="H31" i="23"/>
  <c r="L31" i="23" s="1"/>
  <c r="H33" i="23"/>
  <c r="L33" i="23" s="1"/>
  <c r="H35" i="23"/>
  <c r="L35" i="23" s="1"/>
  <c r="H37" i="23"/>
  <c r="L37" i="23" s="1"/>
  <c r="H39" i="23"/>
  <c r="L39" i="23" s="1"/>
  <c r="H41" i="23"/>
  <c r="L41" i="23" s="1"/>
  <c r="H43" i="23"/>
  <c r="L43" i="23" s="1"/>
  <c r="H45" i="23"/>
  <c r="L45" i="23" s="1"/>
  <c r="H47" i="23"/>
  <c r="L47" i="23" s="1"/>
  <c r="H49" i="23"/>
  <c r="L49" i="23" s="1"/>
  <c r="H19" i="24"/>
  <c r="H21" i="24"/>
  <c r="L21" i="24" s="1"/>
  <c r="H23" i="24"/>
  <c r="L23" i="24" s="1"/>
  <c r="H25" i="24"/>
  <c r="L25" i="24" s="1"/>
  <c r="H27" i="24"/>
  <c r="L27" i="24" s="1"/>
  <c r="H29" i="24"/>
  <c r="L29" i="24" s="1"/>
  <c r="H31" i="24"/>
  <c r="L31" i="24" s="1"/>
  <c r="H33" i="24"/>
  <c r="L33" i="24" s="1"/>
  <c r="H35" i="24"/>
  <c r="L35" i="24" s="1"/>
  <c r="H37" i="24"/>
  <c r="L37" i="24" s="1"/>
  <c r="H39" i="24"/>
  <c r="L39" i="24" s="1"/>
  <c r="H41" i="24"/>
  <c r="L41" i="24" s="1"/>
  <c r="H43" i="24"/>
  <c r="L43" i="24" s="1"/>
  <c r="H45" i="24"/>
  <c r="L45" i="24" s="1"/>
  <c r="H47" i="24"/>
  <c r="L47" i="24" s="1"/>
  <c r="H49" i="24"/>
  <c r="L49" i="24" s="1"/>
  <c r="H19" i="25"/>
  <c r="H21" i="25"/>
  <c r="L21" i="25" s="1"/>
  <c r="H23" i="25"/>
  <c r="L23" i="25" s="1"/>
  <c r="H25" i="25"/>
  <c r="L25" i="25" s="1"/>
  <c r="H27" i="25"/>
  <c r="L27" i="25" s="1"/>
  <c r="H29" i="25"/>
  <c r="L29" i="25" s="1"/>
  <c r="H31" i="25"/>
  <c r="L31" i="25" s="1"/>
  <c r="H33" i="25"/>
  <c r="L33" i="25" s="1"/>
  <c r="H35" i="25"/>
  <c r="L35" i="25" s="1"/>
  <c r="H37" i="25"/>
  <c r="L37" i="25" s="1"/>
  <c r="H39" i="25"/>
  <c r="L39" i="25" s="1"/>
  <c r="H41" i="25"/>
  <c r="L41" i="25" s="1"/>
  <c r="H43" i="25"/>
  <c r="L43" i="25" s="1"/>
  <c r="H45" i="25"/>
  <c r="L45" i="25" s="1"/>
  <c r="H47" i="25"/>
  <c r="L47" i="25" s="1"/>
  <c r="H49" i="25"/>
  <c r="L49" i="25" s="1"/>
  <c r="H49" i="26"/>
  <c r="H47" i="26"/>
  <c r="L47" i="26" s="1"/>
  <c r="H45" i="26"/>
  <c r="L45" i="26" s="1"/>
  <c r="H43" i="26"/>
  <c r="H41" i="26"/>
  <c r="H39" i="26"/>
  <c r="L39" i="26" s="1"/>
  <c r="H37" i="26"/>
  <c r="L37" i="26" s="1"/>
  <c r="H35" i="26"/>
  <c r="H19" i="26"/>
  <c r="H21" i="26"/>
  <c r="L21" i="26" s="1"/>
  <c r="H23" i="26"/>
  <c r="L23" i="26" s="1"/>
  <c r="H25" i="26"/>
  <c r="L25" i="26" s="1"/>
  <c r="H27" i="26"/>
  <c r="L27" i="26" s="1"/>
  <c r="H29" i="26"/>
  <c r="L29" i="26" s="1"/>
  <c r="R29" i="26"/>
  <c r="H30" i="26"/>
  <c r="L30" i="26" s="1"/>
  <c r="I31" i="26"/>
  <c r="H36" i="26"/>
  <c r="L36" i="26" s="1"/>
  <c r="R37" i="26"/>
  <c r="H44" i="26"/>
  <c r="L44" i="26" s="1"/>
  <c r="R45" i="26"/>
  <c r="K50" i="26"/>
  <c r="K50" i="27"/>
  <c r="V49" i="27"/>
  <c r="I48" i="28"/>
  <c r="T48" i="28" s="1"/>
  <c r="S48" i="28" s="1"/>
  <c r="M20" i="28"/>
  <c r="M22" i="28"/>
  <c r="M24" i="28"/>
  <c r="M26" i="28"/>
  <c r="M28" i="28"/>
  <c r="M30" i="28"/>
  <c r="M32" i="28"/>
  <c r="M34" i="28"/>
  <c r="M36" i="28"/>
  <c r="M38" i="28"/>
  <c r="M40" i="28"/>
  <c r="M42" i="28"/>
  <c r="M44" i="28"/>
  <c r="I49" i="32"/>
  <c r="I19" i="18"/>
  <c r="I23" i="18"/>
  <c r="I25" i="18"/>
  <c r="I27" i="18"/>
  <c r="I29" i="18"/>
  <c r="I31" i="18"/>
  <c r="I33" i="18"/>
  <c r="I35" i="18"/>
  <c r="I37" i="18"/>
  <c r="I39" i="18"/>
  <c r="I41" i="18"/>
  <c r="I43" i="18"/>
  <c r="I45" i="18"/>
  <c r="I47" i="18"/>
  <c r="I19" i="19"/>
  <c r="I21" i="19"/>
  <c r="I23" i="19"/>
  <c r="I25" i="19"/>
  <c r="I27" i="19"/>
  <c r="I29" i="19"/>
  <c r="I31" i="19"/>
  <c r="I33" i="19"/>
  <c r="I35" i="19"/>
  <c r="I37" i="19"/>
  <c r="I39" i="19"/>
  <c r="I41" i="19"/>
  <c r="I43" i="19"/>
  <c r="I45" i="19"/>
  <c r="I47" i="19"/>
  <c r="I19" i="20"/>
  <c r="I21" i="20"/>
  <c r="I23" i="20"/>
  <c r="I25" i="20"/>
  <c r="I27" i="20"/>
  <c r="I29" i="20"/>
  <c r="I31" i="20"/>
  <c r="I33" i="20"/>
  <c r="I35" i="20"/>
  <c r="I37" i="20"/>
  <c r="I39" i="20"/>
  <c r="I41" i="20"/>
  <c r="I43" i="20"/>
  <c r="I45" i="20"/>
  <c r="I47" i="20"/>
  <c r="I19" i="21"/>
  <c r="R19" i="21"/>
  <c r="I21" i="21"/>
  <c r="R21" i="21"/>
  <c r="I23" i="21"/>
  <c r="R23" i="21"/>
  <c r="I25" i="21"/>
  <c r="R25" i="21"/>
  <c r="I27" i="21"/>
  <c r="R27" i="21"/>
  <c r="I29" i="21"/>
  <c r="R29" i="21"/>
  <c r="I31" i="21"/>
  <c r="R31" i="21"/>
  <c r="I33" i="21"/>
  <c r="R33" i="21"/>
  <c r="I35" i="21"/>
  <c r="R35" i="21"/>
  <c r="I37" i="21"/>
  <c r="R37" i="21"/>
  <c r="I39" i="21"/>
  <c r="R39" i="21"/>
  <c r="I41" i="21"/>
  <c r="R41" i="21"/>
  <c r="I43" i="21"/>
  <c r="R43" i="21"/>
  <c r="I45" i="21"/>
  <c r="R45" i="21"/>
  <c r="I47" i="21"/>
  <c r="R47" i="21"/>
  <c r="R49" i="21"/>
  <c r="I19" i="22"/>
  <c r="R19" i="22"/>
  <c r="I21" i="22"/>
  <c r="R21" i="22"/>
  <c r="I23" i="22"/>
  <c r="R23" i="22"/>
  <c r="I25" i="22"/>
  <c r="R25" i="22"/>
  <c r="I27" i="22"/>
  <c r="R27" i="22"/>
  <c r="I29" i="22"/>
  <c r="R29" i="22"/>
  <c r="I31" i="22"/>
  <c r="R31" i="22"/>
  <c r="I33" i="22"/>
  <c r="R33" i="22"/>
  <c r="I35" i="22"/>
  <c r="R35" i="22"/>
  <c r="I37" i="22"/>
  <c r="R37" i="22"/>
  <c r="I39" i="22"/>
  <c r="R39" i="22"/>
  <c r="I41" i="22"/>
  <c r="R41" i="22"/>
  <c r="I43" i="22"/>
  <c r="R43" i="22"/>
  <c r="I45" i="22"/>
  <c r="R45" i="22"/>
  <c r="I47" i="22"/>
  <c r="R47" i="22"/>
  <c r="R49" i="22"/>
  <c r="I19" i="23"/>
  <c r="R19" i="23"/>
  <c r="I21" i="23"/>
  <c r="R21" i="23"/>
  <c r="I23" i="23"/>
  <c r="R23" i="23"/>
  <c r="I25" i="23"/>
  <c r="R25" i="23"/>
  <c r="I27" i="23"/>
  <c r="R27" i="23"/>
  <c r="I29" i="23"/>
  <c r="R29" i="23"/>
  <c r="I31" i="23"/>
  <c r="R31" i="23"/>
  <c r="I33" i="23"/>
  <c r="R33" i="23"/>
  <c r="I35" i="23"/>
  <c r="R35" i="23"/>
  <c r="I37" i="23"/>
  <c r="R37" i="23"/>
  <c r="I39" i="23"/>
  <c r="R39" i="23"/>
  <c r="I41" i="23"/>
  <c r="R41" i="23"/>
  <c r="I43" i="23"/>
  <c r="R43" i="23"/>
  <c r="I45" i="23"/>
  <c r="R45" i="23"/>
  <c r="I47" i="23"/>
  <c r="R47" i="23"/>
  <c r="R49" i="23"/>
  <c r="I19" i="24"/>
  <c r="R19" i="24"/>
  <c r="I21" i="24"/>
  <c r="R21" i="24"/>
  <c r="I23" i="24"/>
  <c r="R23" i="24"/>
  <c r="I25" i="24"/>
  <c r="R25" i="24"/>
  <c r="I27" i="24"/>
  <c r="R27" i="24"/>
  <c r="I29" i="24"/>
  <c r="R29" i="24"/>
  <c r="I31" i="24"/>
  <c r="R31" i="24"/>
  <c r="I33" i="24"/>
  <c r="R33" i="24"/>
  <c r="I35" i="24"/>
  <c r="R35" i="24"/>
  <c r="I37" i="24"/>
  <c r="R37" i="24"/>
  <c r="I39" i="24"/>
  <c r="R39" i="24"/>
  <c r="I41" i="24"/>
  <c r="R41" i="24"/>
  <c r="I43" i="24"/>
  <c r="R43" i="24"/>
  <c r="I45" i="24"/>
  <c r="R45" i="24"/>
  <c r="I47" i="24"/>
  <c r="R47" i="24"/>
  <c r="R49" i="24"/>
  <c r="I19" i="25"/>
  <c r="R19" i="25"/>
  <c r="I21" i="25"/>
  <c r="R21" i="25"/>
  <c r="I23" i="25"/>
  <c r="R23" i="25"/>
  <c r="I25" i="25"/>
  <c r="R25" i="25"/>
  <c r="I27" i="25"/>
  <c r="R27" i="25"/>
  <c r="I29" i="25"/>
  <c r="R29" i="25"/>
  <c r="I31" i="25"/>
  <c r="R31" i="25"/>
  <c r="I33" i="25"/>
  <c r="R33" i="25"/>
  <c r="I35" i="25"/>
  <c r="R35" i="25"/>
  <c r="I37" i="25"/>
  <c r="R37" i="25"/>
  <c r="I39" i="25"/>
  <c r="R39" i="25"/>
  <c r="I41" i="25"/>
  <c r="R41" i="25"/>
  <c r="I43" i="25"/>
  <c r="R43" i="25"/>
  <c r="I45" i="25"/>
  <c r="R45" i="25"/>
  <c r="I47" i="25"/>
  <c r="R47" i="25"/>
  <c r="R49" i="25"/>
  <c r="I19" i="26"/>
  <c r="R19" i="26"/>
  <c r="I21" i="26"/>
  <c r="R21" i="26"/>
  <c r="I23" i="26"/>
  <c r="R23" i="26"/>
  <c r="I25" i="26"/>
  <c r="R25" i="26"/>
  <c r="I27" i="26"/>
  <c r="R27" i="26"/>
  <c r="H28" i="26"/>
  <c r="L28" i="26" s="1"/>
  <c r="I29" i="26"/>
  <c r="H34" i="26"/>
  <c r="L34" i="26" s="1"/>
  <c r="R35" i="26"/>
  <c r="I39" i="26"/>
  <c r="H42" i="26"/>
  <c r="L42" i="26" s="1"/>
  <c r="R43" i="26"/>
  <c r="I48" i="27"/>
  <c r="I46" i="27"/>
  <c r="I44" i="27"/>
  <c r="I42" i="27"/>
  <c r="I40" i="27"/>
  <c r="I38" i="27"/>
  <c r="I36" i="27"/>
  <c r="I34" i="27"/>
  <c r="I32" i="27"/>
  <c r="I30" i="27"/>
  <c r="I28" i="27"/>
  <c r="I26" i="27"/>
  <c r="I24" i="27"/>
  <c r="T24" i="27" s="1"/>
  <c r="S24" i="27" s="1"/>
  <c r="I22" i="27"/>
  <c r="T22" i="27" s="1"/>
  <c r="S22" i="27" s="1"/>
  <c r="I20" i="27"/>
  <c r="T20" i="27" s="1"/>
  <c r="S20" i="27" s="1"/>
  <c r="M24" i="27"/>
  <c r="I49" i="27"/>
  <c r="U48" i="29"/>
  <c r="M48" i="29"/>
  <c r="V48" i="29"/>
  <c r="U48" i="30"/>
  <c r="M48" i="30"/>
  <c r="V48" i="30"/>
  <c r="V49" i="31"/>
  <c r="U49" i="31"/>
  <c r="U48" i="32"/>
  <c r="V49" i="33"/>
  <c r="U49" i="33"/>
  <c r="I49" i="34"/>
  <c r="U48" i="34"/>
  <c r="H20" i="18"/>
  <c r="H22" i="18"/>
  <c r="H24" i="18"/>
  <c r="H26" i="18"/>
  <c r="H28" i="18"/>
  <c r="H30" i="18"/>
  <c r="H32" i="18"/>
  <c r="H34" i="18"/>
  <c r="H36" i="18"/>
  <c r="H38" i="18"/>
  <c r="H40" i="18"/>
  <c r="H42" i="18"/>
  <c r="H44" i="18"/>
  <c r="H46" i="18"/>
  <c r="H20" i="19"/>
  <c r="H22" i="19"/>
  <c r="H24" i="19"/>
  <c r="H26" i="19"/>
  <c r="H28" i="19"/>
  <c r="H30" i="19"/>
  <c r="H32" i="19"/>
  <c r="H34" i="19"/>
  <c r="H36" i="19"/>
  <c r="H38" i="19"/>
  <c r="H40" i="19"/>
  <c r="H42" i="19"/>
  <c r="H44" i="19"/>
  <c r="H46" i="19"/>
  <c r="H20" i="20"/>
  <c r="H22" i="20"/>
  <c r="H24" i="20"/>
  <c r="H26" i="20"/>
  <c r="H28" i="20"/>
  <c r="H30" i="20"/>
  <c r="H32" i="20"/>
  <c r="H34" i="20"/>
  <c r="H36" i="20"/>
  <c r="H38" i="20"/>
  <c r="H40" i="20"/>
  <c r="H42" i="20"/>
  <c r="H44" i="20"/>
  <c r="H46" i="20"/>
  <c r="H20" i="21"/>
  <c r="H22" i="21"/>
  <c r="H24" i="21"/>
  <c r="H26" i="21"/>
  <c r="H28" i="21"/>
  <c r="H30" i="21"/>
  <c r="H32" i="21"/>
  <c r="H34" i="21"/>
  <c r="H36" i="21"/>
  <c r="H38" i="21"/>
  <c r="H40" i="21"/>
  <c r="H42" i="21"/>
  <c r="H44" i="21"/>
  <c r="H46" i="21"/>
  <c r="H20" i="22"/>
  <c r="H22" i="22"/>
  <c r="H24" i="22"/>
  <c r="H26" i="22"/>
  <c r="H28" i="22"/>
  <c r="H30" i="22"/>
  <c r="H32" i="22"/>
  <c r="H34" i="22"/>
  <c r="H36" i="22"/>
  <c r="H38" i="22"/>
  <c r="H40" i="22"/>
  <c r="H42" i="22"/>
  <c r="H44" i="22"/>
  <c r="H46" i="22"/>
  <c r="H20" i="23"/>
  <c r="H22" i="23"/>
  <c r="H24" i="23"/>
  <c r="H26" i="23"/>
  <c r="H28" i="23"/>
  <c r="H30" i="23"/>
  <c r="H32" i="23"/>
  <c r="H34" i="23"/>
  <c r="H36" i="23"/>
  <c r="H38" i="23"/>
  <c r="H40" i="23"/>
  <c r="H42" i="23"/>
  <c r="H44" i="23"/>
  <c r="H46" i="23"/>
  <c r="H20" i="24"/>
  <c r="H22" i="24"/>
  <c r="H24" i="24"/>
  <c r="H26" i="24"/>
  <c r="H28" i="24"/>
  <c r="H30" i="24"/>
  <c r="H32" i="24"/>
  <c r="H34" i="24"/>
  <c r="H36" i="24"/>
  <c r="H38" i="24"/>
  <c r="H40" i="24"/>
  <c r="H42" i="24"/>
  <c r="H44" i="24"/>
  <c r="H46" i="24"/>
  <c r="H20" i="25"/>
  <c r="H22" i="25"/>
  <c r="H24" i="25"/>
  <c r="H26" i="25"/>
  <c r="H28" i="25"/>
  <c r="H30" i="25"/>
  <c r="H32" i="25"/>
  <c r="H34" i="25"/>
  <c r="H36" i="25"/>
  <c r="H38" i="25"/>
  <c r="H40" i="25"/>
  <c r="H42" i="25"/>
  <c r="H44" i="25"/>
  <c r="H46" i="25"/>
  <c r="I46" i="26"/>
  <c r="T46" i="26" s="1"/>
  <c r="S46" i="26" s="1"/>
  <c r="I44" i="26"/>
  <c r="I42" i="26"/>
  <c r="I38" i="26"/>
  <c r="T38" i="26" s="1"/>
  <c r="S38" i="26" s="1"/>
  <c r="I36" i="26"/>
  <c r="I34" i="26"/>
  <c r="I32" i="26"/>
  <c r="T32" i="26" s="1"/>
  <c r="S32" i="26" s="1"/>
  <c r="I30" i="26"/>
  <c r="I28" i="26"/>
  <c r="H20" i="26"/>
  <c r="H22" i="26"/>
  <c r="H24" i="26"/>
  <c r="H26" i="26"/>
  <c r="M31" i="26"/>
  <c r="H33" i="26"/>
  <c r="R33" i="26"/>
  <c r="I37" i="26"/>
  <c r="M39" i="26"/>
  <c r="H40" i="26"/>
  <c r="L40" i="26" s="1"/>
  <c r="R41" i="26"/>
  <c r="I45" i="26"/>
  <c r="M47" i="26"/>
  <c r="H48" i="26"/>
  <c r="L48" i="26" s="1"/>
  <c r="M49" i="27"/>
  <c r="U30" i="31"/>
  <c r="U46" i="31"/>
  <c r="M49" i="32"/>
  <c r="M49" i="34"/>
  <c r="R20" i="21"/>
  <c r="R22" i="21"/>
  <c r="R24" i="21"/>
  <c r="R26" i="21"/>
  <c r="R28" i="21"/>
  <c r="R30" i="21"/>
  <c r="R32" i="21"/>
  <c r="R34" i="21"/>
  <c r="R36" i="21"/>
  <c r="R38" i="21"/>
  <c r="R40" i="21"/>
  <c r="R42" i="21"/>
  <c r="R44" i="21"/>
  <c r="R46" i="21"/>
  <c r="R20" i="22"/>
  <c r="R22" i="22"/>
  <c r="R24" i="22"/>
  <c r="R26" i="22"/>
  <c r="R28" i="22"/>
  <c r="R30" i="22"/>
  <c r="R32" i="22"/>
  <c r="R34" i="22"/>
  <c r="R36" i="22"/>
  <c r="R38" i="22"/>
  <c r="R40" i="22"/>
  <c r="R42" i="22"/>
  <c r="R44" i="22"/>
  <c r="R46" i="22"/>
  <c r="R20" i="23"/>
  <c r="R22" i="23"/>
  <c r="R24" i="23"/>
  <c r="R26" i="23"/>
  <c r="R28" i="23"/>
  <c r="R30" i="23"/>
  <c r="R32" i="23"/>
  <c r="R34" i="23"/>
  <c r="R36" i="23"/>
  <c r="R38" i="23"/>
  <c r="R40" i="23"/>
  <c r="R42" i="23"/>
  <c r="R44" i="23"/>
  <c r="R46" i="23"/>
  <c r="R20" i="24"/>
  <c r="R22" i="24"/>
  <c r="R24" i="24"/>
  <c r="R26" i="24"/>
  <c r="R28" i="24"/>
  <c r="R30" i="24"/>
  <c r="R32" i="24"/>
  <c r="R34" i="24"/>
  <c r="R36" i="24"/>
  <c r="R38" i="24"/>
  <c r="R40" i="24"/>
  <c r="R42" i="24"/>
  <c r="R44" i="24"/>
  <c r="R46" i="24"/>
  <c r="R20" i="25"/>
  <c r="R22" i="25"/>
  <c r="R24" i="25"/>
  <c r="R26" i="25"/>
  <c r="R28" i="25"/>
  <c r="R30" i="25"/>
  <c r="R32" i="25"/>
  <c r="R34" i="25"/>
  <c r="R36" i="25"/>
  <c r="R38" i="25"/>
  <c r="R40" i="25"/>
  <c r="R42" i="25"/>
  <c r="R44" i="25"/>
  <c r="R46" i="25"/>
  <c r="R48" i="26"/>
  <c r="R46" i="26"/>
  <c r="U46" i="26" s="1"/>
  <c r="R44" i="26"/>
  <c r="R42" i="26"/>
  <c r="R40" i="26"/>
  <c r="R38" i="26"/>
  <c r="V38" i="26" s="1"/>
  <c r="R36" i="26"/>
  <c r="R34" i="26"/>
  <c r="R32" i="26"/>
  <c r="V32" i="26" s="1"/>
  <c r="R30" i="26"/>
  <c r="R28" i="26"/>
  <c r="R20" i="26"/>
  <c r="R22" i="26"/>
  <c r="R24" i="26"/>
  <c r="R26" i="26"/>
  <c r="R31" i="26"/>
  <c r="V31" i="26" s="1"/>
  <c r="M37" i="26"/>
  <c r="R39" i="26"/>
  <c r="M45" i="26"/>
  <c r="R47" i="26"/>
  <c r="M26" i="27"/>
  <c r="M28" i="27"/>
  <c r="M30" i="27"/>
  <c r="M32" i="27"/>
  <c r="M34" i="27"/>
  <c r="M36" i="27"/>
  <c r="M38" i="27"/>
  <c r="M40" i="27"/>
  <c r="M42" i="27"/>
  <c r="M44" i="27"/>
  <c r="M46" i="27"/>
  <c r="U48" i="27"/>
  <c r="M48" i="27"/>
  <c r="V48" i="27"/>
  <c r="T48" i="29"/>
  <c r="S48" i="29" s="1"/>
  <c r="U20" i="29"/>
  <c r="M20" i="29"/>
  <c r="V20" i="29"/>
  <c r="M22" i="29"/>
  <c r="U24" i="29"/>
  <c r="M24" i="29"/>
  <c r="V24" i="29"/>
  <c r="M26" i="29"/>
  <c r="U28" i="29"/>
  <c r="M28" i="29"/>
  <c r="V28" i="29"/>
  <c r="M30" i="29"/>
  <c r="U32" i="29"/>
  <c r="M32" i="29"/>
  <c r="V32" i="29"/>
  <c r="M34" i="29"/>
  <c r="U36" i="29"/>
  <c r="U44" i="29"/>
  <c r="T48" i="30"/>
  <c r="S48" i="30" s="1"/>
  <c r="V49" i="32"/>
  <c r="U49" i="32"/>
  <c r="U20" i="32"/>
  <c r="U28" i="32"/>
  <c r="U36" i="32"/>
  <c r="U44" i="32"/>
  <c r="V49" i="34"/>
  <c r="U49" i="34"/>
  <c r="U24" i="35"/>
  <c r="R20" i="27"/>
  <c r="R50" i="27" s="1"/>
  <c r="R22" i="27"/>
  <c r="V22" i="27" s="1"/>
  <c r="R24" i="27"/>
  <c r="U24" i="27" s="1"/>
  <c r="R26" i="27"/>
  <c r="U26" i="27" s="1"/>
  <c r="R28" i="27"/>
  <c r="V28" i="27" s="1"/>
  <c r="R30" i="27"/>
  <c r="V30" i="27" s="1"/>
  <c r="R32" i="27"/>
  <c r="U32" i="27" s="1"/>
  <c r="R34" i="27"/>
  <c r="U34" i="27" s="1"/>
  <c r="R36" i="27"/>
  <c r="V36" i="27" s="1"/>
  <c r="R38" i="27"/>
  <c r="V38" i="27" s="1"/>
  <c r="R40" i="27"/>
  <c r="U40" i="27" s="1"/>
  <c r="R42" i="27"/>
  <c r="U42" i="27" s="1"/>
  <c r="R44" i="27"/>
  <c r="V44" i="27" s="1"/>
  <c r="R46" i="27"/>
  <c r="V46" i="27" s="1"/>
  <c r="I20" i="28"/>
  <c r="T20" i="28" s="1"/>
  <c r="S20" i="28" s="1"/>
  <c r="R20" i="28"/>
  <c r="V20" i="28" s="1"/>
  <c r="I22" i="28"/>
  <c r="T22" i="28" s="1"/>
  <c r="S22" i="28" s="1"/>
  <c r="R22" i="28"/>
  <c r="V22" i="28" s="1"/>
  <c r="I24" i="28"/>
  <c r="T24" i="28" s="1"/>
  <c r="S24" i="28" s="1"/>
  <c r="R24" i="28"/>
  <c r="U24" i="28" s="1"/>
  <c r="I26" i="28"/>
  <c r="T26" i="28" s="1"/>
  <c r="S26" i="28" s="1"/>
  <c r="R26" i="28"/>
  <c r="U26" i="28" s="1"/>
  <c r="I28" i="28"/>
  <c r="T28" i="28" s="1"/>
  <c r="S28" i="28" s="1"/>
  <c r="R28" i="28"/>
  <c r="V28" i="28" s="1"/>
  <c r="I30" i="28"/>
  <c r="T30" i="28" s="1"/>
  <c r="S30" i="28" s="1"/>
  <c r="R30" i="28"/>
  <c r="V30" i="28" s="1"/>
  <c r="I32" i="28"/>
  <c r="T32" i="28" s="1"/>
  <c r="S32" i="28" s="1"/>
  <c r="R32" i="28"/>
  <c r="U32" i="28" s="1"/>
  <c r="I34" i="28"/>
  <c r="T34" i="28" s="1"/>
  <c r="S34" i="28" s="1"/>
  <c r="R34" i="28"/>
  <c r="U34" i="28" s="1"/>
  <c r="I36" i="28"/>
  <c r="T36" i="28" s="1"/>
  <c r="S36" i="28" s="1"/>
  <c r="R36" i="28"/>
  <c r="V36" i="28" s="1"/>
  <c r="I38" i="28"/>
  <c r="T38" i="28" s="1"/>
  <c r="S38" i="28" s="1"/>
  <c r="R38" i="28"/>
  <c r="V38" i="28" s="1"/>
  <c r="I40" i="28"/>
  <c r="T40" i="28" s="1"/>
  <c r="S40" i="28" s="1"/>
  <c r="R40" i="28"/>
  <c r="U40" i="28" s="1"/>
  <c r="I42" i="28"/>
  <c r="T42" i="28" s="1"/>
  <c r="S42" i="28" s="1"/>
  <c r="R42" i="28"/>
  <c r="U42" i="28" s="1"/>
  <c r="I44" i="28"/>
  <c r="T44" i="28" s="1"/>
  <c r="S44" i="28" s="1"/>
  <c r="R44" i="28"/>
  <c r="V44" i="28" s="1"/>
  <c r="R46" i="28"/>
  <c r="I20" i="29"/>
  <c r="T20" i="29" s="1"/>
  <c r="S20" i="29" s="1"/>
  <c r="R20" i="29"/>
  <c r="R50" i="29" s="1"/>
  <c r="I22" i="29"/>
  <c r="T22" i="29" s="1"/>
  <c r="S22" i="29" s="1"/>
  <c r="R22" i="29"/>
  <c r="V22" i="29" s="1"/>
  <c r="I24" i="29"/>
  <c r="T24" i="29" s="1"/>
  <c r="S24" i="29" s="1"/>
  <c r="R24" i="29"/>
  <c r="I26" i="29"/>
  <c r="T26" i="29" s="1"/>
  <c r="S26" i="29" s="1"/>
  <c r="R26" i="29"/>
  <c r="U26" i="29" s="1"/>
  <c r="I28" i="29"/>
  <c r="T28" i="29" s="1"/>
  <c r="S28" i="29" s="1"/>
  <c r="R28" i="29"/>
  <c r="I30" i="29"/>
  <c r="T30" i="29" s="1"/>
  <c r="S30" i="29" s="1"/>
  <c r="R30" i="29"/>
  <c r="V30" i="29" s="1"/>
  <c r="I32" i="29"/>
  <c r="T32" i="29" s="1"/>
  <c r="S32" i="29" s="1"/>
  <c r="R32" i="29"/>
  <c r="I34" i="29"/>
  <c r="T34" i="29" s="1"/>
  <c r="S34" i="29" s="1"/>
  <c r="R34" i="29"/>
  <c r="U34" i="29" s="1"/>
  <c r="I36" i="29"/>
  <c r="R36" i="29"/>
  <c r="V36" i="29"/>
  <c r="I38" i="29"/>
  <c r="R38" i="29"/>
  <c r="U38" i="29" s="1"/>
  <c r="I40" i="29"/>
  <c r="R40" i="29"/>
  <c r="U40" i="29" s="1"/>
  <c r="V40" i="29"/>
  <c r="I42" i="29"/>
  <c r="R42" i="29"/>
  <c r="U42" i="29" s="1"/>
  <c r="I44" i="29"/>
  <c r="R44" i="29"/>
  <c r="V44" i="29"/>
  <c r="R46" i="29"/>
  <c r="I20" i="30"/>
  <c r="R20" i="30"/>
  <c r="R50" i="30" s="1"/>
  <c r="I22" i="30"/>
  <c r="R22" i="30"/>
  <c r="U22" i="30" s="1"/>
  <c r="V22" i="30"/>
  <c r="I24" i="30"/>
  <c r="R24" i="30"/>
  <c r="V24" i="30" s="1"/>
  <c r="I26" i="30"/>
  <c r="R26" i="30"/>
  <c r="U26" i="30" s="1"/>
  <c r="V26" i="30"/>
  <c r="I28" i="30"/>
  <c r="R28" i="30"/>
  <c r="U28" i="30" s="1"/>
  <c r="I30" i="30"/>
  <c r="R30" i="30"/>
  <c r="U30" i="30" s="1"/>
  <c r="V30" i="30"/>
  <c r="I32" i="30"/>
  <c r="R32" i="30"/>
  <c r="V32" i="30" s="1"/>
  <c r="I34" i="30"/>
  <c r="R34" i="30"/>
  <c r="U34" i="30" s="1"/>
  <c r="V34" i="30"/>
  <c r="I36" i="30"/>
  <c r="R36" i="30"/>
  <c r="U36" i="30" s="1"/>
  <c r="I38" i="30"/>
  <c r="R38" i="30"/>
  <c r="U38" i="30" s="1"/>
  <c r="V38" i="30"/>
  <c r="I40" i="30"/>
  <c r="R40" i="30"/>
  <c r="V40" i="30" s="1"/>
  <c r="I42" i="30"/>
  <c r="R42" i="30"/>
  <c r="U42" i="30" s="1"/>
  <c r="V42" i="30"/>
  <c r="I44" i="30"/>
  <c r="R44" i="30"/>
  <c r="U44" i="30" s="1"/>
  <c r="I46" i="30"/>
  <c r="R46" i="30"/>
  <c r="U46" i="30" s="1"/>
  <c r="V46" i="30"/>
  <c r="I20" i="31"/>
  <c r="R20" i="31"/>
  <c r="V20" i="31" s="1"/>
  <c r="I22" i="31"/>
  <c r="R22" i="31"/>
  <c r="U22" i="31" s="1"/>
  <c r="V22" i="31"/>
  <c r="I24" i="31"/>
  <c r="R24" i="31"/>
  <c r="U24" i="31" s="1"/>
  <c r="I26" i="31"/>
  <c r="R26" i="31"/>
  <c r="U26" i="31" s="1"/>
  <c r="V26" i="31"/>
  <c r="I28" i="31"/>
  <c r="R28" i="31"/>
  <c r="V28" i="31" s="1"/>
  <c r="I30" i="31"/>
  <c r="R30" i="31"/>
  <c r="V30" i="31"/>
  <c r="I32" i="31"/>
  <c r="R32" i="31"/>
  <c r="V32" i="31" s="1"/>
  <c r="I34" i="31"/>
  <c r="R34" i="31"/>
  <c r="U34" i="31" s="1"/>
  <c r="V34" i="31"/>
  <c r="I36" i="31"/>
  <c r="R36" i="31"/>
  <c r="V36" i="31" s="1"/>
  <c r="I38" i="31"/>
  <c r="R38" i="31"/>
  <c r="U38" i="31" s="1"/>
  <c r="V38" i="31"/>
  <c r="I40" i="31"/>
  <c r="R40" i="31"/>
  <c r="U40" i="31" s="1"/>
  <c r="I42" i="31"/>
  <c r="R42" i="31"/>
  <c r="U42" i="31" s="1"/>
  <c r="V42" i="31"/>
  <c r="I44" i="31"/>
  <c r="R44" i="31"/>
  <c r="V44" i="31" s="1"/>
  <c r="I46" i="31"/>
  <c r="R46" i="31"/>
  <c r="V46" i="31"/>
  <c r="V48" i="31"/>
  <c r="I20" i="32"/>
  <c r="R20" i="32"/>
  <c r="R50" i="32" s="1"/>
  <c r="V20" i="32"/>
  <c r="I22" i="32"/>
  <c r="R22" i="32"/>
  <c r="U22" i="32" s="1"/>
  <c r="I24" i="32"/>
  <c r="R24" i="32"/>
  <c r="U24" i="32" s="1"/>
  <c r="V24" i="32"/>
  <c r="I26" i="32"/>
  <c r="R26" i="32"/>
  <c r="V26" i="32" s="1"/>
  <c r="I28" i="32"/>
  <c r="R28" i="32"/>
  <c r="V28" i="32"/>
  <c r="I30" i="32"/>
  <c r="R30" i="32"/>
  <c r="V30" i="32" s="1"/>
  <c r="I32" i="32"/>
  <c r="R32" i="32"/>
  <c r="U32" i="32" s="1"/>
  <c r="V32" i="32"/>
  <c r="I34" i="32"/>
  <c r="R34" i="32"/>
  <c r="V34" i="32" s="1"/>
  <c r="I36" i="32"/>
  <c r="R36" i="32"/>
  <c r="V36" i="32"/>
  <c r="I38" i="32"/>
  <c r="R38" i="32"/>
  <c r="U38" i="32" s="1"/>
  <c r="I40" i="32"/>
  <c r="R40" i="32"/>
  <c r="U40" i="32" s="1"/>
  <c r="V40" i="32"/>
  <c r="I42" i="32"/>
  <c r="R42" i="32"/>
  <c r="V42" i="32" s="1"/>
  <c r="I44" i="32"/>
  <c r="R44" i="32"/>
  <c r="V44" i="32"/>
  <c r="I46" i="32"/>
  <c r="R46" i="32"/>
  <c r="V46" i="32" s="1"/>
  <c r="V48" i="32"/>
  <c r="I20" i="33"/>
  <c r="R20" i="33"/>
  <c r="U20" i="33" s="1"/>
  <c r="I22" i="33"/>
  <c r="R22" i="33"/>
  <c r="U22" i="33" s="1"/>
  <c r="V22" i="33"/>
  <c r="I24" i="33"/>
  <c r="R24" i="33"/>
  <c r="V24" i="33" s="1"/>
  <c r="I26" i="33"/>
  <c r="R26" i="33"/>
  <c r="U26" i="33" s="1"/>
  <c r="V26" i="33"/>
  <c r="I28" i="33"/>
  <c r="R28" i="33"/>
  <c r="V28" i="33" s="1"/>
  <c r="I30" i="33"/>
  <c r="R30" i="33"/>
  <c r="U30" i="33" s="1"/>
  <c r="V30" i="33"/>
  <c r="I32" i="33"/>
  <c r="R32" i="33"/>
  <c r="U32" i="33" s="1"/>
  <c r="I34" i="33"/>
  <c r="R34" i="33"/>
  <c r="U34" i="33" s="1"/>
  <c r="V34" i="33"/>
  <c r="I36" i="33"/>
  <c r="R36" i="33"/>
  <c r="U36" i="33" s="1"/>
  <c r="I38" i="33"/>
  <c r="R38" i="33"/>
  <c r="U38" i="33" s="1"/>
  <c r="V38" i="33"/>
  <c r="I40" i="33"/>
  <c r="R40" i="33"/>
  <c r="V40" i="33" s="1"/>
  <c r="I42" i="33"/>
  <c r="R42" i="33"/>
  <c r="U42" i="33" s="1"/>
  <c r="V42" i="33"/>
  <c r="I44" i="33"/>
  <c r="R44" i="33"/>
  <c r="V44" i="33" s="1"/>
  <c r="I46" i="33"/>
  <c r="R46" i="33"/>
  <c r="U46" i="33" s="1"/>
  <c r="V46" i="33"/>
  <c r="V48" i="33"/>
  <c r="I20" i="34"/>
  <c r="R20" i="34"/>
  <c r="U20" i="34" s="1"/>
  <c r="V20" i="34"/>
  <c r="I22" i="34"/>
  <c r="R22" i="34"/>
  <c r="V22" i="34" s="1"/>
  <c r="I24" i="34"/>
  <c r="R24" i="34"/>
  <c r="U24" i="34" s="1"/>
  <c r="V24" i="34"/>
  <c r="I26" i="34"/>
  <c r="R26" i="34"/>
  <c r="U26" i="34" s="1"/>
  <c r="I28" i="34"/>
  <c r="R28" i="34"/>
  <c r="U28" i="34" s="1"/>
  <c r="V28" i="34"/>
  <c r="I30" i="34"/>
  <c r="R30" i="34"/>
  <c r="V30" i="34" s="1"/>
  <c r="I32" i="34"/>
  <c r="R32" i="34"/>
  <c r="U32" i="34" s="1"/>
  <c r="V32" i="34"/>
  <c r="I34" i="34"/>
  <c r="R34" i="34"/>
  <c r="V34" i="34" s="1"/>
  <c r="I36" i="34"/>
  <c r="R36" i="34"/>
  <c r="U36" i="34" s="1"/>
  <c r="V36" i="34"/>
  <c r="I38" i="34"/>
  <c r="R38" i="34"/>
  <c r="V38" i="34" s="1"/>
  <c r="I40" i="34"/>
  <c r="R40" i="34"/>
  <c r="U40" i="34" s="1"/>
  <c r="V40" i="34"/>
  <c r="I42" i="34"/>
  <c r="R42" i="34"/>
  <c r="U42" i="34" s="1"/>
  <c r="I44" i="34"/>
  <c r="R44" i="34"/>
  <c r="U44" i="34" s="1"/>
  <c r="V44" i="34"/>
  <c r="I46" i="34"/>
  <c r="R46" i="34"/>
  <c r="V46" i="34" s="1"/>
  <c r="I48" i="34"/>
  <c r="V48" i="34"/>
  <c r="R49" i="35"/>
  <c r="R47" i="35"/>
  <c r="R45" i="35"/>
  <c r="R43" i="35"/>
  <c r="R41" i="35"/>
  <c r="R39" i="35"/>
  <c r="R37" i="35"/>
  <c r="R48" i="35"/>
  <c r="U48" i="35" s="1"/>
  <c r="R46" i="35"/>
  <c r="U46" i="35" s="1"/>
  <c r="R44" i="35"/>
  <c r="U44" i="35" s="1"/>
  <c r="R42" i="35"/>
  <c r="U42" i="35" s="1"/>
  <c r="R40" i="35"/>
  <c r="U40" i="35" s="1"/>
  <c r="R38" i="35"/>
  <c r="V38" i="35" s="1"/>
  <c r="R36" i="35"/>
  <c r="I20" i="35"/>
  <c r="R20" i="35"/>
  <c r="R50" i="35" s="1"/>
  <c r="V20" i="35"/>
  <c r="I22" i="35"/>
  <c r="R22" i="35"/>
  <c r="U22" i="35" s="1"/>
  <c r="I24" i="35"/>
  <c r="R24" i="35"/>
  <c r="V24" i="35"/>
  <c r="I26" i="35"/>
  <c r="R26" i="35"/>
  <c r="V26" i="35" s="1"/>
  <c r="I28" i="35"/>
  <c r="R28" i="35"/>
  <c r="U28" i="35" s="1"/>
  <c r="V28" i="35"/>
  <c r="I30" i="35"/>
  <c r="R30" i="35"/>
  <c r="U30" i="35" s="1"/>
  <c r="I32" i="35"/>
  <c r="R32" i="35"/>
  <c r="U32" i="35" s="1"/>
  <c r="V32" i="35"/>
  <c r="I34" i="35"/>
  <c r="R34" i="35"/>
  <c r="V34" i="35" s="1"/>
  <c r="M40" i="35"/>
  <c r="M44" i="35"/>
  <c r="V46" i="35"/>
  <c r="M48" i="35"/>
  <c r="I49" i="36"/>
  <c r="I48" i="36"/>
  <c r="I46" i="36"/>
  <c r="T46" i="36" s="1"/>
  <c r="S46" i="36" s="1"/>
  <c r="I44" i="36"/>
  <c r="T44" i="36" s="1"/>
  <c r="S44" i="36" s="1"/>
  <c r="I42" i="36"/>
  <c r="T42" i="36" s="1"/>
  <c r="S42" i="36" s="1"/>
  <c r="I40" i="36"/>
  <c r="T40" i="36" s="1"/>
  <c r="S40" i="36" s="1"/>
  <c r="I38" i="36"/>
  <c r="I36" i="36"/>
  <c r="T36" i="36" s="1"/>
  <c r="S36" i="36" s="1"/>
  <c r="I34" i="36"/>
  <c r="T34" i="36" s="1"/>
  <c r="S34" i="36" s="1"/>
  <c r="I32" i="36"/>
  <c r="T32" i="36" s="1"/>
  <c r="S32" i="36" s="1"/>
  <c r="I30" i="36"/>
  <c r="T30" i="36" s="1"/>
  <c r="S30" i="36" s="1"/>
  <c r="I28" i="36"/>
  <c r="T28" i="36" s="1"/>
  <c r="S28" i="36" s="1"/>
  <c r="I26" i="36"/>
  <c r="T26" i="36" s="1"/>
  <c r="S26" i="36" s="1"/>
  <c r="I24" i="36"/>
  <c r="T24" i="36" s="1"/>
  <c r="S24" i="36" s="1"/>
  <c r="I22" i="36"/>
  <c r="I20" i="36"/>
  <c r="T20" i="36" s="1"/>
  <c r="S20" i="36" s="1"/>
  <c r="M22" i="36"/>
  <c r="M26" i="36"/>
  <c r="M30" i="36"/>
  <c r="M34" i="36"/>
  <c r="M38" i="36"/>
  <c r="M42" i="36"/>
  <c r="M46" i="36"/>
  <c r="M48" i="36"/>
  <c r="V49" i="37"/>
  <c r="U49" i="37"/>
  <c r="M28" i="37"/>
  <c r="M36" i="37"/>
  <c r="M44" i="37"/>
  <c r="M49" i="37"/>
  <c r="I53" i="38"/>
  <c r="T53" i="38" s="1"/>
  <c r="S53" i="38" s="1"/>
  <c r="M20" i="38"/>
  <c r="M22" i="38"/>
  <c r="M30" i="38"/>
  <c r="M38" i="38"/>
  <c r="M46" i="38"/>
  <c r="M24" i="39"/>
  <c r="M32" i="39"/>
  <c r="M40" i="39"/>
  <c r="M48" i="39"/>
  <c r="V49" i="40"/>
  <c r="U49" i="40"/>
  <c r="M22" i="40"/>
  <c r="M30" i="40"/>
  <c r="M38" i="40"/>
  <c r="M46" i="40"/>
  <c r="M28" i="41"/>
  <c r="M36" i="41"/>
  <c r="M44" i="41"/>
  <c r="M49" i="41"/>
  <c r="I49" i="42"/>
  <c r="T49" i="42" s="1"/>
  <c r="S49" i="42" s="1"/>
  <c r="M20" i="42"/>
  <c r="M22" i="42"/>
  <c r="M24" i="42"/>
  <c r="M26" i="42"/>
  <c r="M34" i="42"/>
  <c r="M42" i="42"/>
  <c r="H19" i="27"/>
  <c r="H21" i="27"/>
  <c r="L21" i="27" s="1"/>
  <c r="H23" i="27"/>
  <c r="L23" i="27" s="1"/>
  <c r="M23" i="27" s="1"/>
  <c r="H25" i="27"/>
  <c r="L25" i="27" s="1"/>
  <c r="M25" i="27" s="1"/>
  <c r="H27" i="27"/>
  <c r="L27" i="27" s="1"/>
  <c r="H29" i="27"/>
  <c r="L29" i="27" s="1"/>
  <c r="H31" i="27"/>
  <c r="L31" i="27" s="1"/>
  <c r="M31" i="27" s="1"/>
  <c r="H33" i="27"/>
  <c r="L33" i="27" s="1"/>
  <c r="M33" i="27" s="1"/>
  <c r="H35" i="27"/>
  <c r="L35" i="27" s="1"/>
  <c r="H37" i="27"/>
  <c r="L37" i="27" s="1"/>
  <c r="H39" i="27"/>
  <c r="L39" i="27" s="1"/>
  <c r="M39" i="27" s="1"/>
  <c r="H41" i="27"/>
  <c r="L41" i="27" s="1"/>
  <c r="M41" i="27" s="1"/>
  <c r="H43" i="27"/>
  <c r="L43" i="27" s="1"/>
  <c r="H45" i="27"/>
  <c r="L45" i="27" s="1"/>
  <c r="H47" i="27"/>
  <c r="L47" i="27" s="1"/>
  <c r="M47" i="27" s="1"/>
  <c r="H19" i="28"/>
  <c r="H21" i="28"/>
  <c r="L21" i="28" s="1"/>
  <c r="H23" i="28"/>
  <c r="L23" i="28" s="1"/>
  <c r="M23" i="28" s="1"/>
  <c r="H25" i="28"/>
  <c r="L25" i="28" s="1"/>
  <c r="M25" i="28" s="1"/>
  <c r="H27" i="28"/>
  <c r="L27" i="28" s="1"/>
  <c r="M27" i="28" s="1"/>
  <c r="H29" i="28"/>
  <c r="L29" i="28" s="1"/>
  <c r="H31" i="28"/>
  <c r="L31" i="28" s="1"/>
  <c r="M31" i="28" s="1"/>
  <c r="H33" i="28"/>
  <c r="L33" i="28" s="1"/>
  <c r="M33" i="28" s="1"/>
  <c r="H35" i="28"/>
  <c r="L35" i="28" s="1"/>
  <c r="M35" i="28" s="1"/>
  <c r="H37" i="28"/>
  <c r="L37" i="28" s="1"/>
  <c r="H39" i="28"/>
  <c r="L39" i="28" s="1"/>
  <c r="M39" i="28" s="1"/>
  <c r="H41" i="28"/>
  <c r="L41" i="28" s="1"/>
  <c r="M41" i="28" s="1"/>
  <c r="H43" i="28"/>
  <c r="L43" i="28" s="1"/>
  <c r="M43" i="28" s="1"/>
  <c r="H45" i="28"/>
  <c r="L45" i="28" s="1"/>
  <c r="H47" i="28"/>
  <c r="L47" i="28" s="1"/>
  <c r="M47" i="28" s="1"/>
  <c r="H49" i="28"/>
  <c r="L49" i="28" s="1"/>
  <c r="H19" i="29"/>
  <c r="H21" i="29"/>
  <c r="L21" i="29" s="1"/>
  <c r="M21" i="29" s="1"/>
  <c r="H23" i="29"/>
  <c r="L23" i="29" s="1"/>
  <c r="M23" i="29" s="1"/>
  <c r="H25" i="29"/>
  <c r="L25" i="29" s="1"/>
  <c r="M25" i="29" s="1"/>
  <c r="H27" i="29"/>
  <c r="L27" i="29" s="1"/>
  <c r="H29" i="29"/>
  <c r="L29" i="29" s="1"/>
  <c r="M29" i="29" s="1"/>
  <c r="H31" i="29"/>
  <c r="L31" i="29" s="1"/>
  <c r="M31" i="29" s="1"/>
  <c r="H33" i="29"/>
  <c r="L33" i="29" s="1"/>
  <c r="M33" i="29" s="1"/>
  <c r="H35" i="29"/>
  <c r="L35" i="29" s="1"/>
  <c r="H37" i="29"/>
  <c r="L37" i="29" s="1"/>
  <c r="M37" i="29" s="1"/>
  <c r="H39" i="29"/>
  <c r="L39" i="29" s="1"/>
  <c r="H41" i="29"/>
  <c r="L41" i="29" s="1"/>
  <c r="H43" i="29"/>
  <c r="L43" i="29" s="1"/>
  <c r="H45" i="29"/>
  <c r="L45" i="29" s="1"/>
  <c r="M45" i="29" s="1"/>
  <c r="H47" i="29"/>
  <c r="L47" i="29" s="1"/>
  <c r="M47" i="29" s="1"/>
  <c r="H49" i="29"/>
  <c r="L49" i="29" s="1"/>
  <c r="M49" i="29" s="1"/>
  <c r="H19" i="30"/>
  <c r="H21" i="30"/>
  <c r="L21" i="30" s="1"/>
  <c r="M21" i="30" s="1"/>
  <c r="H23" i="30"/>
  <c r="L23" i="30" s="1"/>
  <c r="H25" i="30"/>
  <c r="L25" i="30" s="1"/>
  <c r="H27" i="30"/>
  <c r="L27" i="30" s="1"/>
  <c r="M27" i="30" s="1"/>
  <c r="H29" i="30"/>
  <c r="L29" i="30" s="1"/>
  <c r="H31" i="30"/>
  <c r="L31" i="30" s="1"/>
  <c r="H33" i="30"/>
  <c r="L33" i="30" s="1"/>
  <c r="H35" i="30"/>
  <c r="L35" i="30" s="1"/>
  <c r="M35" i="30" s="1"/>
  <c r="H37" i="30"/>
  <c r="L37" i="30" s="1"/>
  <c r="M37" i="30" s="1"/>
  <c r="H39" i="30"/>
  <c r="L39" i="30" s="1"/>
  <c r="H41" i="30"/>
  <c r="L41" i="30" s="1"/>
  <c r="H43" i="30"/>
  <c r="L43" i="30" s="1"/>
  <c r="M43" i="30" s="1"/>
  <c r="H45" i="30"/>
  <c r="L45" i="30" s="1"/>
  <c r="H47" i="30"/>
  <c r="L47" i="30" s="1"/>
  <c r="H49" i="30"/>
  <c r="L49" i="30" s="1"/>
  <c r="H19" i="31"/>
  <c r="H21" i="31"/>
  <c r="L21" i="31" s="1"/>
  <c r="H23" i="31"/>
  <c r="L23" i="31" s="1"/>
  <c r="H25" i="31"/>
  <c r="L25" i="31" s="1"/>
  <c r="H27" i="31"/>
  <c r="L27" i="31" s="1"/>
  <c r="H29" i="31"/>
  <c r="L29" i="31" s="1"/>
  <c r="H31" i="31"/>
  <c r="L31" i="31" s="1"/>
  <c r="H33" i="31"/>
  <c r="L33" i="31" s="1"/>
  <c r="M33" i="31" s="1"/>
  <c r="H35" i="31"/>
  <c r="L35" i="31" s="1"/>
  <c r="M35" i="31" s="1"/>
  <c r="H37" i="31"/>
  <c r="L37" i="31" s="1"/>
  <c r="H39" i="31"/>
  <c r="L39" i="31" s="1"/>
  <c r="H41" i="31"/>
  <c r="L41" i="31" s="1"/>
  <c r="H43" i="31"/>
  <c r="L43" i="31" s="1"/>
  <c r="H45" i="31"/>
  <c r="L45" i="31" s="1"/>
  <c r="H47" i="31"/>
  <c r="L47" i="31" s="1"/>
  <c r="H19" i="32"/>
  <c r="H21" i="32"/>
  <c r="L21" i="32" s="1"/>
  <c r="H23" i="32"/>
  <c r="L23" i="32" s="1"/>
  <c r="H25" i="32"/>
  <c r="L25" i="32" s="1"/>
  <c r="H27" i="32"/>
  <c r="L27" i="32" s="1"/>
  <c r="M27" i="32" s="1"/>
  <c r="H29" i="32"/>
  <c r="L29" i="32" s="1"/>
  <c r="H31" i="32"/>
  <c r="L31" i="32" s="1"/>
  <c r="H33" i="32"/>
  <c r="L33" i="32" s="1"/>
  <c r="M33" i="32" s="1"/>
  <c r="H35" i="32"/>
  <c r="L35" i="32" s="1"/>
  <c r="H37" i="32"/>
  <c r="L37" i="32" s="1"/>
  <c r="H39" i="32"/>
  <c r="L39" i="32" s="1"/>
  <c r="H41" i="32"/>
  <c r="L41" i="32" s="1"/>
  <c r="H43" i="32"/>
  <c r="L43" i="32" s="1"/>
  <c r="M43" i="32" s="1"/>
  <c r="H45" i="32"/>
  <c r="L45" i="32" s="1"/>
  <c r="H47" i="32"/>
  <c r="L47" i="32" s="1"/>
  <c r="H19" i="33"/>
  <c r="H21" i="33"/>
  <c r="L21" i="33" s="1"/>
  <c r="H23" i="33"/>
  <c r="L23" i="33" s="1"/>
  <c r="H25" i="33"/>
  <c r="L25" i="33" s="1"/>
  <c r="H27" i="33"/>
  <c r="L27" i="33" s="1"/>
  <c r="M27" i="33" s="1"/>
  <c r="H29" i="33"/>
  <c r="L29" i="33" s="1"/>
  <c r="H31" i="33"/>
  <c r="L31" i="33" s="1"/>
  <c r="H33" i="33"/>
  <c r="L33" i="33" s="1"/>
  <c r="M33" i="33" s="1"/>
  <c r="H35" i="33"/>
  <c r="L35" i="33" s="1"/>
  <c r="H37" i="33"/>
  <c r="L37" i="33" s="1"/>
  <c r="H39" i="33"/>
  <c r="L39" i="33" s="1"/>
  <c r="H41" i="33"/>
  <c r="L41" i="33" s="1"/>
  <c r="H43" i="33"/>
  <c r="L43" i="33" s="1"/>
  <c r="M43" i="33" s="1"/>
  <c r="H45" i="33"/>
  <c r="L45" i="33" s="1"/>
  <c r="H47" i="33"/>
  <c r="L47" i="33" s="1"/>
  <c r="H19" i="34"/>
  <c r="H21" i="34"/>
  <c r="L21" i="34" s="1"/>
  <c r="H23" i="34"/>
  <c r="L23" i="34" s="1"/>
  <c r="H25" i="34"/>
  <c r="L25" i="34" s="1"/>
  <c r="H27" i="34"/>
  <c r="L27" i="34" s="1"/>
  <c r="M27" i="34" s="1"/>
  <c r="H29" i="34"/>
  <c r="L29" i="34" s="1"/>
  <c r="H31" i="34"/>
  <c r="L31" i="34" s="1"/>
  <c r="H33" i="34"/>
  <c r="L33" i="34" s="1"/>
  <c r="M33" i="34" s="1"/>
  <c r="H35" i="34"/>
  <c r="L35" i="34" s="1"/>
  <c r="H37" i="34"/>
  <c r="L37" i="34" s="1"/>
  <c r="H39" i="34"/>
  <c r="L39" i="34" s="1"/>
  <c r="H41" i="34"/>
  <c r="L41" i="34" s="1"/>
  <c r="H43" i="34"/>
  <c r="L43" i="34" s="1"/>
  <c r="M43" i="34" s="1"/>
  <c r="H45" i="34"/>
  <c r="L45" i="34" s="1"/>
  <c r="H47" i="34"/>
  <c r="L47" i="34" s="1"/>
  <c r="H49" i="35"/>
  <c r="L49" i="35" s="1"/>
  <c r="H47" i="35"/>
  <c r="L47" i="35" s="1"/>
  <c r="H45" i="35"/>
  <c r="L45" i="35" s="1"/>
  <c r="H43" i="35"/>
  <c r="L43" i="35" s="1"/>
  <c r="H41" i="35"/>
  <c r="L41" i="35" s="1"/>
  <c r="H39" i="35"/>
  <c r="L39" i="35" s="1"/>
  <c r="M39" i="35" s="1"/>
  <c r="H37" i="35"/>
  <c r="L37" i="35" s="1"/>
  <c r="H19" i="35"/>
  <c r="H21" i="35"/>
  <c r="L21" i="35" s="1"/>
  <c r="H23" i="35"/>
  <c r="L23" i="35" s="1"/>
  <c r="H25" i="35"/>
  <c r="L25" i="35" s="1"/>
  <c r="H27" i="35"/>
  <c r="L27" i="35" s="1"/>
  <c r="M27" i="35" s="1"/>
  <c r="H29" i="35"/>
  <c r="L29" i="35" s="1"/>
  <c r="M29" i="35" s="1"/>
  <c r="H31" i="35"/>
  <c r="L31" i="35" s="1"/>
  <c r="H33" i="35"/>
  <c r="L33" i="35" s="1"/>
  <c r="H35" i="35"/>
  <c r="L35" i="35" s="1"/>
  <c r="R35" i="35"/>
  <c r="H36" i="35"/>
  <c r="L36" i="35" s="1"/>
  <c r="M26" i="37"/>
  <c r="M34" i="37"/>
  <c r="M42" i="37"/>
  <c r="M28" i="38"/>
  <c r="M36" i="38"/>
  <c r="M44" i="38"/>
  <c r="M52" i="38"/>
  <c r="V49" i="39"/>
  <c r="U49" i="39"/>
  <c r="M22" i="39"/>
  <c r="M30" i="39"/>
  <c r="M38" i="39"/>
  <c r="M46" i="39"/>
  <c r="M20" i="40"/>
  <c r="M28" i="40"/>
  <c r="M36" i="40"/>
  <c r="M44" i="40"/>
  <c r="M49" i="40"/>
  <c r="I49" i="41"/>
  <c r="T49" i="41" s="1"/>
  <c r="S49" i="41" s="1"/>
  <c r="M20" i="41"/>
  <c r="M22" i="41"/>
  <c r="M24" i="41"/>
  <c r="M26" i="41"/>
  <c r="M34" i="41"/>
  <c r="M42" i="41"/>
  <c r="M32" i="42"/>
  <c r="M40" i="42"/>
  <c r="M48" i="42"/>
  <c r="I21" i="30"/>
  <c r="I23" i="30"/>
  <c r="I25" i="30"/>
  <c r="I27" i="30"/>
  <c r="I29" i="30"/>
  <c r="I31" i="30"/>
  <c r="I33" i="30"/>
  <c r="I35" i="30"/>
  <c r="I37" i="30"/>
  <c r="I39" i="30"/>
  <c r="I41" i="30"/>
  <c r="I43" i="30"/>
  <c r="I45" i="30"/>
  <c r="I47" i="30"/>
  <c r="I19" i="31"/>
  <c r="I21" i="31"/>
  <c r="I23" i="31"/>
  <c r="I25" i="31"/>
  <c r="I27" i="31"/>
  <c r="I29" i="31"/>
  <c r="I31" i="31"/>
  <c r="I33" i="31"/>
  <c r="I35" i="31"/>
  <c r="I37" i="31"/>
  <c r="I39" i="31"/>
  <c r="I41" i="31"/>
  <c r="I43" i="31"/>
  <c r="I45" i="31"/>
  <c r="I47" i="31"/>
  <c r="I19" i="32"/>
  <c r="I21" i="32"/>
  <c r="I25" i="32"/>
  <c r="I29" i="32"/>
  <c r="I33" i="32"/>
  <c r="I37" i="32"/>
  <c r="I41" i="32"/>
  <c r="I45" i="32"/>
  <c r="I19" i="33"/>
  <c r="I21" i="33"/>
  <c r="I23" i="33"/>
  <c r="I25" i="33"/>
  <c r="I27" i="33"/>
  <c r="I29" i="33"/>
  <c r="I31" i="33"/>
  <c r="I33" i="33"/>
  <c r="I35" i="33"/>
  <c r="I37" i="33"/>
  <c r="I39" i="33"/>
  <c r="I41" i="33"/>
  <c r="I43" i="33"/>
  <c r="I45" i="33"/>
  <c r="I47" i="33"/>
  <c r="I19" i="34"/>
  <c r="I21" i="34"/>
  <c r="I25" i="34"/>
  <c r="I29" i="34"/>
  <c r="I33" i="34"/>
  <c r="I37" i="34"/>
  <c r="I41" i="34"/>
  <c r="I45" i="34"/>
  <c r="I47" i="34"/>
  <c r="I21" i="35"/>
  <c r="I23" i="35"/>
  <c r="I25" i="35"/>
  <c r="I27" i="35"/>
  <c r="I29" i="35"/>
  <c r="I31" i="35"/>
  <c r="M37" i="35"/>
  <c r="V40" i="35"/>
  <c r="M41" i="35"/>
  <c r="V44" i="35"/>
  <c r="M45" i="35"/>
  <c r="V48" i="35"/>
  <c r="M49" i="35"/>
  <c r="V49" i="36"/>
  <c r="U49" i="36"/>
  <c r="K50" i="36"/>
  <c r="M49" i="36"/>
  <c r="T49" i="37"/>
  <c r="S49" i="37" s="1"/>
  <c r="M20" i="37"/>
  <c r="M22" i="37"/>
  <c r="M24" i="37"/>
  <c r="M32" i="37"/>
  <c r="M40" i="37"/>
  <c r="M48" i="37"/>
  <c r="V53" i="38"/>
  <c r="U53" i="38"/>
  <c r="M26" i="38"/>
  <c r="M34" i="38"/>
  <c r="M42" i="38"/>
  <c r="M50" i="38"/>
  <c r="M20" i="39"/>
  <c r="M28" i="39"/>
  <c r="M36" i="39"/>
  <c r="M44" i="39"/>
  <c r="T49" i="40"/>
  <c r="S49" i="40" s="1"/>
  <c r="M26" i="40"/>
  <c r="M34" i="40"/>
  <c r="M42" i="40"/>
  <c r="M32" i="41"/>
  <c r="M40" i="41"/>
  <c r="M48" i="41"/>
  <c r="V49" i="42"/>
  <c r="U49" i="42"/>
  <c r="M30" i="42"/>
  <c r="M38" i="42"/>
  <c r="M46" i="42"/>
  <c r="M28" i="43"/>
  <c r="H46" i="28"/>
  <c r="L46" i="28" s="1"/>
  <c r="M36" i="29"/>
  <c r="M38" i="29"/>
  <c r="M40" i="29"/>
  <c r="M42" i="29"/>
  <c r="M44" i="29"/>
  <c r="H46" i="29"/>
  <c r="L46" i="29" s="1"/>
  <c r="M20" i="30"/>
  <c r="M22" i="30"/>
  <c r="M24" i="30"/>
  <c r="M26" i="30"/>
  <c r="M28" i="30"/>
  <c r="M30" i="30"/>
  <c r="M32" i="30"/>
  <c r="M34" i="30"/>
  <c r="M36" i="30"/>
  <c r="M38" i="30"/>
  <c r="M40" i="30"/>
  <c r="M42" i="30"/>
  <c r="M44" i="30"/>
  <c r="M46" i="30"/>
  <c r="M20" i="31"/>
  <c r="M22" i="31"/>
  <c r="M24" i="31"/>
  <c r="M26" i="31"/>
  <c r="M28" i="31"/>
  <c r="M30" i="31"/>
  <c r="M32" i="31"/>
  <c r="M34" i="31"/>
  <c r="M36" i="31"/>
  <c r="M38" i="31"/>
  <c r="M40" i="31"/>
  <c r="M42" i="31"/>
  <c r="M44" i="31"/>
  <c r="M46" i="31"/>
  <c r="M48" i="31"/>
  <c r="T48" i="31" s="1"/>
  <c r="S48" i="31" s="1"/>
  <c r="M20" i="32"/>
  <c r="M22" i="32"/>
  <c r="M24" i="32"/>
  <c r="M26" i="32"/>
  <c r="M28" i="32"/>
  <c r="M30" i="32"/>
  <c r="M32" i="32"/>
  <c r="M34" i="32"/>
  <c r="M36" i="32"/>
  <c r="M38" i="32"/>
  <c r="M40" i="32"/>
  <c r="M42" i="32"/>
  <c r="M44" i="32"/>
  <c r="M46" i="32"/>
  <c r="M48" i="32"/>
  <c r="T48" i="32" s="1"/>
  <c r="S48" i="32" s="1"/>
  <c r="M20" i="33"/>
  <c r="M22" i="33"/>
  <c r="M24" i="33"/>
  <c r="M26" i="33"/>
  <c r="M28" i="33"/>
  <c r="M30" i="33"/>
  <c r="M32" i="33"/>
  <c r="M34" i="33"/>
  <c r="M36" i="33"/>
  <c r="M38" i="33"/>
  <c r="M40" i="33"/>
  <c r="M42" i="33"/>
  <c r="M44" i="33"/>
  <c r="M46" i="33"/>
  <c r="M48" i="33"/>
  <c r="T48" i="33" s="1"/>
  <c r="S48" i="33" s="1"/>
  <c r="M20" i="34"/>
  <c r="M22" i="34"/>
  <c r="M24" i="34"/>
  <c r="M26" i="34"/>
  <c r="M28" i="34"/>
  <c r="M30" i="34"/>
  <c r="M32" i="34"/>
  <c r="M34" i="34"/>
  <c r="M36" i="34"/>
  <c r="M38" i="34"/>
  <c r="M40" i="34"/>
  <c r="M42" i="34"/>
  <c r="M44" i="34"/>
  <c r="M46" i="34"/>
  <c r="M48" i="34"/>
  <c r="I49" i="35"/>
  <c r="I47" i="35"/>
  <c r="I45" i="35"/>
  <c r="I43" i="35"/>
  <c r="I41" i="35"/>
  <c r="I39" i="35"/>
  <c r="I37" i="35"/>
  <c r="I48" i="35"/>
  <c r="T48" i="35" s="1"/>
  <c r="S48" i="35" s="1"/>
  <c r="I46" i="35"/>
  <c r="T46" i="35" s="1"/>
  <c r="S46" i="35" s="1"/>
  <c r="I44" i="35"/>
  <c r="T44" i="35" s="1"/>
  <c r="S44" i="35" s="1"/>
  <c r="I42" i="35"/>
  <c r="T42" i="35" s="1"/>
  <c r="S42" i="35" s="1"/>
  <c r="I40" i="35"/>
  <c r="T40" i="35" s="1"/>
  <c r="S40" i="35" s="1"/>
  <c r="I38" i="35"/>
  <c r="T38" i="35" s="1"/>
  <c r="S38" i="35" s="1"/>
  <c r="I36" i="35"/>
  <c r="M20" i="35"/>
  <c r="M22" i="35"/>
  <c r="M24" i="35"/>
  <c r="M26" i="35"/>
  <c r="M28" i="35"/>
  <c r="M30" i="35"/>
  <c r="M32" i="35"/>
  <c r="M34" i="35"/>
  <c r="U38" i="35"/>
  <c r="M30" i="37"/>
  <c r="M38" i="37"/>
  <c r="M46" i="37"/>
  <c r="M24" i="38"/>
  <c r="M32" i="38"/>
  <c r="M40" i="38"/>
  <c r="M48" i="38"/>
  <c r="M26" i="39"/>
  <c r="M34" i="39"/>
  <c r="M42" i="39"/>
  <c r="M24" i="40"/>
  <c r="M32" i="40"/>
  <c r="M40" i="40"/>
  <c r="M48" i="40"/>
  <c r="V49" i="41"/>
  <c r="U49" i="41"/>
  <c r="M30" i="41"/>
  <c r="M38" i="41"/>
  <c r="M46" i="41"/>
  <c r="M28" i="42"/>
  <c r="M36" i="42"/>
  <c r="M44" i="42"/>
  <c r="M20" i="43"/>
  <c r="M22" i="43"/>
  <c r="M24" i="43"/>
  <c r="M26" i="43"/>
  <c r="R20" i="36"/>
  <c r="U20" i="36" s="1"/>
  <c r="R22" i="36"/>
  <c r="V22" i="36" s="1"/>
  <c r="R24" i="36"/>
  <c r="U24" i="36" s="1"/>
  <c r="R26" i="36"/>
  <c r="V26" i="36" s="1"/>
  <c r="R28" i="36"/>
  <c r="U28" i="36" s="1"/>
  <c r="R30" i="36"/>
  <c r="U30" i="36" s="1"/>
  <c r="R32" i="36"/>
  <c r="U32" i="36" s="1"/>
  <c r="R34" i="36"/>
  <c r="U34" i="36" s="1"/>
  <c r="R36" i="36"/>
  <c r="U36" i="36" s="1"/>
  <c r="R38" i="36"/>
  <c r="U38" i="36" s="1"/>
  <c r="R40" i="36"/>
  <c r="U40" i="36" s="1"/>
  <c r="R42" i="36"/>
  <c r="U42" i="36" s="1"/>
  <c r="R44" i="36"/>
  <c r="U44" i="36" s="1"/>
  <c r="R46" i="36"/>
  <c r="V46" i="36" s="1"/>
  <c r="R48" i="36"/>
  <c r="V48" i="36" s="1"/>
  <c r="I20" i="37"/>
  <c r="R20" i="37"/>
  <c r="V20" i="37" s="1"/>
  <c r="I22" i="37"/>
  <c r="T22" i="37" s="1"/>
  <c r="S22" i="37" s="1"/>
  <c r="R22" i="37"/>
  <c r="V22" i="37" s="1"/>
  <c r="I24" i="37"/>
  <c r="R24" i="37"/>
  <c r="V24" i="37" s="1"/>
  <c r="I26" i="37"/>
  <c r="T26" i="37" s="1"/>
  <c r="S26" i="37" s="1"/>
  <c r="R26" i="37"/>
  <c r="V26" i="37" s="1"/>
  <c r="I28" i="37"/>
  <c r="T28" i="37" s="1"/>
  <c r="S28" i="37" s="1"/>
  <c r="R28" i="37"/>
  <c r="V28" i="37" s="1"/>
  <c r="I30" i="37"/>
  <c r="R30" i="37"/>
  <c r="U30" i="37" s="1"/>
  <c r="I32" i="37"/>
  <c r="R32" i="37"/>
  <c r="V32" i="37" s="1"/>
  <c r="I34" i="37"/>
  <c r="T34" i="37" s="1"/>
  <c r="S34" i="37" s="1"/>
  <c r="R34" i="37"/>
  <c r="V34" i="37" s="1"/>
  <c r="I36" i="37"/>
  <c r="T36" i="37" s="1"/>
  <c r="S36" i="37" s="1"/>
  <c r="R36" i="37"/>
  <c r="V36" i="37" s="1"/>
  <c r="I38" i="37"/>
  <c r="R38" i="37"/>
  <c r="U38" i="37" s="1"/>
  <c r="I40" i="37"/>
  <c r="R40" i="37"/>
  <c r="V40" i="37" s="1"/>
  <c r="I42" i="37"/>
  <c r="T42" i="37" s="1"/>
  <c r="S42" i="37" s="1"/>
  <c r="R42" i="37"/>
  <c r="V42" i="37" s="1"/>
  <c r="I44" i="37"/>
  <c r="T44" i="37" s="1"/>
  <c r="S44" i="37" s="1"/>
  <c r="R44" i="37"/>
  <c r="V44" i="37" s="1"/>
  <c r="I46" i="37"/>
  <c r="R46" i="37"/>
  <c r="U46" i="37" s="1"/>
  <c r="I48" i="37"/>
  <c r="R48" i="37"/>
  <c r="V48" i="37" s="1"/>
  <c r="I20" i="38"/>
  <c r="T20" i="38" s="1"/>
  <c r="S20" i="38" s="1"/>
  <c r="R20" i="38"/>
  <c r="I22" i="38"/>
  <c r="T22" i="38" s="1"/>
  <c r="S22" i="38" s="1"/>
  <c r="R22" i="38"/>
  <c r="V22" i="38" s="1"/>
  <c r="I24" i="38"/>
  <c r="T24" i="38" s="1"/>
  <c r="S24" i="38" s="1"/>
  <c r="R24" i="38"/>
  <c r="V24" i="38" s="1"/>
  <c r="I26" i="38"/>
  <c r="T26" i="38" s="1"/>
  <c r="S26" i="38" s="1"/>
  <c r="R26" i="38"/>
  <c r="U26" i="38" s="1"/>
  <c r="I28" i="38"/>
  <c r="T28" i="38" s="1"/>
  <c r="S28" i="38" s="1"/>
  <c r="R28" i="38"/>
  <c r="U28" i="38" s="1"/>
  <c r="I30" i="38"/>
  <c r="T30" i="38" s="1"/>
  <c r="S30" i="38" s="1"/>
  <c r="R30" i="38"/>
  <c r="V30" i="38" s="1"/>
  <c r="I32" i="38"/>
  <c r="T32" i="38" s="1"/>
  <c r="S32" i="38" s="1"/>
  <c r="R32" i="38"/>
  <c r="V32" i="38" s="1"/>
  <c r="I34" i="38"/>
  <c r="T34" i="38" s="1"/>
  <c r="S34" i="38" s="1"/>
  <c r="R34" i="38"/>
  <c r="U34" i="38" s="1"/>
  <c r="I36" i="38"/>
  <c r="T36" i="38" s="1"/>
  <c r="S36" i="38" s="1"/>
  <c r="R36" i="38"/>
  <c r="U36" i="38" s="1"/>
  <c r="I38" i="38"/>
  <c r="T38" i="38" s="1"/>
  <c r="S38" i="38" s="1"/>
  <c r="R38" i="38"/>
  <c r="V38" i="38" s="1"/>
  <c r="I40" i="38"/>
  <c r="T40" i="38" s="1"/>
  <c r="S40" i="38" s="1"/>
  <c r="R40" i="38"/>
  <c r="V40" i="38" s="1"/>
  <c r="I42" i="38"/>
  <c r="T42" i="38" s="1"/>
  <c r="S42" i="38" s="1"/>
  <c r="R42" i="38"/>
  <c r="U42" i="38" s="1"/>
  <c r="I44" i="38"/>
  <c r="T44" i="38" s="1"/>
  <c r="S44" i="38" s="1"/>
  <c r="R44" i="38"/>
  <c r="U44" i="38" s="1"/>
  <c r="I46" i="38"/>
  <c r="T46" i="38" s="1"/>
  <c r="S46" i="38" s="1"/>
  <c r="R46" i="38"/>
  <c r="V46" i="38" s="1"/>
  <c r="I48" i="38"/>
  <c r="T48" i="38" s="1"/>
  <c r="S48" i="38" s="1"/>
  <c r="R48" i="38"/>
  <c r="V48" i="38" s="1"/>
  <c r="I50" i="38"/>
  <c r="T50" i="38" s="1"/>
  <c r="S50" i="38" s="1"/>
  <c r="R50" i="38"/>
  <c r="U50" i="38" s="1"/>
  <c r="I52" i="38"/>
  <c r="T52" i="38" s="1"/>
  <c r="S52" i="38" s="1"/>
  <c r="R52" i="38"/>
  <c r="U52" i="38" s="1"/>
  <c r="I20" i="39"/>
  <c r="T20" i="39" s="1"/>
  <c r="S20" i="39" s="1"/>
  <c r="R20" i="39"/>
  <c r="U20" i="39" s="1"/>
  <c r="I22" i="39"/>
  <c r="T22" i="39" s="1"/>
  <c r="S22" i="39" s="1"/>
  <c r="R22" i="39"/>
  <c r="U22" i="39" s="1"/>
  <c r="I24" i="39"/>
  <c r="T24" i="39" s="1"/>
  <c r="S24" i="39" s="1"/>
  <c r="R24" i="39"/>
  <c r="V24" i="39" s="1"/>
  <c r="I26" i="39"/>
  <c r="T26" i="39" s="1"/>
  <c r="S26" i="39" s="1"/>
  <c r="R26" i="39"/>
  <c r="V26" i="39" s="1"/>
  <c r="I28" i="39"/>
  <c r="T28" i="39" s="1"/>
  <c r="S28" i="39" s="1"/>
  <c r="R28" i="39"/>
  <c r="U28" i="39" s="1"/>
  <c r="I30" i="39"/>
  <c r="T30" i="39" s="1"/>
  <c r="S30" i="39" s="1"/>
  <c r="R30" i="39"/>
  <c r="U30" i="39" s="1"/>
  <c r="I32" i="39"/>
  <c r="T32" i="39" s="1"/>
  <c r="S32" i="39" s="1"/>
  <c r="R32" i="39"/>
  <c r="V32" i="39" s="1"/>
  <c r="I34" i="39"/>
  <c r="T34" i="39" s="1"/>
  <c r="S34" i="39" s="1"/>
  <c r="R34" i="39"/>
  <c r="V34" i="39" s="1"/>
  <c r="I36" i="39"/>
  <c r="T36" i="39" s="1"/>
  <c r="S36" i="39" s="1"/>
  <c r="R36" i="39"/>
  <c r="U36" i="39" s="1"/>
  <c r="I38" i="39"/>
  <c r="T38" i="39" s="1"/>
  <c r="S38" i="39" s="1"/>
  <c r="R38" i="39"/>
  <c r="U38" i="39" s="1"/>
  <c r="I40" i="39"/>
  <c r="T40" i="39" s="1"/>
  <c r="S40" i="39" s="1"/>
  <c r="R40" i="39"/>
  <c r="V40" i="39" s="1"/>
  <c r="I42" i="39"/>
  <c r="T42" i="39" s="1"/>
  <c r="S42" i="39" s="1"/>
  <c r="R42" i="39"/>
  <c r="V42" i="39" s="1"/>
  <c r="I44" i="39"/>
  <c r="T44" i="39" s="1"/>
  <c r="S44" i="39" s="1"/>
  <c r="R44" i="39"/>
  <c r="U44" i="39" s="1"/>
  <c r="I46" i="39"/>
  <c r="T46" i="39" s="1"/>
  <c r="S46" i="39" s="1"/>
  <c r="R46" i="39"/>
  <c r="U46" i="39" s="1"/>
  <c r="I48" i="39"/>
  <c r="T48" i="39" s="1"/>
  <c r="S48" i="39" s="1"/>
  <c r="R48" i="39"/>
  <c r="V48" i="39" s="1"/>
  <c r="I20" i="40"/>
  <c r="T20" i="40" s="1"/>
  <c r="S20" i="40" s="1"/>
  <c r="R20" i="40"/>
  <c r="U20" i="40" s="1"/>
  <c r="I22" i="40"/>
  <c r="T22" i="40" s="1"/>
  <c r="S22" i="40" s="1"/>
  <c r="R22" i="40"/>
  <c r="U22" i="40" s="1"/>
  <c r="I24" i="40"/>
  <c r="R24" i="40"/>
  <c r="U24" i="40" s="1"/>
  <c r="I26" i="40"/>
  <c r="T26" i="40" s="1"/>
  <c r="S26" i="40" s="1"/>
  <c r="R26" i="40"/>
  <c r="U26" i="40" s="1"/>
  <c r="I28" i="40"/>
  <c r="T28" i="40" s="1"/>
  <c r="S28" i="40" s="1"/>
  <c r="R28" i="40"/>
  <c r="U28" i="40" s="1"/>
  <c r="I30" i="40"/>
  <c r="T30" i="40" s="1"/>
  <c r="S30" i="40" s="1"/>
  <c r="R30" i="40"/>
  <c r="U30" i="40" s="1"/>
  <c r="I32" i="40"/>
  <c r="R32" i="40"/>
  <c r="U32" i="40" s="1"/>
  <c r="I34" i="40"/>
  <c r="T34" i="40" s="1"/>
  <c r="S34" i="40" s="1"/>
  <c r="R34" i="40"/>
  <c r="U34" i="40" s="1"/>
  <c r="I36" i="40"/>
  <c r="T36" i="40" s="1"/>
  <c r="S36" i="40" s="1"/>
  <c r="R36" i="40"/>
  <c r="U36" i="40" s="1"/>
  <c r="I38" i="40"/>
  <c r="T38" i="40" s="1"/>
  <c r="S38" i="40" s="1"/>
  <c r="R38" i="40"/>
  <c r="U38" i="40" s="1"/>
  <c r="I40" i="40"/>
  <c r="R40" i="40"/>
  <c r="U40" i="40" s="1"/>
  <c r="I42" i="40"/>
  <c r="T42" i="40" s="1"/>
  <c r="S42" i="40" s="1"/>
  <c r="R42" i="40"/>
  <c r="U42" i="40" s="1"/>
  <c r="I44" i="40"/>
  <c r="T44" i="40" s="1"/>
  <c r="S44" i="40" s="1"/>
  <c r="R44" i="40"/>
  <c r="U44" i="40" s="1"/>
  <c r="I46" i="40"/>
  <c r="T46" i="40" s="1"/>
  <c r="S46" i="40" s="1"/>
  <c r="R46" i="40"/>
  <c r="U46" i="40" s="1"/>
  <c r="I48" i="40"/>
  <c r="R48" i="40"/>
  <c r="U48" i="40" s="1"/>
  <c r="I20" i="41"/>
  <c r="T20" i="41" s="1"/>
  <c r="S20" i="41" s="1"/>
  <c r="R20" i="41"/>
  <c r="V20" i="41" s="1"/>
  <c r="I22" i="41"/>
  <c r="T22" i="41" s="1"/>
  <c r="S22" i="41" s="1"/>
  <c r="R22" i="41"/>
  <c r="U22" i="41" s="1"/>
  <c r="I24" i="41"/>
  <c r="T24" i="41" s="1"/>
  <c r="S24" i="41" s="1"/>
  <c r="R24" i="41"/>
  <c r="V24" i="41" s="1"/>
  <c r="I26" i="41"/>
  <c r="T26" i="41" s="1"/>
  <c r="S26" i="41" s="1"/>
  <c r="R26" i="41"/>
  <c r="V26" i="41" s="1"/>
  <c r="I28" i="41"/>
  <c r="T28" i="41" s="1"/>
  <c r="S28" i="41" s="1"/>
  <c r="R28" i="41"/>
  <c r="V28" i="41" s="1"/>
  <c r="I30" i="41"/>
  <c r="T30" i="41" s="1"/>
  <c r="S30" i="41" s="1"/>
  <c r="R30" i="41"/>
  <c r="U30" i="41" s="1"/>
  <c r="I32" i="41"/>
  <c r="T32" i="41" s="1"/>
  <c r="S32" i="41" s="1"/>
  <c r="R32" i="41"/>
  <c r="V32" i="41" s="1"/>
  <c r="I34" i="41"/>
  <c r="T34" i="41" s="1"/>
  <c r="S34" i="41" s="1"/>
  <c r="R34" i="41"/>
  <c r="V34" i="41" s="1"/>
  <c r="I36" i="41"/>
  <c r="T36" i="41" s="1"/>
  <c r="S36" i="41" s="1"/>
  <c r="R36" i="41"/>
  <c r="V36" i="41" s="1"/>
  <c r="I38" i="41"/>
  <c r="T38" i="41" s="1"/>
  <c r="S38" i="41" s="1"/>
  <c r="R38" i="41"/>
  <c r="U38" i="41" s="1"/>
  <c r="I40" i="41"/>
  <c r="T40" i="41" s="1"/>
  <c r="S40" i="41" s="1"/>
  <c r="R40" i="41"/>
  <c r="V40" i="41" s="1"/>
  <c r="I42" i="41"/>
  <c r="T42" i="41" s="1"/>
  <c r="S42" i="41" s="1"/>
  <c r="R42" i="41"/>
  <c r="V42" i="41" s="1"/>
  <c r="I44" i="41"/>
  <c r="T44" i="41" s="1"/>
  <c r="S44" i="41" s="1"/>
  <c r="R44" i="41"/>
  <c r="V44" i="41" s="1"/>
  <c r="I46" i="41"/>
  <c r="T46" i="41" s="1"/>
  <c r="S46" i="41" s="1"/>
  <c r="R46" i="41"/>
  <c r="U46" i="41" s="1"/>
  <c r="I48" i="41"/>
  <c r="T48" i="41" s="1"/>
  <c r="S48" i="41" s="1"/>
  <c r="R48" i="41"/>
  <c r="V48" i="41" s="1"/>
  <c r="I20" i="42"/>
  <c r="T20" i="42" s="1"/>
  <c r="S20" i="42" s="1"/>
  <c r="R20" i="42"/>
  <c r="I22" i="42"/>
  <c r="T22" i="42" s="1"/>
  <c r="S22" i="42" s="1"/>
  <c r="R22" i="42"/>
  <c r="V22" i="42" s="1"/>
  <c r="I24" i="42"/>
  <c r="T24" i="42" s="1"/>
  <c r="S24" i="42" s="1"/>
  <c r="R24" i="42"/>
  <c r="V24" i="42" s="1"/>
  <c r="I26" i="42"/>
  <c r="T26" i="42" s="1"/>
  <c r="S26" i="42" s="1"/>
  <c r="R26" i="42"/>
  <c r="U26" i="42" s="1"/>
  <c r="I28" i="42"/>
  <c r="R28" i="42"/>
  <c r="U28" i="42" s="1"/>
  <c r="I30" i="42"/>
  <c r="T30" i="42" s="1"/>
  <c r="S30" i="42" s="1"/>
  <c r="R30" i="42"/>
  <c r="V30" i="42" s="1"/>
  <c r="I32" i="42"/>
  <c r="T32" i="42" s="1"/>
  <c r="S32" i="42" s="1"/>
  <c r="R32" i="42"/>
  <c r="V32" i="42" s="1"/>
  <c r="I34" i="42"/>
  <c r="T34" i="42" s="1"/>
  <c r="S34" i="42" s="1"/>
  <c r="R34" i="42"/>
  <c r="U34" i="42" s="1"/>
  <c r="I36" i="42"/>
  <c r="R36" i="42"/>
  <c r="U36" i="42" s="1"/>
  <c r="I38" i="42"/>
  <c r="T38" i="42" s="1"/>
  <c r="S38" i="42" s="1"/>
  <c r="R38" i="42"/>
  <c r="V38" i="42" s="1"/>
  <c r="I40" i="42"/>
  <c r="T40" i="42" s="1"/>
  <c r="S40" i="42" s="1"/>
  <c r="R40" i="42"/>
  <c r="V40" i="42" s="1"/>
  <c r="I42" i="42"/>
  <c r="T42" i="42" s="1"/>
  <c r="S42" i="42" s="1"/>
  <c r="R42" i="42"/>
  <c r="U42" i="42" s="1"/>
  <c r="I44" i="42"/>
  <c r="R44" i="42"/>
  <c r="U44" i="42" s="1"/>
  <c r="I46" i="42"/>
  <c r="T46" i="42" s="1"/>
  <c r="S46" i="42" s="1"/>
  <c r="R46" i="42"/>
  <c r="V46" i="42" s="1"/>
  <c r="I48" i="42"/>
  <c r="T48" i="42" s="1"/>
  <c r="S48" i="42" s="1"/>
  <c r="R48" i="42"/>
  <c r="V48" i="42" s="1"/>
  <c r="R48" i="43"/>
  <c r="R46" i="43"/>
  <c r="R44" i="43"/>
  <c r="R42" i="43"/>
  <c r="R40" i="43"/>
  <c r="R38" i="43"/>
  <c r="R36" i="43"/>
  <c r="R34" i="43"/>
  <c r="R32" i="43"/>
  <c r="R30" i="43"/>
  <c r="R28" i="43"/>
  <c r="U28" i="43" s="1"/>
  <c r="R49" i="43"/>
  <c r="R47" i="43"/>
  <c r="U47" i="43" s="1"/>
  <c r="R45" i="43"/>
  <c r="R43" i="43"/>
  <c r="U43" i="43" s="1"/>
  <c r="R41" i="43"/>
  <c r="R39" i="43"/>
  <c r="U39" i="43" s="1"/>
  <c r="R37" i="43"/>
  <c r="R35" i="43"/>
  <c r="U35" i="43" s="1"/>
  <c r="R33" i="43"/>
  <c r="I20" i="43"/>
  <c r="T20" i="43" s="1"/>
  <c r="S20" i="43" s="1"/>
  <c r="R20" i="43"/>
  <c r="U20" i="43" s="1"/>
  <c r="I22" i="43"/>
  <c r="T22" i="43" s="1"/>
  <c r="S22" i="43" s="1"/>
  <c r="R22" i="43"/>
  <c r="V22" i="43" s="1"/>
  <c r="I24" i="43"/>
  <c r="T24" i="43" s="1"/>
  <c r="S24" i="43" s="1"/>
  <c r="R24" i="43"/>
  <c r="V24" i="43" s="1"/>
  <c r="I26" i="43"/>
  <c r="T26" i="43" s="1"/>
  <c r="S26" i="43" s="1"/>
  <c r="R26" i="43"/>
  <c r="U26" i="43" s="1"/>
  <c r="H49" i="44"/>
  <c r="L49" i="44" s="1"/>
  <c r="H47" i="44"/>
  <c r="L47" i="44" s="1"/>
  <c r="H45" i="44"/>
  <c r="L45" i="44" s="1"/>
  <c r="H43" i="44"/>
  <c r="L43" i="44" s="1"/>
  <c r="H41" i="44"/>
  <c r="L41" i="44" s="1"/>
  <c r="H39" i="44"/>
  <c r="L39" i="44" s="1"/>
  <c r="H37" i="44"/>
  <c r="L37" i="44" s="1"/>
  <c r="H35" i="44"/>
  <c r="L35" i="44" s="1"/>
  <c r="H33" i="44"/>
  <c r="L33" i="44" s="1"/>
  <c r="H31" i="44"/>
  <c r="L31" i="44" s="1"/>
  <c r="H48" i="44"/>
  <c r="L48" i="44" s="1"/>
  <c r="H46" i="44"/>
  <c r="L46" i="44" s="1"/>
  <c r="H44" i="44"/>
  <c r="L44" i="44" s="1"/>
  <c r="H42" i="44"/>
  <c r="L42" i="44" s="1"/>
  <c r="H40" i="44"/>
  <c r="L40" i="44" s="1"/>
  <c r="H38" i="44"/>
  <c r="L38" i="44" s="1"/>
  <c r="H36" i="44"/>
  <c r="L36" i="44" s="1"/>
  <c r="H34" i="44"/>
  <c r="L34" i="44" s="1"/>
  <c r="H32" i="44"/>
  <c r="L32" i="44" s="1"/>
  <c r="H30" i="44"/>
  <c r="L30" i="44" s="1"/>
  <c r="H29" i="44"/>
  <c r="L29" i="44" s="1"/>
  <c r="H27" i="44"/>
  <c r="L27" i="44" s="1"/>
  <c r="H25" i="44"/>
  <c r="L25" i="44" s="1"/>
  <c r="H23" i="44"/>
  <c r="L23" i="44" s="1"/>
  <c r="H21" i="44"/>
  <c r="L21" i="44" s="1"/>
  <c r="H28" i="44"/>
  <c r="L28" i="44" s="1"/>
  <c r="H26" i="44"/>
  <c r="L26" i="44" s="1"/>
  <c r="H24" i="44"/>
  <c r="L24" i="44" s="1"/>
  <c r="H22" i="44"/>
  <c r="L22" i="44" s="1"/>
  <c r="H20" i="44"/>
  <c r="L20" i="44" s="1"/>
  <c r="H19" i="44"/>
  <c r="M22" i="44"/>
  <c r="M26" i="44"/>
  <c r="M49" i="51"/>
  <c r="H19" i="36"/>
  <c r="H21" i="36"/>
  <c r="L21" i="36" s="1"/>
  <c r="M21" i="36" s="1"/>
  <c r="H23" i="36"/>
  <c r="L23" i="36" s="1"/>
  <c r="H25" i="36"/>
  <c r="L25" i="36" s="1"/>
  <c r="H27" i="36"/>
  <c r="L27" i="36" s="1"/>
  <c r="H29" i="36"/>
  <c r="L29" i="36" s="1"/>
  <c r="H31" i="36"/>
  <c r="L31" i="36" s="1"/>
  <c r="H33" i="36"/>
  <c r="L33" i="36" s="1"/>
  <c r="M33" i="36" s="1"/>
  <c r="H35" i="36"/>
  <c r="L35" i="36" s="1"/>
  <c r="H37" i="36"/>
  <c r="L37" i="36" s="1"/>
  <c r="M37" i="36" s="1"/>
  <c r="H39" i="36"/>
  <c r="L39" i="36" s="1"/>
  <c r="H41" i="36"/>
  <c r="L41" i="36" s="1"/>
  <c r="H43" i="36"/>
  <c r="L43" i="36" s="1"/>
  <c r="H45" i="36"/>
  <c r="L45" i="36" s="1"/>
  <c r="H47" i="36"/>
  <c r="L47" i="36" s="1"/>
  <c r="H19" i="37"/>
  <c r="H21" i="37"/>
  <c r="L21" i="37" s="1"/>
  <c r="M21" i="37" s="1"/>
  <c r="H23" i="37"/>
  <c r="L23" i="37" s="1"/>
  <c r="H25" i="37"/>
  <c r="L25" i="37" s="1"/>
  <c r="H27" i="37"/>
  <c r="L27" i="37" s="1"/>
  <c r="H29" i="37"/>
  <c r="L29" i="37" s="1"/>
  <c r="M29" i="37" s="1"/>
  <c r="H31" i="37"/>
  <c r="L31" i="37" s="1"/>
  <c r="M31" i="37" s="1"/>
  <c r="H33" i="37"/>
  <c r="L33" i="37" s="1"/>
  <c r="H35" i="37"/>
  <c r="L35" i="37" s="1"/>
  <c r="H37" i="37"/>
  <c r="L37" i="37" s="1"/>
  <c r="M37" i="37" s="1"/>
  <c r="H39" i="37"/>
  <c r="L39" i="37" s="1"/>
  <c r="M39" i="37" s="1"/>
  <c r="H41" i="37"/>
  <c r="L41" i="37" s="1"/>
  <c r="H43" i="37"/>
  <c r="L43" i="37" s="1"/>
  <c r="H45" i="37"/>
  <c r="L45" i="37" s="1"/>
  <c r="M45" i="37" s="1"/>
  <c r="H47" i="37"/>
  <c r="L47" i="37" s="1"/>
  <c r="M47" i="37" s="1"/>
  <c r="H19" i="38"/>
  <c r="H21" i="38"/>
  <c r="L21" i="38" s="1"/>
  <c r="M21" i="38" s="1"/>
  <c r="H23" i="38"/>
  <c r="L23" i="38" s="1"/>
  <c r="H25" i="38"/>
  <c r="L25" i="38" s="1"/>
  <c r="M25" i="38" s="1"/>
  <c r="H27" i="38"/>
  <c r="L27" i="38" s="1"/>
  <c r="H29" i="38"/>
  <c r="L29" i="38" s="1"/>
  <c r="M29" i="38" s="1"/>
  <c r="H31" i="38"/>
  <c r="L31" i="38" s="1"/>
  <c r="H33" i="38"/>
  <c r="L33" i="38" s="1"/>
  <c r="M33" i="38" s="1"/>
  <c r="H35" i="38"/>
  <c r="L35" i="38" s="1"/>
  <c r="H37" i="38"/>
  <c r="L37" i="38" s="1"/>
  <c r="M37" i="38" s="1"/>
  <c r="H39" i="38"/>
  <c r="L39" i="38" s="1"/>
  <c r="H41" i="38"/>
  <c r="L41" i="38" s="1"/>
  <c r="M41" i="38" s="1"/>
  <c r="H43" i="38"/>
  <c r="L43" i="38" s="1"/>
  <c r="H45" i="38"/>
  <c r="L45" i="38" s="1"/>
  <c r="M45" i="38" s="1"/>
  <c r="H47" i="38"/>
  <c r="L47" i="38" s="1"/>
  <c r="H49" i="38"/>
  <c r="L49" i="38" s="1"/>
  <c r="M49" i="38" s="1"/>
  <c r="H51" i="38"/>
  <c r="L51" i="38" s="1"/>
  <c r="H19" i="39"/>
  <c r="H21" i="39"/>
  <c r="L21" i="39" s="1"/>
  <c r="H23" i="39"/>
  <c r="L23" i="39" s="1"/>
  <c r="H25" i="39"/>
  <c r="L25" i="39" s="1"/>
  <c r="M25" i="39" s="1"/>
  <c r="H27" i="39"/>
  <c r="L27" i="39" s="1"/>
  <c r="H29" i="39"/>
  <c r="L29" i="39" s="1"/>
  <c r="H31" i="39"/>
  <c r="L31" i="39" s="1"/>
  <c r="H33" i="39"/>
  <c r="L33" i="39" s="1"/>
  <c r="M33" i="39" s="1"/>
  <c r="H35" i="39"/>
  <c r="L35" i="39" s="1"/>
  <c r="H37" i="39"/>
  <c r="L37" i="39" s="1"/>
  <c r="H39" i="39"/>
  <c r="L39" i="39" s="1"/>
  <c r="H41" i="39"/>
  <c r="L41" i="39" s="1"/>
  <c r="M41" i="39" s="1"/>
  <c r="H43" i="39"/>
  <c r="L43" i="39" s="1"/>
  <c r="H45" i="39"/>
  <c r="L45" i="39" s="1"/>
  <c r="H47" i="39"/>
  <c r="L47" i="39" s="1"/>
  <c r="H19" i="40"/>
  <c r="H21" i="40"/>
  <c r="L21" i="40" s="1"/>
  <c r="M21" i="40" s="1"/>
  <c r="H23" i="40"/>
  <c r="L23" i="40" s="1"/>
  <c r="H25" i="40"/>
  <c r="L25" i="40" s="1"/>
  <c r="M25" i="40" s="1"/>
  <c r="H27" i="40"/>
  <c r="L27" i="40" s="1"/>
  <c r="M27" i="40" s="1"/>
  <c r="H29" i="40"/>
  <c r="L29" i="40" s="1"/>
  <c r="M29" i="40" s="1"/>
  <c r="H31" i="40"/>
  <c r="L31" i="40" s="1"/>
  <c r="H33" i="40"/>
  <c r="L33" i="40" s="1"/>
  <c r="M33" i="40" s="1"/>
  <c r="H35" i="40"/>
  <c r="L35" i="40" s="1"/>
  <c r="M35" i="40" s="1"/>
  <c r="H37" i="40"/>
  <c r="L37" i="40" s="1"/>
  <c r="M37" i="40" s="1"/>
  <c r="H39" i="40"/>
  <c r="L39" i="40" s="1"/>
  <c r="H41" i="40"/>
  <c r="L41" i="40" s="1"/>
  <c r="M41" i="40" s="1"/>
  <c r="H43" i="40"/>
  <c r="L43" i="40" s="1"/>
  <c r="M43" i="40" s="1"/>
  <c r="H45" i="40"/>
  <c r="L45" i="40" s="1"/>
  <c r="M45" i="40" s="1"/>
  <c r="H47" i="40"/>
  <c r="L47" i="40" s="1"/>
  <c r="H19" i="41"/>
  <c r="H21" i="41"/>
  <c r="L21" i="41" s="1"/>
  <c r="H23" i="41"/>
  <c r="L23" i="41" s="1"/>
  <c r="H25" i="41"/>
  <c r="L25" i="41" s="1"/>
  <c r="M25" i="41" s="1"/>
  <c r="H27" i="41"/>
  <c r="L27" i="41" s="1"/>
  <c r="H29" i="41"/>
  <c r="L29" i="41" s="1"/>
  <c r="H31" i="41"/>
  <c r="L31" i="41" s="1"/>
  <c r="H33" i="41"/>
  <c r="L33" i="41" s="1"/>
  <c r="M33" i="41" s="1"/>
  <c r="H35" i="41"/>
  <c r="L35" i="41" s="1"/>
  <c r="H37" i="41"/>
  <c r="L37" i="41" s="1"/>
  <c r="H39" i="41"/>
  <c r="L39" i="41" s="1"/>
  <c r="H41" i="41"/>
  <c r="L41" i="41" s="1"/>
  <c r="M41" i="41" s="1"/>
  <c r="H43" i="41"/>
  <c r="L43" i="41" s="1"/>
  <c r="H45" i="41"/>
  <c r="L45" i="41" s="1"/>
  <c r="H47" i="41"/>
  <c r="L47" i="41" s="1"/>
  <c r="H19" i="42"/>
  <c r="H21" i="42"/>
  <c r="L21" i="42" s="1"/>
  <c r="M21" i="42" s="1"/>
  <c r="H23" i="42"/>
  <c r="L23" i="42" s="1"/>
  <c r="H25" i="42"/>
  <c r="L25" i="42" s="1"/>
  <c r="M25" i="42" s="1"/>
  <c r="H27" i="42"/>
  <c r="L27" i="42" s="1"/>
  <c r="M27" i="42" s="1"/>
  <c r="H29" i="42"/>
  <c r="L29" i="42" s="1"/>
  <c r="H31" i="42"/>
  <c r="L31" i="42" s="1"/>
  <c r="H33" i="42"/>
  <c r="L33" i="42" s="1"/>
  <c r="M33" i="42" s="1"/>
  <c r="H35" i="42"/>
  <c r="L35" i="42" s="1"/>
  <c r="M35" i="42" s="1"/>
  <c r="H37" i="42"/>
  <c r="L37" i="42" s="1"/>
  <c r="H39" i="42"/>
  <c r="L39" i="42" s="1"/>
  <c r="H41" i="42"/>
  <c r="L41" i="42" s="1"/>
  <c r="M41" i="42" s="1"/>
  <c r="H43" i="42"/>
  <c r="L43" i="42" s="1"/>
  <c r="M43" i="42" s="1"/>
  <c r="H45" i="42"/>
  <c r="L45" i="42" s="1"/>
  <c r="H47" i="42"/>
  <c r="L47" i="42" s="1"/>
  <c r="H48" i="43"/>
  <c r="L48" i="43" s="1"/>
  <c r="H46" i="43"/>
  <c r="L46" i="43" s="1"/>
  <c r="H44" i="43"/>
  <c r="L44" i="43" s="1"/>
  <c r="H42" i="43"/>
  <c r="L42" i="43" s="1"/>
  <c r="H40" i="43"/>
  <c r="L40" i="43" s="1"/>
  <c r="H38" i="43"/>
  <c r="L38" i="43" s="1"/>
  <c r="H36" i="43"/>
  <c r="L36" i="43" s="1"/>
  <c r="H34" i="43"/>
  <c r="L34" i="43" s="1"/>
  <c r="H19" i="43"/>
  <c r="H21" i="43"/>
  <c r="L21" i="43" s="1"/>
  <c r="H23" i="43"/>
  <c r="L23" i="43" s="1"/>
  <c r="H25" i="43"/>
  <c r="L25" i="43" s="1"/>
  <c r="H27" i="43"/>
  <c r="L27" i="43" s="1"/>
  <c r="H31" i="43"/>
  <c r="L31" i="43" s="1"/>
  <c r="R31" i="43"/>
  <c r="H32" i="43"/>
  <c r="L32" i="43" s="1"/>
  <c r="H33" i="43"/>
  <c r="L33" i="43" s="1"/>
  <c r="M35" i="43"/>
  <c r="H37" i="43"/>
  <c r="L37" i="43" s="1"/>
  <c r="M38" i="43"/>
  <c r="M39" i="43"/>
  <c r="H41" i="43"/>
  <c r="L41" i="43" s="1"/>
  <c r="M43" i="43"/>
  <c r="H45" i="43"/>
  <c r="L45" i="43" s="1"/>
  <c r="M46" i="43"/>
  <c r="M47" i="43"/>
  <c r="H49" i="43"/>
  <c r="L49" i="43" s="1"/>
  <c r="I19" i="44"/>
  <c r="M20" i="44"/>
  <c r="U44" i="45"/>
  <c r="M43" i="52"/>
  <c r="V43" i="52"/>
  <c r="U43" i="52"/>
  <c r="R19" i="36"/>
  <c r="R21" i="36"/>
  <c r="R23" i="36"/>
  <c r="R25" i="36"/>
  <c r="R27" i="36"/>
  <c r="R29" i="36"/>
  <c r="R31" i="36"/>
  <c r="R33" i="36"/>
  <c r="R35" i="36"/>
  <c r="R37" i="36"/>
  <c r="R39" i="36"/>
  <c r="R41" i="36"/>
  <c r="R43" i="36"/>
  <c r="R45" i="36"/>
  <c r="R47" i="36"/>
  <c r="I19" i="37"/>
  <c r="I21" i="37"/>
  <c r="I23" i="37"/>
  <c r="I25" i="37"/>
  <c r="R25" i="37"/>
  <c r="I27" i="37"/>
  <c r="R27" i="37"/>
  <c r="I29" i="37"/>
  <c r="R29" i="37"/>
  <c r="I31" i="37"/>
  <c r="R31" i="37"/>
  <c r="I33" i="37"/>
  <c r="R33" i="37"/>
  <c r="I35" i="37"/>
  <c r="R35" i="37"/>
  <c r="I37" i="37"/>
  <c r="R37" i="37"/>
  <c r="I39" i="37"/>
  <c r="R39" i="37"/>
  <c r="I41" i="37"/>
  <c r="R41" i="37"/>
  <c r="I43" i="37"/>
  <c r="R43" i="37"/>
  <c r="I45" i="37"/>
  <c r="R45" i="37"/>
  <c r="I47" i="37"/>
  <c r="R47" i="37"/>
  <c r="I19" i="38"/>
  <c r="I21" i="38"/>
  <c r="I23" i="38"/>
  <c r="R23" i="38"/>
  <c r="I25" i="38"/>
  <c r="R25" i="38"/>
  <c r="I27" i="38"/>
  <c r="R27" i="38"/>
  <c r="I29" i="38"/>
  <c r="R29" i="38"/>
  <c r="I31" i="38"/>
  <c r="R31" i="38"/>
  <c r="I33" i="38"/>
  <c r="R33" i="38"/>
  <c r="I35" i="38"/>
  <c r="R35" i="38"/>
  <c r="I37" i="38"/>
  <c r="R37" i="38"/>
  <c r="I39" i="38"/>
  <c r="R39" i="38"/>
  <c r="I41" i="38"/>
  <c r="R41" i="38"/>
  <c r="I43" i="38"/>
  <c r="R43" i="38"/>
  <c r="I45" i="38"/>
  <c r="R45" i="38"/>
  <c r="I47" i="38"/>
  <c r="R47" i="38"/>
  <c r="I49" i="38"/>
  <c r="R49" i="38"/>
  <c r="I51" i="38"/>
  <c r="R51" i="38"/>
  <c r="I19" i="39"/>
  <c r="R19" i="39"/>
  <c r="I21" i="39"/>
  <c r="R21" i="39"/>
  <c r="I23" i="39"/>
  <c r="R23" i="39"/>
  <c r="I25" i="39"/>
  <c r="R25" i="39"/>
  <c r="I27" i="39"/>
  <c r="R27" i="39"/>
  <c r="I29" i="39"/>
  <c r="R29" i="39"/>
  <c r="I31" i="39"/>
  <c r="R31" i="39"/>
  <c r="I33" i="39"/>
  <c r="R33" i="39"/>
  <c r="I35" i="39"/>
  <c r="R35" i="39"/>
  <c r="I37" i="39"/>
  <c r="R37" i="39"/>
  <c r="I39" i="39"/>
  <c r="R39" i="39"/>
  <c r="I41" i="39"/>
  <c r="R41" i="39"/>
  <c r="I43" i="39"/>
  <c r="R43" i="39"/>
  <c r="I45" i="39"/>
  <c r="R45" i="39"/>
  <c r="I47" i="39"/>
  <c r="R47" i="39"/>
  <c r="I19" i="40"/>
  <c r="R19" i="40"/>
  <c r="I21" i="40"/>
  <c r="R21" i="40"/>
  <c r="I23" i="40"/>
  <c r="R23" i="40"/>
  <c r="I25" i="40"/>
  <c r="R25" i="40"/>
  <c r="I27" i="40"/>
  <c r="R27" i="40"/>
  <c r="I29" i="40"/>
  <c r="R29" i="40"/>
  <c r="I31" i="40"/>
  <c r="R31" i="40"/>
  <c r="I33" i="40"/>
  <c r="R33" i="40"/>
  <c r="I35" i="40"/>
  <c r="R35" i="40"/>
  <c r="I37" i="40"/>
  <c r="R37" i="40"/>
  <c r="I39" i="40"/>
  <c r="R39" i="40"/>
  <c r="I41" i="40"/>
  <c r="R41" i="40"/>
  <c r="I43" i="40"/>
  <c r="R43" i="40"/>
  <c r="I45" i="40"/>
  <c r="R45" i="40"/>
  <c r="I47" i="40"/>
  <c r="R47" i="40"/>
  <c r="I19" i="41"/>
  <c r="I21" i="41"/>
  <c r="I23" i="41"/>
  <c r="I25" i="41"/>
  <c r="I27" i="41"/>
  <c r="R27" i="41"/>
  <c r="I29" i="41"/>
  <c r="R29" i="41"/>
  <c r="I31" i="41"/>
  <c r="R31" i="41"/>
  <c r="I33" i="41"/>
  <c r="R33" i="41"/>
  <c r="I35" i="41"/>
  <c r="R35" i="41"/>
  <c r="I37" i="41"/>
  <c r="R37" i="41"/>
  <c r="I39" i="41"/>
  <c r="R39" i="41"/>
  <c r="I41" i="41"/>
  <c r="R41" i="41"/>
  <c r="I43" i="41"/>
  <c r="R43" i="41"/>
  <c r="I45" i="41"/>
  <c r="R45" i="41"/>
  <c r="I47" i="41"/>
  <c r="R47" i="41"/>
  <c r="I19" i="42"/>
  <c r="I21" i="42"/>
  <c r="I23" i="42"/>
  <c r="I25" i="42"/>
  <c r="I27" i="42"/>
  <c r="R27" i="42"/>
  <c r="I29" i="42"/>
  <c r="R29" i="42"/>
  <c r="I31" i="42"/>
  <c r="R31" i="42"/>
  <c r="I33" i="42"/>
  <c r="R33" i="42"/>
  <c r="I35" i="42"/>
  <c r="R35" i="42"/>
  <c r="I37" i="42"/>
  <c r="R37" i="42"/>
  <c r="I39" i="42"/>
  <c r="R39" i="42"/>
  <c r="I41" i="42"/>
  <c r="R41" i="42"/>
  <c r="I43" i="42"/>
  <c r="R43" i="42"/>
  <c r="I45" i="42"/>
  <c r="R45" i="42"/>
  <c r="I47" i="42"/>
  <c r="R47" i="42"/>
  <c r="I19" i="43"/>
  <c r="R50" i="43"/>
  <c r="I21" i="43"/>
  <c r="I23" i="43"/>
  <c r="I25" i="43"/>
  <c r="I27" i="43"/>
  <c r="R27" i="43"/>
  <c r="H29" i="43"/>
  <c r="L29" i="43" s="1"/>
  <c r="R29" i="43"/>
  <c r="H30" i="43"/>
  <c r="L30" i="43" s="1"/>
  <c r="M32" i="43"/>
  <c r="I28" i="44"/>
  <c r="M24" i="44"/>
  <c r="M28" i="44"/>
  <c r="V48" i="46"/>
  <c r="M49" i="47"/>
  <c r="I48" i="43"/>
  <c r="I46" i="43"/>
  <c r="T46" i="43" s="1"/>
  <c r="S46" i="43" s="1"/>
  <c r="I44" i="43"/>
  <c r="I42" i="43"/>
  <c r="I40" i="43"/>
  <c r="I38" i="43"/>
  <c r="T38" i="43" s="1"/>
  <c r="S38" i="43" s="1"/>
  <c r="I36" i="43"/>
  <c r="I34" i="43"/>
  <c r="I32" i="43"/>
  <c r="T32" i="43" s="1"/>
  <c r="S32" i="43" s="1"/>
  <c r="I28" i="43"/>
  <c r="T28" i="43" s="1"/>
  <c r="S28" i="43" s="1"/>
  <c r="I49" i="43"/>
  <c r="I47" i="43"/>
  <c r="T47" i="43" s="1"/>
  <c r="S47" i="43" s="1"/>
  <c r="I45" i="43"/>
  <c r="I43" i="43"/>
  <c r="T43" i="43" s="1"/>
  <c r="S43" i="43" s="1"/>
  <c r="I41" i="43"/>
  <c r="I39" i="43"/>
  <c r="T39" i="43" s="1"/>
  <c r="S39" i="43" s="1"/>
  <c r="I37" i="43"/>
  <c r="I35" i="43"/>
  <c r="T35" i="43" s="1"/>
  <c r="S35" i="43" s="1"/>
  <c r="I33" i="43"/>
  <c r="I29" i="43"/>
  <c r="V35" i="43"/>
  <c r="M36" i="43"/>
  <c r="V39" i="43"/>
  <c r="M40" i="43"/>
  <c r="V43" i="43"/>
  <c r="M44" i="43"/>
  <c r="V47" i="43"/>
  <c r="M48" i="43"/>
  <c r="M49" i="48"/>
  <c r="I21" i="44"/>
  <c r="I23" i="44"/>
  <c r="R23" i="44"/>
  <c r="I25" i="44"/>
  <c r="R25" i="44"/>
  <c r="I27" i="44"/>
  <c r="R27" i="44"/>
  <c r="I29" i="44"/>
  <c r="I30" i="44"/>
  <c r="R30" i="44"/>
  <c r="I31" i="44"/>
  <c r="I32" i="44"/>
  <c r="R32" i="44"/>
  <c r="I33" i="44"/>
  <c r="I34" i="44"/>
  <c r="R34" i="44"/>
  <c r="I35" i="44"/>
  <c r="I36" i="44"/>
  <c r="R36" i="44"/>
  <c r="I37" i="44"/>
  <c r="I38" i="44"/>
  <c r="R38" i="44"/>
  <c r="I39" i="44"/>
  <c r="I40" i="44"/>
  <c r="R40" i="44"/>
  <c r="I41" i="44"/>
  <c r="I42" i="44"/>
  <c r="R42" i="44"/>
  <c r="I43" i="44"/>
  <c r="I44" i="44"/>
  <c r="R44" i="44"/>
  <c r="I45" i="44"/>
  <c r="I46" i="44"/>
  <c r="R46" i="44"/>
  <c r="I47" i="44"/>
  <c r="I48" i="44"/>
  <c r="R48" i="44"/>
  <c r="I49" i="44"/>
  <c r="R30" i="45"/>
  <c r="V30" i="45" s="1"/>
  <c r="I32" i="45"/>
  <c r="T32" i="45" s="1"/>
  <c r="S32" i="45" s="1"/>
  <c r="U32" i="45"/>
  <c r="R38" i="45"/>
  <c r="V38" i="45" s="1"/>
  <c r="I40" i="45"/>
  <c r="T40" i="45" s="1"/>
  <c r="S40" i="45" s="1"/>
  <c r="R46" i="45"/>
  <c r="V46" i="45" s="1"/>
  <c r="K50" i="45"/>
  <c r="I49" i="46"/>
  <c r="M22" i="46"/>
  <c r="R24" i="46"/>
  <c r="U24" i="46" s="1"/>
  <c r="I26" i="46"/>
  <c r="T26" i="46" s="1"/>
  <c r="S26" i="46" s="1"/>
  <c r="U26" i="46"/>
  <c r="M30" i="46"/>
  <c r="R32" i="46"/>
  <c r="U32" i="46" s="1"/>
  <c r="I34" i="46"/>
  <c r="T34" i="46" s="1"/>
  <c r="S34" i="46" s="1"/>
  <c r="M38" i="46"/>
  <c r="R40" i="46"/>
  <c r="U40" i="46" s="1"/>
  <c r="I42" i="46"/>
  <c r="T42" i="46" s="1"/>
  <c r="S42" i="46" s="1"/>
  <c r="M46" i="46"/>
  <c r="I49" i="47"/>
  <c r="T49" i="47" s="1"/>
  <c r="S49" i="47" s="1"/>
  <c r="H21" i="47"/>
  <c r="L21" i="47" s="1"/>
  <c r="H25" i="47"/>
  <c r="L25" i="47" s="1"/>
  <c r="H29" i="47"/>
  <c r="L29" i="47" s="1"/>
  <c r="H33" i="47"/>
  <c r="L33" i="47" s="1"/>
  <c r="H37" i="47"/>
  <c r="L37" i="47" s="1"/>
  <c r="H41" i="47"/>
  <c r="L41" i="47" s="1"/>
  <c r="H45" i="47"/>
  <c r="L45" i="47" s="1"/>
  <c r="K50" i="48"/>
  <c r="H48" i="49"/>
  <c r="H46" i="49"/>
  <c r="H44" i="49"/>
  <c r="H42" i="49"/>
  <c r="H40" i="49"/>
  <c r="H38" i="49"/>
  <c r="H36" i="49"/>
  <c r="H34" i="49"/>
  <c r="H32" i="49"/>
  <c r="H30" i="49"/>
  <c r="H28" i="49"/>
  <c r="H26" i="49"/>
  <c r="H24" i="49"/>
  <c r="H22" i="49"/>
  <c r="H20" i="49"/>
  <c r="H19" i="49"/>
  <c r="H23" i="49"/>
  <c r="L23" i="49" s="1"/>
  <c r="H27" i="49"/>
  <c r="L27" i="49" s="1"/>
  <c r="H31" i="49"/>
  <c r="L31" i="49" s="1"/>
  <c r="H35" i="49"/>
  <c r="L35" i="49" s="1"/>
  <c r="H39" i="49"/>
  <c r="L39" i="49" s="1"/>
  <c r="H43" i="49"/>
  <c r="L43" i="49" s="1"/>
  <c r="H47" i="49"/>
  <c r="L47" i="49" s="1"/>
  <c r="H21" i="51"/>
  <c r="L21" i="51" s="1"/>
  <c r="H25" i="51"/>
  <c r="L25" i="51" s="1"/>
  <c r="H29" i="51"/>
  <c r="L29" i="51" s="1"/>
  <c r="H33" i="51"/>
  <c r="L33" i="51" s="1"/>
  <c r="H37" i="51"/>
  <c r="L37" i="51" s="1"/>
  <c r="H41" i="51"/>
  <c r="L41" i="51" s="1"/>
  <c r="H45" i="51"/>
  <c r="L45" i="51" s="1"/>
  <c r="I43" i="52"/>
  <c r="T43" i="52" s="1"/>
  <c r="S43" i="52" s="1"/>
  <c r="M21" i="54"/>
  <c r="M29" i="54"/>
  <c r="M37" i="54"/>
  <c r="M45" i="54"/>
  <c r="M22" i="65"/>
  <c r="M32" i="65"/>
  <c r="M40" i="65"/>
  <c r="M29" i="44"/>
  <c r="M31" i="44"/>
  <c r="M33" i="44"/>
  <c r="M35" i="44"/>
  <c r="M37" i="44"/>
  <c r="M39" i="44"/>
  <c r="M41" i="44"/>
  <c r="M43" i="44"/>
  <c r="M45" i="44"/>
  <c r="M47" i="44"/>
  <c r="M49" i="44"/>
  <c r="I49" i="45"/>
  <c r="U20" i="45"/>
  <c r="U22" i="45"/>
  <c r="U24" i="45"/>
  <c r="U26" i="45"/>
  <c r="U28" i="45"/>
  <c r="I30" i="45"/>
  <c r="T30" i="45" s="1"/>
  <c r="S30" i="45" s="1"/>
  <c r="U30" i="45"/>
  <c r="V32" i="45"/>
  <c r="R36" i="45"/>
  <c r="V36" i="45" s="1"/>
  <c r="I38" i="45"/>
  <c r="T38" i="45" s="1"/>
  <c r="S38" i="45" s="1"/>
  <c r="U38" i="45"/>
  <c r="I46" i="45"/>
  <c r="T46" i="45" s="1"/>
  <c r="S46" i="45" s="1"/>
  <c r="U46" i="45"/>
  <c r="R49" i="46"/>
  <c r="V49" i="46" s="1"/>
  <c r="R47" i="46"/>
  <c r="R45" i="46"/>
  <c r="R43" i="46"/>
  <c r="R41" i="46"/>
  <c r="R39" i="46"/>
  <c r="R37" i="46"/>
  <c r="R35" i="46"/>
  <c r="R33" i="46"/>
  <c r="R31" i="46"/>
  <c r="R29" i="46"/>
  <c r="R27" i="46"/>
  <c r="R25" i="46"/>
  <c r="R23" i="46"/>
  <c r="R21" i="46"/>
  <c r="R19" i="46"/>
  <c r="R22" i="46"/>
  <c r="V22" i="46" s="1"/>
  <c r="I24" i="46"/>
  <c r="T24" i="46" s="1"/>
  <c r="S24" i="46" s="1"/>
  <c r="V26" i="46"/>
  <c r="R30" i="46"/>
  <c r="V30" i="46" s="1"/>
  <c r="I32" i="46"/>
  <c r="T32" i="46" s="1"/>
  <c r="S32" i="46" s="1"/>
  <c r="R38" i="46"/>
  <c r="V38" i="46" s="1"/>
  <c r="I40" i="46"/>
  <c r="T40" i="46" s="1"/>
  <c r="S40" i="46" s="1"/>
  <c r="R46" i="46"/>
  <c r="V46" i="46" s="1"/>
  <c r="I48" i="46"/>
  <c r="T48" i="46" s="1"/>
  <c r="S48" i="46" s="1"/>
  <c r="U48" i="46"/>
  <c r="I49" i="48"/>
  <c r="T49" i="48" s="1"/>
  <c r="S49" i="48" s="1"/>
  <c r="H21" i="48"/>
  <c r="L21" i="48" s="1"/>
  <c r="H25" i="48"/>
  <c r="L25" i="48" s="1"/>
  <c r="H29" i="48"/>
  <c r="L29" i="48" s="1"/>
  <c r="H33" i="48"/>
  <c r="L33" i="48" s="1"/>
  <c r="H37" i="48"/>
  <c r="L37" i="48" s="1"/>
  <c r="H41" i="48"/>
  <c r="L41" i="48" s="1"/>
  <c r="H45" i="48"/>
  <c r="L45" i="48" s="1"/>
  <c r="I39" i="49"/>
  <c r="H48" i="50"/>
  <c r="H46" i="50"/>
  <c r="H44" i="50"/>
  <c r="H42" i="50"/>
  <c r="H40" i="50"/>
  <c r="H38" i="50"/>
  <c r="H36" i="50"/>
  <c r="H34" i="50"/>
  <c r="H32" i="50"/>
  <c r="H30" i="50"/>
  <c r="H28" i="50"/>
  <c r="H26" i="50"/>
  <c r="H24" i="50"/>
  <c r="H22" i="50"/>
  <c r="H20" i="50"/>
  <c r="H19" i="50"/>
  <c r="M21" i="50"/>
  <c r="H23" i="50"/>
  <c r="L23" i="50" s="1"/>
  <c r="M25" i="50"/>
  <c r="H27" i="50"/>
  <c r="L27" i="50" s="1"/>
  <c r="H31" i="50"/>
  <c r="L31" i="50" s="1"/>
  <c r="H35" i="50"/>
  <c r="L35" i="50" s="1"/>
  <c r="H39" i="50"/>
  <c r="L39" i="50" s="1"/>
  <c r="H43" i="50"/>
  <c r="L43" i="50" s="1"/>
  <c r="H47" i="50"/>
  <c r="L47" i="50" s="1"/>
  <c r="M23" i="53"/>
  <c r="M31" i="53"/>
  <c r="M39" i="53"/>
  <c r="M47" i="53"/>
  <c r="R49" i="57"/>
  <c r="R47" i="57"/>
  <c r="R45" i="57"/>
  <c r="R43" i="57"/>
  <c r="R41" i="57"/>
  <c r="R39" i="57"/>
  <c r="R37" i="57"/>
  <c r="R35" i="57"/>
  <c r="R33" i="57"/>
  <c r="R31" i="57"/>
  <c r="R29" i="57"/>
  <c r="R27" i="57"/>
  <c r="R25" i="57"/>
  <c r="R23" i="57"/>
  <c r="R21" i="57"/>
  <c r="R19" i="57"/>
  <c r="R42" i="57"/>
  <c r="R34" i="57"/>
  <c r="R26" i="57"/>
  <c r="R44" i="57"/>
  <c r="R36" i="57"/>
  <c r="R28" i="57"/>
  <c r="R20" i="57"/>
  <c r="R46" i="57"/>
  <c r="R38" i="57"/>
  <c r="R30" i="57"/>
  <c r="R22" i="57"/>
  <c r="R40" i="57"/>
  <c r="R32" i="57"/>
  <c r="R24" i="57"/>
  <c r="I20" i="44"/>
  <c r="T20" i="44" s="1"/>
  <c r="S20" i="44" s="1"/>
  <c r="R20" i="44"/>
  <c r="R50" i="44" s="1"/>
  <c r="I22" i="44"/>
  <c r="T22" i="44" s="1"/>
  <c r="S22" i="44" s="1"/>
  <c r="R22" i="44"/>
  <c r="I24" i="44"/>
  <c r="T24" i="44" s="1"/>
  <c r="S24" i="44" s="1"/>
  <c r="R24" i="44"/>
  <c r="I26" i="44"/>
  <c r="T26" i="44" s="1"/>
  <c r="S26" i="44" s="1"/>
  <c r="R26" i="44"/>
  <c r="R28" i="44"/>
  <c r="R49" i="45"/>
  <c r="V49" i="45" s="1"/>
  <c r="R47" i="45"/>
  <c r="R45" i="45"/>
  <c r="R43" i="45"/>
  <c r="R41" i="45"/>
  <c r="R39" i="45"/>
  <c r="R37" i="45"/>
  <c r="R35" i="45"/>
  <c r="R33" i="45"/>
  <c r="R31" i="45"/>
  <c r="R29" i="45"/>
  <c r="R19" i="45"/>
  <c r="M20" i="45"/>
  <c r="T20" i="45" s="1"/>
  <c r="S20" i="45" s="1"/>
  <c r="R21" i="45"/>
  <c r="M22" i="45"/>
  <c r="T22" i="45" s="1"/>
  <c r="S22" i="45" s="1"/>
  <c r="R23" i="45"/>
  <c r="M24" i="45"/>
  <c r="T24" i="45" s="1"/>
  <c r="S24" i="45" s="1"/>
  <c r="R25" i="45"/>
  <c r="M26" i="45"/>
  <c r="T26" i="45" s="1"/>
  <c r="S26" i="45" s="1"/>
  <c r="R27" i="45"/>
  <c r="M28" i="45"/>
  <c r="T28" i="45" s="1"/>
  <c r="S28" i="45" s="1"/>
  <c r="R34" i="45"/>
  <c r="I36" i="45"/>
  <c r="T36" i="45" s="1"/>
  <c r="S36" i="45" s="1"/>
  <c r="R42" i="45"/>
  <c r="I44" i="45"/>
  <c r="T44" i="45" s="1"/>
  <c r="S44" i="45" s="1"/>
  <c r="M49" i="45"/>
  <c r="R20" i="46"/>
  <c r="U20" i="46" s="1"/>
  <c r="I22" i="46"/>
  <c r="T22" i="46" s="1"/>
  <c r="S22" i="46" s="1"/>
  <c r="R28" i="46"/>
  <c r="U28" i="46" s="1"/>
  <c r="I30" i="46"/>
  <c r="T30" i="46" s="1"/>
  <c r="S30" i="46" s="1"/>
  <c r="R36" i="46"/>
  <c r="U36" i="46" s="1"/>
  <c r="I38" i="46"/>
  <c r="T38" i="46" s="1"/>
  <c r="S38" i="46" s="1"/>
  <c r="R44" i="46"/>
  <c r="U44" i="46" s="1"/>
  <c r="I46" i="46"/>
  <c r="T46" i="46" s="1"/>
  <c r="S46" i="46" s="1"/>
  <c r="H48" i="47"/>
  <c r="H46" i="47"/>
  <c r="H44" i="47"/>
  <c r="H42" i="47"/>
  <c r="H40" i="47"/>
  <c r="H38" i="47"/>
  <c r="H36" i="47"/>
  <c r="H34" i="47"/>
  <c r="H32" i="47"/>
  <c r="H30" i="47"/>
  <c r="H28" i="47"/>
  <c r="H26" i="47"/>
  <c r="H24" i="47"/>
  <c r="H22" i="47"/>
  <c r="H20" i="47"/>
  <c r="H19" i="47"/>
  <c r="H23" i="47"/>
  <c r="L23" i="47" s="1"/>
  <c r="H27" i="47"/>
  <c r="L27" i="47" s="1"/>
  <c r="H31" i="47"/>
  <c r="L31" i="47" s="1"/>
  <c r="H35" i="47"/>
  <c r="L35" i="47" s="1"/>
  <c r="H39" i="47"/>
  <c r="L39" i="47" s="1"/>
  <c r="H43" i="47"/>
  <c r="L43" i="47" s="1"/>
  <c r="H47" i="47"/>
  <c r="L47" i="47" s="1"/>
  <c r="I49" i="49"/>
  <c r="H21" i="49"/>
  <c r="L21" i="49" s="1"/>
  <c r="H25" i="49"/>
  <c r="L25" i="49" s="1"/>
  <c r="H29" i="49"/>
  <c r="L29" i="49" s="1"/>
  <c r="H33" i="49"/>
  <c r="L33" i="49" s="1"/>
  <c r="H37" i="49"/>
  <c r="L37" i="49" s="1"/>
  <c r="H41" i="49"/>
  <c r="L41" i="49" s="1"/>
  <c r="H45" i="49"/>
  <c r="L45" i="49" s="1"/>
  <c r="H49" i="49"/>
  <c r="L49" i="49" s="1"/>
  <c r="K50" i="50"/>
  <c r="H48" i="51"/>
  <c r="L48" i="51" s="1"/>
  <c r="H46" i="51"/>
  <c r="H44" i="51"/>
  <c r="H42" i="51"/>
  <c r="H40" i="51"/>
  <c r="H38" i="51"/>
  <c r="H36" i="51"/>
  <c r="H34" i="51"/>
  <c r="H32" i="51"/>
  <c r="H30" i="51"/>
  <c r="H28" i="51"/>
  <c r="H26" i="51"/>
  <c r="H24" i="51"/>
  <c r="H22" i="51"/>
  <c r="H20" i="51"/>
  <c r="H19" i="51"/>
  <c r="H23" i="51"/>
  <c r="L23" i="51" s="1"/>
  <c r="H27" i="51"/>
  <c r="L27" i="51" s="1"/>
  <c r="H31" i="51"/>
  <c r="L31" i="51" s="1"/>
  <c r="H35" i="51"/>
  <c r="L35" i="51" s="1"/>
  <c r="H39" i="51"/>
  <c r="L39" i="51" s="1"/>
  <c r="H43" i="51"/>
  <c r="L43" i="51" s="1"/>
  <c r="H47" i="51"/>
  <c r="L47" i="51" s="1"/>
  <c r="M25" i="54"/>
  <c r="M33" i="54"/>
  <c r="M41" i="54"/>
  <c r="M49" i="54"/>
  <c r="M37" i="55"/>
  <c r="I34" i="45"/>
  <c r="T34" i="45" s="1"/>
  <c r="S34" i="45" s="1"/>
  <c r="R40" i="45"/>
  <c r="U40" i="45" s="1"/>
  <c r="I42" i="45"/>
  <c r="T42" i="45" s="1"/>
  <c r="S42" i="45" s="1"/>
  <c r="R48" i="45"/>
  <c r="U48" i="45" s="1"/>
  <c r="R34" i="46"/>
  <c r="U34" i="46" s="1"/>
  <c r="I36" i="46"/>
  <c r="T36" i="46" s="1"/>
  <c r="S36" i="46" s="1"/>
  <c r="R42" i="46"/>
  <c r="U42" i="46" s="1"/>
  <c r="I44" i="46"/>
  <c r="T44" i="46" s="1"/>
  <c r="S44" i="46" s="1"/>
  <c r="M49" i="46"/>
  <c r="H48" i="48"/>
  <c r="H46" i="48"/>
  <c r="H44" i="48"/>
  <c r="H42" i="48"/>
  <c r="H40" i="48"/>
  <c r="H38" i="48"/>
  <c r="H36" i="48"/>
  <c r="H34" i="48"/>
  <c r="H32" i="48"/>
  <c r="H30" i="48"/>
  <c r="H28" i="48"/>
  <c r="H26" i="48"/>
  <c r="H24" i="48"/>
  <c r="H22" i="48"/>
  <c r="H20" i="48"/>
  <c r="H19" i="48"/>
  <c r="H23" i="48"/>
  <c r="L23" i="48" s="1"/>
  <c r="H27" i="48"/>
  <c r="L27" i="48" s="1"/>
  <c r="H31" i="48"/>
  <c r="L31" i="48" s="1"/>
  <c r="H35" i="48"/>
  <c r="L35" i="48" s="1"/>
  <c r="H39" i="48"/>
  <c r="L39" i="48" s="1"/>
  <c r="H43" i="48"/>
  <c r="L43" i="48" s="1"/>
  <c r="H47" i="48"/>
  <c r="L47" i="48" s="1"/>
  <c r="H29" i="50"/>
  <c r="L29" i="50" s="1"/>
  <c r="H33" i="50"/>
  <c r="L33" i="50" s="1"/>
  <c r="H37" i="50"/>
  <c r="L37" i="50" s="1"/>
  <c r="H41" i="50"/>
  <c r="L41" i="50" s="1"/>
  <c r="H45" i="50"/>
  <c r="L45" i="50" s="1"/>
  <c r="H49" i="50"/>
  <c r="L49" i="50" s="1"/>
  <c r="I48" i="51"/>
  <c r="H48" i="52"/>
  <c r="L48" i="52" s="1"/>
  <c r="H46" i="52"/>
  <c r="L46" i="52" s="1"/>
  <c r="H44" i="52"/>
  <c r="L44" i="52" s="1"/>
  <c r="H42" i="52"/>
  <c r="L42" i="52" s="1"/>
  <c r="H40" i="52"/>
  <c r="L40" i="52" s="1"/>
  <c r="H38" i="52"/>
  <c r="L38" i="52" s="1"/>
  <c r="H36" i="52"/>
  <c r="L36" i="52" s="1"/>
  <c r="H34" i="52"/>
  <c r="L34" i="52" s="1"/>
  <c r="H32" i="52"/>
  <c r="L32" i="52" s="1"/>
  <c r="H30" i="52"/>
  <c r="L30" i="52" s="1"/>
  <c r="H28" i="52"/>
  <c r="L28" i="52" s="1"/>
  <c r="H49" i="52"/>
  <c r="L49" i="52" s="1"/>
  <c r="H45" i="52"/>
  <c r="H26" i="52"/>
  <c r="H24" i="52"/>
  <c r="H22" i="52"/>
  <c r="H20" i="52"/>
  <c r="H47" i="52"/>
  <c r="L47" i="52" s="1"/>
  <c r="H41" i="52"/>
  <c r="L41" i="52" s="1"/>
  <c r="H39" i="52"/>
  <c r="L39" i="52" s="1"/>
  <c r="H37" i="52"/>
  <c r="L37" i="52" s="1"/>
  <c r="H35" i="52"/>
  <c r="L35" i="52" s="1"/>
  <c r="H33" i="52"/>
  <c r="L33" i="52" s="1"/>
  <c r="H31" i="52"/>
  <c r="L31" i="52" s="1"/>
  <c r="H29" i="52"/>
  <c r="L29" i="52" s="1"/>
  <c r="H19" i="52"/>
  <c r="M21" i="52"/>
  <c r="H23" i="52"/>
  <c r="L23" i="52" s="1"/>
  <c r="M25" i="52"/>
  <c r="H27" i="52"/>
  <c r="L27" i="52" s="1"/>
  <c r="M27" i="53"/>
  <c r="M35" i="53"/>
  <c r="M43" i="53"/>
  <c r="R48" i="57"/>
  <c r="I19" i="47"/>
  <c r="R19" i="47"/>
  <c r="I21" i="47"/>
  <c r="R21" i="47"/>
  <c r="I23" i="47"/>
  <c r="R23" i="47"/>
  <c r="I25" i="47"/>
  <c r="R25" i="47"/>
  <c r="I27" i="47"/>
  <c r="R27" i="47"/>
  <c r="I29" i="47"/>
  <c r="R29" i="47"/>
  <c r="I31" i="47"/>
  <c r="R31" i="47"/>
  <c r="I33" i="47"/>
  <c r="R33" i="47"/>
  <c r="R35" i="47"/>
  <c r="I37" i="47"/>
  <c r="R37" i="47"/>
  <c r="I39" i="47"/>
  <c r="R39" i="47"/>
  <c r="I41" i="47"/>
  <c r="R41" i="47"/>
  <c r="I43" i="47"/>
  <c r="R43" i="47"/>
  <c r="I45" i="47"/>
  <c r="R45" i="47"/>
  <c r="I47" i="47"/>
  <c r="R47" i="47"/>
  <c r="R49" i="47"/>
  <c r="V49" i="47" s="1"/>
  <c r="I19" i="48"/>
  <c r="R19" i="48"/>
  <c r="I21" i="48"/>
  <c r="R21" i="48"/>
  <c r="I23" i="48"/>
  <c r="R23" i="48"/>
  <c r="I25" i="48"/>
  <c r="R25" i="48"/>
  <c r="I27" i="48"/>
  <c r="R27" i="48"/>
  <c r="I29" i="48"/>
  <c r="R29" i="48"/>
  <c r="I31" i="48"/>
  <c r="R31" i="48"/>
  <c r="I33" i="48"/>
  <c r="R33" i="48"/>
  <c r="I35" i="48"/>
  <c r="R35" i="48"/>
  <c r="R37" i="48"/>
  <c r="I39" i="48"/>
  <c r="R39" i="48"/>
  <c r="I41" i="48"/>
  <c r="R41" i="48"/>
  <c r="I43" i="48"/>
  <c r="R43" i="48"/>
  <c r="I45" i="48"/>
  <c r="R45" i="48"/>
  <c r="I47" i="48"/>
  <c r="R47" i="48"/>
  <c r="R49" i="48"/>
  <c r="V49" i="48" s="1"/>
  <c r="I19" i="49"/>
  <c r="R19" i="49"/>
  <c r="I21" i="49"/>
  <c r="R21" i="49"/>
  <c r="I23" i="49"/>
  <c r="R23" i="49"/>
  <c r="I25" i="49"/>
  <c r="R25" i="49"/>
  <c r="I27" i="49"/>
  <c r="R27" i="49"/>
  <c r="I29" i="49"/>
  <c r="R29" i="49"/>
  <c r="I31" i="49"/>
  <c r="R31" i="49"/>
  <c r="I33" i="49"/>
  <c r="R33" i="49"/>
  <c r="I35" i="49"/>
  <c r="R35" i="49"/>
  <c r="I37" i="49"/>
  <c r="R37" i="49"/>
  <c r="R39" i="49"/>
  <c r="I41" i="49"/>
  <c r="R41" i="49"/>
  <c r="I43" i="49"/>
  <c r="R43" i="49"/>
  <c r="I45" i="49"/>
  <c r="R45" i="49"/>
  <c r="I47" i="49"/>
  <c r="R47" i="49"/>
  <c r="R49" i="49"/>
  <c r="I19" i="50"/>
  <c r="R19" i="50"/>
  <c r="I21" i="50"/>
  <c r="T21" i="50" s="1"/>
  <c r="S21" i="50" s="1"/>
  <c r="R21" i="50"/>
  <c r="U21" i="50" s="1"/>
  <c r="I23" i="50"/>
  <c r="R23" i="50"/>
  <c r="I25" i="50"/>
  <c r="T25" i="50" s="1"/>
  <c r="S25" i="50" s="1"/>
  <c r="R25" i="50"/>
  <c r="V25" i="50" s="1"/>
  <c r="I27" i="50"/>
  <c r="R27" i="50"/>
  <c r="I29" i="50"/>
  <c r="R29" i="50"/>
  <c r="I31" i="50"/>
  <c r="R31" i="50"/>
  <c r="I33" i="50"/>
  <c r="R33" i="50"/>
  <c r="I35" i="50"/>
  <c r="R35" i="50"/>
  <c r="I37" i="50"/>
  <c r="R37" i="50"/>
  <c r="I39" i="50"/>
  <c r="R39" i="50"/>
  <c r="I41" i="50"/>
  <c r="R41" i="50"/>
  <c r="I43" i="50"/>
  <c r="R43" i="50"/>
  <c r="I45" i="50"/>
  <c r="R45" i="50"/>
  <c r="I47" i="50"/>
  <c r="R47" i="50"/>
  <c r="R49" i="50"/>
  <c r="I19" i="51"/>
  <c r="R19" i="51"/>
  <c r="I21" i="51"/>
  <c r="R21" i="51"/>
  <c r="I23" i="51"/>
  <c r="R23" i="51"/>
  <c r="I25" i="51"/>
  <c r="R25" i="51"/>
  <c r="I27" i="51"/>
  <c r="R27" i="51"/>
  <c r="I29" i="51"/>
  <c r="R29" i="51"/>
  <c r="I31" i="51"/>
  <c r="R31" i="51"/>
  <c r="I33" i="51"/>
  <c r="R33" i="51"/>
  <c r="I35" i="51"/>
  <c r="R35" i="51"/>
  <c r="I37" i="51"/>
  <c r="R37" i="51"/>
  <c r="I39" i="51"/>
  <c r="R39" i="51"/>
  <c r="I41" i="51"/>
  <c r="R41" i="51"/>
  <c r="I43" i="51"/>
  <c r="R43" i="51"/>
  <c r="I45" i="51"/>
  <c r="R45" i="51"/>
  <c r="I47" i="51"/>
  <c r="R47" i="51"/>
  <c r="I49" i="51"/>
  <c r="T49" i="51" s="1"/>
  <c r="S49" i="51" s="1"/>
  <c r="R49" i="51"/>
  <c r="U49" i="51" s="1"/>
  <c r="I19" i="52"/>
  <c r="R19" i="52"/>
  <c r="I21" i="52"/>
  <c r="T21" i="52" s="1"/>
  <c r="S21" i="52" s="1"/>
  <c r="R21" i="52"/>
  <c r="U21" i="52" s="1"/>
  <c r="I23" i="52"/>
  <c r="R23" i="52"/>
  <c r="I25" i="52"/>
  <c r="T25" i="52" s="1"/>
  <c r="S25" i="52" s="1"/>
  <c r="R25" i="52"/>
  <c r="U25" i="52" s="1"/>
  <c r="I27" i="52"/>
  <c r="R27" i="52"/>
  <c r="R28" i="52"/>
  <c r="R30" i="52"/>
  <c r="R32" i="52"/>
  <c r="R34" i="52"/>
  <c r="R36" i="52"/>
  <c r="R38" i="52"/>
  <c r="R40" i="52"/>
  <c r="R41" i="52"/>
  <c r="M48" i="52"/>
  <c r="U21" i="53"/>
  <c r="H48" i="54"/>
  <c r="L48" i="54" s="1"/>
  <c r="H46" i="54"/>
  <c r="L46" i="54" s="1"/>
  <c r="M46" i="54" s="1"/>
  <c r="H44" i="54"/>
  <c r="L44" i="54" s="1"/>
  <c r="H42" i="54"/>
  <c r="L42" i="54" s="1"/>
  <c r="H40" i="54"/>
  <c r="L40" i="54" s="1"/>
  <c r="H38" i="54"/>
  <c r="L38" i="54" s="1"/>
  <c r="M38" i="54" s="1"/>
  <c r="H36" i="54"/>
  <c r="L36" i="54" s="1"/>
  <c r="H34" i="54"/>
  <c r="L34" i="54" s="1"/>
  <c r="H32" i="54"/>
  <c r="L32" i="54" s="1"/>
  <c r="H30" i="54"/>
  <c r="L30" i="54" s="1"/>
  <c r="M30" i="54" s="1"/>
  <c r="H28" i="54"/>
  <c r="L28" i="54" s="1"/>
  <c r="H26" i="54"/>
  <c r="L26" i="54" s="1"/>
  <c r="H24" i="54"/>
  <c r="L24" i="54" s="1"/>
  <c r="H22" i="54"/>
  <c r="L22" i="54" s="1"/>
  <c r="M22" i="54" s="1"/>
  <c r="H20" i="54"/>
  <c r="L20" i="54" s="1"/>
  <c r="H19" i="54"/>
  <c r="H21" i="55"/>
  <c r="L21" i="55" s="1"/>
  <c r="H25" i="55"/>
  <c r="L25" i="55" s="1"/>
  <c r="H29" i="55"/>
  <c r="L29" i="55" s="1"/>
  <c r="H33" i="55"/>
  <c r="L33" i="55" s="1"/>
  <c r="M23" i="61"/>
  <c r="M39" i="61"/>
  <c r="H19" i="45"/>
  <c r="H21" i="45"/>
  <c r="H23" i="45"/>
  <c r="H25" i="45"/>
  <c r="H27" i="45"/>
  <c r="H29" i="45"/>
  <c r="H31" i="45"/>
  <c r="L31" i="45" s="1"/>
  <c r="M31" i="45" s="1"/>
  <c r="H33" i="45"/>
  <c r="L33" i="45" s="1"/>
  <c r="H35" i="45"/>
  <c r="L35" i="45" s="1"/>
  <c r="M35" i="45" s="1"/>
  <c r="H37" i="45"/>
  <c r="L37" i="45" s="1"/>
  <c r="H39" i="45"/>
  <c r="L39" i="45" s="1"/>
  <c r="H41" i="45"/>
  <c r="L41" i="45" s="1"/>
  <c r="H43" i="45"/>
  <c r="L43" i="45" s="1"/>
  <c r="H45" i="45"/>
  <c r="L45" i="45" s="1"/>
  <c r="H47" i="45"/>
  <c r="L47" i="45" s="1"/>
  <c r="H19" i="46"/>
  <c r="H21" i="46"/>
  <c r="L21" i="46" s="1"/>
  <c r="H23" i="46"/>
  <c r="L23" i="46" s="1"/>
  <c r="M23" i="46" s="1"/>
  <c r="H25" i="46"/>
  <c r="L25" i="46" s="1"/>
  <c r="H27" i="46"/>
  <c r="L27" i="46" s="1"/>
  <c r="H29" i="46"/>
  <c r="L29" i="46" s="1"/>
  <c r="H31" i="46"/>
  <c r="L31" i="46" s="1"/>
  <c r="M31" i="46" s="1"/>
  <c r="H33" i="46"/>
  <c r="L33" i="46" s="1"/>
  <c r="M33" i="46" s="1"/>
  <c r="H35" i="46"/>
  <c r="L35" i="46" s="1"/>
  <c r="H37" i="46"/>
  <c r="L37" i="46" s="1"/>
  <c r="H39" i="46"/>
  <c r="L39" i="46" s="1"/>
  <c r="H41" i="46"/>
  <c r="L41" i="46" s="1"/>
  <c r="H43" i="46"/>
  <c r="L43" i="46" s="1"/>
  <c r="H45" i="46"/>
  <c r="L45" i="46" s="1"/>
  <c r="H47" i="46"/>
  <c r="L47" i="46" s="1"/>
  <c r="I48" i="52"/>
  <c r="T48" i="52" s="1"/>
  <c r="S48" i="52" s="1"/>
  <c r="I46" i="52"/>
  <c r="I44" i="52"/>
  <c r="I42" i="52"/>
  <c r="I49" i="52"/>
  <c r="I47" i="52"/>
  <c r="K50" i="52"/>
  <c r="I28" i="52"/>
  <c r="I29" i="52"/>
  <c r="R29" i="52"/>
  <c r="I30" i="52"/>
  <c r="I31" i="52"/>
  <c r="R31" i="52"/>
  <c r="I32" i="52"/>
  <c r="I33" i="52"/>
  <c r="R33" i="52"/>
  <c r="I34" i="52"/>
  <c r="I35" i="52"/>
  <c r="R35" i="52"/>
  <c r="I36" i="52"/>
  <c r="I37" i="52"/>
  <c r="R37" i="52"/>
  <c r="I38" i="52"/>
  <c r="I39" i="52"/>
  <c r="I40" i="52"/>
  <c r="I41" i="52"/>
  <c r="M46" i="52"/>
  <c r="H48" i="53"/>
  <c r="L48" i="53" s="1"/>
  <c r="M48" i="53" s="1"/>
  <c r="H46" i="53"/>
  <c r="L46" i="53" s="1"/>
  <c r="H44" i="53"/>
  <c r="L44" i="53" s="1"/>
  <c r="H42" i="53"/>
  <c r="L42" i="53" s="1"/>
  <c r="H40" i="53"/>
  <c r="L40" i="53" s="1"/>
  <c r="M40" i="53" s="1"/>
  <c r="H38" i="53"/>
  <c r="L38" i="53" s="1"/>
  <c r="H36" i="53"/>
  <c r="L36" i="53" s="1"/>
  <c r="H34" i="53"/>
  <c r="L34" i="53" s="1"/>
  <c r="H32" i="53"/>
  <c r="L32" i="53" s="1"/>
  <c r="M32" i="53" s="1"/>
  <c r="H30" i="53"/>
  <c r="L30" i="53" s="1"/>
  <c r="H28" i="53"/>
  <c r="L28" i="53" s="1"/>
  <c r="H26" i="53"/>
  <c r="L26" i="53" s="1"/>
  <c r="H24" i="53"/>
  <c r="L24" i="53" s="1"/>
  <c r="M24" i="53" s="1"/>
  <c r="H22" i="53"/>
  <c r="L22" i="53" s="1"/>
  <c r="H20" i="53"/>
  <c r="L20" i="53" s="1"/>
  <c r="H19" i="53"/>
  <c r="M22" i="53"/>
  <c r="H25" i="53"/>
  <c r="L25" i="53" s="1"/>
  <c r="M26" i="53"/>
  <c r="H29" i="53"/>
  <c r="L29" i="53" s="1"/>
  <c r="M30" i="53"/>
  <c r="H33" i="53"/>
  <c r="L33" i="53" s="1"/>
  <c r="M34" i="53"/>
  <c r="H37" i="53"/>
  <c r="L37" i="53" s="1"/>
  <c r="M38" i="53"/>
  <c r="H41" i="53"/>
  <c r="L41" i="53" s="1"/>
  <c r="M42" i="53"/>
  <c r="H45" i="53"/>
  <c r="L45" i="53" s="1"/>
  <c r="M46" i="53"/>
  <c r="H49" i="53"/>
  <c r="L49" i="53" s="1"/>
  <c r="I40" i="54"/>
  <c r="K50" i="54"/>
  <c r="M20" i="54"/>
  <c r="H23" i="54"/>
  <c r="L23" i="54" s="1"/>
  <c r="M24" i="54"/>
  <c r="H27" i="54"/>
  <c r="L27" i="54" s="1"/>
  <c r="M28" i="54"/>
  <c r="H31" i="54"/>
  <c r="L31" i="54" s="1"/>
  <c r="M32" i="54"/>
  <c r="H35" i="54"/>
  <c r="L35" i="54" s="1"/>
  <c r="M36" i="54"/>
  <c r="H39" i="54"/>
  <c r="L39" i="54" s="1"/>
  <c r="M40" i="54"/>
  <c r="H43" i="54"/>
  <c r="L43" i="54" s="1"/>
  <c r="M44" i="54"/>
  <c r="H47" i="54"/>
  <c r="L47" i="54" s="1"/>
  <c r="M48" i="54"/>
  <c r="R20" i="47"/>
  <c r="R22" i="47"/>
  <c r="R24" i="47"/>
  <c r="R26" i="47"/>
  <c r="R28" i="47"/>
  <c r="R30" i="47"/>
  <c r="R32" i="47"/>
  <c r="R34" i="47"/>
  <c r="R36" i="47"/>
  <c r="R38" i="47"/>
  <c r="R40" i="47"/>
  <c r="R42" i="47"/>
  <c r="R44" i="47"/>
  <c r="R46" i="47"/>
  <c r="R20" i="48"/>
  <c r="R22" i="48"/>
  <c r="R24" i="48"/>
  <c r="R26" i="48"/>
  <c r="R28" i="48"/>
  <c r="R30" i="48"/>
  <c r="R32" i="48"/>
  <c r="R34" i="48"/>
  <c r="R36" i="48"/>
  <c r="R38" i="48"/>
  <c r="R40" i="48"/>
  <c r="R42" i="48"/>
  <c r="R44" i="48"/>
  <c r="R46" i="48"/>
  <c r="R20" i="49"/>
  <c r="R22" i="49"/>
  <c r="R24" i="49"/>
  <c r="R26" i="49"/>
  <c r="R28" i="49"/>
  <c r="R30" i="49"/>
  <c r="R32" i="49"/>
  <c r="R34" i="49"/>
  <c r="R36" i="49"/>
  <c r="R38" i="49"/>
  <c r="R40" i="49"/>
  <c r="R42" i="49"/>
  <c r="R44" i="49"/>
  <c r="R46" i="49"/>
  <c r="R20" i="50"/>
  <c r="R22" i="50"/>
  <c r="R24" i="50"/>
  <c r="R26" i="50"/>
  <c r="R28" i="50"/>
  <c r="R30" i="50"/>
  <c r="R32" i="50"/>
  <c r="R34" i="50"/>
  <c r="R36" i="50"/>
  <c r="R38" i="50"/>
  <c r="R40" i="50"/>
  <c r="R42" i="50"/>
  <c r="R44" i="50"/>
  <c r="R46" i="50"/>
  <c r="R20" i="51"/>
  <c r="R22" i="51"/>
  <c r="R24" i="51"/>
  <c r="R26" i="51"/>
  <c r="R28" i="51"/>
  <c r="R30" i="51"/>
  <c r="R32" i="51"/>
  <c r="R34" i="51"/>
  <c r="R36" i="51"/>
  <c r="R38" i="51"/>
  <c r="R40" i="51"/>
  <c r="R42" i="51"/>
  <c r="R44" i="51"/>
  <c r="R46" i="51"/>
  <c r="R48" i="52"/>
  <c r="R46" i="52"/>
  <c r="R44" i="52"/>
  <c r="R42" i="52"/>
  <c r="R49" i="52"/>
  <c r="R47" i="52"/>
  <c r="R20" i="52"/>
  <c r="R22" i="52"/>
  <c r="R24" i="52"/>
  <c r="R26" i="52"/>
  <c r="M28" i="52"/>
  <c r="M30" i="52"/>
  <c r="M32" i="52"/>
  <c r="M34" i="52"/>
  <c r="M36" i="52"/>
  <c r="M38" i="52"/>
  <c r="M40" i="52"/>
  <c r="M44" i="52"/>
  <c r="R45" i="52"/>
  <c r="I36" i="53"/>
  <c r="K50" i="53"/>
  <c r="M20" i="53"/>
  <c r="I48" i="54"/>
  <c r="T48" i="54" s="1"/>
  <c r="S48" i="54" s="1"/>
  <c r="H48" i="55"/>
  <c r="L48" i="55" s="1"/>
  <c r="H46" i="55"/>
  <c r="L46" i="55" s="1"/>
  <c r="H44" i="55"/>
  <c r="L44" i="55" s="1"/>
  <c r="H42" i="55"/>
  <c r="H49" i="55"/>
  <c r="L49" i="55" s="1"/>
  <c r="H47" i="55"/>
  <c r="L47" i="55" s="1"/>
  <c r="H45" i="55"/>
  <c r="L45" i="55" s="1"/>
  <c r="H43" i="55"/>
  <c r="L43" i="55" s="1"/>
  <c r="H41" i="55"/>
  <c r="L41" i="55" s="1"/>
  <c r="H39" i="55"/>
  <c r="L39" i="55" s="1"/>
  <c r="H40" i="55"/>
  <c r="L40" i="55" s="1"/>
  <c r="H38" i="55"/>
  <c r="L38" i="55" s="1"/>
  <c r="H36" i="55"/>
  <c r="L36" i="55" s="1"/>
  <c r="M36" i="55" s="1"/>
  <c r="H34" i="55"/>
  <c r="L34" i="55" s="1"/>
  <c r="M34" i="55" s="1"/>
  <c r="H32" i="55"/>
  <c r="L32" i="55" s="1"/>
  <c r="H30" i="55"/>
  <c r="L30" i="55" s="1"/>
  <c r="H28" i="55"/>
  <c r="L28" i="55" s="1"/>
  <c r="M28" i="55" s="1"/>
  <c r="H26" i="55"/>
  <c r="L26" i="55" s="1"/>
  <c r="M26" i="55" s="1"/>
  <c r="H24" i="55"/>
  <c r="L24" i="55" s="1"/>
  <c r="H22" i="55"/>
  <c r="L22" i="55" s="1"/>
  <c r="H20" i="55"/>
  <c r="L20" i="55" s="1"/>
  <c r="M20" i="55" s="1"/>
  <c r="H19" i="55"/>
  <c r="H23" i="55"/>
  <c r="L23" i="55" s="1"/>
  <c r="M24" i="55"/>
  <c r="H27" i="55"/>
  <c r="L27" i="55" s="1"/>
  <c r="H31" i="55"/>
  <c r="L31" i="55" s="1"/>
  <c r="M32" i="55"/>
  <c r="H35" i="55"/>
  <c r="L35" i="55" s="1"/>
  <c r="M31" i="61"/>
  <c r="M47" i="61"/>
  <c r="I19" i="53"/>
  <c r="I21" i="53"/>
  <c r="T21" i="53" s="1"/>
  <c r="S21" i="53" s="1"/>
  <c r="I23" i="53"/>
  <c r="T23" i="53" s="1"/>
  <c r="S23" i="53" s="1"/>
  <c r="R23" i="53"/>
  <c r="V23" i="53" s="1"/>
  <c r="I25" i="53"/>
  <c r="R25" i="53"/>
  <c r="I27" i="53"/>
  <c r="T27" i="53" s="1"/>
  <c r="S27" i="53" s="1"/>
  <c r="R27" i="53"/>
  <c r="U27" i="53" s="1"/>
  <c r="I29" i="53"/>
  <c r="R29" i="53"/>
  <c r="I31" i="53"/>
  <c r="T31" i="53" s="1"/>
  <c r="S31" i="53" s="1"/>
  <c r="R31" i="53"/>
  <c r="V31" i="53" s="1"/>
  <c r="I33" i="53"/>
  <c r="R33" i="53"/>
  <c r="I35" i="53"/>
  <c r="T35" i="53" s="1"/>
  <c r="S35" i="53" s="1"/>
  <c r="R35" i="53"/>
  <c r="U35" i="53" s="1"/>
  <c r="I37" i="53"/>
  <c r="R37" i="53"/>
  <c r="I39" i="53"/>
  <c r="T39" i="53" s="1"/>
  <c r="S39" i="53" s="1"/>
  <c r="R39" i="53"/>
  <c r="V39" i="53" s="1"/>
  <c r="I41" i="53"/>
  <c r="R41" i="53"/>
  <c r="I43" i="53"/>
  <c r="T43" i="53" s="1"/>
  <c r="S43" i="53" s="1"/>
  <c r="R43" i="53"/>
  <c r="U43" i="53" s="1"/>
  <c r="I45" i="53"/>
  <c r="R45" i="53"/>
  <c r="I47" i="53"/>
  <c r="T47" i="53" s="1"/>
  <c r="S47" i="53" s="1"/>
  <c r="R47" i="53"/>
  <c r="V47" i="53" s="1"/>
  <c r="I49" i="53"/>
  <c r="R49" i="53"/>
  <c r="I19" i="54"/>
  <c r="I21" i="54"/>
  <c r="T21" i="54" s="1"/>
  <c r="S21" i="54" s="1"/>
  <c r="R21" i="54"/>
  <c r="V21" i="54" s="1"/>
  <c r="I23" i="54"/>
  <c r="R23" i="54"/>
  <c r="I25" i="54"/>
  <c r="T25" i="54" s="1"/>
  <c r="S25" i="54" s="1"/>
  <c r="R25" i="54"/>
  <c r="V25" i="54" s="1"/>
  <c r="I27" i="54"/>
  <c r="R27" i="54"/>
  <c r="I29" i="54"/>
  <c r="T29" i="54" s="1"/>
  <c r="S29" i="54" s="1"/>
  <c r="R29" i="54"/>
  <c r="V29" i="54" s="1"/>
  <c r="I31" i="54"/>
  <c r="R31" i="54"/>
  <c r="I33" i="54"/>
  <c r="T33" i="54" s="1"/>
  <c r="S33" i="54" s="1"/>
  <c r="R33" i="54"/>
  <c r="V33" i="54" s="1"/>
  <c r="I35" i="54"/>
  <c r="R35" i="54"/>
  <c r="I37" i="54"/>
  <c r="T37" i="54" s="1"/>
  <c r="S37" i="54" s="1"/>
  <c r="R37" i="54"/>
  <c r="V37" i="54" s="1"/>
  <c r="I39" i="54"/>
  <c r="R39" i="54"/>
  <c r="I41" i="54"/>
  <c r="T41" i="54" s="1"/>
  <c r="S41" i="54" s="1"/>
  <c r="R41" i="54"/>
  <c r="V41" i="54" s="1"/>
  <c r="I43" i="54"/>
  <c r="R43" i="54"/>
  <c r="I45" i="54"/>
  <c r="T45" i="54" s="1"/>
  <c r="S45" i="54" s="1"/>
  <c r="R45" i="54"/>
  <c r="V45" i="54" s="1"/>
  <c r="I47" i="54"/>
  <c r="R47" i="54"/>
  <c r="I49" i="54"/>
  <c r="T49" i="54" s="1"/>
  <c r="S49" i="54" s="1"/>
  <c r="R49" i="54"/>
  <c r="V49" i="54" s="1"/>
  <c r="I19" i="55"/>
  <c r="R19" i="55"/>
  <c r="I21" i="55"/>
  <c r="R21" i="55"/>
  <c r="I23" i="55"/>
  <c r="R23" i="55"/>
  <c r="I25" i="55"/>
  <c r="R25" i="55"/>
  <c r="I27" i="55"/>
  <c r="R27" i="55"/>
  <c r="I29" i="55"/>
  <c r="R29" i="55"/>
  <c r="I31" i="55"/>
  <c r="R31" i="55"/>
  <c r="I33" i="55"/>
  <c r="R33" i="55"/>
  <c r="I35" i="55"/>
  <c r="R35" i="55"/>
  <c r="I37" i="55"/>
  <c r="T37" i="55" s="1"/>
  <c r="S37" i="55" s="1"/>
  <c r="R37" i="55"/>
  <c r="U37" i="55" s="1"/>
  <c r="M41" i="55"/>
  <c r="R44" i="55"/>
  <c r="I48" i="55"/>
  <c r="M49" i="55"/>
  <c r="U48" i="57"/>
  <c r="M48" i="57"/>
  <c r="V48" i="57"/>
  <c r="R30" i="58"/>
  <c r="M21" i="59"/>
  <c r="M29" i="59"/>
  <c r="M37" i="59"/>
  <c r="M45" i="59"/>
  <c r="I49" i="55"/>
  <c r="T49" i="55" s="1"/>
  <c r="S49" i="55" s="1"/>
  <c r="I47" i="55"/>
  <c r="T47" i="55" s="1"/>
  <c r="S47" i="55" s="1"/>
  <c r="I45" i="55"/>
  <c r="I43" i="55"/>
  <c r="I41" i="55"/>
  <c r="T41" i="55" s="1"/>
  <c r="S41" i="55" s="1"/>
  <c r="I39" i="55"/>
  <c r="T39" i="55" s="1"/>
  <c r="S39" i="55" s="1"/>
  <c r="K50" i="55"/>
  <c r="M39" i="55"/>
  <c r="R40" i="55"/>
  <c r="I46" i="55"/>
  <c r="M47" i="55"/>
  <c r="R49" i="56"/>
  <c r="R47" i="56"/>
  <c r="R45" i="56"/>
  <c r="R43" i="56"/>
  <c r="R41" i="56"/>
  <c r="R39" i="56"/>
  <c r="R37" i="56"/>
  <c r="R35" i="56"/>
  <c r="R33" i="56"/>
  <c r="R31" i="56"/>
  <c r="R29" i="56"/>
  <c r="R27" i="56"/>
  <c r="R25" i="56"/>
  <c r="R23" i="56"/>
  <c r="R21" i="56"/>
  <c r="R19" i="56"/>
  <c r="U20" i="56"/>
  <c r="M20" i="56"/>
  <c r="V20" i="56"/>
  <c r="U22" i="56"/>
  <c r="M22" i="56"/>
  <c r="V22" i="56"/>
  <c r="U24" i="56"/>
  <c r="M24" i="56"/>
  <c r="V24" i="56"/>
  <c r="R30" i="56"/>
  <c r="R38" i="56"/>
  <c r="R46" i="56"/>
  <c r="V48" i="56"/>
  <c r="I48" i="57"/>
  <c r="T48" i="57" s="1"/>
  <c r="S48" i="57" s="1"/>
  <c r="R20" i="58"/>
  <c r="R22" i="58"/>
  <c r="R24" i="58"/>
  <c r="R26" i="58"/>
  <c r="R28" i="58"/>
  <c r="R36" i="58"/>
  <c r="R40" i="58"/>
  <c r="H48" i="61"/>
  <c r="L48" i="61" s="1"/>
  <c r="H46" i="61"/>
  <c r="L46" i="61" s="1"/>
  <c r="H44" i="61"/>
  <c r="L44" i="61" s="1"/>
  <c r="H42" i="61"/>
  <c r="L42" i="61" s="1"/>
  <c r="H40" i="61"/>
  <c r="L40" i="61" s="1"/>
  <c r="H38" i="61"/>
  <c r="L38" i="61" s="1"/>
  <c r="H36" i="61"/>
  <c r="L36" i="61" s="1"/>
  <c r="H34" i="61"/>
  <c r="L34" i="61" s="1"/>
  <c r="H32" i="61"/>
  <c r="L32" i="61" s="1"/>
  <c r="H30" i="61"/>
  <c r="L30" i="61" s="1"/>
  <c r="H28" i="61"/>
  <c r="H26" i="61"/>
  <c r="H24" i="61"/>
  <c r="H22" i="61"/>
  <c r="H20" i="61"/>
  <c r="H49" i="61"/>
  <c r="L49" i="61" s="1"/>
  <c r="H45" i="61"/>
  <c r="L45" i="61" s="1"/>
  <c r="H41" i="61"/>
  <c r="L41" i="61" s="1"/>
  <c r="H37" i="61"/>
  <c r="L37" i="61" s="1"/>
  <c r="H33" i="61"/>
  <c r="L33" i="61" s="1"/>
  <c r="H29" i="61"/>
  <c r="L29" i="61" s="1"/>
  <c r="H25" i="61"/>
  <c r="L25" i="61" s="1"/>
  <c r="H21" i="61"/>
  <c r="L21" i="61" s="1"/>
  <c r="H19" i="61"/>
  <c r="H27" i="61"/>
  <c r="L27" i="61" s="1"/>
  <c r="M32" i="61"/>
  <c r="H35" i="61"/>
  <c r="L35" i="61" s="1"/>
  <c r="M40" i="61"/>
  <c r="H43" i="61"/>
  <c r="L43" i="61" s="1"/>
  <c r="M48" i="61"/>
  <c r="H48" i="63"/>
  <c r="L48" i="63" s="1"/>
  <c r="H46" i="63"/>
  <c r="L46" i="63" s="1"/>
  <c r="H44" i="63"/>
  <c r="L44" i="63" s="1"/>
  <c r="H42" i="63"/>
  <c r="L42" i="63" s="1"/>
  <c r="H40" i="63"/>
  <c r="L40" i="63" s="1"/>
  <c r="H38" i="63"/>
  <c r="L38" i="63" s="1"/>
  <c r="H36" i="63"/>
  <c r="L36" i="63" s="1"/>
  <c r="H34" i="63"/>
  <c r="L34" i="63" s="1"/>
  <c r="H32" i="63"/>
  <c r="L32" i="63" s="1"/>
  <c r="H30" i="63"/>
  <c r="L30" i="63" s="1"/>
  <c r="H28" i="63"/>
  <c r="L28" i="63" s="1"/>
  <c r="H26" i="63"/>
  <c r="L26" i="63" s="1"/>
  <c r="H24" i="63"/>
  <c r="L24" i="63" s="1"/>
  <c r="H22" i="63"/>
  <c r="L22" i="63" s="1"/>
  <c r="H20" i="63"/>
  <c r="L20" i="63" s="1"/>
  <c r="H49" i="63"/>
  <c r="L49" i="63" s="1"/>
  <c r="H45" i="63"/>
  <c r="L45" i="63" s="1"/>
  <c r="H41" i="63"/>
  <c r="L41" i="63" s="1"/>
  <c r="H37" i="63"/>
  <c r="L37" i="63" s="1"/>
  <c r="H33" i="63"/>
  <c r="L33" i="63" s="1"/>
  <c r="H29" i="63"/>
  <c r="L29" i="63" s="1"/>
  <c r="H25" i="63"/>
  <c r="L25" i="63" s="1"/>
  <c r="H21" i="63"/>
  <c r="L21" i="63" s="1"/>
  <c r="H47" i="63"/>
  <c r="L47" i="63" s="1"/>
  <c r="H43" i="63"/>
  <c r="L43" i="63" s="1"/>
  <c r="H39" i="63"/>
  <c r="L39" i="63" s="1"/>
  <c r="H35" i="63"/>
  <c r="L35" i="63" s="1"/>
  <c r="H31" i="63"/>
  <c r="L31" i="63" s="1"/>
  <c r="H27" i="63"/>
  <c r="L27" i="63" s="1"/>
  <c r="H23" i="63"/>
  <c r="L23" i="63" s="1"/>
  <c r="H19" i="63"/>
  <c r="M20" i="64"/>
  <c r="I20" i="53"/>
  <c r="T20" i="53" s="1"/>
  <c r="S20" i="53" s="1"/>
  <c r="R20" i="53"/>
  <c r="R50" i="53" s="1"/>
  <c r="I22" i="53"/>
  <c r="T22" i="53" s="1"/>
  <c r="S22" i="53" s="1"/>
  <c r="R22" i="53"/>
  <c r="I24" i="53"/>
  <c r="R24" i="53"/>
  <c r="I26" i="53"/>
  <c r="T26" i="53" s="1"/>
  <c r="S26" i="53" s="1"/>
  <c r="R26" i="53"/>
  <c r="I28" i="53"/>
  <c r="R28" i="53"/>
  <c r="I30" i="53"/>
  <c r="T30" i="53" s="1"/>
  <c r="S30" i="53" s="1"/>
  <c r="R30" i="53"/>
  <c r="I32" i="53"/>
  <c r="R32" i="53"/>
  <c r="I34" i="53"/>
  <c r="T34" i="53" s="1"/>
  <c r="S34" i="53" s="1"/>
  <c r="R34" i="53"/>
  <c r="R36" i="53"/>
  <c r="I38" i="53"/>
  <c r="T38" i="53" s="1"/>
  <c r="S38" i="53" s="1"/>
  <c r="R38" i="53"/>
  <c r="I40" i="53"/>
  <c r="R40" i="53"/>
  <c r="I42" i="53"/>
  <c r="T42" i="53" s="1"/>
  <c r="S42" i="53" s="1"/>
  <c r="R42" i="53"/>
  <c r="I44" i="53"/>
  <c r="R44" i="53"/>
  <c r="I46" i="53"/>
  <c r="T46" i="53" s="1"/>
  <c r="S46" i="53" s="1"/>
  <c r="R46" i="53"/>
  <c r="I20" i="54"/>
  <c r="T20" i="54" s="1"/>
  <c r="S20" i="54" s="1"/>
  <c r="R20" i="54"/>
  <c r="R50" i="54" s="1"/>
  <c r="I22" i="54"/>
  <c r="R22" i="54"/>
  <c r="I24" i="54"/>
  <c r="T24" i="54" s="1"/>
  <c r="S24" i="54" s="1"/>
  <c r="R24" i="54"/>
  <c r="I26" i="54"/>
  <c r="R26" i="54"/>
  <c r="I28" i="54"/>
  <c r="T28" i="54" s="1"/>
  <c r="S28" i="54" s="1"/>
  <c r="R28" i="54"/>
  <c r="I30" i="54"/>
  <c r="R30" i="54"/>
  <c r="I32" i="54"/>
  <c r="T32" i="54" s="1"/>
  <c r="S32" i="54" s="1"/>
  <c r="R32" i="54"/>
  <c r="I34" i="54"/>
  <c r="R34" i="54"/>
  <c r="I36" i="54"/>
  <c r="T36" i="54" s="1"/>
  <c r="S36" i="54" s="1"/>
  <c r="R36" i="54"/>
  <c r="I38" i="54"/>
  <c r="R38" i="54"/>
  <c r="R40" i="54"/>
  <c r="I42" i="54"/>
  <c r="R42" i="54"/>
  <c r="I44" i="54"/>
  <c r="T44" i="54" s="1"/>
  <c r="S44" i="54" s="1"/>
  <c r="R44" i="54"/>
  <c r="I46" i="54"/>
  <c r="R46" i="54"/>
  <c r="R49" i="55"/>
  <c r="R47" i="55"/>
  <c r="R45" i="55"/>
  <c r="R43" i="55"/>
  <c r="R41" i="55"/>
  <c r="R39" i="55"/>
  <c r="I20" i="55"/>
  <c r="R20" i="55"/>
  <c r="I22" i="55"/>
  <c r="R22" i="55"/>
  <c r="I24" i="55"/>
  <c r="T24" i="55" s="1"/>
  <c r="S24" i="55" s="1"/>
  <c r="R24" i="55"/>
  <c r="I26" i="55"/>
  <c r="R26" i="55"/>
  <c r="I28" i="55"/>
  <c r="R28" i="55"/>
  <c r="I30" i="55"/>
  <c r="R30" i="55"/>
  <c r="I32" i="55"/>
  <c r="T32" i="55" s="1"/>
  <c r="S32" i="55" s="1"/>
  <c r="R32" i="55"/>
  <c r="I34" i="55"/>
  <c r="R34" i="55"/>
  <c r="I36" i="55"/>
  <c r="R36" i="55"/>
  <c r="I38" i="55"/>
  <c r="R38" i="55"/>
  <c r="I40" i="55"/>
  <c r="M45" i="55"/>
  <c r="R48" i="55"/>
  <c r="T20" i="56"/>
  <c r="S20" i="56" s="1"/>
  <c r="T22" i="56"/>
  <c r="S22" i="56" s="1"/>
  <c r="T24" i="56"/>
  <c r="S24" i="56" s="1"/>
  <c r="I48" i="56"/>
  <c r="T48" i="56" s="1"/>
  <c r="S48" i="56" s="1"/>
  <c r="R49" i="58"/>
  <c r="R47" i="58"/>
  <c r="R45" i="58"/>
  <c r="R46" i="58"/>
  <c r="R48" i="58"/>
  <c r="R35" i="58"/>
  <c r="R33" i="58"/>
  <c r="R31" i="58"/>
  <c r="R29" i="58"/>
  <c r="R27" i="58"/>
  <c r="R25" i="58"/>
  <c r="R23" i="58"/>
  <c r="R21" i="58"/>
  <c r="R19" i="58"/>
  <c r="R43" i="58"/>
  <c r="V43" i="58" s="1"/>
  <c r="R41" i="58"/>
  <c r="V41" i="58" s="1"/>
  <c r="R39" i="58"/>
  <c r="V39" i="58" s="1"/>
  <c r="R37" i="58"/>
  <c r="V37" i="58" s="1"/>
  <c r="U20" i="58"/>
  <c r="M20" i="58"/>
  <c r="T20" i="58" s="1"/>
  <c r="S20" i="58" s="1"/>
  <c r="V20" i="58"/>
  <c r="U22" i="58"/>
  <c r="M22" i="58"/>
  <c r="T22" i="58" s="1"/>
  <c r="S22" i="58" s="1"/>
  <c r="V22" i="58"/>
  <c r="U24" i="58"/>
  <c r="M24" i="58"/>
  <c r="T24" i="58" s="1"/>
  <c r="S24" i="58" s="1"/>
  <c r="V24" i="58"/>
  <c r="U26" i="58"/>
  <c r="M26" i="58"/>
  <c r="T26" i="58" s="1"/>
  <c r="S26" i="58" s="1"/>
  <c r="V26" i="58"/>
  <c r="U28" i="58"/>
  <c r="M28" i="58"/>
  <c r="T28" i="58" s="1"/>
  <c r="S28" i="58" s="1"/>
  <c r="V28" i="58"/>
  <c r="R34" i="58"/>
  <c r="M39" i="58"/>
  <c r="U41" i="58"/>
  <c r="M43" i="58"/>
  <c r="M25" i="59"/>
  <c r="M33" i="59"/>
  <c r="M41" i="59"/>
  <c r="M49" i="59"/>
  <c r="M49" i="60"/>
  <c r="H19" i="56"/>
  <c r="H21" i="56"/>
  <c r="L21" i="56" s="1"/>
  <c r="M21" i="56" s="1"/>
  <c r="H23" i="56"/>
  <c r="L23" i="56" s="1"/>
  <c r="H25" i="56"/>
  <c r="L25" i="56" s="1"/>
  <c r="M25" i="56" s="1"/>
  <c r="H27" i="56"/>
  <c r="L27" i="56" s="1"/>
  <c r="M27" i="56" s="1"/>
  <c r="H29" i="56"/>
  <c r="L29" i="56" s="1"/>
  <c r="M29" i="56" s="1"/>
  <c r="H31" i="56"/>
  <c r="L31" i="56" s="1"/>
  <c r="H33" i="56"/>
  <c r="L33" i="56" s="1"/>
  <c r="H35" i="56"/>
  <c r="L35" i="56" s="1"/>
  <c r="H37" i="56"/>
  <c r="L37" i="56" s="1"/>
  <c r="H39" i="56"/>
  <c r="L39" i="56" s="1"/>
  <c r="H41" i="56"/>
  <c r="L41" i="56" s="1"/>
  <c r="M41" i="56" s="1"/>
  <c r="H43" i="56"/>
  <c r="L43" i="56" s="1"/>
  <c r="M43" i="56" s="1"/>
  <c r="H45" i="56"/>
  <c r="L45" i="56" s="1"/>
  <c r="H47" i="56"/>
  <c r="L47" i="56" s="1"/>
  <c r="H49" i="56"/>
  <c r="L49" i="56" s="1"/>
  <c r="H19" i="57"/>
  <c r="H21" i="57"/>
  <c r="L21" i="57" s="1"/>
  <c r="H23" i="57"/>
  <c r="L23" i="57" s="1"/>
  <c r="M23" i="57" s="1"/>
  <c r="H25" i="57"/>
  <c r="L25" i="57" s="1"/>
  <c r="M25" i="57" s="1"/>
  <c r="H27" i="57"/>
  <c r="L27" i="57" s="1"/>
  <c r="H29" i="57"/>
  <c r="L29" i="57" s="1"/>
  <c r="H31" i="57"/>
  <c r="L31" i="57" s="1"/>
  <c r="M31" i="57" s="1"/>
  <c r="H33" i="57"/>
  <c r="L33" i="57" s="1"/>
  <c r="H35" i="57"/>
  <c r="L35" i="57" s="1"/>
  <c r="H37" i="57"/>
  <c r="L37" i="57" s="1"/>
  <c r="H39" i="57"/>
  <c r="L39" i="57" s="1"/>
  <c r="H41" i="57"/>
  <c r="L41" i="57" s="1"/>
  <c r="H43" i="57"/>
  <c r="L43" i="57" s="1"/>
  <c r="H45" i="57"/>
  <c r="L45" i="57" s="1"/>
  <c r="H47" i="57"/>
  <c r="L47" i="57" s="1"/>
  <c r="M47" i="57" s="1"/>
  <c r="H49" i="57"/>
  <c r="L49" i="57" s="1"/>
  <c r="M49" i="57" s="1"/>
  <c r="H48" i="58"/>
  <c r="H46" i="58"/>
  <c r="L46" i="58" s="1"/>
  <c r="H44" i="58"/>
  <c r="L44" i="58" s="1"/>
  <c r="H42" i="58"/>
  <c r="L42" i="58" s="1"/>
  <c r="H40" i="58"/>
  <c r="L40" i="58" s="1"/>
  <c r="H38" i="58"/>
  <c r="L38" i="58" s="1"/>
  <c r="H19" i="58"/>
  <c r="H21" i="58"/>
  <c r="L21" i="58" s="1"/>
  <c r="H23" i="58"/>
  <c r="L23" i="58" s="1"/>
  <c r="H25" i="58"/>
  <c r="L25" i="58" s="1"/>
  <c r="M25" i="58" s="1"/>
  <c r="H27" i="58"/>
  <c r="L27" i="58" s="1"/>
  <c r="H29" i="58"/>
  <c r="L29" i="58" s="1"/>
  <c r="H31" i="58"/>
  <c r="L31" i="58" s="1"/>
  <c r="H33" i="58"/>
  <c r="L33" i="58" s="1"/>
  <c r="M33" i="58" s="1"/>
  <c r="H35" i="58"/>
  <c r="L35" i="58" s="1"/>
  <c r="I37" i="58"/>
  <c r="T37" i="58" s="1"/>
  <c r="S37" i="58" s="1"/>
  <c r="I38" i="58"/>
  <c r="I39" i="58"/>
  <c r="T39" i="58" s="1"/>
  <c r="S39" i="58" s="1"/>
  <c r="I40" i="58"/>
  <c r="I41" i="58"/>
  <c r="T41" i="58" s="1"/>
  <c r="S41" i="58" s="1"/>
  <c r="I42" i="58"/>
  <c r="I43" i="58"/>
  <c r="T43" i="58" s="1"/>
  <c r="S43" i="58" s="1"/>
  <c r="I46" i="58"/>
  <c r="H49" i="58"/>
  <c r="L49" i="58" s="1"/>
  <c r="H21" i="60"/>
  <c r="L21" i="60" s="1"/>
  <c r="H25" i="60"/>
  <c r="L25" i="60" s="1"/>
  <c r="H29" i="60"/>
  <c r="L29" i="60" s="1"/>
  <c r="H33" i="60"/>
  <c r="L33" i="60" s="1"/>
  <c r="H37" i="60"/>
  <c r="L37" i="60" s="1"/>
  <c r="H41" i="60"/>
  <c r="L41" i="60" s="1"/>
  <c r="H45" i="60"/>
  <c r="L45" i="60" s="1"/>
  <c r="I48" i="61"/>
  <c r="T48" i="61" s="1"/>
  <c r="S48" i="61" s="1"/>
  <c r="K50" i="61"/>
  <c r="H48" i="62"/>
  <c r="L48" i="62" s="1"/>
  <c r="H46" i="62"/>
  <c r="L46" i="62" s="1"/>
  <c r="H44" i="62"/>
  <c r="L44" i="62" s="1"/>
  <c r="H42" i="62"/>
  <c r="L42" i="62" s="1"/>
  <c r="H40" i="62"/>
  <c r="L40" i="62" s="1"/>
  <c r="H38" i="62"/>
  <c r="L38" i="62" s="1"/>
  <c r="H36" i="62"/>
  <c r="L36" i="62" s="1"/>
  <c r="H47" i="62"/>
  <c r="L47" i="62" s="1"/>
  <c r="H43" i="62"/>
  <c r="L43" i="62" s="1"/>
  <c r="H39" i="62"/>
  <c r="L39" i="62" s="1"/>
  <c r="H35" i="62"/>
  <c r="L35" i="62" s="1"/>
  <c r="H31" i="62"/>
  <c r="L31" i="62" s="1"/>
  <c r="H34" i="62"/>
  <c r="L34" i="62" s="1"/>
  <c r="H28" i="62"/>
  <c r="L28" i="62" s="1"/>
  <c r="H26" i="62"/>
  <c r="L26" i="62" s="1"/>
  <c r="H24" i="62"/>
  <c r="H22" i="62"/>
  <c r="H20" i="62"/>
  <c r="H49" i="62"/>
  <c r="L49" i="62" s="1"/>
  <c r="H45" i="62"/>
  <c r="L45" i="62" s="1"/>
  <c r="H41" i="62"/>
  <c r="L41" i="62" s="1"/>
  <c r="H37" i="62"/>
  <c r="L37" i="62" s="1"/>
  <c r="H33" i="62"/>
  <c r="L33" i="62" s="1"/>
  <c r="H30" i="62"/>
  <c r="L30" i="62" s="1"/>
  <c r="H19" i="62"/>
  <c r="M21" i="62"/>
  <c r="H23" i="62"/>
  <c r="L23" i="62" s="1"/>
  <c r="H27" i="62"/>
  <c r="L27" i="62" s="1"/>
  <c r="M28" i="62"/>
  <c r="M31" i="62"/>
  <c r="I19" i="56"/>
  <c r="I21" i="56"/>
  <c r="I23" i="56"/>
  <c r="I25" i="56"/>
  <c r="I27" i="56"/>
  <c r="I29" i="56"/>
  <c r="I31" i="56"/>
  <c r="I33" i="56"/>
  <c r="I35" i="56"/>
  <c r="I37" i="56"/>
  <c r="I39" i="56"/>
  <c r="I41" i="56"/>
  <c r="I43" i="56"/>
  <c r="I45" i="56"/>
  <c r="I47" i="56"/>
  <c r="I19" i="57"/>
  <c r="I21" i="57"/>
  <c r="I23" i="57"/>
  <c r="I25" i="57"/>
  <c r="I27" i="57"/>
  <c r="I29" i="57"/>
  <c r="I31" i="57"/>
  <c r="I33" i="57"/>
  <c r="I35" i="57"/>
  <c r="I37" i="57"/>
  <c r="I39" i="57"/>
  <c r="I41" i="57"/>
  <c r="I43" i="57"/>
  <c r="I45" i="57"/>
  <c r="I47" i="57"/>
  <c r="I19" i="58"/>
  <c r="I21" i="58"/>
  <c r="I23" i="58"/>
  <c r="I25" i="58"/>
  <c r="I27" i="58"/>
  <c r="I29" i="58"/>
  <c r="I31" i="58"/>
  <c r="I33" i="58"/>
  <c r="M38" i="58"/>
  <c r="M40" i="58"/>
  <c r="M42" i="58"/>
  <c r="M44" i="58"/>
  <c r="M46" i="58"/>
  <c r="H47" i="58"/>
  <c r="L47" i="58" s="1"/>
  <c r="H48" i="59"/>
  <c r="L48" i="59" s="1"/>
  <c r="H46" i="59"/>
  <c r="L46" i="59" s="1"/>
  <c r="H44" i="59"/>
  <c r="L44" i="59" s="1"/>
  <c r="M44" i="59" s="1"/>
  <c r="H42" i="59"/>
  <c r="L42" i="59" s="1"/>
  <c r="M42" i="59" s="1"/>
  <c r="H40" i="59"/>
  <c r="L40" i="59" s="1"/>
  <c r="H38" i="59"/>
  <c r="L38" i="59" s="1"/>
  <c r="H36" i="59"/>
  <c r="L36" i="59" s="1"/>
  <c r="M36" i="59" s="1"/>
  <c r="H34" i="59"/>
  <c r="L34" i="59" s="1"/>
  <c r="M34" i="59" s="1"/>
  <c r="H32" i="59"/>
  <c r="L32" i="59" s="1"/>
  <c r="H30" i="59"/>
  <c r="L30" i="59" s="1"/>
  <c r="H28" i="59"/>
  <c r="L28" i="59" s="1"/>
  <c r="M28" i="59" s="1"/>
  <c r="H26" i="59"/>
  <c r="L26" i="59" s="1"/>
  <c r="M26" i="59" s="1"/>
  <c r="H24" i="59"/>
  <c r="H22" i="59"/>
  <c r="H20" i="59"/>
  <c r="H19" i="59"/>
  <c r="H23" i="59"/>
  <c r="L23" i="59" s="1"/>
  <c r="H27" i="59"/>
  <c r="L27" i="59" s="1"/>
  <c r="H31" i="59"/>
  <c r="L31" i="59" s="1"/>
  <c r="M32" i="59"/>
  <c r="H35" i="59"/>
  <c r="L35" i="59" s="1"/>
  <c r="H39" i="59"/>
  <c r="L39" i="59" s="1"/>
  <c r="M40" i="59"/>
  <c r="H43" i="59"/>
  <c r="L43" i="59" s="1"/>
  <c r="H47" i="59"/>
  <c r="L47" i="59" s="1"/>
  <c r="M48" i="59"/>
  <c r="I49" i="61"/>
  <c r="M30" i="61"/>
  <c r="M34" i="61"/>
  <c r="M38" i="61"/>
  <c r="M42" i="61"/>
  <c r="M46" i="61"/>
  <c r="I28" i="62"/>
  <c r="T28" i="62" s="1"/>
  <c r="S28" i="62" s="1"/>
  <c r="H32" i="62"/>
  <c r="L32" i="62" s="1"/>
  <c r="M36" i="64"/>
  <c r="H26" i="56"/>
  <c r="H28" i="56"/>
  <c r="H30" i="56"/>
  <c r="H32" i="56"/>
  <c r="H34" i="56"/>
  <c r="H36" i="56"/>
  <c r="H38" i="56"/>
  <c r="H40" i="56"/>
  <c r="H42" i="56"/>
  <c r="H44" i="56"/>
  <c r="H46" i="56"/>
  <c r="H20" i="57"/>
  <c r="H22" i="57"/>
  <c r="H24" i="57"/>
  <c r="H26" i="57"/>
  <c r="H28" i="57"/>
  <c r="H30" i="57"/>
  <c r="H32" i="57"/>
  <c r="H34" i="57"/>
  <c r="H36" i="57"/>
  <c r="H38" i="57"/>
  <c r="H40" i="57"/>
  <c r="H42" i="57"/>
  <c r="H44" i="57"/>
  <c r="H46" i="57"/>
  <c r="I49" i="58"/>
  <c r="I47" i="58"/>
  <c r="H30" i="58"/>
  <c r="H32" i="58"/>
  <c r="H34" i="58"/>
  <c r="H36" i="58"/>
  <c r="H45" i="58"/>
  <c r="L45" i="58" s="1"/>
  <c r="I36" i="59"/>
  <c r="K50" i="59"/>
  <c r="H48" i="60"/>
  <c r="L48" i="60" s="1"/>
  <c r="H46" i="60"/>
  <c r="L46" i="60" s="1"/>
  <c r="H44" i="60"/>
  <c r="L44" i="60" s="1"/>
  <c r="M44" i="60" s="1"/>
  <c r="H42" i="60"/>
  <c r="L42" i="60" s="1"/>
  <c r="H40" i="60"/>
  <c r="L40" i="60" s="1"/>
  <c r="H38" i="60"/>
  <c r="L38" i="60" s="1"/>
  <c r="H36" i="60"/>
  <c r="L36" i="60" s="1"/>
  <c r="M36" i="60" s="1"/>
  <c r="H34" i="60"/>
  <c r="L34" i="60" s="1"/>
  <c r="H32" i="60"/>
  <c r="L32" i="60" s="1"/>
  <c r="H30" i="60"/>
  <c r="L30" i="60" s="1"/>
  <c r="H28" i="60"/>
  <c r="L28" i="60" s="1"/>
  <c r="M28" i="60" s="1"/>
  <c r="H26" i="60"/>
  <c r="H24" i="60"/>
  <c r="H22" i="60"/>
  <c r="H20" i="60"/>
  <c r="H19" i="60"/>
  <c r="H23" i="60"/>
  <c r="L23" i="60" s="1"/>
  <c r="H27" i="60"/>
  <c r="L27" i="60" s="1"/>
  <c r="H31" i="60"/>
  <c r="L31" i="60" s="1"/>
  <c r="M32" i="60"/>
  <c r="H35" i="60"/>
  <c r="L35" i="60" s="1"/>
  <c r="H39" i="60"/>
  <c r="L39" i="60" s="1"/>
  <c r="M40" i="60"/>
  <c r="H43" i="60"/>
  <c r="L43" i="60" s="1"/>
  <c r="H47" i="60"/>
  <c r="L47" i="60" s="1"/>
  <c r="M48" i="60"/>
  <c r="H25" i="62"/>
  <c r="L25" i="62" s="1"/>
  <c r="M26" i="62"/>
  <c r="H29" i="62"/>
  <c r="L29" i="62" s="1"/>
  <c r="M32" i="62"/>
  <c r="M34" i="64"/>
  <c r="T34" i="64" s="1"/>
  <c r="S34" i="64" s="1"/>
  <c r="I19" i="59"/>
  <c r="R19" i="59"/>
  <c r="I21" i="59"/>
  <c r="T21" i="59" s="1"/>
  <c r="S21" i="59" s="1"/>
  <c r="R21" i="59"/>
  <c r="V21" i="59" s="1"/>
  <c r="I23" i="59"/>
  <c r="R23" i="59"/>
  <c r="I25" i="59"/>
  <c r="T25" i="59" s="1"/>
  <c r="S25" i="59" s="1"/>
  <c r="R25" i="59"/>
  <c r="V25" i="59" s="1"/>
  <c r="I27" i="59"/>
  <c r="R27" i="59"/>
  <c r="I29" i="59"/>
  <c r="T29" i="59" s="1"/>
  <c r="S29" i="59" s="1"/>
  <c r="R29" i="59"/>
  <c r="V29" i="59" s="1"/>
  <c r="I31" i="59"/>
  <c r="R31" i="59"/>
  <c r="I33" i="59"/>
  <c r="T33" i="59" s="1"/>
  <c r="S33" i="59" s="1"/>
  <c r="R33" i="59"/>
  <c r="V33" i="59" s="1"/>
  <c r="I35" i="59"/>
  <c r="R35" i="59"/>
  <c r="I37" i="59"/>
  <c r="T37" i="59" s="1"/>
  <c r="S37" i="59" s="1"/>
  <c r="R37" i="59"/>
  <c r="V37" i="59" s="1"/>
  <c r="I39" i="59"/>
  <c r="R39" i="59"/>
  <c r="I41" i="59"/>
  <c r="T41" i="59" s="1"/>
  <c r="S41" i="59" s="1"/>
  <c r="R41" i="59"/>
  <c r="V41" i="59" s="1"/>
  <c r="I43" i="59"/>
  <c r="R43" i="59"/>
  <c r="I45" i="59"/>
  <c r="T45" i="59" s="1"/>
  <c r="S45" i="59" s="1"/>
  <c r="R45" i="59"/>
  <c r="V45" i="59" s="1"/>
  <c r="I47" i="59"/>
  <c r="R47" i="59"/>
  <c r="I49" i="59"/>
  <c r="T49" i="59" s="1"/>
  <c r="S49" i="59" s="1"/>
  <c r="R49" i="59"/>
  <c r="V49" i="59" s="1"/>
  <c r="I19" i="60"/>
  <c r="R19" i="60"/>
  <c r="I21" i="60"/>
  <c r="R21" i="60"/>
  <c r="I23" i="60"/>
  <c r="R23" i="60"/>
  <c r="I25" i="60"/>
  <c r="R25" i="60"/>
  <c r="I27" i="60"/>
  <c r="R27" i="60"/>
  <c r="I29" i="60"/>
  <c r="R29" i="60"/>
  <c r="I31" i="60"/>
  <c r="R31" i="60"/>
  <c r="I33" i="60"/>
  <c r="R33" i="60"/>
  <c r="I35" i="60"/>
  <c r="R35" i="60"/>
  <c r="I37" i="60"/>
  <c r="R37" i="60"/>
  <c r="I39" i="60"/>
  <c r="R39" i="60"/>
  <c r="I41" i="60"/>
  <c r="R41" i="60"/>
  <c r="I43" i="60"/>
  <c r="R43" i="60"/>
  <c r="I45" i="60"/>
  <c r="R45" i="60"/>
  <c r="I47" i="60"/>
  <c r="R47" i="60"/>
  <c r="I49" i="60"/>
  <c r="T49" i="60" s="1"/>
  <c r="S49" i="60" s="1"/>
  <c r="R49" i="60"/>
  <c r="V49" i="60" s="1"/>
  <c r="I19" i="61"/>
  <c r="R19" i="61"/>
  <c r="I21" i="61"/>
  <c r="R21" i="61"/>
  <c r="I23" i="61"/>
  <c r="T23" i="61" s="1"/>
  <c r="S23" i="61" s="1"/>
  <c r="R23" i="61"/>
  <c r="V23" i="61" s="1"/>
  <c r="I25" i="61"/>
  <c r="R25" i="61"/>
  <c r="I27" i="61"/>
  <c r="R27" i="61"/>
  <c r="I29" i="61"/>
  <c r="R29" i="61"/>
  <c r="I31" i="61"/>
  <c r="T31" i="61" s="1"/>
  <c r="S31" i="61" s="1"/>
  <c r="R31" i="61"/>
  <c r="U31" i="61" s="1"/>
  <c r="I33" i="61"/>
  <c r="R33" i="61"/>
  <c r="I35" i="61"/>
  <c r="R35" i="61"/>
  <c r="I37" i="61"/>
  <c r="R37" i="61"/>
  <c r="I39" i="61"/>
  <c r="T39" i="61" s="1"/>
  <c r="S39" i="61" s="1"/>
  <c r="R39" i="61"/>
  <c r="V39" i="61" s="1"/>
  <c r="I41" i="61"/>
  <c r="R41" i="61"/>
  <c r="I43" i="61"/>
  <c r="R43" i="61"/>
  <c r="I45" i="61"/>
  <c r="R45" i="61"/>
  <c r="I47" i="61"/>
  <c r="T47" i="61" s="1"/>
  <c r="S47" i="61" s="1"/>
  <c r="R47" i="61"/>
  <c r="V47" i="61" s="1"/>
  <c r="R49" i="61"/>
  <c r="I19" i="62"/>
  <c r="R19" i="62"/>
  <c r="I21" i="62"/>
  <c r="T21" i="62" s="1"/>
  <c r="S21" i="62" s="1"/>
  <c r="R21" i="62"/>
  <c r="V21" i="62" s="1"/>
  <c r="I23" i="62"/>
  <c r="R23" i="62"/>
  <c r="I25" i="62"/>
  <c r="R25" i="62"/>
  <c r="I27" i="62"/>
  <c r="R27" i="62"/>
  <c r="I29" i="62"/>
  <c r="M38" i="62"/>
  <c r="M42" i="62"/>
  <c r="M46" i="62"/>
  <c r="K50" i="63"/>
  <c r="M20" i="63"/>
  <c r="M24" i="63"/>
  <c r="M28" i="63"/>
  <c r="M32" i="63"/>
  <c r="M36" i="63"/>
  <c r="M40" i="63"/>
  <c r="M44" i="63"/>
  <c r="M48" i="63"/>
  <c r="R49" i="64"/>
  <c r="R47" i="64"/>
  <c r="R45" i="64"/>
  <c r="R43" i="64"/>
  <c r="R41" i="64"/>
  <c r="R39" i="64"/>
  <c r="R37" i="64"/>
  <c r="R35" i="64"/>
  <c r="R33" i="64"/>
  <c r="R31" i="64"/>
  <c r="R29" i="64"/>
  <c r="R27" i="64"/>
  <c r="R25" i="64"/>
  <c r="R23" i="64"/>
  <c r="R21" i="64"/>
  <c r="R48" i="64"/>
  <c r="R46" i="64"/>
  <c r="U46" i="64" s="1"/>
  <c r="R44" i="64"/>
  <c r="R42" i="64"/>
  <c r="R40" i="64"/>
  <c r="R38" i="64"/>
  <c r="R36" i="64"/>
  <c r="U36" i="64" s="1"/>
  <c r="R28" i="64"/>
  <c r="R30" i="64"/>
  <c r="V30" i="64" s="1"/>
  <c r="R22" i="64"/>
  <c r="V22" i="64" s="1"/>
  <c r="R32" i="64"/>
  <c r="U32" i="64" s="1"/>
  <c r="R24" i="64"/>
  <c r="U24" i="64" s="1"/>
  <c r="R20" i="64"/>
  <c r="U20" i="64" s="1"/>
  <c r="R26" i="64"/>
  <c r="V48" i="64"/>
  <c r="U48" i="64"/>
  <c r="M48" i="64"/>
  <c r="I48" i="62"/>
  <c r="I46" i="62"/>
  <c r="T46" i="62" s="1"/>
  <c r="S46" i="62" s="1"/>
  <c r="I44" i="62"/>
  <c r="I42" i="62"/>
  <c r="T42" i="62" s="1"/>
  <c r="S42" i="62" s="1"/>
  <c r="I40" i="62"/>
  <c r="I38" i="62"/>
  <c r="T38" i="62" s="1"/>
  <c r="S38" i="62" s="1"/>
  <c r="I36" i="62"/>
  <c r="I34" i="62"/>
  <c r="I32" i="62"/>
  <c r="T32" i="62" s="1"/>
  <c r="S32" i="62" s="1"/>
  <c r="I30" i="62"/>
  <c r="I49" i="62"/>
  <c r="I47" i="62"/>
  <c r="I45" i="62"/>
  <c r="I43" i="62"/>
  <c r="I41" i="62"/>
  <c r="I39" i="62"/>
  <c r="I37" i="62"/>
  <c r="I35" i="62"/>
  <c r="I33" i="62"/>
  <c r="I31" i="62"/>
  <c r="T31" i="62" s="1"/>
  <c r="S31" i="62" s="1"/>
  <c r="K50" i="62"/>
  <c r="I48" i="63"/>
  <c r="T48" i="63" s="1"/>
  <c r="S48" i="63" s="1"/>
  <c r="U22" i="64"/>
  <c r="R34" i="64"/>
  <c r="V34" i="64" s="1"/>
  <c r="U42" i="64"/>
  <c r="V44" i="64"/>
  <c r="U44" i="64"/>
  <c r="M44" i="64"/>
  <c r="K50" i="64"/>
  <c r="R20" i="59"/>
  <c r="R22" i="59"/>
  <c r="R24" i="59"/>
  <c r="I26" i="59"/>
  <c r="R26" i="59"/>
  <c r="I28" i="59"/>
  <c r="R28" i="59"/>
  <c r="I30" i="59"/>
  <c r="R30" i="59"/>
  <c r="I32" i="59"/>
  <c r="T32" i="59" s="1"/>
  <c r="S32" i="59" s="1"/>
  <c r="R32" i="59"/>
  <c r="I34" i="59"/>
  <c r="R34" i="59"/>
  <c r="R36" i="59"/>
  <c r="I38" i="59"/>
  <c r="R38" i="59"/>
  <c r="I40" i="59"/>
  <c r="T40" i="59" s="1"/>
  <c r="S40" i="59" s="1"/>
  <c r="R40" i="59"/>
  <c r="I42" i="59"/>
  <c r="R42" i="59"/>
  <c r="I44" i="59"/>
  <c r="R44" i="59"/>
  <c r="I46" i="59"/>
  <c r="R46" i="59"/>
  <c r="R20" i="60"/>
  <c r="R22" i="60"/>
  <c r="R24" i="60"/>
  <c r="R26" i="60"/>
  <c r="I28" i="60"/>
  <c r="R28" i="60"/>
  <c r="I30" i="60"/>
  <c r="R30" i="60"/>
  <c r="I32" i="60"/>
  <c r="T32" i="60" s="1"/>
  <c r="S32" i="60" s="1"/>
  <c r="R32" i="60"/>
  <c r="I34" i="60"/>
  <c r="R34" i="60"/>
  <c r="I36" i="60"/>
  <c r="R36" i="60"/>
  <c r="I38" i="60"/>
  <c r="R38" i="60"/>
  <c r="I40" i="60"/>
  <c r="T40" i="60" s="1"/>
  <c r="S40" i="60" s="1"/>
  <c r="R40" i="60"/>
  <c r="I42" i="60"/>
  <c r="R42" i="60"/>
  <c r="R44" i="60"/>
  <c r="I46" i="60"/>
  <c r="R46" i="60"/>
  <c r="R20" i="61"/>
  <c r="R22" i="61"/>
  <c r="R24" i="61"/>
  <c r="R26" i="61"/>
  <c r="R28" i="61"/>
  <c r="I30" i="61"/>
  <c r="T30" i="61" s="1"/>
  <c r="S30" i="61" s="1"/>
  <c r="R30" i="61"/>
  <c r="I32" i="61"/>
  <c r="T32" i="61" s="1"/>
  <c r="S32" i="61" s="1"/>
  <c r="R32" i="61"/>
  <c r="I34" i="61"/>
  <c r="T34" i="61" s="1"/>
  <c r="S34" i="61" s="1"/>
  <c r="R34" i="61"/>
  <c r="I36" i="61"/>
  <c r="R36" i="61"/>
  <c r="I38" i="61"/>
  <c r="T38" i="61" s="1"/>
  <c r="S38" i="61" s="1"/>
  <c r="R38" i="61"/>
  <c r="I40" i="61"/>
  <c r="T40" i="61" s="1"/>
  <c r="S40" i="61" s="1"/>
  <c r="R40" i="61"/>
  <c r="I42" i="61"/>
  <c r="T42" i="61" s="1"/>
  <c r="S42" i="61" s="1"/>
  <c r="R42" i="61"/>
  <c r="I44" i="61"/>
  <c r="R44" i="61"/>
  <c r="I46" i="61"/>
  <c r="T46" i="61" s="1"/>
  <c r="S46" i="61" s="1"/>
  <c r="R46" i="61"/>
  <c r="R48" i="62"/>
  <c r="R46" i="62"/>
  <c r="R44" i="62"/>
  <c r="R42" i="62"/>
  <c r="R40" i="62"/>
  <c r="R38" i="62"/>
  <c r="R36" i="62"/>
  <c r="R34" i="62"/>
  <c r="R32" i="62"/>
  <c r="R30" i="62"/>
  <c r="R49" i="62"/>
  <c r="R47" i="62"/>
  <c r="R45" i="62"/>
  <c r="R43" i="62"/>
  <c r="R41" i="62"/>
  <c r="R39" i="62"/>
  <c r="R37" i="62"/>
  <c r="R35" i="62"/>
  <c r="R33" i="62"/>
  <c r="R31" i="62"/>
  <c r="R20" i="62"/>
  <c r="R22" i="62"/>
  <c r="R24" i="62"/>
  <c r="I26" i="62"/>
  <c r="T26" i="62" s="1"/>
  <c r="S26" i="62" s="1"/>
  <c r="R26" i="62"/>
  <c r="R28" i="62"/>
  <c r="M36" i="62"/>
  <c r="M40" i="62"/>
  <c r="M44" i="62"/>
  <c r="M48" i="62"/>
  <c r="M22" i="63"/>
  <c r="M26" i="63"/>
  <c r="M30" i="63"/>
  <c r="M34" i="63"/>
  <c r="M38" i="63"/>
  <c r="M42" i="63"/>
  <c r="M46" i="63"/>
  <c r="R50" i="64"/>
  <c r="V24" i="64"/>
  <c r="M26" i="64"/>
  <c r="V26" i="64"/>
  <c r="U26" i="64"/>
  <c r="U30" i="64"/>
  <c r="U38" i="64"/>
  <c r="V40" i="64"/>
  <c r="U40" i="64"/>
  <c r="M40" i="64"/>
  <c r="M48" i="65"/>
  <c r="K50" i="65"/>
  <c r="M26" i="65"/>
  <c r="I19" i="63"/>
  <c r="I21" i="63"/>
  <c r="R21" i="63"/>
  <c r="I23" i="63"/>
  <c r="R23" i="63"/>
  <c r="I25" i="63"/>
  <c r="R25" i="63"/>
  <c r="I27" i="63"/>
  <c r="R27" i="63"/>
  <c r="I29" i="63"/>
  <c r="R29" i="63"/>
  <c r="I31" i="63"/>
  <c r="R31" i="63"/>
  <c r="I33" i="63"/>
  <c r="R33" i="63"/>
  <c r="I35" i="63"/>
  <c r="R35" i="63"/>
  <c r="I37" i="63"/>
  <c r="R37" i="63"/>
  <c r="I39" i="63"/>
  <c r="R39" i="63"/>
  <c r="I41" i="63"/>
  <c r="R41" i="63"/>
  <c r="I43" i="63"/>
  <c r="R43" i="63"/>
  <c r="I45" i="63"/>
  <c r="R45" i="63"/>
  <c r="I47" i="63"/>
  <c r="R47" i="63"/>
  <c r="I49" i="63"/>
  <c r="R49" i="63"/>
  <c r="V49" i="64"/>
  <c r="U49" i="64"/>
  <c r="I20" i="64"/>
  <c r="T20" i="64" s="1"/>
  <c r="S20" i="64" s="1"/>
  <c r="M22" i="64"/>
  <c r="I26" i="64"/>
  <c r="T26" i="64" s="1"/>
  <c r="S26" i="64" s="1"/>
  <c r="M30" i="64"/>
  <c r="M30" i="65"/>
  <c r="M38" i="65"/>
  <c r="I24" i="64"/>
  <c r="T24" i="64" s="1"/>
  <c r="S24" i="64" s="1"/>
  <c r="V38" i="64"/>
  <c r="V42" i="64"/>
  <c r="V46" i="64"/>
  <c r="I48" i="65"/>
  <c r="T48" i="65" s="1"/>
  <c r="S48" i="65" s="1"/>
  <c r="I46" i="65"/>
  <c r="I44" i="65"/>
  <c r="T44" i="65" s="1"/>
  <c r="S44" i="65" s="1"/>
  <c r="I42" i="65"/>
  <c r="I40" i="65"/>
  <c r="T40" i="65" s="1"/>
  <c r="S40" i="65" s="1"/>
  <c r="I38" i="65"/>
  <c r="T38" i="65" s="1"/>
  <c r="S38" i="65" s="1"/>
  <c r="I36" i="65"/>
  <c r="T36" i="65" s="1"/>
  <c r="S36" i="65" s="1"/>
  <c r="I34" i="65"/>
  <c r="I32" i="65"/>
  <c r="T32" i="65" s="1"/>
  <c r="S32" i="65" s="1"/>
  <c r="I30" i="65"/>
  <c r="T30" i="65" s="1"/>
  <c r="S30" i="65" s="1"/>
  <c r="I28" i="65"/>
  <c r="T28" i="65" s="1"/>
  <c r="S28" i="65" s="1"/>
  <c r="I26" i="65"/>
  <c r="T26" i="65" s="1"/>
  <c r="S26" i="65" s="1"/>
  <c r="I24" i="65"/>
  <c r="T24" i="65" s="1"/>
  <c r="S24" i="65" s="1"/>
  <c r="I22" i="65"/>
  <c r="T22" i="65" s="1"/>
  <c r="S22" i="65" s="1"/>
  <c r="I20" i="65"/>
  <c r="T20" i="65" s="1"/>
  <c r="S20" i="65" s="1"/>
  <c r="V24" i="65"/>
  <c r="M28" i="65"/>
  <c r="M36" i="65"/>
  <c r="M44" i="65"/>
  <c r="M20" i="66"/>
  <c r="I20" i="63"/>
  <c r="T20" i="63" s="1"/>
  <c r="S20" i="63" s="1"/>
  <c r="R20" i="63"/>
  <c r="R50" i="63" s="1"/>
  <c r="I22" i="63"/>
  <c r="T22" i="63" s="1"/>
  <c r="S22" i="63" s="1"/>
  <c r="R22" i="63"/>
  <c r="I24" i="63"/>
  <c r="T24" i="63" s="1"/>
  <c r="S24" i="63" s="1"/>
  <c r="R24" i="63"/>
  <c r="I26" i="63"/>
  <c r="T26" i="63" s="1"/>
  <c r="S26" i="63" s="1"/>
  <c r="R26" i="63"/>
  <c r="I28" i="63"/>
  <c r="T28" i="63" s="1"/>
  <c r="S28" i="63" s="1"/>
  <c r="R28" i="63"/>
  <c r="I30" i="63"/>
  <c r="T30" i="63" s="1"/>
  <c r="S30" i="63" s="1"/>
  <c r="R30" i="63"/>
  <c r="I32" i="63"/>
  <c r="T32" i="63" s="1"/>
  <c r="S32" i="63" s="1"/>
  <c r="R32" i="63"/>
  <c r="I34" i="63"/>
  <c r="T34" i="63" s="1"/>
  <c r="S34" i="63" s="1"/>
  <c r="R34" i="63"/>
  <c r="I36" i="63"/>
  <c r="T36" i="63" s="1"/>
  <c r="S36" i="63" s="1"/>
  <c r="R36" i="63"/>
  <c r="I38" i="63"/>
  <c r="T38" i="63" s="1"/>
  <c r="S38" i="63" s="1"/>
  <c r="R38" i="63"/>
  <c r="I40" i="63"/>
  <c r="T40" i="63" s="1"/>
  <c r="S40" i="63" s="1"/>
  <c r="R40" i="63"/>
  <c r="I42" i="63"/>
  <c r="T42" i="63" s="1"/>
  <c r="S42" i="63" s="1"/>
  <c r="R42" i="63"/>
  <c r="I44" i="63"/>
  <c r="T44" i="63" s="1"/>
  <c r="S44" i="63" s="1"/>
  <c r="R44" i="63"/>
  <c r="I46" i="63"/>
  <c r="T46" i="63" s="1"/>
  <c r="S46" i="63" s="1"/>
  <c r="R46" i="63"/>
  <c r="I49" i="64"/>
  <c r="T49" i="64" s="1"/>
  <c r="S49" i="64" s="1"/>
  <c r="I39" i="64"/>
  <c r="I31" i="64"/>
  <c r="I23" i="64"/>
  <c r="I48" i="64"/>
  <c r="T48" i="64" s="1"/>
  <c r="S48" i="64" s="1"/>
  <c r="I46" i="64"/>
  <c r="T46" i="64" s="1"/>
  <c r="S46" i="64" s="1"/>
  <c r="I44" i="64"/>
  <c r="T44" i="64" s="1"/>
  <c r="S44" i="64" s="1"/>
  <c r="I42" i="64"/>
  <c r="T42" i="64" s="1"/>
  <c r="S42" i="64" s="1"/>
  <c r="I40" i="64"/>
  <c r="T40" i="64" s="1"/>
  <c r="S40" i="64" s="1"/>
  <c r="I38" i="64"/>
  <c r="T38" i="64" s="1"/>
  <c r="S38" i="64" s="1"/>
  <c r="I36" i="64"/>
  <c r="T36" i="64" s="1"/>
  <c r="S36" i="64" s="1"/>
  <c r="I22" i="64"/>
  <c r="T22" i="64" s="1"/>
  <c r="S22" i="64" s="1"/>
  <c r="I30" i="64"/>
  <c r="M34" i="65"/>
  <c r="M42" i="65"/>
  <c r="R20" i="65"/>
  <c r="U20" i="65" s="1"/>
  <c r="R22" i="65"/>
  <c r="U22" i="65" s="1"/>
  <c r="R24" i="65"/>
  <c r="U24" i="65" s="1"/>
  <c r="R26" i="65"/>
  <c r="U26" i="65" s="1"/>
  <c r="R28" i="65"/>
  <c r="U28" i="65" s="1"/>
  <c r="R30" i="65"/>
  <c r="V30" i="65" s="1"/>
  <c r="R32" i="65"/>
  <c r="V32" i="65" s="1"/>
  <c r="R34" i="65"/>
  <c r="U34" i="65" s="1"/>
  <c r="R36" i="65"/>
  <c r="U36" i="65" s="1"/>
  <c r="R38" i="65"/>
  <c r="V38" i="65" s="1"/>
  <c r="R40" i="65"/>
  <c r="V40" i="65" s="1"/>
  <c r="R42" i="65"/>
  <c r="U42" i="65" s="1"/>
  <c r="R44" i="65"/>
  <c r="U44" i="65" s="1"/>
  <c r="R45" i="65"/>
  <c r="M46" i="65"/>
  <c r="R47" i="65"/>
  <c r="R49" i="65"/>
  <c r="I48" i="66"/>
  <c r="I34" i="66"/>
  <c r="T34" i="66" s="1"/>
  <c r="S34" i="66" s="1"/>
  <c r="I32" i="66"/>
  <c r="I30" i="66"/>
  <c r="T30" i="66" s="1"/>
  <c r="S30" i="66" s="1"/>
  <c r="I28" i="66"/>
  <c r="I26" i="66"/>
  <c r="T26" i="66" s="1"/>
  <c r="S26" i="66" s="1"/>
  <c r="I24" i="66"/>
  <c r="T24" i="66" s="1"/>
  <c r="S24" i="66" s="1"/>
  <c r="I22" i="66"/>
  <c r="T22" i="66" s="1"/>
  <c r="S22" i="66" s="1"/>
  <c r="I20" i="66"/>
  <c r="T20" i="66" s="1"/>
  <c r="S20" i="66" s="1"/>
  <c r="I45" i="66"/>
  <c r="M26" i="66"/>
  <c r="M28" i="66"/>
  <c r="M30" i="66"/>
  <c r="M32" i="66"/>
  <c r="M34" i="66"/>
  <c r="H19" i="64"/>
  <c r="I19" i="64" s="1"/>
  <c r="H21" i="64"/>
  <c r="L21" i="64" s="1"/>
  <c r="H23" i="64"/>
  <c r="L23" i="64" s="1"/>
  <c r="M23" i="64" s="1"/>
  <c r="H25" i="64"/>
  <c r="L25" i="64" s="1"/>
  <c r="H27" i="64"/>
  <c r="L27" i="64" s="1"/>
  <c r="M27" i="64" s="1"/>
  <c r="H29" i="64"/>
  <c r="L29" i="64" s="1"/>
  <c r="M29" i="64" s="1"/>
  <c r="H31" i="64"/>
  <c r="L31" i="64" s="1"/>
  <c r="H33" i="64"/>
  <c r="L33" i="64" s="1"/>
  <c r="H35" i="64"/>
  <c r="L35" i="64" s="1"/>
  <c r="M35" i="64" s="1"/>
  <c r="H37" i="64"/>
  <c r="L37" i="64" s="1"/>
  <c r="H39" i="64"/>
  <c r="L39" i="64" s="1"/>
  <c r="H41" i="64"/>
  <c r="L41" i="64" s="1"/>
  <c r="H43" i="64"/>
  <c r="L43" i="64" s="1"/>
  <c r="M43" i="64" s="1"/>
  <c r="H45" i="64"/>
  <c r="L45" i="64" s="1"/>
  <c r="M45" i="64" s="1"/>
  <c r="H47" i="64"/>
  <c r="L47" i="64" s="1"/>
  <c r="H49" i="65"/>
  <c r="L49" i="65" s="1"/>
  <c r="H47" i="65"/>
  <c r="L47" i="65" s="1"/>
  <c r="M47" i="65" s="1"/>
  <c r="H45" i="65"/>
  <c r="L45" i="65" s="1"/>
  <c r="H19" i="65"/>
  <c r="H21" i="65"/>
  <c r="L21" i="65" s="1"/>
  <c r="H23" i="65"/>
  <c r="L23" i="65" s="1"/>
  <c r="M23" i="65" s="1"/>
  <c r="H25" i="65"/>
  <c r="L25" i="65" s="1"/>
  <c r="H27" i="65"/>
  <c r="L27" i="65" s="1"/>
  <c r="H29" i="65"/>
  <c r="L29" i="65" s="1"/>
  <c r="H31" i="65"/>
  <c r="L31" i="65" s="1"/>
  <c r="M31" i="65" s="1"/>
  <c r="H33" i="65"/>
  <c r="L33" i="65" s="1"/>
  <c r="H35" i="65"/>
  <c r="L35" i="65" s="1"/>
  <c r="H37" i="65"/>
  <c r="L37" i="65" s="1"/>
  <c r="H39" i="65"/>
  <c r="L39" i="65" s="1"/>
  <c r="M39" i="65" s="1"/>
  <c r="H41" i="65"/>
  <c r="L41" i="65" s="1"/>
  <c r="H43" i="65"/>
  <c r="L43" i="65" s="1"/>
  <c r="R46" i="65"/>
  <c r="U46" i="65" s="1"/>
  <c r="R48" i="65"/>
  <c r="U48" i="65" s="1"/>
  <c r="I21" i="66"/>
  <c r="T21" i="66" s="1"/>
  <c r="S21" i="66" s="1"/>
  <c r="M22" i="66"/>
  <c r="I37" i="66"/>
  <c r="R19" i="65"/>
  <c r="R21" i="65"/>
  <c r="R23" i="65"/>
  <c r="R25" i="65"/>
  <c r="R27" i="65"/>
  <c r="R29" i="65"/>
  <c r="R31" i="65"/>
  <c r="R33" i="65"/>
  <c r="R35" i="65"/>
  <c r="R37" i="65"/>
  <c r="R39" i="65"/>
  <c r="R41" i="65"/>
  <c r="M45" i="65"/>
  <c r="M49" i="65"/>
  <c r="V48" i="66"/>
  <c r="U48" i="66"/>
  <c r="M48" i="66"/>
  <c r="M21" i="66"/>
  <c r="I25" i="66"/>
  <c r="I29" i="66"/>
  <c r="T29" i="66" s="1"/>
  <c r="S29" i="66" s="1"/>
  <c r="I33" i="66"/>
  <c r="M37" i="66"/>
  <c r="M27" i="67"/>
  <c r="M45" i="68"/>
  <c r="K50" i="66"/>
  <c r="M29" i="66"/>
  <c r="H19" i="66"/>
  <c r="I19" i="66" s="1"/>
  <c r="H21" i="66"/>
  <c r="L21" i="66" s="1"/>
  <c r="H23" i="66"/>
  <c r="L23" i="66" s="1"/>
  <c r="H25" i="66"/>
  <c r="L25" i="66" s="1"/>
  <c r="M25" i="66" s="1"/>
  <c r="H27" i="66"/>
  <c r="L27" i="66" s="1"/>
  <c r="M27" i="66" s="1"/>
  <c r="H29" i="66"/>
  <c r="L29" i="66" s="1"/>
  <c r="H31" i="66"/>
  <c r="L31" i="66" s="1"/>
  <c r="H33" i="66"/>
  <c r="L33" i="66" s="1"/>
  <c r="M33" i="66" s="1"/>
  <c r="H35" i="66"/>
  <c r="L35" i="66" s="1"/>
  <c r="M35" i="66" s="1"/>
  <c r="H37" i="66"/>
  <c r="L37" i="66" s="1"/>
  <c r="H39" i="66"/>
  <c r="L39" i="66" s="1"/>
  <c r="H41" i="66"/>
  <c r="L41" i="66" s="1"/>
  <c r="M41" i="66" s="1"/>
  <c r="H43" i="66"/>
  <c r="L43" i="66" s="1"/>
  <c r="H45" i="66"/>
  <c r="L45" i="66" s="1"/>
  <c r="H47" i="66"/>
  <c r="L47" i="66" s="1"/>
  <c r="H49" i="66"/>
  <c r="L49" i="66" s="1"/>
  <c r="M49" i="66" s="1"/>
  <c r="H48" i="67"/>
  <c r="L48" i="67" s="1"/>
  <c r="H46" i="67"/>
  <c r="L46" i="67" s="1"/>
  <c r="H44" i="67"/>
  <c r="L44" i="67" s="1"/>
  <c r="H42" i="67"/>
  <c r="L42" i="67" s="1"/>
  <c r="H19" i="67"/>
  <c r="I19" i="67" s="1"/>
  <c r="H21" i="67"/>
  <c r="L21" i="67" s="1"/>
  <c r="H23" i="67"/>
  <c r="L23" i="67" s="1"/>
  <c r="M23" i="67" s="1"/>
  <c r="H25" i="67"/>
  <c r="L25" i="67" s="1"/>
  <c r="M25" i="67" s="1"/>
  <c r="H27" i="67"/>
  <c r="L27" i="67" s="1"/>
  <c r="H29" i="67"/>
  <c r="L29" i="67" s="1"/>
  <c r="H31" i="67"/>
  <c r="L31" i="67" s="1"/>
  <c r="M31" i="67" s="1"/>
  <c r="H33" i="67"/>
  <c r="L33" i="67" s="1"/>
  <c r="H35" i="67"/>
  <c r="L35" i="67" s="1"/>
  <c r="H37" i="67"/>
  <c r="L37" i="67" s="1"/>
  <c r="H39" i="67"/>
  <c r="L39" i="67" s="1"/>
  <c r="M39" i="67" s="1"/>
  <c r="H41" i="67"/>
  <c r="L41" i="67" s="1"/>
  <c r="M41" i="67" s="1"/>
  <c r="M47" i="67"/>
  <c r="H49" i="67"/>
  <c r="L49" i="67" s="1"/>
  <c r="R49" i="67"/>
  <c r="I48" i="68"/>
  <c r="T48" i="68" s="1"/>
  <c r="S48" i="68" s="1"/>
  <c r="K50" i="68"/>
  <c r="H21" i="68"/>
  <c r="L21" i="68" s="1"/>
  <c r="H29" i="68"/>
  <c r="L29" i="68" s="1"/>
  <c r="M48" i="68"/>
  <c r="R41" i="66"/>
  <c r="R43" i="66"/>
  <c r="R45" i="66"/>
  <c r="R47" i="66"/>
  <c r="R49" i="66"/>
  <c r="I21" i="67"/>
  <c r="I23" i="67"/>
  <c r="I27" i="67"/>
  <c r="T27" i="67" s="1"/>
  <c r="S27" i="67" s="1"/>
  <c r="I31" i="67"/>
  <c r="R31" i="67"/>
  <c r="R33" i="67"/>
  <c r="I35" i="67"/>
  <c r="R35" i="67"/>
  <c r="R37" i="67"/>
  <c r="I39" i="67"/>
  <c r="R39" i="67"/>
  <c r="R41" i="67"/>
  <c r="M46" i="67"/>
  <c r="R47" i="67"/>
  <c r="V47" i="67" s="1"/>
  <c r="U27" i="68"/>
  <c r="H41" i="68"/>
  <c r="L41" i="68" s="1"/>
  <c r="H36" i="66"/>
  <c r="L36" i="66" s="1"/>
  <c r="H38" i="66"/>
  <c r="L38" i="66" s="1"/>
  <c r="H40" i="66"/>
  <c r="L40" i="66" s="1"/>
  <c r="H42" i="66"/>
  <c r="L42" i="66" s="1"/>
  <c r="H44" i="66"/>
  <c r="L44" i="66" s="1"/>
  <c r="H46" i="66"/>
  <c r="L46" i="66" s="1"/>
  <c r="I48" i="67"/>
  <c r="I46" i="67"/>
  <c r="T46" i="67" s="1"/>
  <c r="S46" i="67" s="1"/>
  <c r="I44" i="67"/>
  <c r="M20" i="67"/>
  <c r="M22" i="67"/>
  <c r="M24" i="67"/>
  <c r="M26" i="67"/>
  <c r="H28" i="67"/>
  <c r="L28" i="67" s="1"/>
  <c r="H30" i="67"/>
  <c r="L30" i="67" s="1"/>
  <c r="H32" i="67"/>
  <c r="L32" i="67" s="1"/>
  <c r="H34" i="67"/>
  <c r="L34" i="67" s="1"/>
  <c r="H36" i="67"/>
  <c r="L36" i="67" s="1"/>
  <c r="H38" i="67"/>
  <c r="L38" i="67" s="1"/>
  <c r="H40" i="67"/>
  <c r="L40" i="67" s="1"/>
  <c r="I42" i="67"/>
  <c r="H45" i="67"/>
  <c r="L45" i="67" s="1"/>
  <c r="I47" i="67"/>
  <c r="T47" i="67" s="1"/>
  <c r="S47" i="67" s="1"/>
  <c r="U47" i="67"/>
  <c r="H48" i="68"/>
  <c r="L48" i="68" s="1"/>
  <c r="H46" i="68"/>
  <c r="L46" i="68" s="1"/>
  <c r="H44" i="68"/>
  <c r="L44" i="68" s="1"/>
  <c r="H42" i="68"/>
  <c r="L42" i="68" s="1"/>
  <c r="M42" i="68" s="1"/>
  <c r="H40" i="68"/>
  <c r="L40" i="68" s="1"/>
  <c r="H38" i="68"/>
  <c r="L38" i="68" s="1"/>
  <c r="H36" i="68"/>
  <c r="L36" i="68" s="1"/>
  <c r="M36" i="68" s="1"/>
  <c r="H34" i="68"/>
  <c r="L34" i="68" s="1"/>
  <c r="M34" i="68" s="1"/>
  <c r="H32" i="68"/>
  <c r="L32" i="68" s="1"/>
  <c r="H30" i="68"/>
  <c r="L30" i="68" s="1"/>
  <c r="H28" i="68"/>
  <c r="L28" i="68" s="1"/>
  <c r="M28" i="68" s="1"/>
  <c r="H26" i="68"/>
  <c r="L26" i="68" s="1"/>
  <c r="H24" i="68"/>
  <c r="L24" i="68" s="1"/>
  <c r="H22" i="68"/>
  <c r="L22" i="68" s="1"/>
  <c r="H20" i="68"/>
  <c r="L20" i="68" s="1"/>
  <c r="M20" i="68" s="1"/>
  <c r="H49" i="68"/>
  <c r="L49" i="68" s="1"/>
  <c r="H47" i="68"/>
  <c r="L47" i="68" s="1"/>
  <c r="H19" i="68"/>
  <c r="H25" i="68"/>
  <c r="L25" i="68" s="1"/>
  <c r="R20" i="66"/>
  <c r="V20" i="66" s="1"/>
  <c r="R22" i="66"/>
  <c r="U22" i="66" s="1"/>
  <c r="R24" i="66"/>
  <c r="V24" i="66" s="1"/>
  <c r="R26" i="66"/>
  <c r="V26" i="66" s="1"/>
  <c r="R28" i="66"/>
  <c r="V28" i="66" s="1"/>
  <c r="R30" i="66"/>
  <c r="V30" i="66" s="1"/>
  <c r="R32" i="66"/>
  <c r="U32" i="66" s="1"/>
  <c r="R34" i="66"/>
  <c r="V34" i="66" s="1"/>
  <c r="R36" i="66"/>
  <c r="R38" i="66"/>
  <c r="R40" i="66"/>
  <c r="R42" i="66"/>
  <c r="R44" i="66"/>
  <c r="R46" i="66"/>
  <c r="R48" i="67"/>
  <c r="R46" i="67"/>
  <c r="R44" i="67"/>
  <c r="R42" i="67"/>
  <c r="I20" i="67"/>
  <c r="T20" i="67" s="1"/>
  <c r="S20" i="67" s="1"/>
  <c r="R20" i="67"/>
  <c r="V20" i="67" s="1"/>
  <c r="I22" i="67"/>
  <c r="T22" i="67" s="1"/>
  <c r="S22" i="67" s="1"/>
  <c r="R22" i="67"/>
  <c r="U22" i="67" s="1"/>
  <c r="I24" i="67"/>
  <c r="T24" i="67" s="1"/>
  <c r="S24" i="67" s="1"/>
  <c r="R24" i="67"/>
  <c r="V24" i="67" s="1"/>
  <c r="I26" i="67"/>
  <c r="T26" i="67" s="1"/>
  <c r="S26" i="67" s="1"/>
  <c r="R26" i="67"/>
  <c r="U26" i="67" s="1"/>
  <c r="I28" i="67"/>
  <c r="R28" i="67"/>
  <c r="I30" i="67"/>
  <c r="R30" i="67"/>
  <c r="R32" i="67"/>
  <c r="I34" i="67"/>
  <c r="R34" i="67"/>
  <c r="I36" i="67"/>
  <c r="R36" i="67"/>
  <c r="I38" i="67"/>
  <c r="R38" i="67"/>
  <c r="R40" i="67"/>
  <c r="M42" i="67"/>
  <c r="H43" i="67"/>
  <c r="L43" i="67" s="1"/>
  <c r="R43" i="67"/>
  <c r="I45" i="67"/>
  <c r="I24" i="68"/>
  <c r="I22" i="68"/>
  <c r="I33" i="68"/>
  <c r="I31" i="68"/>
  <c r="T31" i="68" s="1"/>
  <c r="S31" i="68" s="1"/>
  <c r="I29" i="68"/>
  <c r="I27" i="68"/>
  <c r="I25" i="68"/>
  <c r="I23" i="68"/>
  <c r="T23" i="68" s="1"/>
  <c r="S23" i="68" s="1"/>
  <c r="I21" i="68"/>
  <c r="U23" i="68"/>
  <c r="M26" i="68"/>
  <c r="M27" i="68"/>
  <c r="M32" i="68"/>
  <c r="M33" i="68"/>
  <c r="H35" i="68"/>
  <c r="L35" i="68" s="1"/>
  <c r="M37" i="68"/>
  <c r="H39" i="68"/>
  <c r="L39" i="68" s="1"/>
  <c r="M40" i="68"/>
  <c r="H43" i="68"/>
  <c r="L43" i="68" s="1"/>
  <c r="M44" i="68"/>
  <c r="M48" i="69"/>
  <c r="H19" i="69"/>
  <c r="H21" i="69"/>
  <c r="L21" i="69" s="1"/>
  <c r="H23" i="69"/>
  <c r="L23" i="69" s="1"/>
  <c r="H25" i="69"/>
  <c r="L25" i="69" s="1"/>
  <c r="H27" i="69"/>
  <c r="L27" i="69" s="1"/>
  <c r="H29" i="69"/>
  <c r="L29" i="69" s="1"/>
  <c r="H37" i="69"/>
  <c r="L37" i="69" s="1"/>
  <c r="H38" i="69"/>
  <c r="L38" i="69" s="1"/>
  <c r="H45" i="69"/>
  <c r="L45" i="69" s="1"/>
  <c r="H49" i="69"/>
  <c r="L49" i="69" s="1"/>
  <c r="K50" i="69"/>
  <c r="R31" i="68"/>
  <c r="V31" i="68" s="1"/>
  <c r="R33" i="68"/>
  <c r="U33" i="68" s="1"/>
  <c r="I35" i="68"/>
  <c r="R35" i="68"/>
  <c r="I37" i="68"/>
  <c r="R37" i="68"/>
  <c r="V37" i="68" s="1"/>
  <c r="I39" i="68"/>
  <c r="R39" i="68"/>
  <c r="I41" i="68"/>
  <c r="R41" i="68"/>
  <c r="I43" i="68"/>
  <c r="R43" i="68"/>
  <c r="I45" i="68"/>
  <c r="T45" i="68" s="1"/>
  <c r="S45" i="68" s="1"/>
  <c r="R45" i="68"/>
  <c r="U45" i="68" s="1"/>
  <c r="I47" i="68"/>
  <c r="R47" i="68"/>
  <c r="R49" i="68"/>
  <c r="I19" i="69"/>
  <c r="I21" i="69"/>
  <c r="R21" i="69"/>
  <c r="R23" i="69"/>
  <c r="I25" i="69"/>
  <c r="R25" i="69"/>
  <c r="I27" i="69"/>
  <c r="R27" i="69"/>
  <c r="I29" i="69"/>
  <c r="R29" i="69"/>
  <c r="H35" i="69"/>
  <c r="L35" i="69" s="1"/>
  <c r="R35" i="69"/>
  <c r="H36" i="69"/>
  <c r="L36" i="69" s="1"/>
  <c r="H43" i="69"/>
  <c r="L43" i="69" s="1"/>
  <c r="R43" i="69"/>
  <c r="H44" i="69"/>
  <c r="L44" i="69" s="1"/>
  <c r="H46" i="69"/>
  <c r="L46" i="69" s="1"/>
  <c r="M22" i="70"/>
  <c r="I49" i="69"/>
  <c r="I45" i="69"/>
  <c r="I48" i="69"/>
  <c r="T48" i="69" s="1"/>
  <c r="S48" i="69" s="1"/>
  <c r="I46" i="69"/>
  <c r="I42" i="69"/>
  <c r="I38" i="69"/>
  <c r="I34" i="69"/>
  <c r="H20" i="69"/>
  <c r="L20" i="69" s="1"/>
  <c r="H22" i="69"/>
  <c r="L22" i="69" s="1"/>
  <c r="M22" i="69" s="1"/>
  <c r="H24" i="69"/>
  <c r="L24" i="69" s="1"/>
  <c r="H26" i="69"/>
  <c r="L26" i="69" s="1"/>
  <c r="H28" i="69"/>
  <c r="L28" i="69" s="1"/>
  <c r="H30" i="69"/>
  <c r="L30" i="69" s="1"/>
  <c r="M30" i="69" s="1"/>
  <c r="H33" i="69"/>
  <c r="L33" i="69" s="1"/>
  <c r="R33" i="69"/>
  <c r="H34" i="69"/>
  <c r="L34" i="69" s="1"/>
  <c r="I35" i="69"/>
  <c r="H41" i="69"/>
  <c r="L41" i="69" s="1"/>
  <c r="M41" i="69" s="1"/>
  <c r="H42" i="69"/>
  <c r="L42" i="69" s="1"/>
  <c r="I43" i="69"/>
  <c r="H47" i="69"/>
  <c r="L47" i="69" s="1"/>
  <c r="T27" i="70"/>
  <c r="S27" i="70" s="1"/>
  <c r="V21" i="70"/>
  <c r="U21" i="70"/>
  <c r="V25" i="70"/>
  <c r="R20" i="68"/>
  <c r="R50" i="68" s="1"/>
  <c r="R22" i="68"/>
  <c r="R24" i="68"/>
  <c r="I26" i="68"/>
  <c r="T26" i="68" s="1"/>
  <c r="S26" i="68" s="1"/>
  <c r="R26" i="68"/>
  <c r="I28" i="68"/>
  <c r="R28" i="68"/>
  <c r="I30" i="68"/>
  <c r="R30" i="68"/>
  <c r="I32" i="68"/>
  <c r="R32" i="68"/>
  <c r="I34" i="68"/>
  <c r="R34" i="68"/>
  <c r="I36" i="68"/>
  <c r="R36" i="68"/>
  <c r="I38" i="68"/>
  <c r="R38" i="68"/>
  <c r="I40" i="68"/>
  <c r="R40" i="68"/>
  <c r="I42" i="68"/>
  <c r="R42" i="68"/>
  <c r="I44" i="68"/>
  <c r="R44" i="68"/>
  <c r="I46" i="68"/>
  <c r="R46" i="68"/>
  <c r="R49" i="69"/>
  <c r="R47" i="69"/>
  <c r="R45" i="69"/>
  <c r="R48" i="69"/>
  <c r="V48" i="69" s="1"/>
  <c r="R46" i="69"/>
  <c r="R44" i="69"/>
  <c r="R42" i="69"/>
  <c r="R40" i="69"/>
  <c r="R38" i="69"/>
  <c r="R36" i="69"/>
  <c r="R34" i="69"/>
  <c r="R32" i="69"/>
  <c r="R20" i="69"/>
  <c r="R50" i="69" s="1"/>
  <c r="I22" i="69"/>
  <c r="R22" i="69"/>
  <c r="R24" i="69"/>
  <c r="I26" i="69"/>
  <c r="R26" i="69"/>
  <c r="R28" i="69"/>
  <c r="R30" i="69"/>
  <c r="H31" i="69"/>
  <c r="R31" i="69"/>
  <c r="H32" i="69"/>
  <c r="L32" i="69" s="1"/>
  <c r="I33" i="69"/>
  <c r="H39" i="69"/>
  <c r="R39" i="69"/>
  <c r="H40" i="69"/>
  <c r="L40" i="69" s="1"/>
  <c r="I41" i="69"/>
  <c r="M25" i="70"/>
  <c r="U25" i="70"/>
  <c r="M32" i="70"/>
  <c r="M40" i="70"/>
  <c r="M48" i="70"/>
  <c r="H48" i="70"/>
  <c r="L48" i="70" s="1"/>
  <c r="H46" i="70"/>
  <c r="L46" i="70" s="1"/>
  <c r="H44" i="70"/>
  <c r="L44" i="70" s="1"/>
  <c r="M44" i="70" s="1"/>
  <c r="H42" i="70"/>
  <c r="L42" i="70" s="1"/>
  <c r="H40" i="70"/>
  <c r="L40" i="70" s="1"/>
  <c r="H38" i="70"/>
  <c r="L38" i="70" s="1"/>
  <c r="H36" i="70"/>
  <c r="L36" i="70" s="1"/>
  <c r="M36" i="70" s="1"/>
  <c r="H34" i="70"/>
  <c r="L34" i="70" s="1"/>
  <c r="M34" i="70" s="1"/>
  <c r="H32" i="70"/>
  <c r="L32" i="70" s="1"/>
  <c r="H30" i="70"/>
  <c r="L30" i="70" s="1"/>
  <c r="H28" i="70"/>
  <c r="L28" i="70" s="1"/>
  <c r="H19" i="70"/>
  <c r="I19" i="70" s="1"/>
  <c r="H20" i="70"/>
  <c r="L20" i="70" s="1"/>
  <c r="I21" i="70"/>
  <c r="T21" i="70" s="1"/>
  <c r="S21" i="70" s="1"/>
  <c r="U27" i="70"/>
  <c r="H49" i="71"/>
  <c r="L49" i="71" s="1"/>
  <c r="H48" i="71"/>
  <c r="L48" i="71" s="1"/>
  <c r="H46" i="71"/>
  <c r="L46" i="71" s="1"/>
  <c r="H44" i="71"/>
  <c r="L44" i="71" s="1"/>
  <c r="H42" i="71"/>
  <c r="L42" i="71" s="1"/>
  <c r="H40" i="71"/>
  <c r="L40" i="71" s="1"/>
  <c r="H38" i="71"/>
  <c r="L38" i="71" s="1"/>
  <c r="M38" i="71" s="1"/>
  <c r="H36" i="71"/>
  <c r="L36" i="71" s="1"/>
  <c r="H34" i="71"/>
  <c r="H32" i="71"/>
  <c r="L32" i="71" s="1"/>
  <c r="H30" i="71"/>
  <c r="L30" i="71" s="1"/>
  <c r="H47" i="71"/>
  <c r="L47" i="71" s="1"/>
  <c r="H43" i="71"/>
  <c r="L43" i="71" s="1"/>
  <c r="H39" i="71"/>
  <c r="L39" i="71" s="1"/>
  <c r="H29" i="71"/>
  <c r="L29" i="71" s="1"/>
  <c r="H28" i="71"/>
  <c r="L28" i="71" s="1"/>
  <c r="H21" i="71"/>
  <c r="L21" i="71" s="1"/>
  <c r="H20" i="71"/>
  <c r="L20" i="71" s="1"/>
  <c r="M20" i="71" s="1"/>
  <c r="H19" i="71"/>
  <c r="H31" i="71"/>
  <c r="L31" i="71" s="1"/>
  <c r="H23" i="71"/>
  <c r="L23" i="71" s="1"/>
  <c r="H22" i="71"/>
  <c r="H45" i="71"/>
  <c r="L45" i="71" s="1"/>
  <c r="H41" i="71"/>
  <c r="L41" i="71" s="1"/>
  <c r="H37" i="71"/>
  <c r="L37" i="71" s="1"/>
  <c r="H33" i="71"/>
  <c r="L33" i="71" s="1"/>
  <c r="H25" i="71"/>
  <c r="L25" i="71" s="1"/>
  <c r="H24" i="71"/>
  <c r="L24" i="71" s="1"/>
  <c r="H35" i="71"/>
  <c r="L35" i="71" s="1"/>
  <c r="H27" i="71"/>
  <c r="L27" i="71" s="1"/>
  <c r="H26" i="71"/>
  <c r="L26" i="71" s="1"/>
  <c r="M28" i="71"/>
  <c r="V27" i="70"/>
  <c r="H33" i="70"/>
  <c r="L33" i="70" s="1"/>
  <c r="M35" i="70"/>
  <c r="H37" i="70"/>
  <c r="L37" i="70" s="1"/>
  <c r="M38" i="70"/>
  <c r="M39" i="70"/>
  <c r="H41" i="70"/>
  <c r="L41" i="70" s="1"/>
  <c r="M42" i="70"/>
  <c r="M43" i="70"/>
  <c r="H45" i="70"/>
  <c r="L45" i="70" s="1"/>
  <c r="M46" i="70"/>
  <c r="M47" i="70"/>
  <c r="H49" i="70"/>
  <c r="L49" i="70" s="1"/>
  <c r="M23" i="71"/>
  <c r="I48" i="70"/>
  <c r="T48" i="70" s="1"/>
  <c r="S48" i="70" s="1"/>
  <c r="I46" i="70"/>
  <c r="T46" i="70" s="1"/>
  <c r="S46" i="70" s="1"/>
  <c r="I42" i="70"/>
  <c r="I40" i="70"/>
  <c r="T40" i="70" s="1"/>
  <c r="S40" i="70" s="1"/>
  <c r="I38" i="70"/>
  <c r="T38" i="70" s="1"/>
  <c r="S38" i="70" s="1"/>
  <c r="I34" i="70"/>
  <c r="I32" i="70"/>
  <c r="T32" i="70" s="1"/>
  <c r="S32" i="70" s="1"/>
  <c r="I30" i="70"/>
  <c r="I26" i="70"/>
  <c r="T26" i="70" s="1"/>
  <c r="S26" i="70" s="1"/>
  <c r="I24" i="70"/>
  <c r="T24" i="70" s="1"/>
  <c r="S24" i="70" s="1"/>
  <c r="I22" i="70"/>
  <c r="T22" i="70" s="1"/>
  <c r="S22" i="70" s="1"/>
  <c r="I49" i="70"/>
  <c r="I47" i="70"/>
  <c r="T47" i="70" s="1"/>
  <c r="S47" i="70" s="1"/>
  <c r="I45" i="70"/>
  <c r="I43" i="70"/>
  <c r="I41" i="70"/>
  <c r="I39" i="70"/>
  <c r="T39" i="70" s="1"/>
  <c r="S39" i="70" s="1"/>
  <c r="I37" i="70"/>
  <c r="I35" i="70"/>
  <c r="I33" i="70"/>
  <c r="K50" i="70"/>
  <c r="I25" i="70"/>
  <c r="M28" i="70"/>
  <c r="H29" i="70"/>
  <c r="L29" i="70" s="1"/>
  <c r="H31" i="70"/>
  <c r="L31" i="70" s="1"/>
  <c r="U47" i="70"/>
  <c r="M24" i="71"/>
  <c r="R33" i="70"/>
  <c r="R35" i="70"/>
  <c r="V35" i="70" s="1"/>
  <c r="R37" i="70"/>
  <c r="R39" i="70"/>
  <c r="V39" i="70" s="1"/>
  <c r="R41" i="70"/>
  <c r="R43" i="70"/>
  <c r="U43" i="70" s="1"/>
  <c r="R45" i="70"/>
  <c r="R47" i="70"/>
  <c r="V47" i="70" s="1"/>
  <c r="R49" i="70"/>
  <c r="I19" i="71"/>
  <c r="I28" i="71"/>
  <c r="T28" i="71" s="1"/>
  <c r="S28" i="71" s="1"/>
  <c r="I49" i="71"/>
  <c r="I47" i="71"/>
  <c r="I45" i="71"/>
  <c r="I43" i="71"/>
  <c r="I41" i="71"/>
  <c r="I37" i="71"/>
  <c r="I35" i="71"/>
  <c r="I33" i="71"/>
  <c r="I31" i="71"/>
  <c r="I29" i="71"/>
  <c r="I27" i="71"/>
  <c r="I25" i="71"/>
  <c r="I21" i="71"/>
  <c r="I48" i="71"/>
  <c r="T48" i="71" s="1"/>
  <c r="S48" i="71" s="1"/>
  <c r="I46" i="71"/>
  <c r="T46" i="71" s="1"/>
  <c r="S46" i="71" s="1"/>
  <c r="I44" i="71"/>
  <c r="I42" i="71"/>
  <c r="T42" i="71" s="1"/>
  <c r="S42" i="71" s="1"/>
  <c r="I40" i="71"/>
  <c r="I38" i="71"/>
  <c r="K50" i="71"/>
  <c r="I26" i="71"/>
  <c r="I30" i="71"/>
  <c r="M32" i="71"/>
  <c r="M42" i="71"/>
  <c r="M46" i="71"/>
  <c r="R20" i="70"/>
  <c r="R50" i="70" s="1"/>
  <c r="R22" i="70"/>
  <c r="V22" i="70" s="1"/>
  <c r="R24" i="70"/>
  <c r="V24" i="70" s="1"/>
  <c r="R26" i="70"/>
  <c r="V26" i="70" s="1"/>
  <c r="R28" i="70"/>
  <c r="R30" i="70"/>
  <c r="R32" i="70"/>
  <c r="R34" i="70"/>
  <c r="R36" i="70"/>
  <c r="R38" i="70"/>
  <c r="R40" i="70"/>
  <c r="R42" i="70"/>
  <c r="R44" i="70"/>
  <c r="R46" i="70"/>
  <c r="R49" i="71"/>
  <c r="R47" i="71"/>
  <c r="R45" i="71"/>
  <c r="R43" i="71"/>
  <c r="R41" i="71"/>
  <c r="R39" i="71"/>
  <c r="R37" i="71"/>
  <c r="R35" i="71"/>
  <c r="R33" i="71"/>
  <c r="R31" i="71"/>
  <c r="R29" i="71"/>
  <c r="R27" i="71"/>
  <c r="R25" i="71"/>
  <c r="R23" i="71"/>
  <c r="R21" i="71"/>
  <c r="R19" i="71"/>
  <c r="R48" i="71"/>
  <c r="R46" i="71"/>
  <c r="R44" i="71"/>
  <c r="R42" i="71"/>
  <c r="R40" i="71"/>
  <c r="R38" i="71"/>
  <c r="R36" i="71"/>
  <c r="R22" i="71"/>
  <c r="I24" i="71"/>
  <c r="T24" i="71" s="1"/>
  <c r="S24" i="71" s="1"/>
  <c r="M30" i="71"/>
  <c r="R32" i="71"/>
  <c r="I36" i="71"/>
  <c r="M36" i="71"/>
  <c r="M40" i="71"/>
  <c r="M44" i="71"/>
  <c r="M48" i="71"/>
  <c r="M49" i="72"/>
  <c r="M26" i="72"/>
  <c r="M42" i="72"/>
  <c r="V49" i="72"/>
  <c r="M27" i="72"/>
  <c r="M28" i="72"/>
  <c r="M44" i="72"/>
  <c r="I19" i="72"/>
  <c r="R19" i="72"/>
  <c r="I21" i="72"/>
  <c r="R21" i="72"/>
  <c r="R23" i="72"/>
  <c r="R25" i="72"/>
  <c r="I27" i="72"/>
  <c r="R27" i="72"/>
  <c r="I29" i="72"/>
  <c r="R29" i="72"/>
  <c r="R31" i="72"/>
  <c r="R33" i="72"/>
  <c r="I35" i="72"/>
  <c r="R35" i="72"/>
  <c r="I37" i="72"/>
  <c r="R37" i="72"/>
  <c r="R39" i="72"/>
  <c r="R41" i="72"/>
  <c r="I43" i="72"/>
  <c r="R43" i="72"/>
  <c r="I45" i="72"/>
  <c r="R45" i="72"/>
  <c r="R47" i="72"/>
  <c r="I49" i="72"/>
  <c r="T49" i="72" s="1"/>
  <c r="S49" i="72" s="1"/>
  <c r="R49" i="72"/>
  <c r="U49" i="72" s="1"/>
  <c r="H20" i="72"/>
  <c r="L20" i="72" s="1"/>
  <c r="H22" i="72"/>
  <c r="L22" i="72" s="1"/>
  <c r="M22" i="72" s="1"/>
  <c r="H24" i="72"/>
  <c r="L24" i="72" s="1"/>
  <c r="H26" i="72"/>
  <c r="L26" i="72" s="1"/>
  <c r="H28" i="72"/>
  <c r="L28" i="72" s="1"/>
  <c r="H30" i="72"/>
  <c r="L30" i="72" s="1"/>
  <c r="H32" i="72"/>
  <c r="L32" i="72" s="1"/>
  <c r="M32" i="72" s="1"/>
  <c r="H34" i="72"/>
  <c r="L34" i="72" s="1"/>
  <c r="H36" i="72"/>
  <c r="L36" i="72" s="1"/>
  <c r="H38" i="72"/>
  <c r="L38" i="72" s="1"/>
  <c r="H40" i="72"/>
  <c r="L40" i="72" s="1"/>
  <c r="H42" i="72"/>
  <c r="L42" i="72" s="1"/>
  <c r="H44" i="72"/>
  <c r="L44" i="72" s="1"/>
  <c r="H46" i="72"/>
  <c r="L46" i="72" s="1"/>
  <c r="M46" i="72" s="1"/>
  <c r="H48" i="72"/>
  <c r="L48" i="72" s="1"/>
  <c r="M48" i="72" s="1"/>
  <c r="R20" i="72"/>
  <c r="I22" i="72"/>
  <c r="R22" i="72"/>
  <c r="R24" i="72"/>
  <c r="I26" i="72"/>
  <c r="T26" i="72" s="1"/>
  <c r="S26" i="72" s="1"/>
  <c r="R26" i="72"/>
  <c r="R28" i="72"/>
  <c r="I30" i="72"/>
  <c r="R30" i="72"/>
  <c r="R32" i="72"/>
  <c r="I34" i="72"/>
  <c r="R34" i="72"/>
  <c r="R36" i="72"/>
  <c r="I38" i="72"/>
  <c r="R38" i="72"/>
  <c r="R40" i="72"/>
  <c r="I42" i="72"/>
  <c r="T42" i="72" s="1"/>
  <c r="S42" i="72" s="1"/>
  <c r="R42" i="72"/>
  <c r="R44" i="72"/>
  <c r="I46" i="72"/>
  <c r="R46" i="72"/>
  <c r="H19" i="72"/>
  <c r="H21" i="72"/>
  <c r="L21" i="72" s="1"/>
  <c r="H23" i="72"/>
  <c r="L23" i="72" s="1"/>
  <c r="H25" i="72"/>
  <c r="L25" i="72" s="1"/>
  <c r="H27" i="72"/>
  <c r="L27" i="72" s="1"/>
  <c r="H29" i="72"/>
  <c r="L29" i="72" s="1"/>
  <c r="H31" i="72"/>
  <c r="L31" i="72" s="1"/>
  <c r="H33" i="72"/>
  <c r="L33" i="72" s="1"/>
  <c r="H35" i="72"/>
  <c r="L35" i="72" s="1"/>
  <c r="H37" i="72"/>
  <c r="L37" i="72" s="1"/>
  <c r="H39" i="72"/>
  <c r="L39" i="72" s="1"/>
  <c r="H41" i="72"/>
  <c r="L41" i="72" s="1"/>
  <c r="H43" i="72"/>
  <c r="L43" i="72" s="1"/>
  <c r="H45" i="72"/>
  <c r="L45" i="72" s="1"/>
  <c r="H47" i="72"/>
  <c r="L47" i="72" s="1"/>
  <c r="V15" i="54" l="1"/>
  <c r="P9" i="54" s="1"/>
  <c r="P7" i="54"/>
  <c r="S9" i="54" s="1"/>
  <c r="V15" i="35"/>
  <c r="P9" i="35" s="1"/>
  <c r="P7" i="35"/>
  <c r="V15" i="29"/>
  <c r="P9" i="29" s="1"/>
  <c r="P7" i="29"/>
  <c r="S9" i="29" s="1"/>
  <c r="V15" i="16"/>
  <c r="P9" i="16" s="1"/>
  <c r="P7" i="16"/>
  <c r="V15" i="63"/>
  <c r="P9" i="63" s="1"/>
  <c r="P7" i="63"/>
  <c r="S9" i="63" s="1"/>
  <c r="V15" i="44"/>
  <c r="P9" i="44" s="1"/>
  <c r="P7" i="44"/>
  <c r="V15" i="15"/>
  <c r="P9" i="15" s="1"/>
  <c r="P7" i="15"/>
  <c r="S9" i="15" s="1"/>
  <c r="V15" i="3"/>
  <c r="P9" i="3" s="1"/>
  <c r="P7" i="3"/>
  <c r="V15" i="69"/>
  <c r="P9" i="69" s="1"/>
  <c r="P7" i="69"/>
  <c r="S9" i="69" s="1"/>
  <c r="V15" i="30"/>
  <c r="P9" i="30" s="1"/>
  <c r="P7" i="30"/>
  <c r="V15" i="27"/>
  <c r="P9" i="27" s="1"/>
  <c r="P7" i="27"/>
  <c r="S9" i="27" s="1"/>
  <c r="V15" i="14"/>
  <c r="P9" i="14" s="1"/>
  <c r="P7" i="14"/>
  <c r="V15" i="13"/>
  <c r="P9" i="13" s="1"/>
  <c r="P7" i="13"/>
  <c r="S9" i="13" s="1"/>
  <c r="V15" i="12"/>
  <c r="P9" i="12" s="1"/>
  <c r="P7" i="12"/>
  <c r="V15" i="11"/>
  <c r="P9" i="11" s="1"/>
  <c r="P7" i="11"/>
  <c r="S9" i="11" s="1"/>
  <c r="V15" i="10"/>
  <c r="P9" i="10" s="1"/>
  <c r="P7" i="10"/>
  <c r="V15" i="9"/>
  <c r="P9" i="9" s="1"/>
  <c r="P7" i="9"/>
  <c r="S9" i="9" s="1"/>
  <c r="V15" i="8"/>
  <c r="P9" i="8" s="1"/>
  <c r="P7" i="8"/>
  <c r="V15" i="7"/>
  <c r="P9" i="7" s="1"/>
  <c r="P7" i="7"/>
  <c r="S9" i="7" s="1"/>
  <c r="V15" i="6"/>
  <c r="P9" i="6" s="1"/>
  <c r="P7" i="6"/>
  <c r="V15" i="5"/>
  <c r="P9" i="5" s="1"/>
  <c r="P7" i="5"/>
  <c r="S9" i="5" s="1"/>
  <c r="V15" i="4"/>
  <c r="P9" i="4" s="1"/>
  <c r="P7" i="4"/>
  <c r="V15" i="2"/>
  <c r="P9" i="2" s="1"/>
  <c r="P7" i="2"/>
  <c r="S9" i="2" s="1"/>
  <c r="V15" i="70"/>
  <c r="P9" i="70" s="1"/>
  <c r="P7" i="70"/>
  <c r="V15" i="68"/>
  <c r="P9" i="68" s="1"/>
  <c r="P7" i="68"/>
  <c r="S9" i="68" s="1"/>
  <c r="V15" i="53"/>
  <c r="P9" i="53" s="1"/>
  <c r="P7" i="53"/>
  <c r="S9" i="53" s="1"/>
  <c r="V15" i="32"/>
  <c r="P9" i="32" s="1"/>
  <c r="P7" i="32"/>
  <c r="U33" i="72"/>
  <c r="M33" i="72"/>
  <c r="V33" i="72"/>
  <c r="V38" i="72"/>
  <c r="U38" i="72"/>
  <c r="U45" i="72"/>
  <c r="M45" i="72"/>
  <c r="V45" i="72"/>
  <c r="U29" i="72"/>
  <c r="M29" i="72"/>
  <c r="V29" i="72"/>
  <c r="V36" i="72"/>
  <c r="U36" i="72"/>
  <c r="V20" i="72"/>
  <c r="U20" i="72"/>
  <c r="I47" i="72"/>
  <c r="I39" i="72"/>
  <c r="I31" i="72"/>
  <c r="I23" i="72"/>
  <c r="T37" i="71"/>
  <c r="S37" i="71" s="1"/>
  <c r="U39" i="70"/>
  <c r="T41" i="70"/>
  <c r="S41" i="70" s="1"/>
  <c r="T34" i="70"/>
  <c r="S34" i="70" s="1"/>
  <c r="T42" i="70"/>
  <c r="S42" i="70" s="1"/>
  <c r="V41" i="70"/>
  <c r="U41" i="70"/>
  <c r="M41" i="70"/>
  <c r="V35" i="71"/>
  <c r="M35" i="71"/>
  <c r="U35" i="71"/>
  <c r="V37" i="71"/>
  <c r="M37" i="71"/>
  <c r="U37" i="71"/>
  <c r="V23" i="71"/>
  <c r="U23" i="71"/>
  <c r="V21" i="71"/>
  <c r="U21" i="71"/>
  <c r="V43" i="71"/>
  <c r="U43" i="71"/>
  <c r="M43" i="71"/>
  <c r="L34" i="71"/>
  <c r="I34" i="71"/>
  <c r="V42" i="71"/>
  <c r="U42" i="71"/>
  <c r="V49" i="71"/>
  <c r="U49" i="71"/>
  <c r="M49" i="71"/>
  <c r="V20" i="70"/>
  <c r="U20" i="70"/>
  <c r="M20" i="70"/>
  <c r="V30" i="70"/>
  <c r="U30" i="70"/>
  <c r="V38" i="70"/>
  <c r="U38" i="70"/>
  <c r="V46" i="70"/>
  <c r="U46" i="70"/>
  <c r="I29" i="70"/>
  <c r="V40" i="69"/>
  <c r="U40" i="69"/>
  <c r="V32" i="69"/>
  <c r="U32" i="69"/>
  <c r="T43" i="69"/>
  <c r="S43" i="69" s="1"/>
  <c r="V34" i="69"/>
  <c r="M34" i="69"/>
  <c r="U34" i="69"/>
  <c r="V28" i="69"/>
  <c r="U28" i="69"/>
  <c r="V20" i="69"/>
  <c r="U20" i="69"/>
  <c r="U43" i="69"/>
  <c r="V43" i="69"/>
  <c r="M43" i="69"/>
  <c r="U35" i="69"/>
  <c r="V35" i="69"/>
  <c r="M35" i="69"/>
  <c r="I23" i="69"/>
  <c r="V45" i="69"/>
  <c r="U45" i="69"/>
  <c r="V27" i="69"/>
  <c r="U27" i="69"/>
  <c r="M27" i="69"/>
  <c r="T27" i="69" s="1"/>
  <c r="S27" i="69" s="1"/>
  <c r="H50" i="69"/>
  <c r="L19" i="69"/>
  <c r="T33" i="68"/>
  <c r="S33" i="68" s="1"/>
  <c r="T45" i="67"/>
  <c r="S45" i="67" s="1"/>
  <c r="M20" i="69"/>
  <c r="L19" i="68"/>
  <c r="H50" i="68"/>
  <c r="V22" i="68"/>
  <c r="U22" i="68"/>
  <c r="V30" i="68"/>
  <c r="U30" i="68"/>
  <c r="V38" i="68"/>
  <c r="U38" i="68"/>
  <c r="V46" i="68"/>
  <c r="U46" i="68"/>
  <c r="U45" i="67"/>
  <c r="M45" i="67"/>
  <c r="V45" i="67"/>
  <c r="V38" i="67"/>
  <c r="U38" i="67"/>
  <c r="M38" i="67"/>
  <c r="V30" i="67"/>
  <c r="U30" i="67"/>
  <c r="M30" i="67"/>
  <c r="U24" i="67"/>
  <c r="U20" i="67"/>
  <c r="V40" i="66"/>
  <c r="U40" i="66"/>
  <c r="M40" i="66"/>
  <c r="M22" i="68"/>
  <c r="R50" i="67"/>
  <c r="M45" i="69"/>
  <c r="V29" i="68"/>
  <c r="M29" i="68"/>
  <c r="U29" i="68"/>
  <c r="V37" i="67"/>
  <c r="U37" i="67"/>
  <c r="V29" i="67"/>
  <c r="U29" i="67"/>
  <c r="V21" i="67"/>
  <c r="U21" i="67"/>
  <c r="V44" i="67"/>
  <c r="U44" i="67"/>
  <c r="V47" i="66"/>
  <c r="U47" i="66"/>
  <c r="V39" i="66"/>
  <c r="U39" i="66"/>
  <c r="U31" i="66"/>
  <c r="V31" i="66"/>
  <c r="U23" i="66"/>
  <c r="V23" i="66"/>
  <c r="U31" i="68"/>
  <c r="V45" i="68"/>
  <c r="V26" i="67"/>
  <c r="M23" i="66"/>
  <c r="V37" i="65"/>
  <c r="U37" i="65"/>
  <c r="V29" i="65"/>
  <c r="U29" i="65"/>
  <c r="V21" i="65"/>
  <c r="U21" i="65"/>
  <c r="U49" i="65"/>
  <c r="V49" i="65"/>
  <c r="V41" i="64"/>
  <c r="U41" i="64"/>
  <c r="V33" i="64"/>
  <c r="U33" i="64"/>
  <c r="V25" i="64"/>
  <c r="U25" i="64"/>
  <c r="U37" i="68"/>
  <c r="U34" i="66"/>
  <c r="V32" i="66"/>
  <c r="U26" i="66"/>
  <c r="R50" i="66"/>
  <c r="I38" i="66"/>
  <c r="I46" i="66"/>
  <c r="V46" i="65"/>
  <c r="I25" i="64"/>
  <c r="I33" i="64"/>
  <c r="I41" i="64"/>
  <c r="V44" i="65"/>
  <c r="V36" i="65"/>
  <c r="V28" i="65"/>
  <c r="I45" i="65"/>
  <c r="T45" i="65" s="1"/>
  <c r="S45" i="65" s="1"/>
  <c r="I49" i="65"/>
  <c r="T49" i="65" s="1"/>
  <c r="S49" i="65" s="1"/>
  <c r="I25" i="65"/>
  <c r="I33" i="65"/>
  <c r="I41" i="65"/>
  <c r="U38" i="65"/>
  <c r="U30" i="65"/>
  <c r="V26" i="65"/>
  <c r="V48" i="65"/>
  <c r="P7" i="64"/>
  <c r="S9" i="64" s="1"/>
  <c r="V15" i="64"/>
  <c r="P9" i="64" s="1"/>
  <c r="T36" i="60"/>
  <c r="S36" i="60" s="1"/>
  <c r="T28" i="60"/>
  <c r="S28" i="60" s="1"/>
  <c r="T44" i="59"/>
  <c r="S44" i="59" s="1"/>
  <c r="T40" i="62"/>
  <c r="S40" i="62" s="1"/>
  <c r="T48" i="62"/>
  <c r="S48" i="62" s="1"/>
  <c r="V28" i="64"/>
  <c r="U28" i="64"/>
  <c r="R50" i="62"/>
  <c r="T31" i="60"/>
  <c r="S31" i="60" s="1"/>
  <c r="T23" i="60"/>
  <c r="S23" i="60" s="1"/>
  <c r="T23" i="59"/>
  <c r="S23" i="59" s="1"/>
  <c r="V32" i="64"/>
  <c r="V25" i="62"/>
  <c r="U25" i="62"/>
  <c r="M25" i="62"/>
  <c r="V47" i="60"/>
  <c r="U47" i="60"/>
  <c r="M47" i="60"/>
  <c r="T47" i="60" s="1"/>
  <c r="S47" i="60" s="1"/>
  <c r="V39" i="60"/>
  <c r="U39" i="60"/>
  <c r="M39" i="60"/>
  <c r="T39" i="60" s="1"/>
  <c r="S39" i="60" s="1"/>
  <c r="V31" i="60"/>
  <c r="U31" i="60"/>
  <c r="M31" i="60"/>
  <c r="V23" i="60"/>
  <c r="U23" i="60"/>
  <c r="M23" i="60"/>
  <c r="I22" i="60"/>
  <c r="L22" i="60"/>
  <c r="V30" i="60"/>
  <c r="U30" i="60"/>
  <c r="V38" i="60"/>
  <c r="U38" i="60"/>
  <c r="V46" i="60"/>
  <c r="U46" i="60"/>
  <c r="V45" i="58"/>
  <c r="M45" i="58"/>
  <c r="U45" i="58"/>
  <c r="L30" i="58"/>
  <c r="I30" i="58"/>
  <c r="L46" i="57"/>
  <c r="I46" i="57"/>
  <c r="L38" i="57"/>
  <c r="I38" i="57"/>
  <c r="L30" i="57"/>
  <c r="I30" i="57"/>
  <c r="L22" i="57"/>
  <c r="I22" i="57"/>
  <c r="L42" i="56"/>
  <c r="I42" i="56"/>
  <c r="L34" i="56"/>
  <c r="I34" i="56"/>
  <c r="L26" i="56"/>
  <c r="I26" i="56"/>
  <c r="V36" i="64"/>
  <c r="V47" i="59"/>
  <c r="U47" i="59"/>
  <c r="M47" i="59"/>
  <c r="T47" i="59" s="1"/>
  <c r="S47" i="59" s="1"/>
  <c r="V39" i="59"/>
  <c r="U39" i="59"/>
  <c r="M39" i="59"/>
  <c r="T39" i="59" s="1"/>
  <c r="S39" i="59" s="1"/>
  <c r="V31" i="59"/>
  <c r="U31" i="59"/>
  <c r="M31" i="59"/>
  <c r="T31" i="59" s="1"/>
  <c r="S31" i="59" s="1"/>
  <c r="V23" i="59"/>
  <c r="U23" i="59"/>
  <c r="M23" i="59"/>
  <c r="I22" i="59"/>
  <c r="L22" i="59"/>
  <c r="V30" i="59"/>
  <c r="U30" i="59"/>
  <c r="V38" i="59"/>
  <c r="U38" i="59"/>
  <c r="V46" i="59"/>
  <c r="U46" i="59"/>
  <c r="T33" i="58"/>
  <c r="S33" i="58" s="1"/>
  <c r="T25" i="58"/>
  <c r="S25" i="58" s="1"/>
  <c r="T47" i="57"/>
  <c r="S47" i="57" s="1"/>
  <c r="T31" i="57"/>
  <c r="S31" i="57" s="1"/>
  <c r="T23" i="57"/>
  <c r="S23" i="57" s="1"/>
  <c r="T29" i="56"/>
  <c r="S29" i="56" s="1"/>
  <c r="T21" i="56"/>
  <c r="S21" i="56" s="1"/>
  <c r="V27" i="62"/>
  <c r="M27" i="62"/>
  <c r="U27" i="62"/>
  <c r="V37" i="62"/>
  <c r="M37" i="62"/>
  <c r="T37" i="62" s="1"/>
  <c r="S37" i="62" s="1"/>
  <c r="U37" i="62"/>
  <c r="I20" i="62"/>
  <c r="L20" i="62"/>
  <c r="V28" i="62"/>
  <c r="U28" i="62"/>
  <c r="V39" i="62"/>
  <c r="U39" i="62"/>
  <c r="M39" i="62"/>
  <c r="V38" i="62"/>
  <c r="U38" i="62"/>
  <c r="V46" i="62"/>
  <c r="U46" i="62"/>
  <c r="M46" i="60"/>
  <c r="M38" i="60"/>
  <c r="M30" i="60"/>
  <c r="T42" i="58"/>
  <c r="S42" i="58" s="1"/>
  <c r="T38" i="58"/>
  <c r="S38" i="58" s="1"/>
  <c r="V31" i="58"/>
  <c r="U31" i="58"/>
  <c r="V23" i="58"/>
  <c r="U23" i="58"/>
  <c r="U38" i="58"/>
  <c r="V38" i="58"/>
  <c r="U46" i="58"/>
  <c r="V46" i="58"/>
  <c r="V45" i="57"/>
  <c r="U45" i="57"/>
  <c r="V37" i="57"/>
  <c r="U37" i="57"/>
  <c r="V29" i="57"/>
  <c r="U29" i="57"/>
  <c r="V21" i="57"/>
  <c r="U21" i="57"/>
  <c r="V47" i="56"/>
  <c r="U47" i="56"/>
  <c r="M47" i="56"/>
  <c r="V39" i="56"/>
  <c r="U39" i="56"/>
  <c r="V31" i="56"/>
  <c r="U31" i="56"/>
  <c r="V23" i="56"/>
  <c r="U23" i="56"/>
  <c r="U21" i="62"/>
  <c r="U49" i="59"/>
  <c r="U41" i="59"/>
  <c r="U33" i="59"/>
  <c r="U25" i="59"/>
  <c r="M31" i="58"/>
  <c r="R50" i="58"/>
  <c r="T36" i="55"/>
  <c r="S36" i="55" s="1"/>
  <c r="T28" i="55"/>
  <c r="S28" i="55" s="1"/>
  <c r="T20" i="55"/>
  <c r="S20" i="55" s="1"/>
  <c r="T46" i="54"/>
  <c r="S46" i="54" s="1"/>
  <c r="T32" i="53"/>
  <c r="S32" i="53" s="1"/>
  <c r="T24" i="53"/>
  <c r="S24" i="53" s="1"/>
  <c r="V31" i="63"/>
  <c r="M31" i="63"/>
  <c r="U31" i="63"/>
  <c r="V47" i="63"/>
  <c r="M47" i="63"/>
  <c r="U47" i="63"/>
  <c r="V33" i="63"/>
  <c r="U33" i="63"/>
  <c r="M33" i="63"/>
  <c r="T33" i="63" s="1"/>
  <c r="S33" i="63" s="1"/>
  <c r="V49" i="63"/>
  <c r="U49" i="63"/>
  <c r="M49" i="63"/>
  <c r="T49" i="63" s="1"/>
  <c r="S49" i="63" s="1"/>
  <c r="V26" i="63"/>
  <c r="U26" i="63"/>
  <c r="V34" i="63"/>
  <c r="U34" i="63"/>
  <c r="V42" i="63"/>
  <c r="U42" i="63"/>
  <c r="V21" i="61"/>
  <c r="U21" i="61"/>
  <c r="M21" i="61"/>
  <c r="V37" i="61"/>
  <c r="U37" i="61"/>
  <c r="M37" i="61"/>
  <c r="I20" i="61"/>
  <c r="L20" i="61"/>
  <c r="I28" i="61"/>
  <c r="L28" i="61"/>
  <c r="V36" i="61"/>
  <c r="U36" i="61"/>
  <c r="V44" i="61"/>
  <c r="U44" i="61"/>
  <c r="U43" i="58"/>
  <c r="R50" i="55"/>
  <c r="I50" i="54"/>
  <c r="P2" i="54" s="1"/>
  <c r="U47" i="61"/>
  <c r="V31" i="61"/>
  <c r="M45" i="57"/>
  <c r="V31" i="55"/>
  <c r="U31" i="55"/>
  <c r="M31" i="55"/>
  <c r="V23" i="55"/>
  <c r="U23" i="55"/>
  <c r="M23" i="55"/>
  <c r="V22" i="55"/>
  <c r="U22" i="55"/>
  <c r="V30" i="55"/>
  <c r="U30" i="55"/>
  <c r="M38" i="55"/>
  <c r="V38" i="55"/>
  <c r="U38" i="55"/>
  <c r="V43" i="55"/>
  <c r="U43" i="55"/>
  <c r="L42" i="55"/>
  <c r="I42" i="55"/>
  <c r="M37" i="57"/>
  <c r="T40" i="54"/>
  <c r="S40" i="54" s="1"/>
  <c r="V20" i="53"/>
  <c r="U20" i="53"/>
  <c r="V28" i="53"/>
  <c r="U28" i="53"/>
  <c r="V36" i="53"/>
  <c r="U36" i="53"/>
  <c r="V44" i="53"/>
  <c r="U44" i="53"/>
  <c r="T32" i="52"/>
  <c r="S32" i="52" s="1"/>
  <c r="T46" i="52"/>
  <c r="S46" i="52" s="1"/>
  <c r="V43" i="46"/>
  <c r="U43" i="46"/>
  <c r="V35" i="46"/>
  <c r="U35" i="46"/>
  <c r="V27" i="46"/>
  <c r="U27" i="46"/>
  <c r="H50" i="46"/>
  <c r="L19" i="46"/>
  <c r="V41" i="45"/>
  <c r="U41" i="45"/>
  <c r="V33" i="45"/>
  <c r="U33" i="45"/>
  <c r="I25" i="45"/>
  <c r="L25" i="45"/>
  <c r="U23" i="61"/>
  <c r="M39" i="56"/>
  <c r="V29" i="55"/>
  <c r="M29" i="55"/>
  <c r="U29" i="55"/>
  <c r="V21" i="55"/>
  <c r="M21" i="55"/>
  <c r="U21" i="55"/>
  <c r="V24" i="54"/>
  <c r="U24" i="54"/>
  <c r="V32" i="54"/>
  <c r="U32" i="54"/>
  <c r="V40" i="54"/>
  <c r="U40" i="54"/>
  <c r="V48" i="54"/>
  <c r="U48" i="54"/>
  <c r="R50" i="52"/>
  <c r="R50" i="51"/>
  <c r="I44" i="55"/>
  <c r="V43" i="53"/>
  <c r="V35" i="53"/>
  <c r="V27" i="53"/>
  <c r="L19" i="52"/>
  <c r="H50" i="52"/>
  <c r="V35" i="52"/>
  <c r="M35" i="52"/>
  <c r="T35" i="52" s="1"/>
  <c r="S35" i="52" s="1"/>
  <c r="U35" i="52"/>
  <c r="V47" i="52"/>
  <c r="M47" i="52"/>
  <c r="T47" i="52" s="1"/>
  <c r="S47" i="52" s="1"/>
  <c r="U47" i="52"/>
  <c r="I26" i="52"/>
  <c r="L26" i="52"/>
  <c r="U30" i="52"/>
  <c r="V30" i="52"/>
  <c r="U38" i="52"/>
  <c r="V38" i="52"/>
  <c r="V46" i="52"/>
  <c r="U46" i="52"/>
  <c r="I24" i="48"/>
  <c r="L24" i="48"/>
  <c r="I32" i="48"/>
  <c r="L32" i="48"/>
  <c r="I40" i="48"/>
  <c r="L40" i="48"/>
  <c r="I48" i="48"/>
  <c r="L48" i="48"/>
  <c r="V37" i="55"/>
  <c r="I24" i="51"/>
  <c r="L24" i="51"/>
  <c r="I32" i="51"/>
  <c r="L32" i="51"/>
  <c r="I40" i="51"/>
  <c r="L40" i="51"/>
  <c r="V48" i="51"/>
  <c r="U48" i="51"/>
  <c r="V47" i="47"/>
  <c r="U47" i="47"/>
  <c r="M47" i="47"/>
  <c r="V39" i="47"/>
  <c r="U39" i="47"/>
  <c r="M39" i="47"/>
  <c r="V31" i="47"/>
  <c r="U31" i="47"/>
  <c r="M31" i="47"/>
  <c r="V23" i="47"/>
  <c r="U23" i="47"/>
  <c r="M23" i="47"/>
  <c r="I22" i="47"/>
  <c r="L22" i="47"/>
  <c r="I30" i="47"/>
  <c r="L30" i="47"/>
  <c r="I38" i="47"/>
  <c r="L38" i="47"/>
  <c r="I46" i="47"/>
  <c r="L46" i="47"/>
  <c r="M43" i="46"/>
  <c r="U42" i="45"/>
  <c r="V42" i="45"/>
  <c r="M33" i="45"/>
  <c r="I48" i="59"/>
  <c r="T48" i="59" s="1"/>
  <c r="S48" i="59" s="1"/>
  <c r="U47" i="53"/>
  <c r="U39" i="53"/>
  <c r="U31" i="53"/>
  <c r="U23" i="53"/>
  <c r="V25" i="52"/>
  <c r="V47" i="50"/>
  <c r="M47" i="50"/>
  <c r="T47" i="50" s="1"/>
  <c r="S47" i="50" s="1"/>
  <c r="U47" i="50"/>
  <c r="V39" i="50"/>
  <c r="M39" i="50"/>
  <c r="T39" i="50" s="1"/>
  <c r="S39" i="50" s="1"/>
  <c r="U39" i="50"/>
  <c r="V31" i="50"/>
  <c r="M31" i="50"/>
  <c r="T31" i="50" s="1"/>
  <c r="S31" i="50" s="1"/>
  <c r="U31" i="50"/>
  <c r="L19" i="50"/>
  <c r="H50" i="50"/>
  <c r="I26" i="50"/>
  <c r="L26" i="50"/>
  <c r="I34" i="50"/>
  <c r="L34" i="50"/>
  <c r="I42" i="50"/>
  <c r="L42" i="50"/>
  <c r="V41" i="48"/>
  <c r="M41" i="48"/>
  <c r="U41" i="48"/>
  <c r="V33" i="48"/>
  <c r="M33" i="48"/>
  <c r="U33" i="48"/>
  <c r="V25" i="48"/>
  <c r="M25" i="48"/>
  <c r="U25" i="48"/>
  <c r="V42" i="46"/>
  <c r="V34" i="46"/>
  <c r="R50" i="46"/>
  <c r="V48" i="45"/>
  <c r="V40" i="45"/>
  <c r="I37" i="45"/>
  <c r="I45" i="45"/>
  <c r="U40" i="65"/>
  <c r="U32" i="65"/>
  <c r="V22" i="65"/>
  <c r="U45" i="54"/>
  <c r="U37" i="54"/>
  <c r="U29" i="54"/>
  <c r="U21" i="54"/>
  <c r="I24" i="49"/>
  <c r="L24" i="49"/>
  <c r="I32" i="49"/>
  <c r="L32" i="49"/>
  <c r="I40" i="49"/>
  <c r="L40" i="49"/>
  <c r="I48" i="49"/>
  <c r="L48" i="49"/>
  <c r="V45" i="47"/>
  <c r="U45" i="47"/>
  <c r="M45" i="47"/>
  <c r="V37" i="47"/>
  <c r="U37" i="47"/>
  <c r="M37" i="47"/>
  <c r="V29" i="47"/>
  <c r="U29" i="47"/>
  <c r="M29" i="47"/>
  <c r="T29" i="47" s="1"/>
  <c r="S29" i="47" s="1"/>
  <c r="V21" i="47"/>
  <c r="U21" i="47"/>
  <c r="M21" i="47"/>
  <c r="T21" i="47" s="1"/>
  <c r="S21" i="47" s="1"/>
  <c r="I21" i="46"/>
  <c r="I29" i="46"/>
  <c r="I37" i="46"/>
  <c r="I45" i="46"/>
  <c r="T49" i="44"/>
  <c r="S49" i="44" s="1"/>
  <c r="T41" i="44"/>
  <c r="S41" i="44" s="1"/>
  <c r="T33" i="44"/>
  <c r="S33" i="44" s="1"/>
  <c r="T23" i="44"/>
  <c r="S23" i="44" s="1"/>
  <c r="U49" i="48"/>
  <c r="V44" i="46"/>
  <c r="T40" i="43"/>
  <c r="S40" i="43" s="1"/>
  <c r="T48" i="43"/>
  <c r="S48" i="43" s="1"/>
  <c r="V20" i="46"/>
  <c r="V30" i="43"/>
  <c r="U30" i="43"/>
  <c r="V15" i="43"/>
  <c r="P9" i="43" s="1"/>
  <c r="P7" i="43"/>
  <c r="S9" i="43" s="1"/>
  <c r="T25" i="42"/>
  <c r="S25" i="42" s="1"/>
  <c r="R50" i="39"/>
  <c r="T21" i="38"/>
  <c r="S21" i="38" s="1"/>
  <c r="I50" i="37"/>
  <c r="P2" i="37" s="1"/>
  <c r="V36" i="46"/>
  <c r="V41" i="43"/>
  <c r="M41" i="43"/>
  <c r="U41" i="43"/>
  <c r="V23" i="43"/>
  <c r="U23" i="43"/>
  <c r="V34" i="43"/>
  <c r="U34" i="43"/>
  <c r="V42" i="43"/>
  <c r="U42" i="43"/>
  <c r="V47" i="42"/>
  <c r="U47" i="42"/>
  <c r="V39" i="42"/>
  <c r="U39" i="42"/>
  <c r="V31" i="42"/>
  <c r="U31" i="42"/>
  <c r="V23" i="42"/>
  <c r="U23" i="42"/>
  <c r="V47" i="41"/>
  <c r="U47" i="41"/>
  <c r="V39" i="41"/>
  <c r="U39" i="41"/>
  <c r="V31" i="41"/>
  <c r="U31" i="41"/>
  <c r="V23" i="41"/>
  <c r="U23" i="41"/>
  <c r="V47" i="40"/>
  <c r="U47" i="40"/>
  <c r="V39" i="40"/>
  <c r="U39" i="40"/>
  <c r="V31" i="40"/>
  <c r="U31" i="40"/>
  <c r="V23" i="40"/>
  <c r="U23" i="40"/>
  <c r="V47" i="39"/>
  <c r="U47" i="39"/>
  <c r="V39" i="39"/>
  <c r="U39" i="39"/>
  <c r="V31" i="39"/>
  <c r="U31" i="39"/>
  <c r="V23" i="39"/>
  <c r="U23" i="39"/>
  <c r="V51" i="38"/>
  <c r="U51" i="38"/>
  <c r="V43" i="38"/>
  <c r="U43" i="38"/>
  <c r="V35" i="38"/>
  <c r="U35" i="38"/>
  <c r="V27" i="38"/>
  <c r="U27" i="38"/>
  <c r="V43" i="37"/>
  <c r="U43" i="37"/>
  <c r="V35" i="37"/>
  <c r="U35" i="37"/>
  <c r="V27" i="37"/>
  <c r="U27" i="37"/>
  <c r="V43" i="36"/>
  <c r="U43" i="36"/>
  <c r="V35" i="36"/>
  <c r="U35" i="36"/>
  <c r="V27" i="36"/>
  <c r="U27" i="36"/>
  <c r="H50" i="36"/>
  <c r="L19" i="36"/>
  <c r="V49" i="51"/>
  <c r="V24" i="44"/>
  <c r="U24" i="44"/>
  <c r="U23" i="44"/>
  <c r="M23" i="44"/>
  <c r="V23" i="44"/>
  <c r="V30" i="44"/>
  <c r="M30" i="44"/>
  <c r="U30" i="44"/>
  <c r="V38" i="44"/>
  <c r="M38" i="44"/>
  <c r="U38" i="44"/>
  <c r="V46" i="44"/>
  <c r="M46" i="44"/>
  <c r="U46" i="44"/>
  <c r="U35" i="44"/>
  <c r="V35" i="44"/>
  <c r="U43" i="44"/>
  <c r="V43" i="44"/>
  <c r="R50" i="42"/>
  <c r="R54" i="38"/>
  <c r="V26" i="43"/>
  <c r="U22" i="43"/>
  <c r="I31" i="43"/>
  <c r="V46" i="41"/>
  <c r="V38" i="41"/>
  <c r="V30" i="41"/>
  <c r="U42" i="39"/>
  <c r="U34" i="39"/>
  <c r="U26" i="39"/>
  <c r="U48" i="38"/>
  <c r="U40" i="38"/>
  <c r="U32" i="38"/>
  <c r="U24" i="38"/>
  <c r="M43" i="37"/>
  <c r="M35" i="37"/>
  <c r="M27" i="37"/>
  <c r="U46" i="28"/>
  <c r="M46" i="28"/>
  <c r="V46" i="28"/>
  <c r="U46" i="42"/>
  <c r="U38" i="42"/>
  <c r="U30" i="42"/>
  <c r="V42" i="40"/>
  <c r="V34" i="40"/>
  <c r="V26" i="40"/>
  <c r="V50" i="38"/>
  <c r="V42" i="38"/>
  <c r="V34" i="38"/>
  <c r="V26" i="38"/>
  <c r="U22" i="37"/>
  <c r="M43" i="36"/>
  <c r="M35" i="36"/>
  <c r="M27" i="36"/>
  <c r="T29" i="35"/>
  <c r="S29" i="35" s="1"/>
  <c r="T33" i="34"/>
  <c r="S33" i="34" s="1"/>
  <c r="T35" i="31"/>
  <c r="S35" i="31" s="1"/>
  <c r="I50" i="31"/>
  <c r="P2" i="31" s="1"/>
  <c r="M23" i="43"/>
  <c r="U48" i="42"/>
  <c r="U40" i="42"/>
  <c r="U32" i="42"/>
  <c r="U24" i="41"/>
  <c r="V46" i="39"/>
  <c r="V38" i="39"/>
  <c r="V30" i="39"/>
  <c r="V22" i="39"/>
  <c r="U42" i="37"/>
  <c r="U34" i="37"/>
  <c r="U26" i="37"/>
  <c r="V33" i="35"/>
  <c r="U33" i="35"/>
  <c r="V25" i="35"/>
  <c r="U25" i="35"/>
  <c r="H50" i="35"/>
  <c r="L19" i="35"/>
  <c r="V43" i="35"/>
  <c r="U43" i="35"/>
  <c r="V47" i="34"/>
  <c r="U47" i="34"/>
  <c r="V39" i="34"/>
  <c r="U39" i="34"/>
  <c r="V31" i="34"/>
  <c r="U31" i="34"/>
  <c r="V23" i="34"/>
  <c r="U23" i="34"/>
  <c r="V47" i="33"/>
  <c r="U47" i="33"/>
  <c r="V39" i="33"/>
  <c r="U39" i="33"/>
  <c r="V31" i="33"/>
  <c r="U31" i="33"/>
  <c r="V23" i="33"/>
  <c r="U23" i="33"/>
  <c r="V47" i="32"/>
  <c r="U47" i="32"/>
  <c r="V39" i="32"/>
  <c r="U39" i="32"/>
  <c r="V31" i="32"/>
  <c r="U31" i="32"/>
  <c r="V23" i="32"/>
  <c r="U23" i="32"/>
  <c r="V47" i="31"/>
  <c r="U47" i="31"/>
  <c r="V39" i="31"/>
  <c r="U39" i="31"/>
  <c r="V31" i="31"/>
  <c r="U31" i="31"/>
  <c r="V23" i="31"/>
  <c r="U23" i="31"/>
  <c r="V49" i="30"/>
  <c r="U49" i="30"/>
  <c r="V41" i="30"/>
  <c r="U41" i="30"/>
  <c r="V33" i="30"/>
  <c r="U33" i="30"/>
  <c r="V25" i="30"/>
  <c r="U25" i="30"/>
  <c r="H50" i="30"/>
  <c r="L19" i="30"/>
  <c r="V43" i="29"/>
  <c r="U43" i="29"/>
  <c r="U35" i="29"/>
  <c r="V35" i="29"/>
  <c r="U27" i="29"/>
  <c r="V27" i="29"/>
  <c r="U45" i="28"/>
  <c r="V45" i="28"/>
  <c r="U37" i="28"/>
  <c r="V37" i="28"/>
  <c r="U29" i="28"/>
  <c r="V29" i="28"/>
  <c r="U21" i="28"/>
  <c r="V21" i="28"/>
  <c r="U45" i="27"/>
  <c r="V45" i="27"/>
  <c r="U37" i="27"/>
  <c r="V37" i="27"/>
  <c r="U29" i="27"/>
  <c r="V29" i="27"/>
  <c r="U21" i="27"/>
  <c r="V21" i="27"/>
  <c r="V42" i="42"/>
  <c r="V34" i="42"/>
  <c r="V26" i="42"/>
  <c r="U22" i="42"/>
  <c r="U44" i="41"/>
  <c r="U36" i="41"/>
  <c r="U28" i="41"/>
  <c r="U48" i="39"/>
  <c r="U40" i="39"/>
  <c r="U32" i="39"/>
  <c r="U24" i="39"/>
  <c r="U20" i="38"/>
  <c r="V44" i="36"/>
  <c r="V28" i="36"/>
  <c r="T22" i="36"/>
  <c r="S22" i="36" s="1"/>
  <c r="T38" i="36"/>
  <c r="S38" i="36" s="1"/>
  <c r="I23" i="36"/>
  <c r="I31" i="36"/>
  <c r="I39" i="36"/>
  <c r="I47" i="36"/>
  <c r="T32" i="35"/>
  <c r="S32" i="35" s="1"/>
  <c r="T24" i="35"/>
  <c r="S24" i="35" s="1"/>
  <c r="T44" i="34"/>
  <c r="S44" i="34" s="1"/>
  <c r="T36" i="34"/>
  <c r="S36" i="34" s="1"/>
  <c r="T28" i="34"/>
  <c r="S28" i="34" s="1"/>
  <c r="T20" i="34"/>
  <c r="S20" i="34" s="1"/>
  <c r="T46" i="33"/>
  <c r="S46" i="33" s="1"/>
  <c r="T38" i="33"/>
  <c r="S38" i="33" s="1"/>
  <c r="T30" i="33"/>
  <c r="S30" i="33" s="1"/>
  <c r="T22" i="33"/>
  <c r="S22" i="33" s="1"/>
  <c r="T40" i="32"/>
  <c r="S40" i="32" s="1"/>
  <c r="T32" i="32"/>
  <c r="S32" i="32" s="1"/>
  <c r="T24" i="32"/>
  <c r="S24" i="32" s="1"/>
  <c r="T42" i="31"/>
  <c r="S42" i="31" s="1"/>
  <c r="T34" i="31"/>
  <c r="S34" i="31" s="1"/>
  <c r="T26" i="31"/>
  <c r="S26" i="31" s="1"/>
  <c r="T46" i="30"/>
  <c r="S46" i="30" s="1"/>
  <c r="T38" i="30"/>
  <c r="S38" i="30" s="1"/>
  <c r="T30" i="30"/>
  <c r="S30" i="30" s="1"/>
  <c r="T22" i="30"/>
  <c r="S22" i="30" s="1"/>
  <c r="T44" i="29"/>
  <c r="S44" i="29" s="1"/>
  <c r="T36" i="29"/>
  <c r="S36" i="29" s="1"/>
  <c r="U22" i="36"/>
  <c r="M47" i="33"/>
  <c r="T47" i="33" s="1"/>
  <c r="S47" i="33" s="1"/>
  <c r="M31" i="33"/>
  <c r="T31" i="33" s="1"/>
  <c r="S31" i="33" s="1"/>
  <c r="U32" i="31"/>
  <c r="U32" i="30"/>
  <c r="U44" i="27"/>
  <c r="V40" i="27"/>
  <c r="U36" i="27"/>
  <c r="V32" i="27"/>
  <c r="U28" i="27"/>
  <c r="M21" i="27"/>
  <c r="U26" i="36"/>
  <c r="I33" i="35"/>
  <c r="U34" i="34"/>
  <c r="R50" i="33"/>
  <c r="U34" i="32"/>
  <c r="R50" i="31"/>
  <c r="I39" i="29"/>
  <c r="I47" i="29"/>
  <c r="T47" i="29" s="1"/>
  <c r="S47" i="29" s="1"/>
  <c r="I41" i="28"/>
  <c r="T41" i="28" s="1"/>
  <c r="S41" i="28" s="1"/>
  <c r="I33" i="28"/>
  <c r="T33" i="28" s="1"/>
  <c r="S33" i="28" s="1"/>
  <c r="I25" i="28"/>
  <c r="T25" i="28" s="1"/>
  <c r="S25" i="28" s="1"/>
  <c r="I24" i="26"/>
  <c r="L24" i="26"/>
  <c r="I42" i="25"/>
  <c r="L42" i="25"/>
  <c r="I34" i="25"/>
  <c r="L34" i="25"/>
  <c r="I26" i="25"/>
  <c r="L26" i="25"/>
  <c r="I46" i="24"/>
  <c r="L46" i="24"/>
  <c r="I38" i="24"/>
  <c r="L38" i="24"/>
  <c r="I30" i="24"/>
  <c r="L30" i="24"/>
  <c r="I22" i="24"/>
  <c r="L22" i="24"/>
  <c r="I42" i="23"/>
  <c r="L42" i="23"/>
  <c r="I34" i="23"/>
  <c r="L34" i="23"/>
  <c r="I26" i="23"/>
  <c r="L26" i="23"/>
  <c r="I46" i="22"/>
  <c r="L46" i="22"/>
  <c r="I38" i="22"/>
  <c r="L38" i="22"/>
  <c r="I30" i="22"/>
  <c r="L30" i="22"/>
  <c r="I22" i="22"/>
  <c r="L22" i="22"/>
  <c r="I42" i="21"/>
  <c r="L42" i="21"/>
  <c r="I34" i="21"/>
  <c r="L34" i="21"/>
  <c r="I26" i="21"/>
  <c r="L26" i="21"/>
  <c r="I46" i="20"/>
  <c r="L46" i="20"/>
  <c r="I38" i="20"/>
  <c r="L38" i="20"/>
  <c r="I30" i="20"/>
  <c r="L30" i="20"/>
  <c r="L22" i="20"/>
  <c r="I22" i="20"/>
  <c r="L42" i="19"/>
  <c r="I42" i="19"/>
  <c r="L34" i="19"/>
  <c r="I34" i="19"/>
  <c r="L26" i="19"/>
  <c r="I26" i="19"/>
  <c r="L46" i="18"/>
  <c r="I46" i="18"/>
  <c r="L38" i="18"/>
  <c r="I38" i="18"/>
  <c r="L30" i="18"/>
  <c r="I30" i="18"/>
  <c r="L22" i="18"/>
  <c r="I22" i="18"/>
  <c r="M47" i="34"/>
  <c r="M31" i="34"/>
  <c r="U44" i="33"/>
  <c r="U28" i="33"/>
  <c r="M39" i="32"/>
  <c r="M23" i="32"/>
  <c r="U36" i="31"/>
  <c r="U20" i="31"/>
  <c r="I31" i="29"/>
  <c r="T31" i="29" s="1"/>
  <c r="S31" i="29" s="1"/>
  <c r="I23" i="29"/>
  <c r="T23" i="29" s="1"/>
  <c r="S23" i="29" s="1"/>
  <c r="T49" i="27"/>
  <c r="S49" i="27" s="1"/>
  <c r="I41" i="27"/>
  <c r="T41" i="27" s="1"/>
  <c r="S41" i="27" s="1"/>
  <c r="I33" i="27"/>
  <c r="T33" i="27" s="1"/>
  <c r="S33" i="27" s="1"/>
  <c r="T28" i="27"/>
  <c r="S28" i="27" s="1"/>
  <c r="T36" i="27"/>
  <c r="S36" i="27" s="1"/>
  <c r="T44" i="27"/>
  <c r="S44" i="27" s="1"/>
  <c r="V28" i="26"/>
  <c r="U28" i="26"/>
  <c r="M28" i="26"/>
  <c r="R50" i="25"/>
  <c r="T33" i="22"/>
  <c r="S33" i="22" s="1"/>
  <c r="R50" i="21"/>
  <c r="U34" i="35"/>
  <c r="U46" i="34"/>
  <c r="U30" i="34"/>
  <c r="R50" i="34"/>
  <c r="U46" i="32"/>
  <c r="U30" i="32"/>
  <c r="U44" i="28"/>
  <c r="V40" i="28"/>
  <c r="U36" i="28"/>
  <c r="V32" i="28"/>
  <c r="U28" i="28"/>
  <c r="V24" i="28"/>
  <c r="U20" i="28"/>
  <c r="I25" i="27"/>
  <c r="T25" i="27" s="1"/>
  <c r="S25" i="27" s="1"/>
  <c r="V30" i="26"/>
  <c r="M30" i="26"/>
  <c r="T30" i="26" s="1"/>
  <c r="S30" i="26" s="1"/>
  <c r="U30" i="26"/>
  <c r="V25" i="26"/>
  <c r="U25" i="26"/>
  <c r="M25" i="26"/>
  <c r="T25" i="26" s="1"/>
  <c r="S25" i="26" s="1"/>
  <c r="L35" i="26"/>
  <c r="I35" i="26"/>
  <c r="L43" i="26"/>
  <c r="I43" i="26"/>
  <c r="V49" i="25"/>
  <c r="U49" i="25"/>
  <c r="M49" i="25"/>
  <c r="V41" i="25"/>
  <c r="U41" i="25"/>
  <c r="M41" i="25"/>
  <c r="V33" i="25"/>
  <c r="U33" i="25"/>
  <c r="M33" i="25"/>
  <c r="V25" i="25"/>
  <c r="U25" i="25"/>
  <c r="M25" i="25"/>
  <c r="V49" i="24"/>
  <c r="U49" i="24"/>
  <c r="M49" i="24"/>
  <c r="V41" i="24"/>
  <c r="U41" i="24"/>
  <c r="M41" i="24"/>
  <c r="V33" i="24"/>
  <c r="U33" i="24"/>
  <c r="M33" i="24"/>
  <c r="V25" i="24"/>
  <c r="U25" i="24"/>
  <c r="M25" i="24"/>
  <c r="V49" i="23"/>
  <c r="U49" i="23"/>
  <c r="M49" i="23"/>
  <c r="V41" i="23"/>
  <c r="U41" i="23"/>
  <c r="M41" i="23"/>
  <c r="V33" i="23"/>
  <c r="U33" i="23"/>
  <c r="M33" i="23"/>
  <c r="V25" i="23"/>
  <c r="U25" i="23"/>
  <c r="M25" i="23"/>
  <c r="V49" i="22"/>
  <c r="U49" i="22"/>
  <c r="M49" i="22"/>
  <c r="V41" i="22"/>
  <c r="U41" i="22"/>
  <c r="M41" i="22"/>
  <c r="T41" i="22" s="1"/>
  <c r="S41" i="22" s="1"/>
  <c r="V33" i="22"/>
  <c r="U33" i="22"/>
  <c r="M33" i="22"/>
  <c r="V25" i="22"/>
  <c r="U25" i="22"/>
  <c r="M25" i="22"/>
  <c r="T25" i="22" s="1"/>
  <c r="S25" i="22" s="1"/>
  <c r="V49" i="21"/>
  <c r="U49" i="21"/>
  <c r="M49" i="21"/>
  <c r="V41" i="21"/>
  <c r="U41" i="21"/>
  <c r="M41" i="21"/>
  <c r="V33" i="21"/>
  <c r="U33" i="21"/>
  <c r="M33" i="21"/>
  <c r="V25" i="21"/>
  <c r="U25" i="21"/>
  <c r="M25" i="21"/>
  <c r="V49" i="20"/>
  <c r="U49" i="20"/>
  <c r="M49" i="20"/>
  <c r="V41" i="20"/>
  <c r="U41" i="20"/>
  <c r="M41" i="20"/>
  <c r="V33" i="20"/>
  <c r="U33" i="20"/>
  <c r="M33" i="20"/>
  <c r="V25" i="20"/>
  <c r="U25" i="20"/>
  <c r="M25" i="20"/>
  <c r="V49" i="19"/>
  <c r="U49" i="19"/>
  <c r="M49" i="19"/>
  <c r="V41" i="19"/>
  <c r="U41" i="19"/>
  <c r="M41" i="19"/>
  <c r="T41" i="19" s="1"/>
  <c r="S41" i="19" s="1"/>
  <c r="V33" i="19"/>
  <c r="U33" i="19"/>
  <c r="V25" i="19"/>
  <c r="U25" i="19"/>
  <c r="H50" i="19"/>
  <c r="L19" i="19"/>
  <c r="V43" i="18"/>
  <c r="U43" i="18"/>
  <c r="M43" i="18"/>
  <c r="V35" i="18"/>
  <c r="U35" i="18"/>
  <c r="M35" i="18"/>
  <c r="V27" i="18"/>
  <c r="U27" i="18"/>
  <c r="M27" i="18"/>
  <c r="H50" i="18"/>
  <c r="L19" i="18"/>
  <c r="U20" i="27"/>
  <c r="I47" i="26"/>
  <c r="T47" i="26" s="1"/>
  <c r="S47" i="26" s="1"/>
  <c r="V48" i="24"/>
  <c r="U48" i="24"/>
  <c r="I21" i="27"/>
  <c r="T21" i="27" s="1"/>
  <c r="S21" i="27" s="1"/>
  <c r="I49" i="21"/>
  <c r="T49" i="21" s="1"/>
  <c r="S49" i="21" s="1"/>
  <c r="V48" i="20"/>
  <c r="U48" i="20"/>
  <c r="V47" i="17"/>
  <c r="U47" i="17"/>
  <c r="M47" i="17"/>
  <c r="V39" i="17"/>
  <c r="U39" i="17"/>
  <c r="M39" i="17"/>
  <c r="V31" i="17"/>
  <c r="U31" i="17"/>
  <c r="M31" i="17"/>
  <c r="V23" i="17"/>
  <c r="U23" i="17"/>
  <c r="M23" i="17"/>
  <c r="V45" i="16"/>
  <c r="U45" i="16"/>
  <c r="M45" i="16"/>
  <c r="V37" i="16"/>
  <c r="U37" i="16"/>
  <c r="M37" i="16"/>
  <c r="V29" i="16"/>
  <c r="U29" i="16"/>
  <c r="M29" i="16"/>
  <c r="V21" i="16"/>
  <c r="U21" i="16"/>
  <c r="M21" i="16"/>
  <c r="V43" i="15"/>
  <c r="U43" i="15"/>
  <c r="M43" i="15"/>
  <c r="V35" i="15"/>
  <c r="U35" i="15"/>
  <c r="M35" i="15"/>
  <c r="T35" i="15" s="1"/>
  <c r="S35" i="15" s="1"/>
  <c r="V27" i="15"/>
  <c r="U27" i="15"/>
  <c r="M27" i="15"/>
  <c r="T27" i="15" s="1"/>
  <c r="S27" i="15" s="1"/>
  <c r="H50" i="15"/>
  <c r="L19" i="15"/>
  <c r="V41" i="14"/>
  <c r="U41" i="14"/>
  <c r="M41" i="14"/>
  <c r="V33" i="14"/>
  <c r="U33" i="14"/>
  <c r="M33" i="14"/>
  <c r="V25" i="14"/>
  <c r="U25" i="14"/>
  <c r="M25" i="14"/>
  <c r="V47" i="13"/>
  <c r="U47" i="13"/>
  <c r="M47" i="13"/>
  <c r="V39" i="13"/>
  <c r="U39" i="13"/>
  <c r="M39" i="13"/>
  <c r="V31" i="13"/>
  <c r="U31" i="13"/>
  <c r="M31" i="13"/>
  <c r="V23" i="13"/>
  <c r="U23" i="13"/>
  <c r="M23" i="13"/>
  <c r="V45" i="12"/>
  <c r="U45" i="12"/>
  <c r="M45" i="12"/>
  <c r="V37" i="12"/>
  <c r="U37" i="12"/>
  <c r="M37" i="12"/>
  <c r="V29" i="12"/>
  <c r="U29" i="12"/>
  <c r="M29" i="12"/>
  <c r="V21" i="12"/>
  <c r="U21" i="12"/>
  <c r="M21" i="12"/>
  <c r="V43" i="11"/>
  <c r="U43" i="11"/>
  <c r="M43" i="11"/>
  <c r="V35" i="11"/>
  <c r="U35" i="11"/>
  <c r="M35" i="11"/>
  <c r="V27" i="11"/>
  <c r="U27" i="11"/>
  <c r="M27" i="11"/>
  <c r="H50" i="11"/>
  <c r="L19" i="11"/>
  <c r="V41" i="10"/>
  <c r="U41" i="10"/>
  <c r="M41" i="10"/>
  <c r="V33" i="10"/>
  <c r="U33" i="10"/>
  <c r="M33" i="10"/>
  <c r="V25" i="10"/>
  <c r="U25" i="10"/>
  <c r="M25" i="10"/>
  <c r="V47" i="9"/>
  <c r="U47" i="9"/>
  <c r="M47" i="9"/>
  <c r="V39" i="9"/>
  <c r="U39" i="9"/>
  <c r="M39" i="9"/>
  <c r="V31" i="9"/>
  <c r="U31" i="9"/>
  <c r="M31" i="9"/>
  <c r="V23" i="9"/>
  <c r="U23" i="9"/>
  <c r="M23" i="9"/>
  <c r="V45" i="8"/>
  <c r="U45" i="8"/>
  <c r="M45" i="8"/>
  <c r="V37" i="8"/>
  <c r="U37" i="8"/>
  <c r="M37" i="8"/>
  <c r="V29" i="8"/>
  <c r="U29" i="8"/>
  <c r="M29" i="8"/>
  <c r="V21" i="8"/>
  <c r="U21" i="8"/>
  <c r="M21" i="8"/>
  <c r="V43" i="7"/>
  <c r="U43" i="7"/>
  <c r="M43" i="7"/>
  <c r="V35" i="7"/>
  <c r="U35" i="7"/>
  <c r="M35" i="7"/>
  <c r="V27" i="7"/>
  <c r="U27" i="7"/>
  <c r="M27" i="7"/>
  <c r="H50" i="7"/>
  <c r="L19" i="7"/>
  <c r="V41" i="6"/>
  <c r="U41" i="6"/>
  <c r="M41" i="6"/>
  <c r="V33" i="6"/>
  <c r="U33" i="6"/>
  <c r="M33" i="6"/>
  <c r="V25" i="6"/>
  <c r="U25" i="6"/>
  <c r="M25" i="6"/>
  <c r="V47" i="5"/>
  <c r="U47" i="5"/>
  <c r="M47" i="5"/>
  <c r="V39" i="5"/>
  <c r="U39" i="5"/>
  <c r="M39" i="5"/>
  <c r="V31" i="5"/>
  <c r="U31" i="5"/>
  <c r="M31" i="5"/>
  <c r="U23" i="5"/>
  <c r="M23" i="5"/>
  <c r="V23" i="5"/>
  <c r="U45" i="4"/>
  <c r="M45" i="4"/>
  <c r="V45" i="4"/>
  <c r="U37" i="4"/>
  <c r="V37" i="4"/>
  <c r="L29" i="4"/>
  <c r="I29" i="4"/>
  <c r="L21" i="4"/>
  <c r="I21" i="4"/>
  <c r="T48" i="22"/>
  <c r="S48" i="22" s="1"/>
  <c r="T36" i="16"/>
  <c r="S36" i="16" s="1"/>
  <c r="T32" i="16"/>
  <c r="S32" i="16" s="1"/>
  <c r="T28" i="16"/>
  <c r="S28" i="16" s="1"/>
  <c r="T20" i="16"/>
  <c r="S20" i="16" s="1"/>
  <c r="T42" i="14"/>
  <c r="S42" i="14" s="1"/>
  <c r="T34" i="14"/>
  <c r="S34" i="14" s="1"/>
  <c r="T46" i="13"/>
  <c r="S46" i="13" s="1"/>
  <c r="T38" i="13"/>
  <c r="S38" i="13" s="1"/>
  <c r="T34" i="13"/>
  <c r="S34" i="13" s="1"/>
  <c r="T30" i="13"/>
  <c r="S30" i="13" s="1"/>
  <c r="T30" i="12"/>
  <c r="S30" i="12" s="1"/>
  <c r="T22" i="12"/>
  <c r="S22" i="12" s="1"/>
  <c r="T46" i="11"/>
  <c r="S46" i="11" s="1"/>
  <c r="T42" i="11"/>
  <c r="S42" i="11" s="1"/>
  <c r="T34" i="11"/>
  <c r="S34" i="11" s="1"/>
  <c r="T42" i="10"/>
  <c r="S42" i="10" s="1"/>
  <c r="T34" i="10"/>
  <c r="S34" i="10" s="1"/>
  <c r="T46" i="9"/>
  <c r="S46" i="9" s="1"/>
  <c r="T38" i="9"/>
  <c r="S38" i="9" s="1"/>
  <c r="T34" i="9"/>
  <c r="S34" i="9" s="1"/>
  <c r="T30" i="9"/>
  <c r="S30" i="9" s="1"/>
  <c r="T30" i="8"/>
  <c r="S30" i="8" s="1"/>
  <c r="T22" i="8"/>
  <c r="S22" i="8" s="1"/>
  <c r="T42" i="7"/>
  <c r="S42" i="7" s="1"/>
  <c r="T34" i="7"/>
  <c r="S34" i="7" s="1"/>
  <c r="T42" i="6"/>
  <c r="S42" i="6" s="1"/>
  <c r="T34" i="6"/>
  <c r="S34" i="6" s="1"/>
  <c r="T38" i="5"/>
  <c r="S38" i="5" s="1"/>
  <c r="T34" i="5"/>
  <c r="S34" i="5" s="1"/>
  <c r="T30" i="5"/>
  <c r="S30" i="5" s="1"/>
  <c r="T22" i="5"/>
  <c r="S22" i="5" s="1"/>
  <c r="T38" i="4"/>
  <c r="S38" i="4" s="1"/>
  <c r="T30" i="4"/>
  <c r="S30" i="4" s="1"/>
  <c r="T48" i="21"/>
  <c r="S48" i="21" s="1"/>
  <c r="I49" i="20"/>
  <c r="T49" i="20" s="1"/>
  <c r="S49" i="20" s="1"/>
  <c r="I49" i="19"/>
  <c r="T49" i="19" s="1"/>
  <c r="S49" i="19" s="1"/>
  <c r="V44" i="17"/>
  <c r="U44" i="17"/>
  <c r="V36" i="17"/>
  <c r="U36" i="17"/>
  <c r="V28" i="17"/>
  <c r="U28" i="17"/>
  <c r="V20" i="17"/>
  <c r="U20" i="17"/>
  <c r="V42" i="16"/>
  <c r="U42" i="16"/>
  <c r="V34" i="16"/>
  <c r="U34" i="16"/>
  <c r="V26" i="16"/>
  <c r="U26" i="16"/>
  <c r="V48" i="15"/>
  <c r="U48" i="15"/>
  <c r="V40" i="15"/>
  <c r="U40" i="15"/>
  <c r="V32" i="15"/>
  <c r="U32" i="15"/>
  <c r="V24" i="15"/>
  <c r="U24" i="15"/>
  <c r="V46" i="14"/>
  <c r="U46" i="14"/>
  <c r="V38" i="14"/>
  <c r="U38" i="14"/>
  <c r="V30" i="14"/>
  <c r="U30" i="14"/>
  <c r="V22" i="14"/>
  <c r="U22" i="14"/>
  <c r="V44" i="13"/>
  <c r="U44" i="13"/>
  <c r="V36" i="13"/>
  <c r="U36" i="13"/>
  <c r="V28" i="13"/>
  <c r="U28" i="13"/>
  <c r="V20" i="13"/>
  <c r="U20" i="13"/>
  <c r="V42" i="12"/>
  <c r="U42" i="12"/>
  <c r="V34" i="12"/>
  <c r="U34" i="12"/>
  <c r="V26" i="12"/>
  <c r="U26" i="12"/>
  <c r="V48" i="11"/>
  <c r="U48" i="11"/>
  <c r="V40" i="11"/>
  <c r="U40" i="11"/>
  <c r="V32" i="11"/>
  <c r="U32" i="11"/>
  <c r="V24" i="11"/>
  <c r="U24" i="11"/>
  <c r="V46" i="10"/>
  <c r="U46" i="10"/>
  <c r="V38" i="10"/>
  <c r="U38" i="10"/>
  <c r="V30" i="10"/>
  <c r="U30" i="10"/>
  <c r="V22" i="10"/>
  <c r="U22" i="10"/>
  <c r="V44" i="9"/>
  <c r="U44" i="9"/>
  <c r="V36" i="9"/>
  <c r="U36" i="9"/>
  <c r="V28" i="9"/>
  <c r="U28" i="9"/>
  <c r="V20" i="9"/>
  <c r="U20" i="9"/>
  <c r="V42" i="8"/>
  <c r="U42" i="8"/>
  <c r="V34" i="8"/>
  <c r="U34" i="8"/>
  <c r="V26" i="8"/>
  <c r="U26" i="8"/>
  <c r="V48" i="7"/>
  <c r="U48" i="7"/>
  <c r="V40" i="7"/>
  <c r="U40" i="7"/>
  <c r="V32" i="7"/>
  <c r="U32" i="7"/>
  <c r="V24" i="7"/>
  <c r="U24" i="7"/>
  <c r="V46" i="6"/>
  <c r="U46" i="6"/>
  <c r="V38" i="6"/>
  <c r="U38" i="6"/>
  <c r="V30" i="6"/>
  <c r="U30" i="6"/>
  <c r="V22" i="6"/>
  <c r="U22" i="6"/>
  <c r="V44" i="5"/>
  <c r="U44" i="5"/>
  <c r="V36" i="5"/>
  <c r="U36" i="5"/>
  <c r="V28" i="5"/>
  <c r="U28" i="5"/>
  <c r="V20" i="5"/>
  <c r="U20" i="5"/>
  <c r="V44" i="4"/>
  <c r="U44" i="4"/>
  <c r="V36" i="4"/>
  <c r="U36" i="4"/>
  <c r="V28" i="4"/>
  <c r="U28" i="4"/>
  <c r="V20" i="4"/>
  <c r="U20" i="4"/>
  <c r="M30" i="14"/>
  <c r="T30" i="14" s="1"/>
  <c r="S30" i="14" s="1"/>
  <c r="M30" i="10"/>
  <c r="T30" i="10" s="1"/>
  <c r="S30" i="10" s="1"/>
  <c r="M30" i="6"/>
  <c r="T30" i="6" s="1"/>
  <c r="S30" i="6" s="1"/>
  <c r="I23" i="5"/>
  <c r="T23" i="5" s="1"/>
  <c r="S23" i="5" s="1"/>
  <c r="M44" i="4"/>
  <c r="M28" i="4"/>
  <c r="M24" i="15"/>
  <c r="M24" i="11"/>
  <c r="M24" i="7"/>
  <c r="I29" i="5"/>
  <c r="I37" i="5"/>
  <c r="I45" i="5"/>
  <c r="I45" i="4"/>
  <c r="T45" i="4" s="1"/>
  <c r="S45" i="4" s="1"/>
  <c r="V22" i="3"/>
  <c r="V48" i="2"/>
  <c r="U48" i="2"/>
  <c r="V39" i="2"/>
  <c r="U39" i="2"/>
  <c r="U31" i="2"/>
  <c r="M31" i="2"/>
  <c r="V31" i="2"/>
  <c r="U23" i="2"/>
  <c r="M23" i="2"/>
  <c r="V23" i="2"/>
  <c r="M26" i="16"/>
  <c r="M26" i="12"/>
  <c r="T26" i="12" s="1"/>
  <c r="S26" i="12" s="1"/>
  <c r="M26" i="8"/>
  <c r="T26" i="8" s="1"/>
  <c r="S26" i="8" s="1"/>
  <c r="I23" i="4"/>
  <c r="T23" i="4" s="1"/>
  <c r="S23" i="4" s="1"/>
  <c r="H50" i="3"/>
  <c r="L19" i="3"/>
  <c r="V30" i="3"/>
  <c r="U30" i="3"/>
  <c r="V38" i="3"/>
  <c r="U38" i="3"/>
  <c r="V46" i="3"/>
  <c r="U46" i="3"/>
  <c r="U33" i="3"/>
  <c r="M33" i="3"/>
  <c r="T33" i="3" s="1"/>
  <c r="S33" i="3" s="1"/>
  <c r="V33" i="3"/>
  <c r="U41" i="3"/>
  <c r="V41" i="3"/>
  <c r="U49" i="3"/>
  <c r="V49" i="3"/>
  <c r="V42" i="2"/>
  <c r="U42" i="2"/>
  <c r="T32" i="2"/>
  <c r="S32" i="2" s="1"/>
  <c r="T28" i="2"/>
  <c r="S28" i="2" s="1"/>
  <c r="V36" i="2"/>
  <c r="U36" i="2"/>
  <c r="V26" i="2"/>
  <c r="U26" i="2"/>
  <c r="I23" i="2"/>
  <c r="T23" i="2" s="1"/>
  <c r="S23" i="2" s="1"/>
  <c r="M28" i="17"/>
  <c r="T49" i="15"/>
  <c r="S49" i="15" s="1"/>
  <c r="M28" i="13"/>
  <c r="I48" i="11"/>
  <c r="M28" i="9"/>
  <c r="I48" i="7"/>
  <c r="M28" i="5"/>
  <c r="I33" i="4"/>
  <c r="I29" i="3"/>
  <c r="V20" i="2"/>
  <c r="U20" i="2"/>
  <c r="I27" i="2"/>
  <c r="M48" i="2"/>
  <c r="I49" i="3"/>
  <c r="T49" i="3" s="1"/>
  <c r="S49" i="3" s="1"/>
  <c r="M39" i="2"/>
  <c r="U25" i="72"/>
  <c r="V25" i="72"/>
  <c r="U47" i="72"/>
  <c r="M47" i="72"/>
  <c r="V47" i="72"/>
  <c r="U31" i="72"/>
  <c r="V31" i="72"/>
  <c r="T34" i="72"/>
  <c r="S34" i="72" s="1"/>
  <c r="T22" i="72"/>
  <c r="S22" i="72" s="1"/>
  <c r="V30" i="72"/>
  <c r="U30" i="72"/>
  <c r="U37" i="72"/>
  <c r="M37" i="72"/>
  <c r="V37" i="72"/>
  <c r="U21" i="72"/>
  <c r="V21" i="72"/>
  <c r="V44" i="72"/>
  <c r="U44" i="72"/>
  <c r="V28" i="72"/>
  <c r="U28" i="72"/>
  <c r="T27" i="72"/>
  <c r="S27" i="72" s="1"/>
  <c r="M36" i="72"/>
  <c r="M20" i="72"/>
  <c r="M38" i="72"/>
  <c r="I48" i="72"/>
  <c r="T48" i="72" s="1"/>
  <c r="S48" i="72" s="1"/>
  <c r="U43" i="72"/>
  <c r="M43" i="72"/>
  <c r="T43" i="72" s="1"/>
  <c r="S43" i="72" s="1"/>
  <c r="V43" i="72"/>
  <c r="U35" i="72"/>
  <c r="M35" i="72"/>
  <c r="T35" i="72" s="1"/>
  <c r="S35" i="72" s="1"/>
  <c r="V35" i="72"/>
  <c r="U27" i="72"/>
  <c r="V27" i="72"/>
  <c r="H50" i="72"/>
  <c r="L19" i="72"/>
  <c r="I44" i="72"/>
  <c r="T44" i="72" s="1"/>
  <c r="S44" i="72" s="1"/>
  <c r="I40" i="72"/>
  <c r="I36" i="72"/>
  <c r="T36" i="72" s="1"/>
  <c r="S36" i="72" s="1"/>
  <c r="I32" i="72"/>
  <c r="T32" i="72" s="1"/>
  <c r="S32" i="72" s="1"/>
  <c r="I28" i="72"/>
  <c r="T28" i="72" s="1"/>
  <c r="S28" i="72" s="1"/>
  <c r="I24" i="72"/>
  <c r="I20" i="72"/>
  <c r="V42" i="72"/>
  <c r="U42" i="72"/>
  <c r="V34" i="72"/>
  <c r="U34" i="72"/>
  <c r="V26" i="72"/>
  <c r="U26" i="72"/>
  <c r="M31" i="72"/>
  <c r="M34" i="72"/>
  <c r="T36" i="71"/>
  <c r="S36" i="71" s="1"/>
  <c r="R50" i="71"/>
  <c r="T44" i="71"/>
  <c r="S44" i="71" s="1"/>
  <c r="I23" i="71"/>
  <c r="T23" i="71" s="1"/>
  <c r="S23" i="71" s="1"/>
  <c r="T31" i="71"/>
  <c r="S31" i="71" s="1"/>
  <c r="I39" i="71"/>
  <c r="I20" i="71"/>
  <c r="T20" i="71" s="1"/>
  <c r="S20" i="71" s="1"/>
  <c r="I32" i="71"/>
  <c r="T32" i="71" s="1"/>
  <c r="S32" i="71" s="1"/>
  <c r="U35" i="70"/>
  <c r="T25" i="70"/>
  <c r="S25" i="70" s="1"/>
  <c r="T35" i="70"/>
  <c r="S35" i="70" s="1"/>
  <c r="T43" i="70"/>
  <c r="S43" i="70" s="1"/>
  <c r="I20" i="70"/>
  <c r="T20" i="70" s="1"/>
  <c r="S20" i="70" s="1"/>
  <c r="I28" i="70"/>
  <c r="T28" i="70" s="1"/>
  <c r="S28" i="70" s="1"/>
  <c r="I36" i="70"/>
  <c r="T36" i="70" s="1"/>
  <c r="S36" i="70" s="1"/>
  <c r="I44" i="70"/>
  <c r="T44" i="70" s="1"/>
  <c r="S44" i="70" s="1"/>
  <c r="V45" i="70"/>
  <c r="U45" i="70"/>
  <c r="M45" i="70"/>
  <c r="U24" i="71"/>
  <c r="V24" i="71"/>
  <c r="V41" i="71"/>
  <c r="M41" i="71"/>
  <c r="U41" i="71"/>
  <c r="V31" i="71"/>
  <c r="U31" i="71"/>
  <c r="M31" i="71"/>
  <c r="V28" i="71"/>
  <c r="U28" i="71"/>
  <c r="V47" i="71"/>
  <c r="U47" i="71"/>
  <c r="M47" i="71"/>
  <c r="T47" i="71" s="1"/>
  <c r="S47" i="71" s="1"/>
  <c r="V36" i="71"/>
  <c r="U36" i="71"/>
  <c r="V44" i="71"/>
  <c r="U44" i="71"/>
  <c r="M30" i="70"/>
  <c r="V32" i="70"/>
  <c r="U32" i="70"/>
  <c r="V40" i="70"/>
  <c r="U40" i="70"/>
  <c r="V48" i="70"/>
  <c r="U48" i="70"/>
  <c r="U26" i="70"/>
  <c r="U24" i="70"/>
  <c r="I28" i="69"/>
  <c r="I24" i="69"/>
  <c r="I20" i="69"/>
  <c r="T20" i="69" s="1"/>
  <c r="S20" i="69" s="1"/>
  <c r="T44" i="68"/>
  <c r="S44" i="68" s="1"/>
  <c r="T40" i="68"/>
  <c r="S40" i="68" s="1"/>
  <c r="T36" i="68"/>
  <c r="S36" i="68" s="1"/>
  <c r="T32" i="68"/>
  <c r="S32" i="68" s="1"/>
  <c r="T28" i="68"/>
  <c r="S28" i="68" s="1"/>
  <c r="V42" i="69"/>
  <c r="M42" i="69"/>
  <c r="U42" i="69"/>
  <c r="V26" i="69"/>
  <c r="U26" i="69"/>
  <c r="I32" i="69"/>
  <c r="I40" i="69"/>
  <c r="U22" i="70"/>
  <c r="V46" i="69"/>
  <c r="M46" i="69"/>
  <c r="T46" i="69" s="1"/>
  <c r="S46" i="69" s="1"/>
  <c r="U46" i="69"/>
  <c r="I37" i="69"/>
  <c r="I49" i="68"/>
  <c r="T37" i="68"/>
  <c r="S37" i="68" s="1"/>
  <c r="V38" i="69"/>
  <c r="U38" i="69"/>
  <c r="V25" i="69"/>
  <c r="U25" i="69"/>
  <c r="M25" i="69"/>
  <c r="V43" i="68"/>
  <c r="U43" i="68"/>
  <c r="M43" i="68"/>
  <c r="I19" i="68"/>
  <c r="T27" i="68"/>
  <c r="S27" i="68" s="1"/>
  <c r="I20" i="68"/>
  <c r="T20" i="68" s="1"/>
  <c r="S20" i="68" s="1"/>
  <c r="I40" i="67"/>
  <c r="T36" i="67"/>
  <c r="S36" i="67" s="1"/>
  <c r="I32" i="67"/>
  <c r="M32" i="69"/>
  <c r="V47" i="68"/>
  <c r="U47" i="68"/>
  <c r="M47" i="68"/>
  <c r="V24" i="68"/>
  <c r="U24" i="68"/>
  <c r="V32" i="68"/>
  <c r="U32" i="68"/>
  <c r="V40" i="68"/>
  <c r="U40" i="68"/>
  <c r="V48" i="68"/>
  <c r="U48" i="68"/>
  <c r="M44" i="67"/>
  <c r="V36" i="67"/>
  <c r="U36" i="67"/>
  <c r="M36" i="67"/>
  <c r="V28" i="67"/>
  <c r="U28" i="67"/>
  <c r="M28" i="67"/>
  <c r="T28" i="67" s="1"/>
  <c r="S28" i="67" s="1"/>
  <c r="V46" i="66"/>
  <c r="U46" i="66"/>
  <c r="M46" i="66"/>
  <c r="V38" i="66"/>
  <c r="U38" i="66"/>
  <c r="M38" i="66"/>
  <c r="V41" i="68"/>
  <c r="M41" i="68"/>
  <c r="T41" i="68" s="1"/>
  <c r="S41" i="68" s="1"/>
  <c r="U41" i="68"/>
  <c r="V33" i="68"/>
  <c r="I41" i="67"/>
  <c r="T41" i="67" s="1"/>
  <c r="S41" i="67" s="1"/>
  <c r="I37" i="67"/>
  <c r="I33" i="67"/>
  <c r="I25" i="67"/>
  <c r="T25" i="67" s="1"/>
  <c r="S25" i="67" s="1"/>
  <c r="U48" i="69"/>
  <c r="M24" i="68"/>
  <c r="I43" i="67"/>
  <c r="V35" i="67"/>
  <c r="U35" i="67"/>
  <c r="V27" i="67"/>
  <c r="U27" i="67"/>
  <c r="V46" i="67"/>
  <c r="U46" i="67"/>
  <c r="V45" i="66"/>
  <c r="U45" i="66"/>
  <c r="V37" i="66"/>
  <c r="U37" i="66"/>
  <c r="U29" i="66"/>
  <c r="V29" i="66"/>
  <c r="U21" i="66"/>
  <c r="V21" i="66"/>
  <c r="V22" i="67"/>
  <c r="I35" i="66"/>
  <c r="T35" i="66" s="1"/>
  <c r="S35" i="66" s="1"/>
  <c r="I27" i="66"/>
  <c r="T27" i="66" s="1"/>
  <c r="S27" i="66" s="1"/>
  <c r="V43" i="65"/>
  <c r="U43" i="65"/>
  <c r="V35" i="65"/>
  <c r="U35" i="65"/>
  <c r="V27" i="65"/>
  <c r="U27" i="65"/>
  <c r="H50" i="65"/>
  <c r="L19" i="65"/>
  <c r="V47" i="64"/>
  <c r="U47" i="64"/>
  <c r="V39" i="64"/>
  <c r="U39" i="64"/>
  <c r="V31" i="64"/>
  <c r="U31" i="64"/>
  <c r="V23" i="64"/>
  <c r="U23" i="64"/>
  <c r="M45" i="66"/>
  <c r="T45" i="66" s="1"/>
  <c r="S45" i="66" s="1"/>
  <c r="U28" i="66"/>
  <c r="I39" i="66"/>
  <c r="I47" i="66"/>
  <c r="T32" i="66"/>
  <c r="S32" i="66" s="1"/>
  <c r="I40" i="66"/>
  <c r="T40" i="66" s="1"/>
  <c r="S40" i="66" s="1"/>
  <c r="T48" i="66"/>
  <c r="S48" i="66" s="1"/>
  <c r="V42" i="65"/>
  <c r="V34" i="65"/>
  <c r="T30" i="64"/>
  <c r="S30" i="64" s="1"/>
  <c r="I27" i="64"/>
  <c r="T27" i="64" s="1"/>
  <c r="S27" i="64" s="1"/>
  <c r="I35" i="64"/>
  <c r="T35" i="64" s="1"/>
  <c r="S35" i="64" s="1"/>
  <c r="I43" i="64"/>
  <c r="T43" i="64" s="1"/>
  <c r="S43" i="64" s="1"/>
  <c r="U20" i="66"/>
  <c r="M21" i="65"/>
  <c r="T46" i="65"/>
  <c r="S46" i="65" s="1"/>
  <c r="I19" i="65"/>
  <c r="I27" i="65"/>
  <c r="I35" i="65"/>
  <c r="I43" i="65"/>
  <c r="T43" i="65" s="1"/>
  <c r="S43" i="65" s="1"/>
  <c r="M43" i="65"/>
  <c r="M35" i="65"/>
  <c r="M31" i="64"/>
  <c r="I50" i="63"/>
  <c r="P2" i="63" s="1"/>
  <c r="T34" i="59"/>
  <c r="S34" i="59" s="1"/>
  <c r="T26" i="59"/>
  <c r="S26" i="59" s="1"/>
  <c r="M25" i="64"/>
  <c r="T39" i="62"/>
  <c r="S39" i="62" s="1"/>
  <c r="M27" i="65"/>
  <c r="M41" i="64"/>
  <c r="T27" i="62"/>
  <c r="S27" i="62" s="1"/>
  <c r="U34" i="64"/>
  <c r="I24" i="60"/>
  <c r="L24" i="60"/>
  <c r="V32" i="60"/>
  <c r="U32" i="60"/>
  <c r="V40" i="60"/>
  <c r="U40" i="60"/>
  <c r="V48" i="60"/>
  <c r="U48" i="60"/>
  <c r="L36" i="58"/>
  <c r="I36" i="58"/>
  <c r="I45" i="58"/>
  <c r="T45" i="58" s="1"/>
  <c r="S45" i="58" s="1"/>
  <c r="L44" i="57"/>
  <c r="I44" i="57"/>
  <c r="L36" i="57"/>
  <c r="I36" i="57"/>
  <c r="L28" i="57"/>
  <c r="I28" i="57"/>
  <c r="L20" i="57"/>
  <c r="I20" i="57"/>
  <c r="L40" i="56"/>
  <c r="I40" i="56"/>
  <c r="L32" i="56"/>
  <c r="I32" i="56"/>
  <c r="V32" i="62"/>
  <c r="U32" i="62"/>
  <c r="I24" i="59"/>
  <c r="L24" i="59"/>
  <c r="V32" i="59"/>
  <c r="U32" i="59"/>
  <c r="V40" i="59"/>
  <c r="U40" i="59"/>
  <c r="V48" i="59"/>
  <c r="U48" i="59"/>
  <c r="T31" i="58"/>
  <c r="S31" i="58" s="1"/>
  <c r="T45" i="57"/>
  <c r="S45" i="57" s="1"/>
  <c r="T37" i="57"/>
  <c r="S37" i="57" s="1"/>
  <c r="T43" i="56"/>
  <c r="S43" i="56" s="1"/>
  <c r="T27" i="56"/>
  <c r="S27" i="56" s="1"/>
  <c r="H50" i="62"/>
  <c r="L19" i="62"/>
  <c r="V41" i="62"/>
  <c r="M41" i="62"/>
  <c r="U41" i="62"/>
  <c r="I22" i="62"/>
  <c r="L22" i="62"/>
  <c r="V34" i="62"/>
  <c r="U34" i="62"/>
  <c r="M34" i="62"/>
  <c r="T34" i="62" s="1"/>
  <c r="S34" i="62" s="1"/>
  <c r="V43" i="62"/>
  <c r="U43" i="62"/>
  <c r="M43" i="62"/>
  <c r="V40" i="62"/>
  <c r="U40" i="62"/>
  <c r="V48" i="62"/>
  <c r="U48" i="62"/>
  <c r="V45" i="60"/>
  <c r="M45" i="60"/>
  <c r="U45" i="60"/>
  <c r="V37" i="60"/>
  <c r="M37" i="60"/>
  <c r="U37" i="60"/>
  <c r="V29" i="60"/>
  <c r="M29" i="60"/>
  <c r="U29" i="60"/>
  <c r="V21" i="60"/>
  <c r="M21" i="60"/>
  <c r="U21" i="60"/>
  <c r="T46" i="58"/>
  <c r="S46" i="58" s="1"/>
  <c r="V29" i="58"/>
  <c r="U29" i="58"/>
  <c r="V21" i="58"/>
  <c r="U21" i="58"/>
  <c r="U40" i="58"/>
  <c r="V40" i="58"/>
  <c r="L48" i="58"/>
  <c r="I48" i="58"/>
  <c r="V43" i="57"/>
  <c r="U43" i="57"/>
  <c r="V35" i="57"/>
  <c r="U35" i="57"/>
  <c r="V27" i="57"/>
  <c r="U27" i="57"/>
  <c r="V45" i="56"/>
  <c r="U45" i="56"/>
  <c r="M45" i="56"/>
  <c r="T45" i="56" s="1"/>
  <c r="S45" i="56" s="1"/>
  <c r="V37" i="56"/>
  <c r="U37" i="56"/>
  <c r="V29" i="56"/>
  <c r="U29" i="56"/>
  <c r="V21" i="56"/>
  <c r="U21" i="56"/>
  <c r="T40" i="53"/>
  <c r="S40" i="53" s="1"/>
  <c r="L19" i="63"/>
  <c r="H50" i="63"/>
  <c r="V35" i="63"/>
  <c r="M35" i="63"/>
  <c r="U35" i="63"/>
  <c r="V21" i="63"/>
  <c r="U21" i="63"/>
  <c r="M21" i="63"/>
  <c r="T21" i="63" s="1"/>
  <c r="S21" i="63" s="1"/>
  <c r="V37" i="63"/>
  <c r="U37" i="63"/>
  <c r="M37" i="63"/>
  <c r="T37" i="63" s="1"/>
  <c r="S37" i="63" s="1"/>
  <c r="V20" i="63"/>
  <c r="U20" i="63"/>
  <c r="V28" i="63"/>
  <c r="U28" i="63"/>
  <c r="V36" i="63"/>
  <c r="U36" i="63"/>
  <c r="V44" i="63"/>
  <c r="U44" i="63"/>
  <c r="V43" i="61"/>
  <c r="U43" i="61"/>
  <c r="M43" i="61"/>
  <c r="T43" i="61" s="1"/>
  <c r="S43" i="61" s="1"/>
  <c r="V27" i="61"/>
  <c r="U27" i="61"/>
  <c r="M27" i="61"/>
  <c r="T27" i="61" s="1"/>
  <c r="S27" i="61" s="1"/>
  <c r="V25" i="61"/>
  <c r="U25" i="61"/>
  <c r="M25" i="61"/>
  <c r="V41" i="61"/>
  <c r="U41" i="61"/>
  <c r="M41" i="61"/>
  <c r="I22" i="61"/>
  <c r="L22" i="61"/>
  <c r="V30" i="61"/>
  <c r="U30" i="61"/>
  <c r="V38" i="61"/>
  <c r="U38" i="61"/>
  <c r="V46" i="61"/>
  <c r="U46" i="61"/>
  <c r="U39" i="58"/>
  <c r="M43" i="57"/>
  <c r="I49" i="56"/>
  <c r="T31" i="55"/>
  <c r="S31" i="55" s="1"/>
  <c r="T23" i="55"/>
  <c r="S23" i="55" s="1"/>
  <c r="I50" i="55"/>
  <c r="P2" i="55" s="1"/>
  <c r="T47" i="54"/>
  <c r="S47" i="54" s="1"/>
  <c r="U49" i="60"/>
  <c r="V24" i="55"/>
  <c r="U24" i="55"/>
  <c r="V32" i="55"/>
  <c r="U32" i="55"/>
  <c r="U40" i="55"/>
  <c r="M40" i="55"/>
  <c r="T40" i="55" s="1"/>
  <c r="S40" i="55" s="1"/>
  <c r="V40" i="55"/>
  <c r="V45" i="55"/>
  <c r="U45" i="55"/>
  <c r="U44" i="55"/>
  <c r="M44" i="55"/>
  <c r="V44" i="55"/>
  <c r="M36" i="61"/>
  <c r="V47" i="54"/>
  <c r="U47" i="54"/>
  <c r="M47" i="54"/>
  <c r="V39" i="54"/>
  <c r="U39" i="54"/>
  <c r="M39" i="54"/>
  <c r="T39" i="54" s="1"/>
  <c r="S39" i="54" s="1"/>
  <c r="V31" i="54"/>
  <c r="U31" i="54"/>
  <c r="M31" i="54"/>
  <c r="T31" i="54" s="1"/>
  <c r="S31" i="54" s="1"/>
  <c r="V23" i="54"/>
  <c r="U23" i="54"/>
  <c r="M23" i="54"/>
  <c r="T23" i="54" s="1"/>
  <c r="S23" i="54" s="1"/>
  <c r="V49" i="53"/>
  <c r="U49" i="53"/>
  <c r="M49" i="53"/>
  <c r="V41" i="53"/>
  <c r="U41" i="53"/>
  <c r="M41" i="53"/>
  <c r="V33" i="53"/>
  <c r="U33" i="53"/>
  <c r="M33" i="53"/>
  <c r="V25" i="53"/>
  <c r="U25" i="53"/>
  <c r="M25" i="53"/>
  <c r="V22" i="53"/>
  <c r="U22" i="53"/>
  <c r="V30" i="53"/>
  <c r="U30" i="53"/>
  <c r="V38" i="53"/>
  <c r="U38" i="53"/>
  <c r="V46" i="53"/>
  <c r="U46" i="53"/>
  <c r="T40" i="52"/>
  <c r="S40" i="52" s="1"/>
  <c r="T34" i="52"/>
  <c r="S34" i="52" s="1"/>
  <c r="V41" i="46"/>
  <c r="U41" i="46"/>
  <c r="V33" i="46"/>
  <c r="U33" i="46"/>
  <c r="V25" i="46"/>
  <c r="U25" i="46"/>
  <c r="V47" i="45"/>
  <c r="U47" i="45"/>
  <c r="V39" i="45"/>
  <c r="U39" i="45"/>
  <c r="V31" i="45"/>
  <c r="U31" i="45"/>
  <c r="I23" i="45"/>
  <c r="L23" i="45"/>
  <c r="U39" i="61"/>
  <c r="M23" i="58"/>
  <c r="T23" i="58" s="1"/>
  <c r="S23" i="58" s="1"/>
  <c r="L19" i="54"/>
  <c r="H50" i="54"/>
  <c r="V26" i="54"/>
  <c r="U26" i="54"/>
  <c r="V34" i="54"/>
  <c r="U34" i="54"/>
  <c r="V42" i="54"/>
  <c r="U42" i="54"/>
  <c r="R50" i="49"/>
  <c r="T45" i="47"/>
  <c r="S45" i="47" s="1"/>
  <c r="T37" i="47"/>
  <c r="S37" i="47" s="1"/>
  <c r="R50" i="47"/>
  <c r="V23" i="52"/>
  <c r="U23" i="52"/>
  <c r="M23" i="52"/>
  <c r="T23" i="52" s="1"/>
  <c r="S23" i="52" s="1"/>
  <c r="V29" i="52"/>
  <c r="M29" i="52"/>
  <c r="T29" i="52" s="1"/>
  <c r="S29" i="52" s="1"/>
  <c r="U29" i="52"/>
  <c r="V37" i="52"/>
  <c r="M37" i="52"/>
  <c r="T37" i="52" s="1"/>
  <c r="S37" i="52" s="1"/>
  <c r="U37" i="52"/>
  <c r="I20" i="52"/>
  <c r="L20" i="52"/>
  <c r="L45" i="52"/>
  <c r="I45" i="52"/>
  <c r="U32" i="52"/>
  <c r="V32" i="52"/>
  <c r="U40" i="52"/>
  <c r="V40" i="52"/>
  <c r="V48" i="52"/>
  <c r="U48" i="52"/>
  <c r="V45" i="50"/>
  <c r="U45" i="50"/>
  <c r="M45" i="50"/>
  <c r="V37" i="50"/>
  <c r="U37" i="50"/>
  <c r="M37" i="50"/>
  <c r="V29" i="50"/>
  <c r="U29" i="50"/>
  <c r="M29" i="50"/>
  <c r="V21" i="50"/>
  <c r="V43" i="48"/>
  <c r="U43" i="48"/>
  <c r="M43" i="48"/>
  <c r="T43" i="48" s="1"/>
  <c r="S43" i="48" s="1"/>
  <c r="V35" i="48"/>
  <c r="U35" i="48"/>
  <c r="M35" i="48"/>
  <c r="T35" i="48" s="1"/>
  <c r="S35" i="48" s="1"/>
  <c r="V27" i="48"/>
  <c r="U27" i="48"/>
  <c r="M27" i="48"/>
  <c r="T27" i="48" s="1"/>
  <c r="S27" i="48" s="1"/>
  <c r="L19" i="48"/>
  <c r="H50" i="48"/>
  <c r="I26" i="48"/>
  <c r="L26" i="48"/>
  <c r="I34" i="48"/>
  <c r="L34" i="48"/>
  <c r="I42" i="48"/>
  <c r="L42" i="48"/>
  <c r="I35" i="47"/>
  <c r="M41" i="46"/>
  <c r="M25" i="46"/>
  <c r="M44" i="61"/>
  <c r="V43" i="51"/>
  <c r="U43" i="51"/>
  <c r="M43" i="51"/>
  <c r="T43" i="51" s="1"/>
  <c r="S43" i="51" s="1"/>
  <c r="V35" i="51"/>
  <c r="U35" i="51"/>
  <c r="M35" i="51"/>
  <c r="T35" i="51" s="1"/>
  <c r="S35" i="51" s="1"/>
  <c r="V27" i="51"/>
  <c r="U27" i="51"/>
  <c r="M27" i="51"/>
  <c r="T27" i="51" s="1"/>
  <c r="S27" i="51" s="1"/>
  <c r="L19" i="51"/>
  <c r="H50" i="51"/>
  <c r="I26" i="51"/>
  <c r="L26" i="51"/>
  <c r="I34" i="51"/>
  <c r="L34" i="51"/>
  <c r="I42" i="51"/>
  <c r="L42" i="51"/>
  <c r="V45" i="49"/>
  <c r="U45" i="49"/>
  <c r="M45" i="49"/>
  <c r="T45" i="49" s="1"/>
  <c r="S45" i="49" s="1"/>
  <c r="V37" i="49"/>
  <c r="U37" i="49"/>
  <c r="M37" i="49"/>
  <c r="T37" i="49" s="1"/>
  <c r="S37" i="49" s="1"/>
  <c r="V29" i="49"/>
  <c r="U29" i="49"/>
  <c r="M29" i="49"/>
  <c r="T29" i="49" s="1"/>
  <c r="S29" i="49" s="1"/>
  <c r="V21" i="49"/>
  <c r="U21" i="49"/>
  <c r="M21" i="49"/>
  <c r="T21" i="49" s="1"/>
  <c r="S21" i="49" s="1"/>
  <c r="I24" i="47"/>
  <c r="L24" i="47"/>
  <c r="I32" i="47"/>
  <c r="L32" i="47"/>
  <c r="I40" i="47"/>
  <c r="L40" i="47"/>
  <c r="I48" i="47"/>
  <c r="L48" i="47"/>
  <c r="M41" i="45"/>
  <c r="V23" i="50"/>
  <c r="M23" i="50"/>
  <c r="T23" i="50" s="1"/>
  <c r="S23" i="50" s="1"/>
  <c r="U23" i="50"/>
  <c r="I20" i="50"/>
  <c r="I50" i="50" s="1"/>
  <c r="P2" i="50" s="1"/>
  <c r="L20" i="50"/>
  <c r="I28" i="50"/>
  <c r="L28" i="50"/>
  <c r="I36" i="50"/>
  <c r="L36" i="50"/>
  <c r="I44" i="50"/>
  <c r="L44" i="50"/>
  <c r="I31" i="45"/>
  <c r="T31" i="45" s="1"/>
  <c r="S31" i="45" s="1"/>
  <c r="I39" i="45"/>
  <c r="I47" i="45"/>
  <c r="M37" i="65"/>
  <c r="M29" i="65"/>
  <c r="V45" i="51"/>
  <c r="U45" i="51"/>
  <c r="M45" i="51"/>
  <c r="V37" i="51"/>
  <c r="U37" i="51"/>
  <c r="M37" i="51"/>
  <c r="V29" i="51"/>
  <c r="U29" i="51"/>
  <c r="M29" i="51"/>
  <c r="V21" i="51"/>
  <c r="U21" i="51"/>
  <c r="M21" i="51"/>
  <c r="V43" i="49"/>
  <c r="U43" i="49"/>
  <c r="M43" i="49"/>
  <c r="V35" i="49"/>
  <c r="U35" i="49"/>
  <c r="M35" i="49"/>
  <c r="V27" i="49"/>
  <c r="U27" i="49"/>
  <c r="M27" i="49"/>
  <c r="L19" i="49"/>
  <c r="H50" i="49"/>
  <c r="I26" i="49"/>
  <c r="L26" i="49"/>
  <c r="I34" i="49"/>
  <c r="L34" i="49"/>
  <c r="I42" i="49"/>
  <c r="L42" i="49"/>
  <c r="I23" i="46"/>
  <c r="T23" i="46" s="1"/>
  <c r="S23" i="46" s="1"/>
  <c r="I31" i="46"/>
  <c r="T31" i="46" s="1"/>
  <c r="S31" i="46" s="1"/>
  <c r="I39" i="46"/>
  <c r="I47" i="46"/>
  <c r="T46" i="44"/>
  <c r="S46" i="44" s="1"/>
  <c r="T43" i="44"/>
  <c r="S43" i="44" s="1"/>
  <c r="T38" i="44"/>
  <c r="S38" i="44" s="1"/>
  <c r="T35" i="44"/>
  <c r="S35" i="44" s="1"/>
  <c r="T30" i="44"/>
  <c r="S30" i="44" s="1"/>
  <c r="U30" i="46"/>
  <c r="U49" i="45"/>
  <c r="T41" i="43"/>
  <c r="S41" i="43" s="1"/>
  <c r="T34" i="43"/>
  <c r="S34" i="43" s="1"/>
  <c r="V32" i="46"/>
  <c r="T41" i="42"/>
  <c r="S41" i="42" s="1"/>
  <c r="T37" i="42"/>
  <c r="S37" i="42" s="1"/>
  <c r="T33" i="42"/>
  <c r="S33" i="42" s="1"/>
  <c r="I50" i="41"/>
  <c r="P2" i="41" s="1"/>
  <c r="T45" i="40"/>
  <c r="S45" i="40" s="1"/>
  <c r="T41" i="40"/>
  <c r="S41" i="40" s="1"/>
  <c r="T37" i="40"/>
  <c r="S37" i="40" s="1"/>
  <c r="T33" i="40"/>
  <c r="S33" i="40" s="1"/>
  <c r="T29" i="40"/>
  <c r="S29" i="40" s="1"/>
  <c r="T25" i="40"/>
  <c r="S25" i="40" s="1"/>
  <c r="T21" i="40"/>
  <c r="S21" i="40" s="1"/>
  <c r="T23" i="39"/>
  <c r="S23" i="39" s="1"/>
  <c r="I50" i="39"/>
  <c r="P2" i="39" s="1"/>
  <c r="T49" i="38"/>
  <c r="S49" i="38" s="1"/>
  <c r="T45" i="38"/>
  <c r="S45" i="38" s="1"/>
  <c r="T41" i="38"/>
  <c r="S41" i="38" s="1"/>
  <c r="T37" i="38"/>
  <c r="S37" i="38" s="1"/>
  <c r="T33" i="38"/>
  <c r="S33" i="38" s="1"/>
  <c r="T29" i="38"/>
  <c r="S29" i="38" s="1"/>
  <c r="T25" i="38"/>
  <c r="S25" i="38" s="1"/>
  <c r="I54" i="38"/>
  <c r="P2" i="38" s="1"/>
  <c r="T45" i="37"/>
  <c r="S45" i="37" s="1"/>
  <c r="T37" i="37"/>
  <c r="S37" i="37" s="1"/>
  <c r="T29" i="37"/>
  <c r="S29" i="37" s="1"/>
  <c r="U49" i="46"/>
  <c r="I50" i="44"/>
  <c r="P2" i="44" s="1"/>
  <c r="V45" i="43"/>
  <c r="M45" i="43"/>
  <c r="U45" i="43"/>
  <c r="M34" i="43"/>
  <c r="U31" i="43"/>
  <c r="V31" i="43"/>
  <c r="V21" i="43"/>
  <c r="U21" i="43"/>
  <c r="V36" i="43"/>
  <c r="U36" i="43"/>
  <c r="V44" i="43"/>
  <c r="U44" i="43"/>
  <c r="V45" i="42"/>
  <c r="U45" i="42"/>
  <c r="V37" i="42"/>
  <c r="U37" i="42"/>
  <c r="V29" i="42"/>
  <c r="U29" i="42"/>
  <c r="V21" i="42"/>
  <c r="U21" i="42"/>
  <c r="V45" i="41"/>
  <c r="U45" i="41"/>
  <c r="V37" i="41"/>
  <c r="U37" i="41"/>
  <c r="V29" i="41"/>
  <c r="U29" i="41"/>
  <c r="V21" i="41"/>
  <c r="U21" i="41"/>
  <c r="V45" i="40"/>
  <c r="U45" i="40"/>
  <c r="V37" i="40"/>
  <c r="U37" i="40"/>
  <c r="V29" i="40"/>
  <c r="U29" i="40"/>
  <c r="V21" i="40"/>
  <c r="U21" i="40"/>
  <c r="V45" i="39"/>
  <c r="U45" i="39"/>
  <c r="V37" i="39"/>
  <c r="U37" i="39"/>
  <c r="V29" i="39"/>
  <c r="U29" i="39"/>
  <c r="V21" i="39"/>
  <c r="U21" i="39"/>
  <c r="V49" i="38"/>
  <c r="U49" i="38"/>
  <c r="V41" i="38"/>
  <c r="U41" i="38"/>
  <c r="V33" i="38"/>
  <c r="U33" i="38"/>
  <c r="V25" i="38"/>
  <c r="U25" i="38"/>
  <c r="H54" i="38"/>
  <c r="L19" i="38"/>
  <c r="V41" i="37"/>
  <c r="U41" i="37"/>
  <c r="V33" i="37"/>
  <c r="U33" i="37"/>
  <c r="V25" i="37"/>
  <c r="U25" i="37"/>
  <c r="H50" i="37"/>
  <c r="L19" i="37"/>
  <c r="V41" i="36"/>
  <c r="U41" i="36"/>
  <c r="V33" i="36"/>
  <c r="U33" i="36"/>
  <c r="V25" i="36"/>
  <c r="U25" i="36"/>
  <c r="U25" i="50"/>
  <c r="H50" i="44"/>
  <c r="L19" i="44"/>
  <c r="V26" i="44"/>
  <c r="U26" i="44"/>
  <c r="U25" i="44"/>
  <c r="M25" i="44"/>
  <c r="V25" i="44"/>
  <c r="V32" i="44"/>
  <c r="M32" i="44"/>
  <c r="U32" i="44"/>
  <c r="V40" i="44"/>
  <c r="M40" i="44"/>
  <c r="U40" i="44"/>
  <c r="V48" i="44"/>
  <c r="M48" i="44"/>
  <c r="U48" i="44"/>
  <c r="U37" i="44"/>
  <c r="V37" i="44"/>
  <c r="U45" i="44"/>
  <c r="V45" i="44"/>
  <c r="T44" i="42"/>
  <c r="S44" i="42" s="1"/>
  <c r="T36" i="42"/>
  <c r="S36" i="42" s="1"/>
  <c r="T28" i="42"/>
  <c r="S28" i="42" s="1"/>
  <c r="T48" i="40"/>
  <c r="S48" i="40" s="1"/>
  <c r="T40" i="40"/>
  <c r="S40" i="40" s="1"/>
  <c r="T32" i="40"/>
  <c r="S32" i="40" s="1"/>
  <c r="T24" i="40"/>
  <c r="S24" i="40" s="1"/>
  <c r="T46" i="37"/>
  <c r="S46" i="37" s="1"/>
  <c r="T38" i="37"/>
  <c r="S38" i="37" s="1"/>
  <c r="T30" i="37"/>
  <c r="S30" i="37" s="1"/>
  <c r="U24" i="43"/>
  <c r="V20" i="43"/>
  <c r="V44" i="42"/>
  <c r="V36" i="42"/>
  <c r="V28" i="42"/>
  <c r="M23" i="41"/>
  <c r="V48" i="40"/>
  <c r="V40" i="40"/>
  <c r="V32" i="40"/>
  <c r="V24" i="40"/>
  <c r="M47" i="39"/>
  <c r="T47" i="39" s="1"/>
  <c r="S47" i="39" s="1"/>
  <c r="M39" i="39"/>
  <c r="T39" i="39" s="1"/>
  <c r="S39" i="39" s="1"/>
  <c r="M31" i="39"/>
  <c r="T31" i="39" s="1"/>
  <c r="S31" i="39" s="1"/>
  <c r="M23" i="39"/>
  <c r="V46" i="37"/>
  <c r="V38" i="37"/>
  <c r="V30" i="37"/>
  <c r="T37" i="35"/>
  <c r="S37" i="35" s="1"/>
  <c r="T45" i="35"/>
  <c r="S45" i="35" s="1"/>
  <c r="V28" i="43"/>
  <c r="U48" i="41"/>
  <c r="U40" i="41"/>
  <c r="U32" i="41"/>
  <c r="V44" i="39"/>
  <c r="V36" i="39"/>
  <c r="V28" i="39"/>
  <c r="V20" i="39"/>
  <c r="U48" i="37"/>
  <c r="U40" i="37"/>
  <c r="U32" i="37"/>
  <c r="U24" i="37"/>
  <c r="V42" i="36"/>
  <c r="V34" i="36"/>
  <c r="T27" i="35"/>
  <c r="S27" i="35" s="1"/>
  <c r="I19" i="35"/>
  <c r="I39" i="34"/>
  <c r="I31" i="34"/>
  <c r="T31" i="34" s="1"/>
  <c r="S31" i="34" s="1"/>
  <c r="I23" i="34"/>
  <c r="I43" i="32"/>
  <c r="T43" i="32" s="1"/>
  <c r="S43" i="32" s="1"/>
  <c r="I35" i="32"/>
  <c r="I27" i="32"/>
  <c r="T27" i="32" s="1"/>
  <c r="S27" i="32" s="1"/>
  <c r="T33" i="31"/>
  <c r="S33" i="31" s="1"/>
  <c r="M30" i="43"/>
  <c r="M21" i="43"/>
  <c r="M45" i="42"/>
  <c r="T45" i="42" s="1"/>
  <c r="S45" i="42" s="1"/>
  <c r="M37" i="42"/>
  <c r="M29" i="42"/>
  <c r="T29" i="42" s="1"/>
  <c r="S29" i="42" s="1"/>
  <c r="U42" i="41"/>
  <c r="U34" i="41"/>
  <c r="U26" i="41"/>
  <c r="V22" i="41"/>
  <c r="V44" i="40"/>
  <c r="V36" i="40"/>
  <c r="V28" i="40"/>
  <c r="V20" i="40"/>
  <c r="V52" i="38"/>
  <c r="V44" i="38"/>
  <c r="V36" i="38"/>
  <c r="V28" i="38"/>
  <c r="V36" i="35"/>
  <c r="U36" i="35"/>
  <c r="V31" i="35"/>
  <c r="U31" i="35"/>
  <c r="V23" i="35"/>
  <c r="U23" i="35"/>
  <c r="V37" i="35"/>
  <c r="U37" i="35"/>
  <c r="V45" i="35"/>
  <c r="U45" i="35"/>
  <c r="V45" i="34"/>
  <c r="U45" i="34"/>
  <c r="V37" i="34"/>
  <c r="U37" i="34"/>
  <c r="V29" i="34"/>
  <c r="U29" i="34"/>
  <c r="V21" i="34"/>
  <c r="U21" i="34"/>
  <c r="V45" i="33"/>
  <c r="U45" i="33"/>
  <c r="V37" i="33"/>
  <c r="U37" i="33"/>
  <c r="V29" i="33"/>
  <c r="U29" i="33"/>
  <c r="V21" i="33"/>
  <c r="U21" i="33"/>
  <c r="V45" i="32"/>
  <c r="U45" i="32"/>
  <c r="V37" i="32"/>
  <c r="U37" i="32"/>
  <c r="V29" i="32"/>
  <c r="U29" i="32"/>
  <c r="V21" i="32"/>
  <c r="U21" i="32"/>
  <c r="V45" i="31"/>
  <c r="U45" i="31"/>
  <c r="V37" i="31"/>
  <c r="U37" i="31"/>
  <c r="V29" i="31"/>
  <c r="U29" i="31"/>
  <c r="V21" i="31"/>
  <c r="U21" i="31"/>
  <c r="V47" i="30"/>
  <c r="U47" i="30"/>
  <c r="V39" i="30"/>
  <c r="U39" i="30"/>
  <c r="V31" i="30"/>
  <c r="U31" i="30"/>
  <c r="V23" i="30"/>
  <c r="U23" i="30"/>
  <c r="V49" i="29"/>
  <c r="U49" i="29"/>
  <c r="V41" i="29"/>
  <c r="U41" i="29"/>
  <c r="U33" i="29"/>
  <c r="V33" i="29"/>
  <c r="U25" i="29"/>
  <c r="V25" i="29"/>
  <c r="H50" i="29"/>
  <c r="L19" i="29"/>
  <c r="U43" i="28"/>
  <c r="V43" i="28"/>
  <c r="U35" i="28"/>
  <c r="V35" i="28"/>
  <c r="U27" i="28"/>
  <c r="V27" i="28"/>
  <c r="U43" i="27"/>
  <c r="V43" i="27"/>
  <c r="U35" i="27"/>
  <c r="V35" i="27"/>
  <c r="U27" i="27"/>
  <c r="V27" i="27"/>
  <c r="H50" i="27"/>
  <c r="L19" i="27"/>
  <c r="I19" i="27"/>
  <c r="U24" i="42"/>
  <c r="V20" i="42"/>
  <c r="V46" i="40"/>
  <c r="V38" i="40"/>
  <c r="V30" i="40"/>
  <c r="V22" i="40"/>
  <c r="M45" i="39"/>
  <c r="M37" i="39"/>
  <c r="M29" i="39"/>
  <c r="M21" i="39"/>
  <c r="U46" i="38"/>
  <c r="U38" i="38"/>
  <c r="U30" i="38"/>
  <c r="U22" i="38"/>
  <c r="U44" i="37"/>
  <c r="U36" i="37"/>
  <c r="U28" i="37"/>
  <c r="U48" i="36"/>
  <c r="V32" i="36"/>
  <c r="T48" i="36"/>
  <c r="S48" i="36" s="1"/>
  <c r="I25" i="36"/>
  <c r="I33" i="36"/>
  <c r="T33" i="36" s="1"/>
  <c r="S33" i="36" s="1"/>
  <c r="I41" i="36"/>
  <c r="T49" i="36"/>
  <c r="S49" i="36" s="1"/>
  <c r="T34" i="35"/>
  <c r="S34" i="35" s="1"/>
  <c r="V30" i="35"/>
  <c r="T26" i="35"/>
  <c r="S26" i="35" s="1"/>
  <c r="V22" i="35"/>
  <c r="T46" i="34"/>
  <c r="S46" i="34" s="1"/>
  <c r="V42" i="34"/>
  <c r="T38" i="34"/>
  <c r="S38" i="34" s="1"/>
  <c r="T30" i="34"/>
  <c r="S30" i="34" s="1"/>
  <c r="V26" i="34"/>
  <c r="T22" i="34"/>
  <c r="S22" i="34" s="1"/>
  <c r="T40" i="33"/>
  <c r="S40" i="33" s="1"/>
  <c r="V36" i="33"/>
  <c r="T32" i="33"/>
  <c r="S32" i="33" s="1"/>
  <c r="T24" i="33"/>
  <c r="S24" i="33" s="1"/>
  <c r="V20" i="33"/>
  <c r="T42" i="32"/>
  <c r="S42" i="32" s="1"/>
  <c r="V38" i="32"/>
  <c r="T34" i="32"/>
  <c r="S34" i="32" s="1"/>
  <c r="T26" i="32"/>
  <c r="S26" i="32" s="1"/>
  <c r="V22" i="32"/>
  <c r="T44" i="31"/>
  <c r="S44" i="31" s="1"/>
  <c r="V40" i="31"/>
  <c r="T36" i="31"/>
  <c r="S36" i="31" s="1"/>
  <c r="T28" i="31"/>
  <c r="S28" i="31" s="1"/>
  <c r="V24" i="31"/>
  <c r="T20" i="31"/>
  <c r="S20" i="31" s="1"/>
  <c r="V44" i="30"/>
  <c r="T40" i="30"/>
  <c r="S40" i="30" s="1"/>
  <c r="V36" i="30"/>
  <c r="T32" i="30"/>
  <c r="S32" i="30" s="1"/>
  <c r="V28" i="30"/>
  <c r="T24" i="30"/>
  <c r="S24" i="30" s="1"/>
  <c r="V20" i="30"/>
  <c r="I46" i="29"/>
  <c r="V42" i="29"/>
  <c r="T38" i="29"/>
  <c r="S38" i="29" s="1"/>
  <c r="M23" i="35"/>
  <c r="U40" i="33"/>
  <c r="U24" i="33"/>
  <c r="M47" i="31"/>
  <c r="M31" i="31"/>
  <c r="M47" i="30"/>
  <c r="T47" i="30" s="1"/>
  <c r="S47" i="30" s="1"/>
  <c r="M31" i="30"/>
  <c r="T31" i="30" s="1"/>
  <c r="S31" i="30" s="1"/>
  <c r="V34" i="29"/>
  <c r="U30" i="29"/>
  <c r="V26" i="29"/>
  <c r="U22" i="29"/>
  <c r="U46" i="27"/>
  <c r="V42" i="27"/>
  <c r="U38" i="27"/>
  <c r="V34" i="27"/>
  <c r="U30" i="27"/>
  <c r="V26" i="27"/>
  <c r="M45" i="33"/>
  <c r="T45" i="33" s="1"/>
  <c r="S45" i="33" s="1"/>
  <c r="M29" i="33"/>
  <c r="T29" i="33" s="1"/>
  <c r="S29" i="33" s="1"/>
  <c r="M45" i="31"/>
  <c r="M29" i="31"/>
  <c r="M49" i="30"/>
  <c r="I41" i="29"/>
  <c r="I49" i="29"/>
  <c r="T49" i="29" s="1"/>
  <c r="S49" i="29" s="1"/>
  <c r="I39" i="28"/>
  <c r="T39" i="28" s="1"/>
  <c r="S39" i="28" s="1"/>
  <c r="I31" i="28"/>
  <c r="T31" i="28" s="1"/>
  <c r="S31" i="28" s="1"/>
  <c r="I23" i="28"/>
  <c r="T23" i="28" s="1"/>
  <c r="S23" i="28" s="1"/>
  <c r="V48" i="26"/>
  <c r="U48" i="26"/>
  <c r="M48" i="26"/>
  <c r="V40" i="26"/>
  <c r="U40" i="26"/>
  <c r="M40" i="26"/>
  <c r="L33" i="26"/>
  <c r="I33" i="26"/>
  <c r="I22" i="26"/>
  <c r="L22" i="26"/>
  <c r="I40" i="26"/>
  <c r="I48" i="26"/>
  <c r="T48" i="26" s="1"/>
  <c r="S48" i="26" s="1"/>
  <c r="I40" i="25"/>
  <c r="L40" i="25"/>
  <c r="I32" i="25"/>
  <c r="L32" i="25"/>
  <c r="I24" i="25"/>
  <c r="L24" i="25"/>
  <c r="I44" i="24"/>
  <c r="L44" i="24"/>
  <c r="I36" i="24"/>
  <c r="L36" i="24"/>
  <c r="I28" i="24"/>
  <c r="L28" i="24"/>
  <c r="I20" i="24"/>
  <c r="L20" i="24"/>
  <c r="I40" i="23"/>
  <c r="L40" i="23"/>
  <c r="I32" i="23"/>
  <c r="L32" i="23"/>
  <c r="I24" i="23"/>
  <c r="L24" i="23"/>
  <c r="I44" i="22"/>
  <c r="L44" i="22"/>
  <c r="I36" i="22"/>
  <c r="L36" i="22"/>
  <c r="I28" i="22"/>
  <c r="L28" i="22"/>
  <c r="I20" i="22"/>
  <c r="L20" i="22"/>
  <c r="I40" i="21"/>
  <c r="L40" i="21"/>
  <c r="I32" i="21"/>
  <c r="L32" i="21"/>
  <c r="I24" i="21"/>
  <c r="L24" i="21"/>
  <c r="I44" i="20"/>
  <c r="L44" i="20"/>
  <c r="I36" i="20"/>
  <c r="L36" i="20"/>
  <c r="I28" i="20"/>
  <c r="L28" i="20"/>
  <c r="L20" i="20"/>
  <c r="I20" i="20"/>
  <c r="L40" i="19"/>
  <c r="I40" i="19"/>
  <c r="L32" i="19"/>
  <c r="I32" i="19"/>
  <c r="L24" i="19"/>
  <c r="I24" i="19"/>
  <c r="L44" i="18"/>
  <c r="I44" i="18"/>
  <c r="L36" i="18"/>
  <c r="I36" i="18"/>
  <c r="L28" i="18"/>
  <c r="I28" i="18"/>
  <c r="L20" i="18"/>
  <c r="I20" i="18"/>
  <c r="I50" i="18" s="1"/>
  <c r="P2" i="18" s="1"/>
  <c r="U20" i="30"/>
  <c r="I29" i="29"/>
  <c r="T29" i="29" s="1"/>
  <c r="S29" i="29" s="1"/>
  <c r="I21" i="29"/>
  <c r="T21" i="29" s="1"/>
  <c r="S21" i="29" s="1"/>
  <c r="I47" i="27"/>
  <c r="T47" i="27" s="1"/>
  <c r="S47" i="27" s="1"/>
  <c r="I39" i="27"/>
  <c r="T39" i="27" s="1"/>
  <c r="S39" i="27" s="1"/>
  <c r="I31" i="27"/>
  <c r="T31" i="27" s="1"/>
  <c r="S31" i="27" s="1"/>
  <c r="T30" i="27"/>
  <c r="S30" i="27" s="1"/>
  <c r="T38" i="27"/>
  <c r="S38" i="27" s="1"/>
  <c r="T46" i="27"/>
  <c r="S46" i="27" s="1"/>
  <c r="V42" i="26"/>
  <c r="U42" i="26"/>
  <c r="M42" i="26"/>
  <c r="V34" i="26"/>
  <c r="U34" i="26"/>
  <c r="M34" i="26"/>
  <c r="R50" i="26"/>
  <c r="T41" i="23"/>
  <c r="S41" i="23" s="1"/>
  <c r="T33" i="23"/>
  <c r="S33" i="23" s="1"/>
  <c r="T25" i="23"/>
  <c r="S25" i="23" s="1"/>
  <c r="R50" i="22"/>
  <c r="T47" i="21"/>
  <c r="S47" i="21" s="1"/>
  <c r="T41" i="20"/>
  <c r="S41" i="20" s="1"/>
  <c r="T33" i="20"/>
  <c r="S33" i="20" s="1"/>
  <c r="T25" i="20"/>
  <c r="S25" i="20" s="1"/>
  <c r="T47" i="19"/>
  <c r="S47" i="19" s="1"/>
  <c r="M33" i="35"/>
  <c r="M45" i="34"/>
  <c r="M29" i="34"/>
  <c r="I43" i="34"/>
  <c r="T43" i="34" s="1"/>
  <c r="S43" i="34" s="1"/>
  <c r="M45" i="32"/>
  <c r="T45" i="32" s="1"/>
  <c r="S45" i="32" s="1"/>
  <c r="M29" i="32"/>
  <c r="T29" i="32" s="1"/>
  <c r="S29" i="32" s="1"/>
  <c r="T49" i="32"/>
  <c r="S49" i="32" s="1"/>
  <c r="M41" i="30"/>
  <c r="T41" i="30" s="1"/>
  <c r="S41" i="30" s="1"/>
  <c r="M25" i="30"/>
  <c r="T25" i="30" s="1"/>
  <c r="S25" i="30" s="1"/>
  <c r="I49" i="28"/>
  <c r="V42" i="28"/>
  <c r="U38" i="28"/>
  <c r="V34" i="28"/>
  <c r="U30" i="28"/>
  <c r="V26" i="28"/>
  <c r="U22" i="28"/>
  <c r="R50" i="28"/>
  <c r="V24" i="27"/>
  <c r="V36" i="26"/>
  <c r="M36" i="26"/>
  <c r="U36" i="26"/>
  <c r="V23" i="26"/>
  <c r="U23" i="26"/>
  <c r="M23" i="26"/>
  <c r="U37" i="26"/>
  <c r="V37" i="26"/>
  <c r="U45" i="26"/>
  <c r="V45" i="26"/>
  <c r="V47" i="25"/>
  <c r="U47" i="25"/>
  <c r="M47" i="25"/>
  <c r="T47" i="25" s="1"/>
  <c r="S47" i="25" s="1"/>
  <c r="V39" i="25"/>
  <c r="U39" i="25"/>
  <c r="M39" i="25"/>
  <c r="T39" i="25" s="1"/>
  <c r="S39" i="25" s="1"/>
  <c r="V31" i="25"/>
  <c r="U31" i="25"/>
  <c r="M31" i="25"/>
  <c r="T31" i="25" s="1"/>
  <c r="S31" i="25" s="1"/>
  <c r="V23" i="25"/>
  <c r="U23" i="25"/>
  <c r="M23" i="25"/>
  <c r="T23" i="25" s="1"/>
  <c r="S23" i="25" s="1"/>
  <c r="V47" i="24"/>
  <c r="U47" i="24"/>
  <c r="M47" i="24"/>
  <c r="T47" i="24" s="1"/>
  <c r="S47" i="24" s="1"/>
  <c r="V39" i="24"/>
  <c r="U39" i="24"/>
  <c r="M39" i="24"/>
  <c r="T39" i="24" s="1"/>
  <c r="S39" i="24" s="1"/>
  <c r="V31" i="24"/>
  <c r="U31" i="24"/>
  <c r="M31" i="24"/>
  <c r="T31" i="24" s="1"/>
  <c r="S31" i="24" s="1"/>
  <c r="V23" i="24"/>
  <c r="U23" i="24"/>
  <c r="M23" i="24"/>
  <c r="T23" i="24" s="1"/>
  <c r="S23" i="24" s="1"/>
  <c r="V47" i="23"/>
  <c r="U47" i="23"/>
  <c r="M47" i="23"/>
  <c r="V39" i="23"/>
  <c r="U39" i="23"/>
  <c r="M39" i="23"/>
  <c r="V31" i="23"/>
  <c r="U31" i="23"/>
  <c r="M31" i="23"/>
  <c r="V23" i="23"/>
  <c r="U23" i="23"/>
  <c r="M23" i="23"/>
  <c r="V47" i="22"/>
  <c r="U47" i="22"/>
  <c r="M47" i="22"/>
  <c r="V39" i="22"/>
  <c r="U39" i="22"/>
  <c r="M39" i="22"/>
  <c r="V31" i="22"/>
  <c r="U31" i="22"/>
  <c r="M31" i="22"/>
  <c r="V23" i="22"/>
  <c r="U23" i="22"/>
  <c r="M23" i="22"/>
  <c r="V47" i="21"/>
  <c r="U47" i="21"/>
  <c r="M47" i="21"/>
  <c r="V39" i="21"/>
  <c r="U39" i="21"/>
  <c r="M39" i="21"/>
  <c r="T39" i="21" s="1"/>
  <c r="S39" i="21" s="1"/>
  <c r="V31" i="21"/>
  <c r="U31" i="21"/>
  <c r="M31" i="21"/>
  <c r="T31" i="21" s="1"/>
  <c r="S31" i="21" s="1"/>
  <c r="V23" i="21"/>
  <c r="U23" i="21"/>
  <c r="M23" i="21"/>
  <c r="T23" i="21" s="1"/>
  <c r="S23" i="21" s="1"/>
  <c r="V47" i="20"/>
  <c r="U47" i="20"/>
  <c r="M47" i="20"/>
  <c r="V39" i="20"/>
  <c r="U39" i="20"/>
  <c r="M39" i="20"/>
  <c r="V31" i="20"/>
  <c r="U31" i="20"/>
  <c r="M31" i="20"/>
  <c r="V23" i="20"/>
  <c r="U23" i="20"/>
  <c r="M23" i="20"/>
  <c r="V47" i="19"/>
  <c r="U47" i="19"/>
  <c r="M47" i="19"/>
  <c r="V39" i="19"/>
  <c r="U39" i="19"/>
  <c r="V31" i="19"/>
  <c r="U31" i="19"/>
  <c r="V23" i="19"/>
  <c r="U23" i="19"/>
  <c r="V49" i="18"/>
  <c r="U49" i="18"/>
  <c r="V41" i="18"/>
  <c r="U41" i="18"/>
  <c r="M41" i="18"/>
  <c r="V33" i="18"/>
  <c r="U33" i="18"/>
  <c r="M33" i="18"/>
  <c r="V25" i="18"/>
  <c r="U25" i="18"/>
  <c r="M25" i="18"/>
  <c r="U22" i="27"/>
  <c r="V46" i="26"/>
  <c r="M33" i="19"/>
  <c r="T33" i="19" s="1"/>
  <c r="S33" i="19" s="1"/>
  <c r="I21" i="18"/>
  <c r="I23" i="17"/>
  <c r="T23" i="17" s="1"/>
  <c r="S23" i="17" s="1"/>
  <c r="I29" i="16"/>
  <c r="T29" i="16" s="1"/>
  <c r="S29" i="16" s="1"/>
  <c r="I21" i="16"/>
  <c r="T21" i="16" s="1"/>
  <c r="S21" i="16" s="1"/>
  <c r="I43" i="15"/>
  <c r="T43" i="15" s="1"/>
  <c r="S43" i="15" s="1"/>
  <c r="U38" i="26"/>
  <c r="V45" i="17"/>
  <c r="U45" i="17"/>
  <c r="M45" i="17"/>
  <c r="V37" i="17"/>
  <c r="U37" i="17"/>
  <c r="M37" i="17"/>
  <c r="V29" i="17"/>
  <c r="U29" i="17"/>
  <c r="M29" i="17"/>
  <c r="V21" i="17"/>
  <c r="U21" i="17"/>
  <c r="M21" i="17"/>
  <c r="V43" i="16"/>
  <c r="U43" i="16"/>
  <c r="M43" i="16"/>
  <c r="V35" i="16"/>
  <c r="U35" i="16"/>
  <c r="M35" i="16"/>
  <c r="V27" i="16"/>
  <c r="U27" i="16"/>
  <c r="M27" i="16"/>
  <c r="H50" i="16"/>
  <c r="L19" i="16"/>
  <c r="V41" i="15"/>
  <c r="U41" i="15"/>
  <c r="M41" i="15"/>
  <c r="V33" i="15"/>
  <c r="U33" i="15"/>
  <c r="M33" i="15"/>
  <c r="T33" i="15" s="1"/>
  <c r="S33" i="15" s="1"/>
  <c r="V25" i="15"/>
  <c r="U25" i="15"/>
  <c r="M25" i="15"/>
  <c r="T25" i="15" s="1"/>
  <c r="S25" i="15" s="1"/>
  <c r="V47" i="14"/>
  <c r="U47" i="14"/>
  <c r="M47" i="14"/>
  <c r="V39" i="14"/>
  <c r="U39" i="14"/>
  <c r="M39" i="14"/>
  <c r="T39" i="14" s="1"/>
  <c r="S39" i="14" s="1"/>
  <c r="V31" i="14"/>
  <c r="U31" i="14"/>
  <c r="M31" i="14"/>
  <c r="T31" i="14" s="1"/>
  <c r="S31" i="14" s="1"/>
  <c r="V23" i="14"/>
  <c r="U23" i="14"/>
  <c r="M23" i="14"/>
  <c r="T23" i="14" s="1"/>
  <c r="S23" i="14" s="1"/>
  <c r="V45" i="13"/>
  <c r="U45" i="13"/>
  <c r="M45" i="13"/>
  <c r="T45" i="13" s="1"/>
  <c r="S45" i="13" s="1"/>
  <c r="V37" i="13"/>
  <c r="U37" i="13"/>
  <c r="M37" i="13"/>
  <c r="T37" i="13" s="1"/>
  <c r="S37" i="13" s="1"/>
  <c r="V29" i="13"/>
  <c r="U29" i="13"/>
  <c r="M29" i="13"/>
  <c r="T29" i="13" s="1"/>
  <c r="S29" i="13" s="1"/>
  <c r="V21" i="13"/>
  <c r="U21" i="13"/>
  <c r="M21" i="13"/>
  <c r="T21" i="13" s="1"/>
  <c r="S21" i="13" s="1"/>
  <c r="V43" i="12"/>
  <c r="U43" i="12"/>
  <c r="M43" i="12"/>
  <c r="T43" i="12" s="1"/>
  <c r="S43" i="12" s="1"/>
  <c r="V35" i="12"/>
  <c r="U35" i="12"/>
  <c r="M35" i="12"/>
  <c r="T35" i="12" s="1"/>
  <c r="S35" i="12" s="1"/>
  <c r="V27" i="12"/>
  <c r="U27" i="12"/>
  <c r="M27" i="12"/>
  <c r="T27" i="12" s="1"/>
  <c r="S27" i="12" s="1"/>
  <c r="H50" i="12"/>
  <c r="L19" i="12"/>
  <c r="V41" i="11"/>
  <c r="U41" i="11"/>
  <c r="M41" i="11"/>
  <c r="T41" i="11" s="1"/>
  <c r="S41" i="11" s="1"/>
  <c r="V33" i="11"/>
  <c r="U33" i="11"/>
  <c r="M33" i="11"/>
  <c r="T33" i="11" s="1"/>
  <c r="S33" i="11" s="1"/>
  <c r="V25" i="11"/>
  <c r="U25" i="11"/>
  <c r="M25" i="11"/>
  <c r="T25" i="11" s="1"/>
  <c r="S25" i="11" s="1"/>
  <c r="V47" i="10"/>
  <c r="U47" i="10"/>
  <c r="M47" i="10"/>
  <c r="T47" i="10" s="1"/>
  <c r="S47" i="10" s="1"/>
  <c r="V39" i="10"/>
  <c r="U39" i="10"/>
  <c r="M39" i="10"/>
  <c r="T39" i="10" s="1"/>
  <c r="S39" i="10" s="1"/>
  <c r="V31" i="10"/>
  <c r="U31" i="10"/>
  <c r="M31" i="10"/>
  <c r="T31" i="10" s="1"/>
  <c r="S31" i="10" s="1"/>
  <c r="V23" i="10"/>
  <c r="U23" i="10"/>
  <c r="M23" i="10"/>
  <c r="T23" i="10" s="1"/>
  <c r="S23" i="10" s="1"/>
  <c r="V45" i="9"/>
  <c r="U45" i="9"/>
  <c r="M45" i="9"/>
  <c r="T45" i="9" s="1"/>
  <c r="S45" i="9" s="1"/>
  <c r="V37" i="9"/>
  <c r="U37" i="9"/>
  <c r="M37" i="9"/>
  <c r="T37" i="9" s="1"/>
  <c r="S37" i="9" s="1"/>
  <c r="V29" i="9"/>
  <c r="U29" i="9"/>
  <c r="M29" i="9"/>
  <c r="T29" i="9" s="1"/>
  <c r="S29" i="9" s="1"/>
  <c r="V21" i="9"/>
  <c r="U21" i="9"/>
  <c r="M21" i="9"/>
  <c r="T21" i="9" s="1"/>
  <c r="S21" i="9" s="1"/>
  <c r="V43" i="8"/>
  <c r="U43" i="8"/>
  <c r="M43" i="8"/>
  <c r="T43" i="8" s="1"/>
  <c r="S43" i="8" s="1"/>
  <c r="V35" i="8"/>
  <c r="U35" i="8"/>
  <c r="M35" i="8"/>
  <c r="T35" i="8" s="1"/>
  <c r="S35" i="8" s="1"/>
  <c r="V27" i="8"/>
  <c r="U27" i="8"/>
  <c r="M27" i="8"/>
  <c r="T27" i="8" s="1"/>
  <c r="S27" i="8" s="1"/>
  <c r="H50" i="8"/>
  <c r="L19" i="8"/>
  <c r="V41" i="7"/>
  <c r="U41" i="7"/>
  <c r="M41" i="7"/>
  <c r="T41" i="7" s="1"/>
  <c r="S41" i="7" s="1"/>
  <c r="V33" i="7"/>
  <c r="U33" i="7"/>
  <c r="M33" i="7"/>
  <c r="T33" i="7" s="1"/>
  <c r="S33" i="7" s="1"/>
  <c r="V25" i="7"/>
  <c r="U25" i="7"/>
  <c r="M25" i="7"/>
  <c r="T25" i="7" s="1"/>
  <c r="S25" i="7" s="1"/>
  <c r="V47" i="6"/>
  <c r="U47" i="6"/>
  <c r="M47" i="6"/>
  <c r="T47" i="6" s="1"/>
  <c r="S47" i="6" s="1"/>
  <c r="V39" i="6"/>
  <c r="U39" i="6"/>
  <c r="M39" i="6"/>
  <c r="T39" i="6" s="1"/>
  <c r="S39" i="6" s="1"/>
  <c r="V31" i="6"/>
  <c r="U31" i="6"/>
  <c r="M31" i="6"/>
  <c r="T31" i="6" s="1"/>
  <c r="S31" i="6" s="1"/>
  <c r="V23" i="6"/>
  <c r="U23" i="6"/>
  <c r="M23" i="6"/>
  <c r="T23" i="6" s="1"/>
  <c r="S23" i="6" s="1"/>
  <c r="V45" i="5"/>
  <c r="U45" i="5"/>
  <c r="M45" i="5"/>
  <c r="V37" i="5"/>
  <c r="U37" i="5"/>
  <c r="M37" i="5"/>
  <c r="V29" i="5"/>
  <c r="U29" i="5"/>
  <c r="M29" i="5"/>
  <c r="U21" i="5"/>
  <c r="M21" i="5"/>
  <c r="V21" i="5"/>
  <c r="U43" i="4"/>
  <c r="V43" i="4"/>
  <c r="L35" i="4"/>
  <c r="I35" i="4"/>
  <c r="L27" i="4"/>
  <c r="I27" i="4"/>
  <c r="H50" i="4"/>
  <c r="L19" i="4"/>
  <c r="I19" i="4"/>
  <c r="T46" i="17"/>
  <c r="S46" i="17" s="1"/>
  <c r="T38" i="17"/>
  <c r="S38" i="17" s="1"/>
  <c r="T34" i="17"/>
  <c r="S34" i="17" s="1"/>
  <c r="T26" i="17"/>
  <c r="S26" i="17" s="1"/>
  <c r="T22" i="17"/>
  <c r="S22" i="17" s="1"/>
  <c r="T48" i="15"/>
  <c r="S48" i="15" s="1"/>
  <c r="T44" i="15"/>
  <c r="S44" i="15" s="1"/>
  <c r="T36" i="15"/>
  <c r="S36" i="15" s="1"/>
  <c r="T24" i="15"/>
  <c r="S24" i="15" s="1"/>
  <c r="I35" i="29"/>
  <c r="V48" i="25"/>
  <c r="U48" i="25"/>
  <c r="M48" i="20"/>
  <c r="T48" i="20" s="1"/>
  <c r="S48" i="20" s="1"/>
  <c r="M31" i="19"/>
  <c r="T31" i="19" s="1"/>
  <c r="S31" i="19" s="1"/>
  <c r="I49" i="18"/>
  <c r="T49" i="18" s="1"/>
  <c r="S49" i="18" s="1"/>
  <c r="V42" i="17"/>
  <c r="U42" i="17"/>
  <c r="V34" i="17"/>
  <c r="U34" i="17"/>
  <c r="V26" i="17"/>
  <c r="U26" i="17"/>
  <c r="V48" i="16"/>
  <c r="U48" i="16"/>
  <c r="V40" i="16"/>
  <c r="U40" i="16"/>
  <c r="V32" i="16"/>
  <c r="U32" i="16"/>
  <c r="V24" i="16"/>
  <c r="U24" i="16"/>
  <c r="V46" i="15"/>
  <c r="U46" i="15"/>
  <c r="V38" i="15"/>
  <c r="U38" i="15"/>
  <c r="V30" i="15"/>
  <c r="U30" i="15"/>
  <c r="V22" i="15"/>
  <c r="U22" i="15"/>
  <c r="V44" i="14"/>
  <c r="U44" i="14"/>
  <c r="V36" i="14"/>
  <c r="U36" i="14"/>
  <c r="V28" i="14"/>
  <c r="U28" i="14"/>
  <c r="V20" i="14"/>
  <c r="U20" i="14"/>
  <c r="V42" i="13"/>
  <c r="U42" i="13"/>
  <c r="V34" i="13"/>
  <c r="U34" i="13"/>
  <c r="V26" i="13"/>
  <c r="U26" i="13"/>
  <c r="V48" i="12"/>
  <c r="U48" i="12"/>
  <c r="V40" i="12"/>
  <c r="U40" i="12"/>
  <c r="V32" i="12"/>
  <c r="U32" i="12"/>
  <c r="V24" i="12"/>
  <c r="U24" i="12"/>
  <c r="V46" i="11"/>
  <c r="U46" i="11"/>
  <c r="V38" i="11"/>
  <c r="U38" i="11"/>
  <c r="V30" i="11"/>
  <c r="U30" i="11"/>
  <c r="V22" i="11"/>
  <c r="U22" i="11"/>
  <c r="V44" i="10"/>
  <c r="U44" i="10"/>
  <c r="V36" i="10"/>
  <c r="U36" i="10"/>
  <c r="V28" i="10"/>
  <c r="U28" i="10"/>
  <c r="V20" i="10"/>
  <c r="U20" i="10"/>
  <c r="V42" i="9"/>
  <c r="U42" i="9"/>
  <c r="V34" i="9"/>
  <c r="U34" i="9"/>
  <c r="V26" i="9"/>
  <c r="U26" i="9"/>
  <c r="V48" i="8"/>
  <c r="U48" i="8"/>
  <c r="V40" i="8"/>
  <c r="U40" i="8"/>
  <c r="V32" i="8"/>
  <c r="U32" i="8"/>
  <c r="V24" i="8"/>
  <c r="U24" i="8"/>
  <c r="V46" i="7"/>
  <c r="U46" i="7"/>
  <c r="V38" i="7"/>
  <c r="U38" i="7"/>
  <c r="V30" i="7"/>
  <c r="U30" i="7"/>
  <c r="V22" i="7"/>
  <c r="U22" i="7"/>
  <c r="V44" i="6"/>
  <c r="U44" i="6"/>
  <c r="V36" i="6"/>
  <c r="U36" i="6"/>
  <c r="V28" i="6"/>
  <c r="U28" i="6"/>
  <c r="V20" i="6"/>
  <c r="U20" i="6"/>
  <c r="V42" i="5"/>
  <c r="U42" i="5"/>
  <c r="V34" i="5"/>
  <c r="U34" i="5"/>
  <c r="V26" i="5"/>
  <c r="U26" i="5"/>
  <c r="V42" i="4"/>
  <c r="U42" i="4"/>
  <c r="M42" i="4"/>
  <c r="T42" i="4" s="1"/>
  <c r="S42" i="4" s="1"/>
  <c r="V34" i="4"/>
  <c r="U34" i="4"/>
  <c r="V26" i="4"/>
  <c r="U26" i="4"/>
  <c r="I25" i="17"/>
  <c r="M38" i="15"/>
  <c r="I41" i="15"/>
  <c r="T41" i="15" s="1"/>
  <c r="S41" i="15" s="1"/>
  <c r="M22" i="14"/>
  <c r="T22" i="14" s="1"/>
  <c r="S22" i="14" s="1"/>
  <c r="M38" i="11"/>
  <c r="T38" i="11" s="1"/>
  <c r="S38" i="11" s="1"/>
  <c r="M22" i="10"/>
  <c r="T22" i="10" s="1"/>
  <c r="S22" i="10" s="1"/>
  <c r="M38" i="7"/>
  <c r="T38" i="7" s="1"/>
  <c r="S38" i="7" s="1"/>
  <c r="M22" i="6"/>
  <c r="T22" i="6" s="1"/>
  <c r="S22" i="6" s="1"/>
  <c r="M37" i="4"/>
  <c r="T28" i="3"/>
  <c r="S28" i="3" s="1"/>
  <c r="V45" i="2"/>
  <c r="M45" i="2"/>
  <c r="U45" i="2"/>
  <c r="I31" i="2"/>
  <c r="T31" i="2" s="1"/>
  <c r="S31" i="2" s="1"/>
  <c r="M24" i="16"/>
  <c r="T24" i="16" s="1"/>
  <c r="S24" i="16" s="1"/>
  <c r="M48" i="15"/>
  <c r="M24" i="12"/>
  <c r="M48" i="11"/>
  <c r="M24" i="8"/>
  <c r="M48" i="7"/>
  <c r="I31" i="5"/>
  <c r="T31" i="5" s="1"/>
  <c r="S31" i="5" s="1"/>
  <c r="I39" i="5"/>
  <c r="T39" i="5" s="1"/>
  <c r="S39" i="5" s="1"/>
  <c r="I47" i="5"/>
  <c r="T47" i="5" s="1"/>
  <c r="S47" i="5" s="1"/>
  <c r="V47" i="2"/>
  <c r="U47" i="2"/>
  <c r="V37" i="2"/>
  <c r="M37" i="2"/>
  <c r="U37" i="2"/>
  <c r="U29" i="2"/>
  <c r="M29" i="2"/>
  <c r="V29" i="2"/>
  <c r="U21" i="2"/>
  <c r="M21" i="2"/>
  <c r="V21" i="2"/>
  <c r="M26" i="17"/>
  <c r="M26" i="13"/>
  <c r="T26" i="13" s="1"/>
  <c r="S26" i="13" s="1"/>
  <c r="M26" i="9"/>
  <c r="T26" i="9" s="1"/>
  <c r="S26" i="9" s="1"/>
  <c r="M26" i="5"/>
  <c r="T26" i="5" s="1"/>
  <c r="S26" i="5" s="1"/>
  <c r="I31" i="4"/>
  <c r="T31" i="4" s="1"/>
  <c r="S31" i="4" s="1"/>
  <c r="T43" i="3"/>
  <c r="S43" i="3" s="1"/>
  <c r="V27" i="3"/>
  <c r="U27" i="3"/>
  <c r="M27" i="3"/>
  <c r="T27" i="3" s="1"/>
  <c r="S27" i="3" s="1"/>
  <c r="T21" i="3"/>
  <c r="S21" i="3" s="1"/>
  <c r="V24" i="3"/>
  <c r="U24" i="3"/>
  <c r="V32" i="3"/>
  <c r="U32" i="3"/>
  <c r="V40" i="3"/>
  <c r="U40" i="3"/>
  <c r="V48" i="3"/>
  <c r="U48" i="3"/>
  <c r="U35" i="3"/>
  <c r="M35" i="3"/>
  <c r="T35" i="3" s="1"/>
  <c r="S35" i="3" s="1"/>
  <c r="V35" i="3"/>
  <c r="U43" i="3"/>
  <c r="V43" i="3"/>
  <c r="V34" i="2"/>
  <c r="U34" i="2"/>
  <c r="V24" i="2"/>
  <c r="U24" i="2"/>
  <c r="M20" i="17"/>
  <c r="M44" i="14"/>
  <c r="T49" i="14"/>
  <c r="S49" i="14" s="1"/>
  <c r="M20" i="13"/>
  <c r="M44" i="10"/>
  <c r="I48" i="10"/>
  <c r="T48" i="10" s="1"/>
  <c r="S48" i="10" s="1"/>
  <c r="M20" i="9"/>
  <c r="M44" i="6"/>
  <c r="I48" i="6"/>
  <c r="T48" i="6" s="1"/>
  <c r="S48" i="6" s="1"/>
  <c r="I41" i="4"/>
  <c r="T41" i="4" s="1"/>
  <c r="S41" i="4" s="1"/>
  <c r="M38" i="3"/>
  <c r="V44" i="2"/>
  <c r="M44" i="2"/>
  <c r="T44" i="2" s="1"/>
  <c r="S44" i="2" s="1"/>
  <c r="U44" i="2"/>
  <c r="I38" i="2"/>
  <c r="I25" i="2"/>
  <c r="M34" i="2"/>
  <c r="M47" i="2"/>
  <c r="T47" i="2" s="1"/>
  <c r="S47" i="2" s="1"/>
  <c r="M36" i="2"/>
  <c r="T36" i="2" s="1"/>
  <c r="S36" i="2" s="1"/>
  <c r="U46" i="2"/>
  <c r="V40" i="72"/>
  <c r="U40" i="72"/>
  <c r="V32" i="72"/>
  <c r="U32" i="72"/>
  <c r="V24" i="72"/>
  <c r="U24" i="72"/>
  <c r="T45" i="72"/>
  <c r="S45" i="72" s="1"/>
  <c r="I41" i="72"/>
  <c r="T37" i="72"/>
  <c r="S37" i="72" s="1"/>
  <c r="I33" i="72"/>
  <c r="T33" i="72" s="1"/>
  <c r="S33" i="72" s="1"/>
  <c r="T29" i="72"/>
  <c r="S29" i="72" s="1"/>
  <c r="I25" i="72"/>
  <c r="T25" i="72" s="1"/>
  <c r="S25" i="72" s="1"/>
  <c r="M30" i="72"/>
  <c r="M25" i="72"/>
  <c r="T38" i="71"/>
  <c r="S38" i="71" s="1"/>
  <c r="T41" i="71"/>
  <c r="S41" i="71" s="1"/>
  <c r="T49" i="71"/>
  <c r="S49" i="71" s="1"/>
  <c r="V31" i="70"/>
  <c r="U31" i="70"/>
  <c r="M31" i="70"/>
  <c r="T45" i="70"/>
  <c r="S45" i="70" s="1"/>
  <c r="T30" i="70"/>
  <c r="S30" i="70" s="1"/>
  <c r="V49" i="70"/>
  <c r="U49" i="70"/>
  <c r="M49" i="70"/>
  <c r="T49" i="70" s="1"/>
  <c r="S49" i="70" s="1"/>
  <c r="V33" i="70"/>
  <c r="U33" i="70"/>
  <c r="M33" i="70"/>
  <c r="T33" i="70" s="1"/>
  <c r="S33" i="70" s="1"/>
  <c r="V26" i="71"/>
  <c r="M26" i="71"/>
  <c r="T26" i="71" s="1"/>
  <c r="S26" i="71" s="1"/>
  <c r="U26" i="71"/>
  <c r="V25" i="71"/>
  <c r="U25" i="71"/>
  <c r="M25" i="71"/>
  <c r="T25" i="71" s="1"/>
  <c r="S25" i="71" s="1"/>
  <c r="V45" i="71"/>
  <c r="M45" i="71"/>
  <c r="T45" i="71" s="1"/>
  <c r="S45" i="71" s="1"/>
  <c r="U45" i="71"/>
  <c r="H50" i="71"/>
  <c r="L19" i="71"/>
  <c r="V29" i="71"/>
  <c r="M29" i="71"/>
  <c r="T29" i="71" s="1"/>
  <c r="S29" i="71" s="1"/>
  <c r="U29" i="71"/>
  <c r="U30" i="71"/>
  <c r="V30" i="71"/>
  <c r="V38" i="71"/>
  <c r="U38" i="71"/>
  <c r="V46" i="71"/>
  <c r="U46" i="71"/>
  <c r="L19" i="70"/>
  <c r="H50" i="70"/>
  <c r="V34" i="70"/>
  <c r="U34" i="70"/>
  <c r="V42" i="70"/>
  <c r="U42" i="70"/>
  <c r="M21" i="71"/>
  <c r="T21" i="71" s="1"/>
  <c r="S21" i="71" s="1"/>
  <c r="V43" i="70"/>
  <c r="L39" i="69"/>
  <c r="I39" i="69"/>
  <c r="L31" i="69"/>
  <c r="I31" i="69"/>
  <c r="V41" i="69"/>
  <c r="U41" i="69"/>
  <c r="V33" i="69"/>
  <c r="U33" i="69"/>
  <c r="V24" i="69"/>
  <c r="U24" i="69"/>
  <c r="T34" i="69"/>
  <c r="S34" i="69" s="1"/>
  <c r="T42" i="69"/>
  <c r="S42" i="69" s="1"/>
  <c r="T45" i="69"/>
  <c r="S45" i="69" s="1"/>
  <c r="V44" i="69"/>
  <c r="U44" i="69"/>
  <c r="M44" i="69"/>
  <c r="V36" i="69"/>
  <c r="U36" i="69"/>
  <c r="M36" i="69"/>
  <c r="T25" i="69"/>
  <c r="S25" i="69" s="1"/>
  <c r="V37" i="69"/>
  <c r="M37" i="69"/>
  <c r="U37" i="69"/>
  <c r="V23" i="69"/>
  <c r="U23" i="69"/>
  <c r="M23" i="69"/>
  <c r="M40" i="69"/>
  <c r="V35" i="68"/>
  <c r="U35" i="68"/>
  <c r="M35" i="68"/>
  <c r="T21" i="68"/>
  <c r="S21" i="68" s="1"/>
  <c r="T29" i="68"/>
  <c r="S29" i="68" s="1"/>
  <c r="T22" i="68"/>
  <c r="S22" i="68" s="1"/>
  <c r="M43" i="67"/>
  <c r="V43" i="67"/>
  <c r="U43" i="67"/>
  <c r="M28" i="69"/>
  <c r="V25" i="68"/>
  <c r="U25" i="68"/>
  <c r="M25" i="68"/>
  <c r="T25" i="68" s="1"/>
  <c r="S25" i="68" s="1"/>
  <c r="V49" i="68"/>
  <c r="U49" i="68"/>
  <c r="M49" i="68"/>
  <c r="V26" i="68"/>
  <c r="U26" i="68"/>
  <c r="V34" i="68"/>
  <c r="U34" i="68"/>
  <c r="V42" i="68"/>
  <c r="U42" i="68"/>
  <c r="T42" i="67"/>
  <c r="S42" i="67" s="1"/>
  <c r="V34" i="67"/>
  <c r="U34" i="67"/>
  <c r="M34" i="67"/>
  <c r="T44" i="67"/>
  <c r="S44" i="67" s="1"/>
  <c r="V44" i="66"/>
  <c r="U44" i="66"/>
  <c r="M44" i="66"/>
  <c r="V36" i="66"/>
  <c r="U36" i="66"/>
  <c r="M36" i="66"/>
  <c r="I30" i="69"/>
  <c r="T30" i="69" s="1"/>
  <c r="S30" i="69" s="1"/>
  <c r="M38" i="68"/>
  <c r="M30" i="68"/>
  <c r="T23" i="67"/>
  <c r="S23" i="67" s="1"/>
  <c r="V21" i="68"/>
  <c r="M21" i="68"/>
  <c r="U21" i="68"/>
  <c r="M49" i="67"/>
  <c r="V49" i="67"/>
  <c r="U49" i="67"/>
  <c r="V41" i="67"/>
  <c r="U41" i="67"/>
  <c r="V33" i="67"/>
  <c r="U33" i="67"/>
  <c r="V25" i="67"/>
  <c r="U25" i="67"/>
  <c r="L19" i="67"/>
  <c r="H50" i="67"/>
  <c r="V48" i="67"/>
  <c r="U48" i="67"/>
  <c r="V43" i="66"/>
  <c r="U43" i="66"/>
  <c r="U35" i="66"/>
  <c r="V35" i="66"/>
  <c r="U27" i="66"/>
  <c r="V27" i="66"/>
  <c r="L19" i="66"/>
  <c r="H50" i="66"/>
  <c r="M21" i="67"/>
  <c r="M31" i="66"/>
  <c r="U24" i="66"/>
  <c r="M37" i="67"/>
  <c r="M47" i="66"/>
  <c r="T33" i="66"/>
  <c r="S33" i="66" s="1"/>
  <c r="T25" i="66"/>
  <c r="S25" i="66" s="1"/>
  <c r="R50" i="65"/>
  <c r="M39" i="66"/>
  <c r="V41" i="65"/>
  <c r="U41" i="65"/>
  <c r="V33" i="65"/>
  <c r="U33" i="65"/>
  <c r="V25" i="65"/>
  <c r="U25" i="65"/>
  <c r="U45" i="65"/>
  <c r="V45" i="65"/>
  <c r="V45" i="64"/>
  <c r="U45" i="64"/>
  <c r="V37" i="64"/>
  <c r="U37" i="64"/>
  <c r="V29" i="64"/>
  <c r="U29" i="64"/>
  <c r="V21" i="64"/>
  <c r="U21" i="64"/>
  <c r="U30" i="66"/>
  <c r="I23" i="66"/>
  <c r="T23" i="66" s="1"/>
  <c r="S23" i="66" s="1"/>
  <c r="I41" i="66"/>
  <c r="T41" i="66" s="1"/>
  <c r="S41" i="66" s="1"/>
  <c r="I49" i="66"/>
  <c r="T49" i="66" s="1"/>
  <c r="S49" i="66" s="1"/>
  <c r="I42" i="66"/>
  <c r="I29" i="64"/>
  <c r="T29" i="64" s="1"/>
  <c r="S29" i="64" s="1"/>
  <c r="I37" i="64"/>
  <c r="I45" i="64"/>
  <c r="T45" i="64" s="1"/>
  <c r="S45" i="64" s="1"/>
  <c r="V20" i="65"/>
  <c r="T34" i="65"/>
  <c r="S34" i="65" s="1"/>
  <c r="T42" i="65"/>
  <c r="S42" i="65" s="1"/>
  <c r="I47" i="65"/>
  <c r="T47" i="65" s="1"/>
  <c r="S47" i="65" s="1"/>
  <c r="I21" i="65"/>
  <c r="T21" i="65" s="1"/>
  <c r="S21" i="65" s="1"/>
  <c r="I29" i="65"/>
  <c r="T29" i="65" s="1"/>
  <c r="S29" i="65" s="1"/>
  <c r="I37" i="65"/>
  <c r="T37" i="65" s="1"/>
  <c r="S37" i="65" s="1"/>
  <c r="M47" i="64"/>
  <c r="M39" i="64"/>
  <c r="I21" i="64"/>
  <c r="T47" i="63"/>
  <c r="S47" i="63" s="1"/>
  <c r="T35" i="63"/>
  <c r="S35" i="63" s="1"/>
  <c r="T31" i="63"/>
  <c r="S31" i="63" s="1"/>
  <c r="M33" i="64"/>
  <c r="T44" i="61"/>
  <c r="S44" i="61" s="1"/>
  <c r="T36" i="61"/>
  <c r="S36" i="61" s="1"/>
  <c r="T38" i="60"/>
  <c r="S38" i="60" s="1"/>
  <c r="T30" i="60"/>
  <c r="S30" i="60" s="1"/>
  <c r="T42" i="59"/>
  <c r="S42" i="59" s="1"/>
  <c r="T41" i="62"/>
  <c r="S41" i="62" s="1"/>
  <c r="T36" i="62"/>
  <c r="S36" i="62" s="1"/>
  <c r="T44" i="62"/>
  <c r="S44" i="62" s="1"/>
  <c r="T41" i="61"/>
  <c r="S41" i="61" s="1"/>
  <c r="T37" i="61"/>
  <c r="S37" i="61" s="1"/>
  <c r="T25" i="61"/>
  <c r="S25" i="61" s="1"/>
  <c r="T21" i="61"/>
  <c r="S21" i="61" s="1"/>
  <c r="T45" i="60"/>
  <c r="S45" i="60" s="1"/>
  <c r="T37" i="60"/>
  <c r="S37" i="60" s="1"/>
  <c r="T29" i="60"/>
  <c r="S29" i="60" s="1"/>
  <c r="T21" i="60"/>
  <c r="S21" i="60" s="1"/>
  <c r="U29" i="62"/>
  <c r="V29" i="62"/>
  <c r="M29" i="62"/>
  <c r="V43" i="60"/>
  <c r="U43" i="60"/>
  <c r="M43" i="60"/>
  <c r="T43" i="60" s="1"/>
  <c r="S43" i="60" s="1"/>
  <c r="V35" i="60"/>
  <c r="U35" i="60"/>
  <c r="M35" i="60"/>
  <c r="T35" i="60" s="1"/>
  <c r="S35" i="60" s="1"/>
  <c r="V27" i="60"/>
  <c r="U27" i="60"/>
  <c r="M27" i="60"/>
  <c r="T27" i="60" s="1"/>
  <c r="S27" i="60" s="1"/>
  <c r="L19" i="60"/>
  <c r="H50" i="60"/>
  <c r="I26" i="60"/>
  <c r="L26" i="60"/>
  <c r="V34" i="60"/>
  <c r="U34" i="60"/>
  <c r="V42" i="60"/>
  <c r="U42" i="60"/>
  <c r="L34" i="58"/>
  <c r="I34" i="58"/>
  <c r="L42" i="57"/>
  <c r="I42" i="57"/>
  <c r="L34" i="57"/>
  <c r="I34" i="57"/>
  <c r="L26" i="57"/>
  <c r="I26" i="57"/>
  <c r="L46" i="56"/>
  <c r="I46" i="56"/>
  <c r="L38" i="56"/>
  <c r="I38" i="56"/>
  <c r="L30" i="56"/>
  <c r="I30" i="56"/>
  <c r="V43" i="59"/>
  <c r="U43" i="59"/>
  <c r="M43" i="59"/>
  <c r="T43" i="59" s="1"/>
  <c r="S43" i="59" s="1"/>
  <c r="V35" i="59"/>
  <c r="U35" i="59"/>
  <c r="M35" i="59"/>
  <c r="T35" i="59" s="1"/>
  <c r="S35" i="59" s="1"/>
  <c r="V27" i="59"/>
  <c r="U27" i="59"/>
  <c r="M27" i="59"/>
  <c r="T27" i="59" s="1"/>
  <c r="S27" i="59" s="1"/>
  <c r="L19" i="59"/>
  <c r="H50" i="59"/>
  <c r="V26" i="59"/>
  <c r="U26" i="59"/>
  <c r="V34" i="59"/>
  <c r="U34" i="59"/>
  <c r="V42" i="59"/>
  <c r="U42" i="59"/>
  <c r="V47" i="58"/>
  <c r="U47" i="58"/>
  <c r="M47" i="58"/>
  <c r="T47" i="58" s="1"/>
  <c r="S47" i="58" s="1"/>
  <c r="T21" i="58"/>
  <c r="S21" i="58" s="1"/>
  <c r="T43" i="57"/>
  <c r="S43" i="57" s="1"/>
  <c r="T35" i="57"/>
  <c r="S35" i="57" s="1"/>
  <c r="T41" i="56"/>
  <c r="S41" i="56" s="1"/>
  <c r="T25" i="56"/>
  <c r="S25" i="56" s="1"/>
  <c r="V23" i="62"/>
  <c r="M23" i="62"/>
  <c r="T23" i="62" s="1"/>
  <c r="S23" i="62" s="1"/>
  <c r="U23" i="62"/>
  <c r="V30" i="62"/>
  <c r="U30" i="62"/>
  <c r="M30" i="62"/>
  <c r="V45" i="62"/>
  <c r="M45" i="62"/>
  <c r="T45" i="62" s="1"/>
  <c r="S45" i="62" s="1"/>
  <c r="U45" i="62"/>
  <c r="I24" i="62"/>
  <c r="L24" i="62"/>
  <c r="V31" i="62"/>
  <c r="U31" i="62"/>
  <c r="V47" i="62"/>
  <c r="U47" i="62"/>
  <c r="M47" i="62"/>
  <c r="T47" i="62" s="1"/>
  <c r="S47" i="62" s="1"/>
  <c r="V42" i="62"/>
  <c r="U42" i="62"/>
  <c r="M42" i="60"/>
  <c r="T42" i="60" s="1"/>
  <c r="S42" i="60" s="1"/>
  <c r="M34" i="60"/>
  <c r="T34" i="60" s="1"/>
  <c r="S34" i="60" s="1"/>
  <c r="I48" i="60"/>
  <c r="T48" i="60" s="1"/>
  <c r="S48" i="60" s="1"/>
  <c r="I44" i="58"/>
  <c r="T44" i="58" s="1"/>
  <c r="S44" i="58" s="1"/>
  <c r="T40" i="58"/>
  <c r="S40" i="58" s="1"/>
  <c r="V35" i="58"/>
  <c r="U35" i="58"/>
  <c r="V27" i="58"/>
  <c r="U27" i="58"/>
  <c r="U42" i="58"/>
  <c r="V42" i="58"/>
  <c r="V49" i="57"/>
  <c r="U49" i="57"/>
  <c r="V41" i="57"/>
  <c r="U41" i="57"/>
  <c r="V33" i="57"/>
  <c r="U33" i="57"/>
  <c r="V25" i="57"/>
  <c r="U25" i="57"/>
  <c r="H50" i="57"/>
  <c r="L19" i="57"/>
  <c r="V43" i="56"/>
  <c r="U43" i="56"/>
  <c r="V35" i="56"/>
  <c r="U35" i="56"/>
  <c r="V27" i="56"/>
  <c r="U27" i="56"/>
  <c r="M46" i="59"/>
  <c r="T46" i="59" s="1"/>
  <c r="S46" i="59" s="1"/>
  <c r="M38" i="59"/>
  <c r="T38" i="59" s="1"/>
  <c r="S38" i="59" s="1"/>
  <c r="M30" i="59"/>
  <c r="T30" i="59" s="1"/>
  <c r="S30" i="59" s="1"/>
  <c r="U37" i="58"/>
  <c r="I49" i="57"/>
  <c r="T49" i="57" s="1"/>
  <c r="S49" i="57" s="1"/>
  <c r="M23" i="56"/>
  <c r="T38" i="55"/>
  <c r="S38" i="55" s="1"/>
  <c r="T34" i="55"/>
  <c r="S34" i="55" s="1"/>
  <c r="T26" i="55"/>
  <c r="S26" i="55" s="1"/>
  <c r="V20" i="64"/>
  <c r="V23" i="63"/>
  <c r="M23" i="63"/>
  <c r="T23" i="63" s="1"/>
  <c r="S23" i="63" s="1"/>
  <c r="U23" i="63"/>
  <c r="V39" i="63"/>
  <c r="M39" i="63"/>
  <c r="T39" i="63" s="1"/>
  <c r="S39" i="63" s="1"/>
  <c r="U39" i="63"/>
  <c r="V25" i="63"/>
  <c r="U25" i="63"/>
  <c r="M25" i="63"/>
  <c r="T25" i="63" s="1"/>
  <c r="S25" i="63" s="1"/>
  <c r="V41" i="63"/>
  <c r="U41" i="63"/>
  <c r="M41" i="63"/>
  <c r="T41" i="63" s="1"/>
  <c r="S41" i="63" s="1"/>
  <c r="V22" i="63"/>
  <c r="U22" i="63"/>
  <c r="V30" i="63"/>
  <c r="U30" i="63"/>
  <c r="V38" i="63"/>
  <c r="U38" i="63"/>
  <c r="V46" i="63"/>
  <c r="U46" i="63"/>
  <c r="V29" i="61"/>
  <c r="U29" i="61"/>
  <c r="M29" i="61"/>
  <c r="T29" i="61" s="1"/>
  <c r="S29" i="61" s="1"/>
  <c r="V45" i="61"/>
  <c r="U45" i="61"/>
  <c r="M45" i="61"/>
  <c r="T45" i="61" s="1"/>
  <c r="S45" i="61" s="1"/>
  <c r="I24" i="61"/>
  <c r="L24" i="61"/>
  <c r="V32" i="61"/>
  <c r="U32" i="61"/>
  <c r="V40" i="61"/>
  <c r="U40" i="61"/>
  <c r="V48" i="61"/>
  <c r="U48" i="61"/>
  <c r="M41" i="57"/>
  <c r="M35" i="56"/>
  <c r="T35" i="56" s="1"/>
  <c r="S35" i="56" s="1"/>
  <c r="R50" i="56"/>
  <c r="T45" i="55"/>
  <c r="S45" i="55" s="1"/>
  <c r="U45" i="59"/>
  <c r="U37" i="59"/>
  <c r="U29" i="59"/>
  <c r="U21" i="59"/>
  <c r="M35" i="58"/>
  <c r="M35" i="57"/>
  <c r="T49" i="53"/>
  <c r="S49" i="53" s="1"/>
  <c r="T41" i="53"/>
  <c r="S41" i="53" s="1"/>
  <c r="T33" i="53"/>
  <c r="S33" i="53" s="1"/>
  <c r="T25" i="53"/>
  <c r="S25" i="53" s="1"/>
  <c r="I50" i="53"/>
  <c r="P2" i="53" s="1"/>
  <c r="V35" i="55"/>
  <c r="U35" i="55"/>
  <c r="M35" i="55"/>
  <c r="T35" i="55" s="1"/>
  <c r="S35" i="55" s="1"/>
  <c r="V27" i="55"/>
  <c r="U27" i="55"/>
  <c r="M27" i="55"/>
  <c r="T27" i="55" s="1"/>
  <c r="S27" i="55" s="1"/>
  <c r="H50" i="55"/>
  <c r="L19" i="55"/>
  <c r="V26" i="55"/>
  <c r="U26" i="55"/>
  <c r="V34" i="55"/>
  <c r="U34" i="55"/>
  <c r="V39" i="55"/>
  <c r="U39" i="55"/>
  <c r="V47" i="55"/>
  <c r="U47" i="55"/>
  <c r="U46" i="55"/>
  <c r="M46" i="55"/>
  <c r="V46" i="55"/>
  <c r="M31" i="56"/>
  <c r="V24" i="53"/>
  <c r="U24" i="53"/>
  <c r="V32" i="53"/>
  <c r="U32" i="53"/>
  <c r="V40" i="53"/>
  <c r="U40" i="53"/>
  <c r="V48" i="53"/>
  <c r="U48" i="53"/>
  <c r="T36" i="52"/>
  <c r="S36" i="52" s="1"/>
  <c r="T28" i="52"/>
  <c r="S28" i="52" s="1"/>
  <c r="V47" i="46"/>
  <c r="U47" i="46"/>
  <c r="V39" i="46"/>
  <c r="U39" i="46"/>
  <c r="V31" i="46"/>
  <c r="U31" i="46"/>
  <c r="V23" i="46"/>
  <c r="U23" i="46"/>
  <c r="V45" i="45"/>
  <c r="U45" i="45"/>
  <c r="V37" i="45"/>
  <c r="U37" i="45"/>
  <c r="I29" i="45"/>
  <c r="L29" i="45"/>
  <c r="I21" i="45"/>
  <c r="L21" i="45"/>
  <c r="M29" i="58"/>
  <c r="T29" i="58" s="1"/>
  <c r="S29" i="58" s="1"/>
  <c r="M21" i="58"/>
  <c r="V33" i="55"/>
  <c r="M33" i="55"/>
  <c r="U33" i="55"/>
  <c r="V25" i="55"/>
  <c r="M25" i="55"/>
  <c r="U25" i="55"/>
  <c r="V20" i="54"/>
  <c r="U20" i="54"/>
  <c r="V28" i="54"/>
  <c r="U28" i="54"/>
  <c r="V36" i="54"/>
  <c r="U36" i="54"/>
  <c r="V44" i="54"/>
  <c r="U44" i="54"/>
  <c r="T45" i="50"/>
  <c r="S45" i="50" s="1"/>
  <c r="T37" i="50"/>
  <c r="S37" i="50" s="1"/>
  <c r="T29" i="50"/>
  <c r="S29" i="50" s="1"/>
  <c r="T35" i="49"/>
  <c r="S35" i="49" s="1"/>
  <c r="T27" i="49"/>
  <c r="S27" i="49" s="1"/>
  <c r="T33" i="48"/>
  <c r="S33" i="48" s="1"/>
  <c r="T25" i="48"/>
  <c r="S25" i="48" s="1"/>
  <c r="T31" i="47"/>
  <c r="S31" i="47" s="1"/>
  <c r="T23" i="47"/>
  <c r="S23" i="47" s="1"/>
  <c r="V27" i="52"/>
  <c r="U27" i="52"/>
  <c r="M27" i="52"/>
  <c r="T27" i="52" s="1"/>
  <c r="S27" i="52" s="1"/>
  <c r="V31" i="52"/>
  <c r="M31" i="52"/>
  <c r="T31" i="52" s="1"/>
  <c r="S31" i="52" s="1"/>
  <c r="U31" i="52"/>
  <c r="V39" i="52"/>
  <c r="M39" i="52"/>
  <c r="T39" i="52" s="1"/>
  <c r="S39" i="52" s="1"/>
  <c r="U39" i="52"/>
  <c r="I22" i="52"/>
  <c r="L22" i="52"/>
  <c r="V49" i="52"/>
  <c r="U49" i="52"/>
  <c r="M49" i="52"/>
  <c r="T49" i="52" s="1"/>
  <c r="S49" i="52" s="1"/>
  <c r="U34" i="52"/>
  <c r="V34" i="52"/>
  <c r="V42" i="52"/>
  <c r="U42" i="52"/>
  <c r="T48" i="51"/>
  <c r="S48" i="51" s="1"/>
  <c r="I20" i="48"/>
  <c r="I50" i="48" s="1"/>
  <c r="P2" i="48" s="1"/>
  <c r="L20" i="48"/>
  <c r="I28" i="48"/>
  <c r="L28" i="48"/>
  <c r="I36" i="48"/>
  <c r="L36" i="48"/>
  <c r="I44" i="48"/>
  <c r="L44" i="48"/>
  <c r="M39" i="45"/>
  <c r="U49" i="54"/>
  <c r="U41" i="54"/>
  <c r="U33" i="54"/>
  <c r="U25" i="54"/>
  <c r="M48" i="51"/>
  <c r="I20" i="51"/>
  <c r="L20" i="51"/>
  <c r="I28" i="51"/>
  <c r="L28" i="51"/>
  <c r="I36" i="51"/>
  <c r="L36" i="51"/>
  <c r="I44" i="51"/>
  <c r="L44" i="51"/>
  <c r="I49" i="50"/>
  <c r="V43" i="47"/>
  <c r="U43" i="47"/>
  <c r="M43" i="47"/>
  <c r="V35" i="47"/>
  <c r="U35" i="47"/>
  <c r="M35" i="47"/>
  <c r="V27" i="47"/>
  <c r="U27" i="47"/>
  <c r="M27" i="47"/>
  <c r="T27" i="47" s="1"/>
  <c r="S27" i="47" s="1"/>
  <c r="L19" i="47"/>
  <c r="H50" i="47"/>
  <c r="I26" i="47"/>
  <c r="L26" i="47"/>
  <c r="I34" i="47"/>
  <c r="L34" i="47"/>
  <c r="I42" i="47"/>
  <c r="L42" i="47"/>
  <c r="M27" i="46"/>
  <c r="R50" i="45"/>
  <c r="M44" i="53"/>
  <c r="T44" i="53" s="1"/>
  <c r="S44" i="53" s="1"/>
  <c r="M36" i="53"/>
  <c r="M28" i="53"/>
  <c r="T28" i="53" s="1"/>
  <c r="S28" i="53" s="1"/>
  <c r="I48" i="53"/>
  <c r="T48" i="53" s="1"/>
  <c r="S48" i="53" s="1"/>
  <c r="V21" i="52"/>
  <c r="V43" i="50"/>
  <c r="M43" i="50"/>
  <c r="T43" i="50" s="1"/>
  <c r="S43" i="50" s="1"/>
  <c r="U43" i="50"/>
  <c r="V35" i="50"/>
  <c r="M35" i="50"/>
  <c r="T35" i="50" s="1"/>
  <c r="S35" i="50" s="1"/>
  <c r="U35" i="50"/>
  <c r="V27" i="50"/>
  <c r="M27" i="50"/>
  <c r="T27" i="50" s="1"/>
  <c r="S27" i="50" s="1"/>
  <c r="U27" i="50"/>
  <c r="I22" i="50"/>
  <c r="L22" i="50"/>
  <c r="I30" i="50"/>
  <c r="L30" i="50"/>
  <c r="I38" i="50"/>
  <c r="L38" i="50"/>
  <c r="I46" i="50"/>
  <c r="L46" i="50"/>
  <c r="V45" i="48"/>
  <c r="M45" i="48"/>
  <c r="U45" i="48"/>
  <c r="V37" i="48"/>
  <c r="M37" i="48"/>
  <c r="U37" i="48"/>
  <c r="V29" i="48"/>
  <c r="M29" i="48"/>
  <c r="T29" i="48" s="1"/>
  <c r="S29" i="48" s="1"/>
  <c r="U29" i="48"/>
  <c r="V21" i="48"/>
  <c r="M21" i="48"/>
  <c r="T21" i="48" s="1"/>
  <c r="S21" i="48" s="1"/>
  <c r="U21" i="48"/>
  <c r="I33" i="45"/>
  <c r="T33" i="45" s="1"/>
  <c r="S33" i="45" s="1"/>
  <c r="I41" i="45"/>
  <c r="T41" i="45" s="1"/>
  <c r="S41" i="45" s="1"/>
  <c r="T49" i="45"/>
  <c r="S49" i="45" s="1"/>
  <c r="M21" i="57"/>
  <c r="T21" i="57" s="1"/>
  <c r="S21" i="57" s="1"/>
  <c r="M42" i="54"/>
  <c r="T42" i="54" s="1"/>
  <c r="S42" i="54" s="1"/>
  <c r="M34" i="54"/>
  <c r="M26" i="54"/>
  <c r="M42" i="52"/>
  <c r="T42" i="52" s="1"/>
  <c r="S42" i="52" s="1"/>
  <c r="I20" i="49"/>
  <c r="L20" i="49"/>
  <c r="I28" i="49"/>
  <c r="L28" i="49"/>
  <c r="I36" i="49"/>
  <c r="L36" i="49"/>
  <c r="I44" i="49"/>
  <c r="L44" i="49"/>
  <c r="I37" i="48"/>
  <c r="T37" i="48" s="1"/>
  <c r="S37" i="48" s="1"/>
  <c r="V41" i="47"/>
  <c r="U41" i="47"/>
  <c r="M41" i="47"/>
  <c r="T41" i="47" s="1"/>
  <c r="S41" i="47" s="1"/>
  <c r="V33" i="47"/>
  <c r="U33" i="47"/>
  <c r="M33" i="47"/>
  <c r="T33" i="47" s="1"/>
  <c r="S33" i="47" s="1"/>
  <c r="V25" i="47"/>
  <c r="U25" i="47"/>
  <c r="M25" i="47"/>
  <c r="T25" i="47" s="1"/>
  <c r="S25" i="47" s="1"/>
  <c r="M47" i="46"/>
  <c r="I25" i="46"/>
  <c r="T25" i="46" s="1"/>
  <c r="S25" i="46" s="1"/>
  <c r="I33" i="46"/>
  <c r="T33" i="46" s="1"/>
  <c r="S33" i="46" s="1"/>
  <c r="I41" i="46"/>
  <c r="T41" i="46" s="1"/>
  <c r="S41" i="46" s="1"/>
  <c r="T49" i="46"/>
  <c r="S49" i="46" s="1"/>
  <c r="M45" i="45"/>
  <c r="M37" i="45"/>
  <c r="T48" i="44"/>
  <c r="S48" i="44" s="1"/>
  <c r="T45" i="44"/>
  <c r="S45" i="44" s="1"/>
  <c r="T40" i="44"/>
  <c r="S40" i="44" s="1"/>
  <c r="T37" i="44"/>
  <c r="S37" i="44" s="1"/>
  <c r="T32" i="44"/>
  <c r="S32" i="44" s="1"/>
  <c r="T29" i="44"/>
  <c r="S29" i="44" s="1"/>
  <c r="T25" i="44"/>
  <c r="S25" i="44" s="1"/>
  <c r="U22" i="46"/>
  <c r="T36" i="43"/>
  <c r="S36" i="43" s="1"/>
  <c r="T44" i="43"/>
  <c r="S44" i="43" s="1"/>
  <c r="U49" i="47"/>
  <c r="V28" i="46"/>
  <c r="U36" i="45"/>
  <c r="T28" i="44"/>
  <c r="S28" i="44" s="1"/>
  <c r="V29" i="43"/>
  <c r="M29" i="43"/>
  <c r="T29" i="43" s="1"/>
  <c r="S29" i="43" s="1"/>
  <c r="U29" i="43"/>
  <c r="T23" i="43"/>
  <c r="S23" i="43" s="1"/>
  <c r="T21" i="42"/>
  <c r="S21" i="42" s="1"/>
  <c r="T25" i="41"/>
  <c r="S25" i="41" s="1"/>
  <c r="R50" i="40"/>
  <c r="V49" i="43"/>
  <c r="M49" i="43"/>
  <c r="T49" i="43" s="1"/>
  <c r="S49" i="43" s="1"/>
  <c r="U49" i="43"/>
  <c r="V33" i="43"/>
  <c r="M33" i="43"/>
  <c r="T33" i="43" s="1"/>
  <c r="S33" i="43" s="1"/>
  <c r="U33" i="43"/>
  <c r="V27" i="43"/>
  <c r="U27" i="43"/>
  <c r="V38" i="43"/>
  <c r="U38" i="43"/>
  <c r="V46" i="43"/>
  <c r="U46" i="43"/>
  <c r="V43" i="42"/>
  <c r="U43" i="42"/>
  <c r="V35" i="42"/>
  <c r="U35" i="42"/>
  <c r="V27" i="42"/>
  <c r="U27" i="42"/>
  <c r="V43" i="41"/>
  <c r="U43" i="41"/>
  <c r="V35" i="41"/>
  <c r="U35" i="41"/>
  <c r="V27" i="41"/>
  <c r="U27" i="41"/>
  <c r="V43" i="40"/>
  <c r="U43" i="40"/>
  <c r="V35" i="40"/>
  <c r="U35" i="40"/>
  <c r="V27" i="40"/>
  <c r="U27" i="40"/>
  <c r="V43" i="39"/>
  <c r="U43" i="39"/>
  <c r="V35" i="39"/>
  <c r="U35" i="39"/>
  <c r="V27" i="39"/>
  <c r="U27" i="39"/>
  <c r="V47" i="38"/>
  <c r="U47" i="38"/>
  <c r="V39" i="38"/>
  <c r="U39" i="38"/>
  <c r="V31" i="38"/>
  <c r="U31" i="38"/>
  <c r="V23" i="38"/>
  <c r="U23" i="38"/>
  <c r="V47" i="37"/>
  <c r="U47" i="37"/>
  <c r="V39" i="37"/>
  <c r="U39" i="37"/>
  <c r="V31" i="37"/>
  <c r="U31" i="37"/>
  <c r="V23" i="37"/>
  <c r="U23" i="37"/>
  <c r="V47" i="36"/>
  <c r="U47" i="36"/>
  <c r="V39" i="36"/>
  <c r="U39" i="36"/>
  <c r="V31" i="36"/>
  <c r="U31" i="36"/>
  <c r="V23" i="36"/>
  <c r="U23" i="36"/>
  <c r="V40" i="46"/>
  <c r="V20" i="44"/>
  <c r="U20" i="44"/>
  <c r="V28" i="44"/>
  <c r="U28" i="44"/>
  <c r="U27" i="44"/>
  <c r="M27" i="44"/>
  <c r="T27" i="44" s="1"/>
  <c r="S27" i="44" s="1"/>
  <c r="V27" i="44"/>
  <c r="V34" i="44"/>
  <c r="M34" i="44"/>
  <c r="U34" i="44"/>
  <c r="V42" i="44"/>
  <c r="M42" i="44"/>
  <c r="U42" i="44"/>
  <c r="U31" i="44"/>
  <c r="V31" i="44"/>
  <c r="U39" i="44"/>
  <c r="V39" i="44"/>
  <c r="U47" i="44"/>
  <c r="V47" i="44"/>
  <c r="R50" i="41"/>
  <c r="R50" i="37"/>
  <c r="M21" i="41"/>
  <c r="T21" i="41" s="1"/>
  <c r="S21" i="41" s="1"/>
  <c r="T39" i="35"/>
  <c r="S39" i="35" s="1"/>
  <c r="U46" i="29"/>
  <c r="M46" i="29"/>
  <c r="V46" i="29"/>
  <c r="M31" i="43"/>
  <c r="M45" i="41"/>
  <c r="M37" i="41"/>
  <c r="M29" i="41"/>
  <c r="M47" i="36"/>
  <c r="M39" i="36"/>
  <c r="M31" i="36"/>
  <c r="M23" i="36"/>
  <c r="T47" i="34"/>
  <c r="S47" i="34" s="1"/>
  <c r="T29" i="34"/>
  <c r="S29" i="34" s="1"/>
  <c r="T43" i="33"/>
  <c r="S43" i="33" s="1"/>
  <c r="T27" i="33"/>
  <c r="S27" i="33" s="1"/>
  <c r="I50" i="33"/>
  <c r="P2" i="33" s="1"/>
  <c r="T33" i="32"/>
  <c r="S33" i="32" s="1"/>
  <c r="T47" i="31"/>
  <c r="S47" i="31" s="1"/>
  <c r="T31" i="31"/>
  <c r="S31" i="31" s="1"/>
  <c r="T37" i="30"/>
  <c r="S37" i="30" s="1"/>
  <c r="T21" i="30"/>
  <c r="S21" i="30" s="1"/>
  <c r="M27" i="43"/>
  <c r="T27" i="43" s="1"/>
  <c r="S27" i="43" s="1"/>
  <c r="M47" i="41"/>
  <c r="T47" i="41" s="1"/>
  <c r="S47" i="41" s="1"/>
  <c r="M39" i="41"/>
  <c r="T39" i="41" s="1"/>
  <c r="S39" i="41" s="1"/>
  <c r="M31" i="41"/>
  <c r="T31" i="41" s="1"/>
  <c r="S31" i="41" s="1"/>
  <c r="U20" i="41"/>
  <c r="V29" i="35"/>
  <c r="U29" i="35"/>
  <c r="V21" i="35"/>
  <c r="U21" i="35"/>
  <c r="V39" i="35"/>
  <c r="U39" i="35"/>
  <c r="V47" i="35"/>
  <c r="U47" i="35"/>
  <c r="V43" i="34"/>
  <c r="U43" i="34"/>
  <c r="V35" i="34"/>
  <c r="U35" i="34"/>
  <c r="V27" i="34"/>
  <c r="U27" i="34"/>
  <c r="V43" i="33"/>
  <c r="U43" i="33"/>
  <c r="V35" i="33"/>
  <c r="U35" i="33"/>
  <c r="V27" i="33"/>
  <c r="U27" i="33"/>
  <c r="V43" i="32"/>
  <c r="U43" i="32"/>
  <c r="V35" i="32"/>
  <c r="U35" i="32"/>
  <c r="V27" i="32"/>
  <c r="U27" i="32"/>
  <c r="V43" i="31"/>
  <c r="U43" i="31"/>
  <c r="V35" i="31"/>
  <c r="U35" i="31"/>
  <c r="V27" i="31"/>
  <c r="U27" i="31"/>
  <c r="V45" i="30"/>
  <c r="U45" i="30"/>
  <c r="V37" i="30"/>
  <c r="U37" i="30"/>
  <c r="V29" i="30"/>
  <c r="U29" i="30"/>
  <c r="V21" i="30"/>
  <c r="U21" i="30"/>
  <c r="V47" i="29"/>
  <c r="U47" i="29"/>
  <c r="V39" i="29"/>
  <c r="U39" i="29"/>
  <c r="U31" i="29"/>
  <c r="V31" i="29"/>
  <c r="U23" i="29"/>
  <c r="V23" i="29"/>
  <c r="U49" i="28"/>
  <c r="V49" i="28"/>
  <c r="U41" i="28"/>
  <c r="V41" i="28"/>
  <c r="U33" i="28"/>
  <c r="V33" i="28"/>
  <c r="U25" i="28"/>
  <c r="V25" i="28"/>
  <c r="H50" i="28"/>
  <c r="L19" i="28"/>
  <c r="U41" i="27"/>
  <c r="V41" i="27"/>
  <c r="U33" i="27"/>
  <c r="V33" i="27"/>
  <c r="U25" i="27"/>
  <c r="V25" i="27"/>
  <c r="M51" i="38"/>
  <c r="M43" i="38"/>
  <c r="M35" i="38"/>
  <c r="M27" i="38"/>
  <c r="V20" i="38"/>
  <c r="M41" i="37"/>
  <c r="T41" i="37" s="1"/>
  <c r="S41" i="37" s="1"/>
  <c r="M33" i="37"/>
  <c r="T33" i="37" s="1"/>
  <c r="S33" i="37" s="1"/>
  <c r="M25" i="37"/>
  <c r="T25" i="37" s="1"/>
  <c r="S25" i="37" s="1"/>
  <c r="M41" i="36"/>
  <c r="V36" i="36"/>
  <c r="M25" i="36"/>
  <c r="V20" i="36"/>
  <c r="I19" i="36"/>
  <c r="I27" i="36"/>
  <c r="T27" i="36" s="1"/>
  <c r="S27" i="36" s="1"/>
  <c r="I35" i="36"/>
  <c r="T35" i="36" s="1"/>
  <c r="S35" i="36" s="1"/>
  <c r="I43" i="36"/>
  <c r="T43" i="36" s="1"/>
  <c r="S43" i="36" s="1"/>
  <c r="M43" i="35"/>
  <c r="T43" i="35" s="1"/>
  <c r="S43" i="35" s="1"/>
  <c r="T28" i="35"/>
  <c r="S28" i="35" s="1"/>
  <c r="T20" i="35"/>
  <c r="S20" i="35" s="1"/>
  <c r="T48" i="34"/>
  <c r="S48" i="34" s="1"/>
  <c r="T40" i="34"/>
  <c r="S40" i="34" s="1"/>
  <c r="T32" i="34"/>
  <c r="S32" i="34" s="1"/>
  <c r="T24" i="34"/>
  <c r="S24" i="34" s="1"/>
  <c r="T42" i="33"/>
  <c r="S42" i="33" s="1"/>
  <c r="T34" i="33"/>
  <c r="S34" i="33" s="1"/>
  <c r="T26" i="33"/>
  <c r="S26" i="33" s="1"/>
  <c r="T44" i="32"/>
  <c r="S44" i="32" s="1"/>
  <c r="T36" i="32"/>
  <c r="S36" i="32" s="1"/>
  <c r="T28" i="32"/>
  <c r="S28" i="32" s="1"/>
  <c r="T20" i="32"/>
  <c r="S20" i="32" s="1"/>
  <c r="T46" i="31"/>
  <c r="S46" i="31" s="1"/>
  <c r="T38" i="31"/>
  <c r="S38" i="31" s="1"/>
  <c r="T30" i="31"/>
  <c r="S30" i="31" s="1"/>
  <c r="T22" i="31"/>
  <c r="S22" i="31" s="1"/>
  <c r="T42" i="30"/>
  <c r="S42" i="30" s="1"/>
  <c r="T34" i="30"/>
  <c r="S34" i="30" s="1"/>
  <c r="T26" i="30"/>
  <c r="S26" i="30" s="1"/>
  <c r="T40" i="29"/>
  <c r="S40" i="29" s="1"/>
  <c r="I46" i="28"/>
  <c r="T46" i="28" s="1"/>
  <c r="S46" i="28" s="1"/>
  <c r="I35" i="35"/>
  <c r="M35" i="34"/>
  <c r="M39" i="33"/>
  <c r="T39" i="33" s="1"/>
  <c r="S39" i="33" s="1"/>
  <c r="M23" i="33"/>
  <c r="T23" i="33" s="1"/>
  <c r="S23" i="33" s="1"/>
  <c r="U40" i="30"/>
  <c r="U24" i="30"/>
  <c r="M36" i="35"/>
  <c r="T36" i="35" s="1"/>
  <c r="S36" i="35" s="1"/>
  <c r="M21" i="35"/>
  <c r="T21" i="35" s="1"/>
  <c r="S21" i="35" s="1"/>
  <c r="U42" i="32"/>
  <c r="U26" i="32"/>
  <c r="M41" i="29"/>
  <c r="I43" i="29"/>
  <c r="I37" i="28"/>
  <c r="I29" i="28"/>
  <c r="I21" i="28"/>
  <c r="M45" i="27"/>
  <c r="M37" i="27"/>
  <c r="M29" i="27"/>
  <c r="I20" i="26"/>
  <c r="I50" i="26" s="1"/>
  <c r="P2" i="26" s="1"/>
  <c r="L20" i="26"/>
  <c r="T34" i="26"/>
  <c r="S34" i="26" s="1"/>
  <c r="T42" i="26"/>
  <c r="S42" i="26" s="1"/>
  <c r="I46" i="25"/>
  <c r="L46" i="25"/>
  <c r="I38" i="25"/>
  <c r="L38" i="25"/>
  <c r="I30" i="25"/>
  <c r="L30" i="25"/>
  <c r="I22" i="25"/>
  <c r="L22" i="25"/>
  <c r="I42" i="24"/>
  <c r="L42" i="24"/>
  <c r="I34" i="24"/>
  <c r="L34" i="24"/>
  <c r="I26" i="24"/>
  <c r="L26" i="24"/>
  <c r="I46" i="23"/>
  <c r="L46" i="23"/>
  <c r="I38" i="23"/>
  <c r="L38" i="23"/>
  <c r="I30" i="23"/>
  <c r="L30" i="23"/>
  <c r="I22" i="23"/>
  <c r="L22" i="23"/>
  <c r="I42" i="22"/>
  <c r="L42" i="22"/>
  <c r="I34" i="22"/>
  <c r="L34" i="22"/>
  <c r="I26" i="22"/>
  <c r="L26" i="22"/>
  <c r="I46" i="21"/>
  <c r="L46" i="21"/>
  <c r="I38" i="21"/>
  <c r="L38" i="21"/>
  <c r="I30" i="21"/>
  <c r="L30" i="21"/>
  <c r="I22" i="21"/>
  <c r="L22" i="21"/>
  <c r="I42" i="20"/>
  <c r="L42" i="20"/>
  <c r="I34" i="20"/>
  <c r="L34" i="20"/>
  <c r="I26" i="20"/>
  <c r="L26" i="20"/>
  <c r="L46" i="19"/>
  <c r="I46" i="19"/>
  <c r="L38" i="19"/>
  <c r="I38" i="19"/>
  <c r="L30" i="19"/>
  <c r="I30" i="19"/>
  <c r="L22" i="19"/>
  <c r="I22" i="19"/>
  <c r="L42" i="18"/>
  <c r="I42" i="18"/>
  <c r="L34" i="18"/>
  <c r="I34" i="18"/>
  <c r="L26" i="18"/>
  <c r="I26" i="18"/>
  <c r="U46" i="36"/>
  <c r="U20" i="35"/>
  <c r="M39" i="34"/>
  <c r="M23" i="34"/>
  <c r="M47" i="32"/>
  <c r="M31" i="32"/>
  <c r="U44" i="31"/>
  <c r="U28" i="31"/>
  <c r="M39" i="29"/>
  <c r="I27" i="29"/>
  <c r="I19" i="29"/>
  <c r="M49" i="28"/>
  <c r="I45" i="27"/>
  <c r="T45" i="27" s="1"/>
  <c r="S45" i="27" s="1"/>
  <c r="I37" i="27"/>
  <c r="T37" i="27" s="1"/>
  <c r="S37" i="27" s="1"/>
  <c r="I29" i="27"/>
  <c r="I23" i="27"/>
  <c r="T23" i="27" s="1"/>
  <c r="S23" i="27" s="1"/>
  <c r="T32" i="27"/>
  <c r="S32" i="27" s="1"/>
  <c r="T40" i="27"/>
  <c r="S40" i="27" s="1"/>
  <c r="T48" i="27"/>
  <c r="S48" i="27" s="1"/>
  <c r="U31" i="26"/>
  <c r="T23" i="26"/>
  <c r="S23" i="26" s="1"/>
  <c r="T45" i="24"/>
  <c r="S45" i="24" s="1"/>
  <c r="T41" i="24"/>
  <c r="S41" i="24" s="1"/>
  <c r="T33" i="24"/>
  <c r="S33" i="24" s="1"/>
  <c r="T25" i="24"/>
  <c r="S25" i="24" s="1"/>
  <c r="R50" i="23"/>
  <c r="T47" i="22"/>
  <c r="S47" i="22" s="1"/>
  <c r="T39" i="22"/>
  <c r="S39" i="22" s="1"/>
  <c r="T31" i="22"/>
  <c r="S31" i="22" s="1"/>
  <c r="T23" i="22"/>
  <c r="S23" i="22" s="1"/>
  <c r="T47" i="20"/>
  <c r="S47" i="20" s="1"/>
  <c r="T39" i="20"/>
  <c r="S39" i="20" s="1"/>
  <c r="T31" i="20"/>
  <c r="S31" i="20" s="1"/>
  <c r="T23" i="20"/>
  <c r="S23" i="20" s="1"/>
  <c r="T45" i="19"/>
  <c r="S45" i="19" s="1"/>
  <c r="T21" i="19"/>
  <c r="S21" i="19" s="1"/>
  <c r="T43" i="18"/>
  <c r="S43" i="18" s="1"/>
  <c r="T35" i="18"/>
  <c r="S35" i="18" s="1"/>
  <c r="T27" i="18"/>
  <c r="S27" i="18" s="1"/>
  <c r="U26" i="35"/>
  <c r="U38" i="34"/>
  <c r="U22" i="34"/>
  <c r="V44" i="26"/>
  <c r="M44" i="26"/>
  <c r="U44" i="26"/>
  <c r="V29" i="26"/>
  <c r="M29" i="26"/>
  <c r="U29" i="26"/>
  <c r="V21" i="26"/>
  <c r="U21" i="26"/>
  <c r="M21" i="26"/>
  <c r="T21" i="26" s="1"/>
  <c r="S21" i="26" s="1"/>
  <c r="U39" i="26"/>
  <c r="V39" i="26"/>
  <c r="U47" i="26"/>
  <c r="V47" i="26"/>
  <c r="V45" i="25"/>
  <c r="U45" i="25"/>
  <c r="M45" i="25"/>
  <c r="V37" i="25"/>
  <c r="U37" i="25"/>
  <c r="M37" i="25"/>
  <c r="V29" i="25"/>
  <c r="U29" i="25"/>
  <c r="M29" i="25"/>
  <c r="V21" i="25"/>
  <c r="U21" i="25"/>
  <c r="M21" i="25"/>
  <c r="V45" i="24"/>
  <c r="U45" i="24"/>
  <c r="M45" i="24"/>
  <c r="V37" i="24"/>
  <c r="U37" i="24"/>
  <c r="M37" i="24"/>
  <c r="T37" i="24" s="1"/>
  <c r="S37" i="24" s="1"/>
  <c r="V29" i="24"/>
  <c r="U29" i="24"/>
  <c r="M29" i="24"/>
  <c r="T29" i="24" s="1"/>
  <c r="S29" i="24" s="1"/>
  <c r="V21" i="24"/>
  <c r="U21" i="24"/>
  <c r="M21" i="24"/>
  <c r="T21" i="24" s="1"/>
  <c r="S21" i="24" s="1"/>
  <c r="V45" i="23"/>
  <c r="U45" i="23"/>
  <c r="M45" i="23"/>
  <c r="T45" i="23" s="1"/>
  <c r="S45" i="23" s="1"/>
  <c r="V37" i="23"/>
  <c r="U37" i="23"/>
  <c r="M37" i="23"/>
  <c r="T37" i="23" s="1"/>
  <c r="S37" i="23" s="1"/>
  <c r="V29" i="23"/>
  <c r="U29" i="23"/>
  <c r="M29" i="23"/>
  <c r="T29" i="23" s="1"/>
  <c r="S29" i="23" s="1"/>
  <c r="V21" i="23"/>
  <c r="U21" i="23"/>
  <c r="M21" i="23"/>
  <c r="T21" i="23" s="1"/>
  <c r="S21" i="23" s="1"/>
  <c r="V45" i="22"/>
  <c r="U45" i="22"/>
  <c r="M45" i="22"/>
  <c r="T45" i="22" s="1"/>
  <c r="S45" i="22" s="1"/>
  <c r="V37" i="22"/>
  <c r="U37" i="22"/>
  <c r="M37" i="22"/>
  <c r="T37" i="22" s="1"/>
  <c r="S37" i="22" s="1"/>
  <c r="V29" i="22"/>
  <c r="U29" i="22"/>
  <c r="M29" i="22"/>
  <c r="T29" i="22" s="1"/>
  <c r="S29" i="22" s="1"/>
  <c r="V21" i="22"/>
  <c r="U21" i="22"/>
  <c r="M21" i="22"/>
  <c r="T21" i="22" s="1"/>
  <c r="S21" i="22" s="1"/>
  <c r="V45" i="21"/>
  <c r="U45" i="21"/>
  <c r="M45" i="21"/>
  <c r="V37" i="21"/>
  <c r="U37" i="21"/>
  <c r="M37" i="21"/>
  <c r="V29" i="21"/>
  <c r="U29" i="21"/>
  <c r="M29" i="21"/>
  <c r="V21" i="21"/>
  <c r="U21" i="21"/>
  <c r="M21" i="21"/>
  <c r="V45" i="20"/>
  <c r="U45" i="20"/>
  <c r="M45" i="20"/>
  <c r="V37" i="20"/>
  <c r="U37" i="20"/>
  <c r="M37" i="20"/>
  <c r="V29" i="20"/>
  <c r="U29" i="20"/>
  <c r="M29" i="20"/>
  <c r="V21" i="20"/>
  <c r="U21" i="20"/>
  <c r="M21" i="20"/>
  <c r="V45" i="19"/>
  <c r="U45" i="19"/>
  <c r="M45" i="19"/>
  <c r="V37" i="19"/>
  <c r="U37" i="19"/>
  <c r="V29" i="19"/>
  <c r="U29" i="19"/>
  <c r="V21" i="19"/>
  <c r="U21" i="19"/>
  <c r="V47" i="18"/>
  <c r="U47" i="18"/>
  <c r="M47" i="18"/>
  <c r="T47" i="18" s="1"/>
  <c r="S47" i="18" s="1"/>
  <c r="V39" i="18"/>
  <c r="U39" i="18"/>
  <c r="M39" i="18"/>
  <c r="T39" i="18" s="1"/>
  <c r="S39" i="18" s="1"/>
  <c r="V31" i="18"/>
  <c r="U31" i="18"/>
  <c r="M31" i="18"/>
  <c r="T31" i="18" s="1"/>
  <c r="S31" i="18" s="1"/>
  <c r="V23" i="18"/>
  <c r="U23" i="18"/>
  <c r="M23" i="18"/>
  <c r="T23" i="18" s="1"/>
  <c r="S23" i="18" s="1"/>
  <c r="V20" i="27"/>
  <c r="U32" i="26"/>
  <c r="I49" i="22"/>
  <c r="T49" i="22" s="1"/>
  <c r="S49" i="22" s="1"/>
  <c r="T47" i="17"/>
  <c r="S47" i="17" s="1"/>
  <c r="T39" i="17"/>
  <c r="S39" i="17" s="1"/>
  <c r="T31" i="17"/>
  <c r="S31" i="17" s="1"/>
  <c r="T21" i="17"/>
  <c r="S21" i="17" s="1"/>
  <c r="T45" i="16"/>
  <c r="S45" i="16" s="1"/>
  <c r="T37" i="16"/>
  <c r="S37" i="16" s="1"/>
  <c r="T27" i="16"/>
  <c r="S27" i="16" s="1"/>
  <c r="I50" i="10"/>
  <c r="P2" i="10" s="1"/>
  <c r="I50" i="6"/>
  <c r="P2" i="6" s="1"/>
  <c r="I49" i="25"/>
  <c r="T49" i="25" s="1"/>
  <c r="S49" i="25" s="1"/>
  <c r="V48" i="23"/>
  <c r="U48" i="23"/>
  <c r="V43" i="17"/>
  <c r="U43" i="17"/>
  <c r="M43" i="17"/>
  <c r="T43" i="17" s="1"/>
  <c r="S43" i="17" s="1"/>
  <c r="V35" i="17"/>
  <c r="U35" i="17"/>
  <c r="M35" i="17"/>
  <c r="T35" i="17" s="1"/>
  <c r="S35" i="17" s="1"/>
  <c r="V27" i="17"/>
  <c r="U27" i="17"/>
  <c r="M27" i="17"/>
  <c r="T27" i="17" s="1"/>
  <c r="S27" i="17" s="1"/>
  <c r="H50" i="17"/>
  <c r="L19" i="17"/>
  <c r="V41" i="16"/>
  <c r="U41" i="16"/>
  <c r="M41" i="16"/>
  <c r="T41" i="16" s="1"/>
  <c r="S41" i="16" s="1"/>
  <c r="V33" i="16"/>
  <c r="U33" i="16"/>
  <c r="M33" i="16"/>
  <c r="V25" i="16"/>
  <c r="U25" i="16"/>
  <c r="M25" i="16"/>
  <c r="V47" i="15"/>
  <c r="U47" i="15"/>
  <c r="M47" i="15"/>
  <c r="V39" i="15"/>
  <c r="U39" i="15"/>
  <c r="M39" i="15"/>
  <c r="T39" i="15" s="1"/>
  <c r="S39" i="15" s="1"/>
  <c r="V31" i="15"/>
  <c r="U31" i="15"/>
  <c r="M31" i="15"/>
  <c r="T31" i="15" s="1"/>
  <c r="S31" i="15" s="1"/>
  <c r="V23" i="15"/>
  <c r="U23" i="15"/>
  <c r="M23" i="15"/>
  <c r="T23" i="15" s="1"/>
  <c r="S23" i="15" s="1"/>
  <c r="V45" i="14"/>
  <c r="U45" i="14"/>
  <c r="M45" i="14"/>
  <c r="T45" i="14" s="1"/>
  <c r="S45" i="14" s="1"/>
  <c r="V37" i="14"/>
  <c r="U37" i="14"/>
  <c r="M37" i="14"/>
  <c r="T37" i="14" s="1"/>
  <c r="S37" i="14" s="1"/>
  <c r="V29" i="14"/>
  <c r="U29" i="14"/>
  <c r="M29" i="14"/>
  <c r="T29" i="14" s="1"/>
  <c r="S29" i="14" s="1"/>
  <c r="V21" i="14"/>
  <c r="U21" i="14"/>
  <c r="M21" i="14"/>
  <c r="T21" i="14" s="1"/>
  <c r="S21" i="14" s="1"/>
  <c r="V43" i="13"/>
  <c r="U43" i="13"/>
  <c r="M43" i="13"/>
  <c r="T43" i="13" s="1"/>
  <c r="S43" i="13" s="1"/>
  <c r="V35" i="13"/>
  <c r="U35" i="13"/>
  <c r="M35" i="13"/>
  <c r="T35" i="13" s="1"/>
  <c r="S35" i="13" s="1"/>
  <c r="V27" i="13"/>
  <c r="U27" i="13"/>
  <c r="M27" i="13"/>
  <c r="T27" i="13" s="1"/>
  <c r="S27" i="13" s="1"/>
  <c r="H50" i="13"/>
  <c r="L19" i="13"/>
  <c r="V41" i="12"/>
  <c r="U41" i="12"/>
  <c r="M41" i="12"/>
  <c r="T41" i="12" s="1"/>
  <c r="S41" i="12" s="1"/>
  <c r="V33" i="12"/>
  <c r="U33" i="12"/>
  <c r="M33" i="12"/>
  <c r="T33" i="12" s="1"/>
  <c r="S33" i="12" s="1"/>
  <c r="V25" i="12"/>
  <c r="U25" i="12"/>
  <c r="M25" i="12"/>
  <c r="T25" i="12" s="1"/>
  <c r="S25" i="12" s="1"/>
  <c r="V47" i="11"/>
  <c r="U47" i="11"/>
  <c r="M47" i="11"/>
  <c r="T47" i="11" s="1"/>
  <c r="S47" i="11" s="1"/>
  <c r="V39" i="11"/>
  <c r="U39" i="11"/>
  <c r="M39" i="11"/>
  <c r="T39" i="11" s="1"/>
  <c r="S39" i="11" s="1"/>
  <c r="V31" i="11"/>
  <c r="U31" i="11"/>
  <c r="M31" i="11"/>
  <c r="T31" i="11" s="1"/>
  <c r="S31" i="11" s="1"/>
  <c r="V23" i="11"/>
  <c r="U23" i="11"/>
  <c r="M23" i="11"/>
  <c r="T23" i="11" s="1"/>
  <c r="S23" i="11" s="1"/>
  <c r="V45" i="10"/>
  <c r="U45" i="10"/>
  <c r="M45" i="10"/>
  <c r="T45" i="10" s="1"/>
  <c r="S45" i="10" s="1"/>
  <c r="V37" i="10"/>
  <c r="U37" i="10"/>
  <c r="M37" i="10"/>
  <c r="T37" i="10" s="1"/>
  <c r="S37" i="10" s="1"/>
  <c r="V29" i="10"/>
  <c r="U29" i="10"/>
  <c r="M29" i="10"/>
  <c r="T29" i="10" s="1"/>
  <c r="S29" i="10" s="1"/>
  <c r="V21" i="10"/>
  <c r="U21" i="10"/>
  <c r="M21" i="10"/>
  <c r="T21" i="10" s="1"/>
  <c r="S21" i="10" s="1"/>
  <c r="V43" i="9"/>
  <c r="U43" i="9"/>
  <c r="M43" i="9"/>
  <c r="T43" i="9" s="1"/>
  <c r="S43" i="9" s="1"/>
  <c r="V35" i="9"/>
  <c r="U35" i="9"/>
  <c r="M35" i="9"/>
  <c r="T35" i="9" s="1"/>
  <c r="S35" i="9" s="1"/>
  <c r="V27" i="9"/>
  <c r="U27" i="9"/>
  <c r="M27" i="9"/>
  <c r="T27" i="9" s="1"/>
  <c r="S27" i="9" s="1"/>
  <c r="H50" i="9"/>
  <c r="L19" i="9"/>
  <c r="V41" i="8"/>
  <c r="U41" i="8"/>
  <c r="M41" i="8"/>
  <c r="T41" i="8" s="1"/>
  <c r="S41" i="8" s="1"/>
  <c r="V33" i="8"/>
  <c r="U33" i="8"/>
  <c r="M33" i="8"/>
  <c r="T33" i="8" s="1"/>
  <c r="S33" i="8" s="1"/>
  <c r="V25" i="8"/>
  <c r="U25" i="8"/>
  <c r="M25" i="8"/>
  <c r="T25" i="8" s="1"/>
  <c r="S25" i="8" s="1"/>
  <c r="V47" i="7"/>
  <c r="U47" i="7"/>
  <c r="M47" i="7"/>
  <c r="T47" i="7" s="1"/>
  <c r="S47" i="7" s="1"/>
  <c r="V39" i="7"/>
  <c r="U39" i="7"/>
  <c r="M39" i="7"/>
  <c r="T39" i="7" s="1"/>
  <c r="S39" i="7" s="1"/>
  <c r="V31" i="7"/>
  <c r="U31" i="7"/>
  <c r="M31" i="7"/>
  <c r="T31" i="7" s="1"/>
  <c r="S31" i="7" s="1"/>
  <c r="V23" i="7"/>
  <c r="U23" i="7"/>
  <c r="M23" i="7"/>
  <c r="T23" i="7" s="1"/>
  <c r="S23" i="7" s="1"/>
  <c r="V45" i="6"/>
  <c r="U45" i="6"/>
  <c r="M45" i="6"/>
  <c r="T45" i="6" s="1"/>
  <c r="S45" i="6" s="1"/>
  <c r="V37" i="6"/>
  <c r="U37" i="6"/>
  <c r="M37" i="6"/>
  <c r="T37" i="6" s="1"/>
  <c r="S37" i="6" s="1"/>
  <c r="V29" i="6"/>
  <c r="U29" i="6"/>
  <c r="M29" i="6"/>
  <c r="T29" i="6" s="1"/>
  <c r="S29" i="6" s="1"/>
  <c r="V21" i="6"/>
  <c r="U21" i="6"/>
  <c r="M21" i="6"/>
  <c r="T21" i="6" s="1"/>
  <c r="S21" i="6" s="1"/>
  <c r="V43" i="5"/>
  <c r="U43" i="5"/>
  <c r="M43" i="5"/>
  <c r="V35" i="5"/>
  <c r="U35" i="5"/>
  <c r="M35" i="5"/>
  <c r="V27" i="5"/>
  <c r="U27" i="5"/>
  <c r="M27" i="5"/>
  <c r="H50" i="5"/>
  <c r="L19" i="5"/>
  <c r="U41" i="4"/>
  <c r="V41" i="4"/>
  <c r="U33" i="4"/>
  <c r="V33" i="4"/>
  <c r="U25" i="4"/>
  <c r="V25" i="4"/>
  <c r="M29" i="19"/>
  <c r="T29" i="19" s="1"/>
  <c r="S29" i="19" s="1"/>
  <c r="R50" i="19"/>
  <c r="R50" i="18"/>
  <c r="T30" i="16"/>
  <c r="S30" i="16" s="1"/>
  <c r="T26" i="16"/>
  <c r="S26" i="16" s="1"/>
  <c r="T22" i="16"/>
  <c r="S22" i="16" s="1"/>
  <c r="T48" i="14"/>
  <c r="S48" i="14" s="1"/>
  <c r="T44" i="14"/>
  <c r="S44" i="14" s="1"/>
  <c r="T40" i="14"/>
  <c r="S40" i="14" s="1"/>
  <c r="T32" i="14"/>
  <c r="S32" i="14" s="1"/>
  <c r="T20" i="14"/>
  <c r="S20" i="14" s="1"/>
  <c r="T40" i="13"/>
  <c r="S40" i="13" s="1"/>
  <c r="T32" i="13"/>
  <c r="S32" i="13" s="1"/>
  <c r="T28" i="13"/>
  <c r="S28" i="13" s="1"/>
  <c r="T20" i="13"/>
  <c r="S20" i="13" s="1"/>
  <c r="T36" i="12"/>
  <c r="S36" i="12" s="1"/>
  <c r="T32" i="12"/>
  <c r="S32" i="12" s="1"/>
  <c r="T28" i="12"/>
  <c r="S28" i="12" s="1"/>
  <c r="T24" i="12"/>
  <c r="S24" i="12" s="1"/>
  <c r="T20" i="12"/>
  <c r="S20" i="12" s="1"/>
  <c r="T44" i="11"/>
  <c r="S44" i="11" s="1"/>
  <c r="T36" i="11"/>
  <c r="S36" i="11" s="1"/>
  <c r="T24" i="11"/>
  <c r="S24" i="11" s="1"/>
  <c r="T44" i="10"/>
  <c r="S44" i="10" s="1"/>
  <c r="T40" i="10"/>
  <c r="S40" i="10" s="1"/>
  <c r="T32" i="10"/>
  <c r="S32" i="10" s="1"/>
  <c r="T20" i="10"/>
  <c r="S20" i="10" s="1"/>
  <c r="T40" i="9"/>
  <c r="S40" i="9" s="1"/>
  <c r="T32" i="9"/>
  <c r="S32" i="9" s="1"/>
  <c r="T28" i="9"/>
  <c r="S28" i="9" s="1"/>
  <c r="T20" i="9"/>
  <c r="S20" i="9" s="1"/>
  <c r="T36" i="8"/>
  <c r="S36" i="8" s="1"/>
  <c r="T32" i="8"/>
  <c r="S32" i="8" s="1"/>
  <c r="T28" i="8"/>
  <c r="S28" i="8" s="1"/>
  <c r="T24" i="8"/>
  <c r="S24" i="8" s="1"/>
  <c r="T20" i="8"/>
  <c r="S20" i="8" s="1"/>
  <c r="T44" i="7"/>
  <c r="S44" i="7" s="1"/>
  <c r="T36" i="7"/>
  <c r="S36" i="7" s="1"/>
  <c r="T24" i="7"/>
  <c r="S24" i="7" s="1"/>
  <c r="T44" i="6"/>
  <c r="S44" i="6" s="1"/>
  <c r="T40" i="6"/>
  <c r="S40" i="6" s="1"/>
  <c r="T32" i="6"/>
  <c r="S32" i="6" s="1"/>
  <c r="T20" i="6"/>
  <c r="S20" i="6" s="1"/>
  <c r="T40" i="5"/>
  <c r="S40" i="5" s="1"/>
  <c r="T32" i="5"/>
  <c r="S32" i="5" s="1"/>
  <c r="T28" i="5"/>
  <c r="S28" i="5" s="1"/>
  <c r="T44" i="4"/>
  <c r="S44" i="4" s="1"/>
  <c r="T40" i="4"/>
  <c r="S40" i="4" s="1"/>
  <c r="T36" i="4"/>
  <c r="S36" i="4" s="1"/>
  <c r="T32" i="4"/>
  <c r="S32" i="4" s="1"/>
  <c r="T28" i="4"/>
  <c r="S28" i="4" s="1"/>
  <c r="T48" i="25"/>
  <c r="S48" i="25" s="1"/>
  <c r="V48" i="17"/>
  <c r="U48" i="17"/>
  <c r="V40" i="17"/>
  <c r="U40" i="17"/>
  <c r="V32" i="17"/>
  <c r="U32" i="17"/>
  <c r="V24" i="17"/>
  <c r="U24" i="17"/>
  <c r="V46" i="16"/>
  <c r="U46" i="16"/>
  <c r="V38" i="16"/>
  <c r="U38" i="16"/>
  <c r="V30" i="16"/>
  <c r="U30" i="16"/>
  <c r="V22" i="16"/>
  <c r="U22" i="16"/>
  <c r="V44" i="15"/>
  <c r="U44" i="15"/>
  <c r="V36" i="15"/>
  <c r="U36" i="15"/>
  <c r="V28" i="15"/>
  <c r="U28" i="15"/>
  <c r="V20" i="15"/>
  <c r="U20" i="15"/>
  <c r="V42" i="14"/>
  <c r="U42" i="14"/>
  <c r="V34" i="14"/>
  <c r="U34" i="14"/>
  <c r="V26" i="14"/>
  <c r="U26" i="14"/>
  <c r="V48" i="13"/>
  <c r="U48" i="13"/>
  <c r="V40" i="13"/>
  <c r="U40" i="13"/>
  <c r="V32" i="13"/>
  <c r="U32" i="13"/>
  <c r="V24" i="13"/>
  <c r="U24" i="13"/>
  <c r="V46" i="12"/>
  <c r="U46" i="12"/>
  <c r="V38" i="12"/>
  <c r="U38" i="12"/>
  <c r="V30" i="12"/>
  <c r="U30" i="12"/>
  <c r="V22" i="12"/>
  <c r="U22" i="12"/>
  <c r="V44" i="11"/>
  <c r="U44" i="11"/>
  <c r="V36" i="11"/>
  <c r="U36" i="11"/>
  <c r="V28" i="11"/>
  <c r="U28" i="11"/>
  <c r="V20" i="11"/>
  <c r="U20" i="11"/>
  <c r="V42" i="10"/>
  <c r="U42" i="10"/>
  <c r="V34" i="10"/>
  <c r="U34" i="10"/>
  <c r="V26" i="10"/>
  <c r="U26" i="10"/>
  <c r="V48" i="9"/>
  <c r="U48" i="9"/>
  <c r="V40" i="9"/>
  <c r="U40" i="9"/>
  <c r="V32" i="9"/>
  <c r="U32" i="9"/>
  <c r="V24" i="9"/>
  <c r="U24" i="9"/>
  <c r="V46" i="8"/>
  <c r="U46" i="8"/>
  <c r="V38" i="8"/>
  <c r="U38" i="8"/>
  <c r="V30" i="8"/>
  <c r="U30" i="8"/>
  <c r="V22" i="8"/>
  <c r="U22" i="8"/>
  <c r="V44" i="7"/>
  <c r="U44" i="7"/>
  <c r="V36" i="7"/>
  <c r="U36" i="7"/>
  <c r="V28" i="7"/>
  <c r="U28" i="7"/>
  <c r="V20" i="7"/>
  <c r="U20" i="7"/>
  <c r="V42" i="6"/>
  <c r="U42" i="6"/>
  <c r="V34" i="6"/>
  <c r="U34" i="6"/>
  <c r="V26" i="6"/>
  <c r="U26" i="6"/>
  <c r="V48" i="5"/>
  <c r="U48" i="5"/>
  <c r="V40" i="5"/>
  <c r="U40" i="5"/>
  <c r="V32" i="5"/>
  <c r="U32" i="5"/>
  <c r="V24" i="5"/>
  <c r="U24" i="5"/>
  <c r="V48" i="4"/>
  <c r="U48" i="4"/>
  <c r="V40" i="4"/>
  <c r="U40" i="4"/>
  <c r="V32" i="4"/>
  <c r="U32" i="4"/>
  <c r="V24" i="4"/>
  <c r="U24" i="4"/>
  <c r="M46" i="16"/>
  <c r="T46" i="16" s="1"/>
  <c r="S46" i="16" s="1"/>
  <c r="M30" i="15"/>
  <c r="M46" i="14"/>
  <c r="T46" i="14" s="1"/>
  <c r="S46" i="14" s="1"/>
  <c r="M46" i="12"/>
  <c r="T46" i="12" s="1"/>
  <c r="S46" i="12" s="1"/>
  <c r="M30" i="11"/>
  <c r="T30" i="11" s="1"/>
  <c r="S30" i="11" s="1"/>
  <c r="M46" i="10"/>
  <c r="T46" i="10" s="1"/>
  <c r="S46" i="10" s="1"/>
  <c r="M46" i="8"/>
  <c r="T46" i="8" s="1"/>
  <c r="S46" i="8" s="1"/>
  <c r="M30" i="7"/>
  <c r="T30" i="7" s="1"/>
  <c r="S30" i="7" s="1"/>
  <c r="M46" i="6"/>
  <c r="T46" i="6" s="1"/>
  <c r="S46" i="6" s="1"/>
  <c r="I48" i="5"/>
  <c r="M36" i="4"/>
  <c r="M20" i="4"/>
  <c r="T20" i="4" s="1"/>
  <c r="S20" i="4" s="1"/>
  <c r="T39" i="3"/>
  <c r="S39" i="3" s="1"/>
  <c r="T22" i="3"/>
  <c r="S22" i="3" s="1"/>
  <c r="T38" i="3"/>
  <c r="S38" i="3" s="1"/>
  <c r="T39" i="2"/>
  <c r="S39" i="2" s="1"/>
  <c r="T21" i="2"/>
  <c r="S21" i="2" s="1"/>
  <c r="M24" i="17"/>
  <c r="M48" i="16"/>
  <c r="T48" i="16" s="1"/>
  <c r="S48" i="16" s="1"/>
  <c r="M40" i="15"/>
  <c r="T40" i="15" s="1"/>
  <c r="S40" i="15" s="1"/>
  <c r="M24" i="13"/>
  <c r="T24" i="13" s="1"/>
  <c r="S24" i="13" s="1"/>
  <c r="M48" i="12"/>
  <c r="M40" i="11"/>
  <c r="T40" i="11" s="1"/>
  <c r="S40" i="11" s="1"/>
  <c r="M24" i="9"/>
  <c r="T24" i="9" s="1"/>
  <c r="S24" i="9" s="1"/>
  <c r="M48" i="8"/>
  <c r="M40" i="7"/>
  <c r="T40" i="7" s="1"/>
  <c r="S40" i="7" s="1"/>
  <c r="I25" i="5"/>
  <c r="I33" i="5"/>
  <c r="I41" i="5"/>
  <c r="T41" i="3"/>
  <c r="S41" i="3" s="1"/>
  <c r="T41" i="2"/>
  <c r="S41" i="2" s="1"/>
  <c r="V35" i="2"/>
  <c r="U35" i="2"/>
  <c r="M35" i="2"/>
  <c r="U27" i="2"/>
  <c r="M27" i="2"/>
  <c r="V27" i="2"/>
  <c r="H50" i="2"/>
  <c r="L19" i="2"/>
  <c r="M42" i="16"/>
  <c r="T42" i="16" s="1"/>
  <c r="S42" i="16" s="1"/>
  <c r="M26" i="14"/>
  <c r="T26" i="14" s="1"/>
  <c r="S26" i="14" s="1"/>
  <c r="M42" i="12"/>
  <c r="T42" i="12" s="1"/>
  <c r="S42" i="12" s="1"/>
  <c r="M26" i="10"/>
  <c r="T26" i="10" s="1"/>
  <c r="S26" i="10" s="1"/>
  <c r="M42" i="8"/>
  <c r="T42" i="8" s="1"/>
  <c r="S42" i="8" s="1"/>
  <c r="M26" i="6"/>
  <c r="T26" i="6" s="1"/>
  <c r="S26" i="6" s="1"/>
  <c r="M20" i="5"/>
  <c r="T20" i="5" s="1"/>
  <c r="S20" i="5" s="1"/>
  <c r="M48" i="4"/>
  <c r="I39" i="4"/>
  <c r="T39" i="4" s="1"/>
  <c r="S39" i="4" s="1"/>
  <c r="M25" i="4"/>
  <c r="I48" i="4"/>
  <c r="T48" i="4" s="1"/>
  <c r="S48" i="4" s="1"/>
  <c r="V20" i="3"/>
  <c r="U20" i="3"/>
  <c r="V26" i="3"/>
  <c r="U26" i="3"/>
  <c r="V34" i="3"/>
  <c r="U34" i="3"/>
  <c r="V42" i="3"/>
  <c r="U42" i="3"/>
  <c r="U29" i="3"/>
  <c r="M29" i="3"/>
  <c r="V29" i="3"/>
  <c r="U37" i="3"/>
  <c r="V37" i="3"/>
  <c r="U45" i="3"/>
  <c r="V45" i="3"/>
  <c r="U49" i="2"/>
  <c r="V49" i="2"/>
  <c r="U41" i="2"/>
  <c r="V41" i="2"/>
  <c r="T34" i="2"/>
  <c r="S34" i="2" s="1"/>
  <c r="T30" i="2"/>
  <c r="S30" i="2" s="1"/>
  <c r="T26" i="2"/>
  <c r="S26" i="2" s="1"/>
  <c r="V32" i="2"/>
  <c r="U32" i="2"/>
  <c r="V22" i="2"/>
  <c r="U22" i="2"/>
  <c r="M44" i="17"/>
  <c r="T49" i="17"/>
  <c r="S49" i="17" s="1"/>
  <c r="M28" i="15"/>
  <c r="T28" i="15" s="1"/>
  <c r="S28" i="15" s="1"/>
  <c r="M36" i="14"/>
  <c r="T36" i="14" s="1"/>
  <c r="S36" i="14" s="1"/>
  <c r="M44" i="13"/>
  <c r="T44" i="13" s="1"/>
  <c r="S44" i="13" s="1"/>
  <c r="I48" i="13"/>
  <c r="M28" i="11"/>
  <c r="T28" i="11" s="1"/>
  <c r="S28" i="11" s="1"/>
  <c r="M36" i="10"/>
  <c r="T36" i="10" s="1"/>
  <c r="S36" i="10" s="1"/>
  <c r="M44" i="9"/>
  <c r="T44" i="9" s="1"/>
  <c r="S44" i="9" s="1"/>
  <c r="I48" i="9"/>
  <c r="M28" i="7"/>
  <c r="T28" i="7" s="1"/>
  <c r="S28" i="7" s="1"/>
  <c r="M36" i="6"/>
  <c r="T36" i="6" s="1"/>
  <c r="S36" i="6" s="1"/>
  <c r="M44" i="5"/>
  <c r="T44" i="5" s="1"/>
  <c r="S44" i="5" s="1"/>
  <c r="I21" i="5"/>
  <c r="T21" i="5" s="1"/>
  <c r="S21" i="5" s="1"/>
  <c r="M26" i="4"/>
  <c r="T26" i="4" s="1"/>
  <c r="S26" i="4" s="1"/>
  <c r="M46" i="3"/>
  <c r="T46" i="3" s="1"/>
  <c r="S46" i="3" s="1"/>
  <c r="I37" i="3"/>
  <c r="T37" i="3" s="1"/>
  <c r="S37" i="3" s="1"/>
  <c r="V43" i="2"/>
  <c r="M43" i="2"/>
  <c r="U43" i="2"/>
  <c r="I40" i="2"/>
  <c r="T40" i="2" s="1"/>
  <c r="S40" i="2" s="1"/>
  <c r="I48" i="2"/>
  <c r="T48" i="2" s="1"/>
  <c r="S48" i="2" s="1"/>
  <c r="I43" i="4"/>
  <c r="T43" i="4" s="1"/>
  <c r="S43" i="4" s="1"/>
  <c r="M24" i="2"/>
  <c r="T24" i="2" s="1"/>
  <c r="S24" i="2" s="1"/>
  <c r="M26" i="2"/>
  <c r="I35" i="2"/>
  <c r="U41" i="72"/>
  <c r="M41" i="72"/>
  <c r="V41" i="72"/>
  <c r="V48" i="72"/>
  <c r="U48" i="72"/>
  <c r="U39" i="72"/>
  <c r="M39" i="72"/>
  <c r="V39" i="72"/>
  <c r="U23" i="72"/>
  <c r="V23" i="72"/>
  <c r="T46" i="72"/>
  <c r="S46" i="72" s="1"/>
  <c r="T38" i="72"/>
  <c r="S38" i="72" s="1"/>
  <c r="T30" i="72"/>
  <c r="S30" i="72" s="1"/>
  <c r="V46" i="72"/>
  <c r="U46" i="72"/>
  <c r="V22" i="72"/>
  <c r="U22" i="72"/>
  <c r="R50" i="72"/>
  <c r="M40" i="72"/>
  <c r="M24" i="72"/>
  <c r="M23" i="72"/>
  <c r="M21" i="72"/>
  <c r="T21" i="72" s="1"/>
  <c r="S21" i="72" s="1"/>
  <c r="T30" i="71"/>
  <c r="S30" i="71" s="1"/>
  <c r="T40" i="71"/>
  <c r="S40" i="71" s="1"/>
  <c r="T27" i="71"/>
  <c r="S27" i="71" s="1"/>
  <c r="T35" i="71"/>
  <c r="S35" i="71" s="1"/>
  <c r="T43" i="71"/>
  <c r="S43" i="71" s="1"/>
  <c r="V29" i="70"/>
  <c r="M29" i="70"/>
  <c r="U29" i="70"/>
  <c r="I31" i="70"/>
  <c r="T31" i="70" s="1"/>
  <c r="S31" i="70" s="1"/>
  <c r="V37" i="70"/>
  <c r="U37" i="70"/>
  <c r="M37" i="70"/>
  <c r="T37" i="70" s="1"/>
  <c r="S37" i="70" s="1"/>
  <c r="V27" i="71"/>
  <c r="M27" i="71"/>
  <c r="U27" i="71"/>
  <c r="V33" i="71"/>
  <c r="U33" i="71"/>
  <c r="M33" i="71"/>
  <c r="T33" i="71" s="1"/>
  <c r="S33" i="71" s="1"/>
  <c r="L22" i="71"/>
  <c r="I22" i="71"/>
  <c r="I50" i="71" s="1"/>
  <c r="P2" i="71" s="1"/>
  <c r="V20" i="71"/>
  <c r="U20" i="71"/>
  <c r="V39" i="71"/>
  <c r="U39" i="71"/>
  <c r="M39" i="71"/>
  <c r="U32" i="71"/>
  <c r="V32" i="71"/>
  <c r="V40" i="71"/>
  <c r="U40" i="71"/>
  <c r="V48" i="71"/>
  <c r="U48" i="71"/>
  <c r="V28" i="70"/>
  <c r="U28" i="70"/>
  <c r="V36" i="70"/>
  <c r="U36" i="70"/>
  <c r="V44" i="70"/>
  <c r="U44" i="70"/>
  <c r="T41" i="69"/>
  <c r="S41" i="69" s="1"/>
  <c r="T26" i="69"/>
  <c r="S26" i="69" s="1"/>
  <c r="T22" i="69"/>
  <c r="S22" i="69" s="1"/>
  <c r="T42" i="68"/>
  <c r="S42" i="68" s="1"/>
  <c r="T38" i="68"/>
  <c r="S38" i="68" s="1"/>
  <c r="T34" i="68"/>
  <c r="S34" i="68" s="1"/>
  <c r="T30" i="68"/>
  <c r="S30" i="68" s="1"/>
  <c r="V47" i="69"/>
  <c r="U47" i="69"/>
  <c r="M47" i="69"/>
  <c r="T35" i="69"/>
  <c r="S35" i="69" s="1"/>
  <c r="V30" i="69"/>
  <c r="U30" i="69"/>
  <c r="V22" i="69"/>
  <c r="U22" i="69"/>
  <c r="I36" i="69"/>
  <c r="T36" i="69" s="1"/>
  <c r="S36" i="69" s="1"/>
  <c r="I44" i="69"/>
  <c r="T44" i="69" s="1"/>
  <c r="S44" i="69" s="1"/>
  <c r="I47" i="69"/>
  <c r="T47" i="69" s="1"/>
  <c r="S47" i="69" s="1"/>
  <c r="T47" i="68"/>
  <c r="S47" i="68" s="1"/>
  <c r="T43" i="68"/>
  <c r="S43" i="68" s="1"/>
  <c r="T35" i="68"/>
  <c r="S35" i="68" s="1"/>
  <c r="V49" i="69"/>
  <c r="U49" i="69"/>
  <c r="V29" i="69"/>
  <c r="U29" i="69"/>
  <c r="M29" i="69"/>
  <c r="T29" i="69" s="1"/>
  <c r="S29" i="69" s="1"/>
  <c r="V21" i="69"/>
  <c r="U21" i="69"/>
  <c r="M21" i="69"/>
  <c r="T21" i="69" s="1"/>
  <c r="S21" i="69" s="1"/>
  <c r="M33" i="69"/>
  <c r="T33" i="69" s="1"/>
  <c r="S33" i="69" s="1"/>
  <c r="V39" i="68"/>
  <c r="U39" i="68"/>
  <c r="M39" i="68"/>
  <c r="T39" i="68" s="1"/>
  <c r="S39" i="68" s="1"/>
  <c r="T24" i="68"/>
  <c r="S24" i="68" s="1"/>
  <c r="T38" i="67"/>
  <c r="S38" i="67" s="1"/>
  <c r="T34" i="67"/>
  <c r="S34" i="67" s="1"/>
  <c r="T30" i="67"/>
  <c r="S30" i="67" s="1"/>
  <c r="M24" i="69"/>
  <c r="V20" i="68"/>
  <c r="U20" i="68"/>
  <c r="V28" i="68"/>
  <c r="U28" i="68"/>
  <c r="V36" i="68"/>
  <c r="U36" i="68"/>
  <c r="V44" i="68"/>
  <c r="U44" i="68"/>
  <c r="V40" i="67"/>
  <c r="U40" i="67"/>
  <c r="M40" i="67"/>
  <c r="V32" i="67"/>
  <c r="U32" i="67"/>
  <c r="M32" i="67"/>
  <c r="V42" i="66"/>
  <c r="U42" i="66"/>
  <c r="M42" i="66"/>
  <c r="M38" i="69"/>
  <c r="T38" i="69" s="1"/>
  <c r="S38" i="69" s="1"/>
  <c r="M46" i="68"/>
  <c r="T46" i="68" s="1"/>
  <c r="S46" i="68" s="1"/>
  <c r="T39" i="67"/>
  <c r="S39" i="67" s="1"/>
  <c r="T31" i="67"/>
  <c r="S31" i="67" s="1"/>
  <c r="T21" i="67"/>
  <c r="S21" i="67" s="1"/>
  <c r="M49" i="69"/>
  <c r="T49" i="69" s="1"/>
  <c r="S49" i="69" s="1"/>
  <c r="M26" i="69"/>
  <c r="M48" i="67"/>
  <c r="T48" i="67" s="1"/>
  <c r="S48" i="67" s="1"/>
  <c r="V39" i="67"/>
  <c r="U39" i="67"/>
  <c r="V31" i="67"/>
  <c r="U31" i="67"/>
  <c r="V23" i="67"/>
  <c r="U23" i="67"/>
  <c r="V42" i="67"/>
  <c r="U42" i="67"/>
  <c r="V49" i="66"/>
  <c r="U49" i="66"/>
  <c r="V41" i="66"/>
  <c r="U41" i="66"/>
  <c r="U33" i="66"/>
  <c r="V33" i="66"/>
  <c r="U25" i="66"/>
  <c r="V25" i="66"/>
  <c r="I29" i="67"/>
  <c r="M33" i="67"/>
  <c r="M43" i="66"/>
  <c r="I31" i="66"/>
  <c r="T31" i="66" s="1"/>
  <c r="S31" i="66" s="1"/>
  <c r="M29" i="67"/>
  <c r="T37" i="66"/>
  <c r="S37" i="66" s="1"/>
  <c r="V39" i="65"/>
  <c r="U39" i="65"/>
  <c r="V31" i="65"/>
  <c r="U31" i="65"/>
  <c r="V23" i="65"/>
  <c r="U23" i="65"/>
  <c r="U47" i="65"/>
  <c r="V47" i="65"/>
  <c r="V43" i="64"/>
  <c r="U43" i="64"/>
  <c r="V35" i="64"/>
  <c r="U35" i="64"/>
  <c r="V27" i="64"/>
  <c r="U27" i="64"/>
  <c r="H50" i="64"/>
  <c r="L19" i="64"/>
  <c r="M35" i="67"/>
  <c r="T35" i="67" s="1"/>
  <c r="S35" i="67" s="1"/>
  <c r="I49" i="67"/>
  <c r="T49" i="67" s="1"/>
  <c r="S49" i="67" s="1"/>
  <c r="V22" i="66"/>
  <c r="I43" i="66"/>
  <c r="T43" i="66" s="1"/>
  <c r="S43" i="66" s="1"/>
  <c r="T28" i="66"/>
  <c r="S28" i="66" s="1"/>
  <c r="I36" i="66"/>
  <c r="T36" i="66" s="1"/>
  <c r="S36" i="66" s="1"/>
  <c r="I44" i="66"/>
  <c r="T44" i="66" s="1"/>
  <c r="S44" i="66" s="1"/>
  <c r="T23" i="64"/>
  <c r="S23" i="64" s="1"/>
  <c r="T31" i="64"/>
  <c r="S31" i="64" s="1"/>
  <c r="T39" i="64"/>
  <c r="S39" i="64" s="1"/>
  <c r="I47" i="64"/>
  <c r="T47" i="64" s="1"/>
  <c r="S47" i="64" s="1"/>
  <c r="M41" i="65"/>
  <c r="M33" i="65"/>
  <c r="M25" i="65"/>
  <c r="I23" i="65"/>
  <c r="T23" i="65" s="1"/>
  <c r="S23" i="65" s="1"/>
  <c r="I31" i="65"/>
  <c r="T31" i="65" s="1"/>
  <c r="S31" i="65" s="1"/>
  <c r="I39" i="65"/>
  <c r="T39" i="65" s="1"/>
  <c r="S39" i="65" s="1"/>
  <c r="M21" i="64"/>
  <c r="T46" i="60"/>
  <c r="S46" i="60" s="1"/>
  <c r="T28" i="59"/>
  <c r="S28" i="59" s="1"/>
  <c r="M37" i="64"/>
  <c r="T43" i="62"/>
  <c r="S43" i="62" s="1"/>
  <c r="T30" i="62"/>
  <c r="S30" i="62" s="1"/>
  <c r="T29" i="62"/>
  <c r="S29" i="62" s="1"/>
  <c r="T25" i="62"/>
  <c r="S25" i="62" s="1"/>
  <c r="R50" i="61"/>
  <c r="R50" i="60"/>
  <c r="R50" i="59"/>
  <c r="I20" i="60"/>
  <c r="L20" i="60"/>
  <c r="V28" i="60"/>
  <c r="U28" i="60"/>
  <c r="V36" i="60"/>
  <c r="U36" i="60"/>
  <c r="V44" i="60"/>
  <c r="U44" i="60"/>
  <c r="T36" i="59"/>
  <c r="S36" i="59" s="1"/>
  <c r="L32" i="58"/>
  <c r="I32" i="58"/>
  <c r="L40" i="57"/>
  <c r="I40" i="57"/>
  <c r="L32" i="57"/>
  <c r="I32" i="57"/>
  <c r="L24" i="57"/>
  <c r="I24" i="57"/>
  <c r="I50" i="57" s="1"/>
  <c r="P2" i="57" s="1"/>
  <c r="L44" i="56"/>
  <c r="I44" i="56"/>
  <c r="L36" i="56"/>
  <c r="I36" i="56"/>
  <c r="L28" i="56"/>
  <c r="I28" i="56"/>
  <c r="I20" i="59"/>
  <c r="L20" i="59"/>
  <c r="V28" i="59"/>
  <c r="U28" i="59"/>
  <c r="V36" i="59"/>
  <c r="U36" i="59"/>
  <c r="V44" i="59"/>
  <c r="U44" i="59"/>
  <c r="T41" i="57"/>
  <c r="S41" i="57" s="1"/>
  <c r="T33" i="57"/>
  <c r="S33" i="57" s="1"/>
  <c r="T25" i="57"/>
  <c r="S25" i="57" s="1"/>
  <c r="T47" i="56"/>
  <c r="S47" i="56" s="1"/>
  <c r="T39" i="56"/>
  <c r="S39" i="56" s="1"/>
  <c r="T31" i="56"/>
  <c r="S31" i="56" s="1"/>
  <c r="T23" i="56"/>
  <c r="S23" i="56" s="1"/>
  <c r="V33" i="62"/>
  <c r="M33" i="62"/>
  <c r="T33" i="62" s="1"/>
  <c r="S33" i="62" s="1"/>
  <c r="U33" i="62"/>
  <c r="V49" i="62"/>
  <c r="M49" i="62"/>
  <c r="T49" i="62" s="1"/>
  <c r="S49" i="62" s="1"/>
  <c r="U49" i="62"/>
  <c r="V26" i="62"/>
  <c r="U26" i="62"/>
  <c r="V35" i="62"/>
  <c r="U35" i="62"/>
  <c r="M35" i="62"/>
  <c r="T35" i="62" s="1"/>
  <c r="S35" i="62" s="1"/>
  <c r="V36" i="62"/>
  <c r="U36" i="62"/>
  <c r="V44" i="62"/>
  <c r="U44" i="62"/>
  <c r="V41" i="60"/>
  <c r="M41" i="60"/>
  <c r="T41" i="60" s="1"/>
  <c r="S41" i="60" s="1"/>
  <c r="U41" i="60"/>
  <c r="V33" i="60"/>
  <c r="M33" i="60"/>
  <c r="T33" i="60" s="1"/>
  <c r="S33" i="60" s="1"/>
  <c r="U33" i="60"/>
  <c r="V25" i="60"/>
  <c r="M25" i="60"/>
  <c r="T25" i="60" s="1"/>
  <c r="S25" i="60" s="1"/>
  <c r="U25" i="60"/>
  <c r="V49" i="58"/>
  <c r="U49" i="58"/>
  <c r="M49" i="58"/>
  <c r="T49" i="58" s="1"/>
  <c r="S49" i="58" s="1"/>
  <c r="V33" i="58"/>
  <c r="U33" i="58"/>
  <c r="V25" i="58"/>
  <c r="U25" i="58"/>
  <c r="H50" i="58"/>
  <c r="L19" i="58"/>
  <c r="U44" i="58"/>
  <c r="V44" i="58"/>
  <c r="V47" i="57"/>
  <c r="U47" i="57"/>
  <c r="V39" i="57"/>
  <c r="U39" i="57"/>
  <c r="V31" i="57"/>
  <c r="U31" i="57"/>
  <c r="V23" i="57"/>
  <c r="U23" i="57"/>
  <c r="V49" i="56"/>
  <c r="U49" i="56"/>
  <c r="V41" i="56"/>
  <c r="U41" i="56"/>
  <c r="V33" i="56"/>
  <c r="U33" i="56"/>
  <c r="V25" i="56"/>
  <c r="U25" i="56"/>
  <c r="H50" i="56"/>
  <c r="L19" i="56"/>
  <c r="M39" i="57"/>
  <c r="T39" i="57" s="1"/>
  <c r="S39" i="57" s="1"/>
  <c r="M49" i="56"/>
  <c r="M33" i="56"/>
  <c r="T33" i="56" s="1"/>
  <c r="S33" i="56" s="1"/>
  <c r="T38" i="54"/>
  <c r="S38" i="54" s="1"/>
  <c r="T34" i="54"/>
  <c r="S34" i="54" s="1"/>
  <c r="T30" i="54"/>
  <c r="S30" i="54" s="1"/>
  <c r="T26" i="54"/>
  <c r="S26" i="54" s="1"/>
  <c r="T22" i="54"/>
  <c r="S22" i="54" s="1"/>
  <c r="V27" i="63"/>
  <c r="M27" i="63"/>
  <c r="T27" i="63" s="1"/>
  <c r="S27" i="63" s="1"/>
  <c r="U27" i="63"/>
  <c r="V43" i="63"/>
  <c r="M43" i="63"/>
  <c r="T43" i="63" s="1"/>
  <c r="S43" i="63" s="1"/>
  <c r="U43" i="63"/>
  <c r="V29" i="63"/>
  <c r="U29" i="63"/>
  <c r="M29" i="63"/>
  <c r="T29" i="63" s="1"/>
  <c r="S29" i="63" s="1"/>
  <c r="V45" i="63"/>
  <c r="U45" i="63"/>
  <c r="M45" i="63"/>
  <c r="T45" i="63" s="1"/>
  <c r="S45" i="63" s="1"/>
  <c r="V24" i="63"/>
  <c r="U24" i="63"/>
  <c r="V32" i="63"/>
  <c r="U32" i="63"/>
  <c r="V40" i="63"/>
  <c r="U40" i="63"/>
  <c r="V48" i="63"/>
  <c r="U48" i="63"/>
  <c r="V35" i="61"/>
  <c r="U35" i="61"/>
  <c r="M35" i="61"/>
  <c r="T35" i="61" s="1"/>
  <c r="S35" i="61" s="1"/>
  <c r="L19" i="61"/>
  <c r="H50" i="61"/>
  <c r="V33" i="61"/>
  <c r="U33" i="61"/>
  <c r="M33" i="61"/>
  <c r="T33" i="61" s="1"/>
  <c r="S33" i="61" s="1"/>
  <c r="V49" i="61"/>
  <c r="U49" i="61"/>
  <c r="M49" i="61"/>
  <c r="T49" i="61" s="1"/>
  <c r="S49" i="61" s="1"/>
  <c r="I26" i="61"/>
  <c r="L26" i="61"/>
  <c r="V34" i="61"/>
  <c r="U34" i="61"/>
  <c r="V42" i="61"/>
  <c r="U42" i="61"/>
  <c r="I35" i="58"/>
  <c r="T35" i="58" s="1"/>
  <c r="S35" i="58" s="1"/>
  <c r="M33" i="57"/>
  <c r="T46" i="55"/>
  <c r="S46" i="55" s="1"/>
  <c r="M27" i="57"/>
  <c r="T27" i="57" s="1"/>
  <c r="S27" i="57" s="1"/>
  <c r="M37" i="56"/>
  <c r="T37" i="56" s="1"/>
  <c r="S37" i="56" s="1"/>
  <c r="T33" i="55"/>
  <c r="S33" i="55" s="1"/>
  <c r="T29" i="55"/>
  <c r="S29" i="55" s="1"/>
  <c r="T25" i="55"/>
  <c r="S25" i="55" s="1"/>
  <c r="T21" i="55"/>
  <c r="S21" i="55" s="1"/>
  <c r="V20" i="55"/>
  <c r="U20" i="55"/>
  <c r="V28" i="55"/>
  <c r="U28" i="55"/>
  <c r="V36" i="55"/>
  <c r="U36" i="55"/>
  <c r="V41" i="55"/>
  <c r="U41" i="55"/>
  <c r="V49" i="55"/>
  <c r="U49" i="55"/>
  <c r="U48" i="55"/>
  <c r="M48" i="55"/>
  <c r="T48" i="55" s="1"/>
  <c r="S48" i="55" s="1"/>
  <c r="V48" i="55"/>
  <c r="T36" i="53"/>
  <c r="S36" i="53" s="1"/>
  <c r="M43" i="55"/>
  <c r="T43" i="55" s="1"/>
  <c r="S43" i="55" s="1"/>
  <c r="V43" i="54"/>
  <c r="U43" i="54"/>
  <c r="M43" i="54"/>
  <c r="T43" i="54" s="1"/>
  <c r="S43" i="54" s="1"/>
  <c r="V35" i="54"/>
  <c r="U35" i="54"/>
  <c r="M35" i="54"/>
  <c r="T35" i="54" s="1"/>
  <c r="S35" i="54" s="1"/>
  <c r="V27" i="54"/>
  <c r="U27" i="54"/>
  <c r="M27" i="54"/>
  <c r="T27" i="54" s="1"/>
  <c r="S27" i="54" s="1"/>
  <c r="V45" i="53"/>
  <c r="U45" i="53"/>
  <c r="M45" i="53"/>
  <c r="T45" i="53" s="1"/>
  <c r="S45" i="53" s="1"/>
  <c r="V37" i="53"/>
  <c r="U37" i="53"/>
  <c r="M37" i="53"/>
  <c r="T37" i="53" s="1"/>
  <c r="S37" i="53" s="1"/>
  <c r="V29" i="53"/>
  <c r="U29" i="53"/>
  <c r="M29" i="53"/>
  <c r="T29" i="53" s="1"/>
  <c r="S29" i="53" s="1"/>
  <c r="L19" i="53"/>
  <c r="H50" i="53"/>
  <c r="V26" i="53"/>
  <c r="U26" i="53"/>
  <c r="V34" i="53"/>
  <c r="U34" i="53"/>
  <c r="V42" i="53"/>
  <c r="U42" i="53"/>
  <c r="T38" i="52"/>
  <c r="S38" i="52" s="1"/>
  <c r="T33" i="52"/>
  <c r="S33" i="52" s="1"/>
  <c r="T30" i="52"/>
  <c r="S30" i="52" s="1"/>
  <c r="T44" i="52"/>
  <c r="S44" i="52" s="1"/>
  <c r="V45" i="46"/>
  <c r="U45" i="46"/>
  <c r="V37" i="46"/>
  <c r="U37" i="46"/>
  <c r="V29" i="46"/>
  <c r="U29" i="46"/>
  <c r="V21" i="46"/>
  <c r="U21" i="46"/>
  <c r="V43" i="45"/>
  <c r="U43" i="45"/>
  <c r="V35" i="45"/>
  <c r="U35" i="45"/>
  <c r="I27" i="45"/>
  <c r="L27" i="45"/>
  <c r="H50" i="45"/>
  <c r="I19" i="45"/>
  <c r="L19" i="45"/>
  <c r="M27" i="58"/>
  <c r="T27" i="58" s="1"/>
  <c r="S27" i="58" s="1"/>
  <c r="M29" i="57"/>
  <c r="T29" i="57" s="1"/>
  <c r="S29" i="57" s="1"/>
  <c r="M30" i="55"/>
  <c r="T30" i="55" s="1"/>
  <c r="S30" i="55" s="1"/>
  <c r="M22" i="55"/>
  <c r="T22" i="55" s="1"/>
  <c r="S22" i="55" s="1"/>
  <c r="V22" i="54"/>
  <c r="U22" i="54"/>
  <c r="V30" i="54"/>
  <c r="U30" i="54"/>
  <c r="V38" i="54"/>
  <c r="U38" i="54"/>
  <c r="V46" i="54"/>
  <c r="U46" i="54"/>
  <c r="T45" i="51"/>
  <c r="S45" i="51" s="1"/>
  <c r="T37" i="51"/>
  <c r="S37" i="51" s="1"/>
  <c r="T29" i="51"/>
  <c r="S29" i="51" s="1"/>
  <c r="T21" i="51"/>
  <c r="S21" i="51" s="1"/>
  <c r="R50" i="50"/>
  <c r="T47" i="49"/>
  <c r="S47" i="49" s="1"/>
  <c r="T43" i="49"/>
  <c r="S43" i="49" s="1"/>
  <c r="T45" i="48"/>
  <c r="S45" i="48" s="1"/>
  <c r="T41" i="48"/>
  <c r="S41" i="48" s="1"/>
  <c r="R50" i="48"/>
  <c r="T47" i="47"/>
  <c r="S47" i="47" s="1"/>
  <c r="T43" i="47"/>
  <c r="S43" i="47" s="1"/>
  <c r="T39" i="47"/>
  <c r="S39" i="47" s="1"/>
  <c r="V33" i="52"/>
  <c r="M33" i="52"/>
  <c r="U33" i="52"/>
  <c r="V41" i="52"/>
  <c r="U41" i="52"/>
  <c r="M41" i="52"/>
  <c r="T41" i="52" s="1"/>
  <c r="S41" i="52" s="1"/>
  <c r="I24" i="52"/>
  <c r="L24" i="52"/>
  <c r="U28" i="52"/>
  <c r="V28" i="52"/>
  <c r="U36" i="52"/>
  <c r="V36" i="52"/>
  <c r="V44" i="52"/>
  <c r="U44" i="52"/>
  <c r="V49" i="50"/>
  <c r="U49" i="50"/>
  <c r="M49" i="50"/>
  <c r="V41" i="50"/>
  <c r="U41" i="50"/>
  <c r="M41" i="50"/>
  <c r="T41" i="50" s="1"/>
  <c r="S41" i="50" s="1"/>
  <c r="V33" i="50"/>
  <c r="U33" i="50"/>
  <c r="M33" i="50"/>
  <c r="T33" i="50" s="1"/>
  <c r="S33" i="50" s="1"/>
  <c r="V47" i="48"/>
  <c r="U47" i="48"/>
  <c r="M47" i="48"/>
  <c r="T47" i="48" s="1"/>
  <c r="S47" i="48" s="1"/>
  <c r="V39" i="48"/>
  <c r="U39" i="48"/>
  <c r="M39" i="48"/>
  <c r="T39" i="48" s="1"/>
  <c r="S39" i="48" s="1"/>
  <c r="V31" i="48"/>
  <c r="U31" i="48"/>
  <c r="M31" i="48"/>
  <c r="T31" i="48" s="1"/>
  <c r="S31" i="48" s="1"/>
  <c r="V23" i="48"/>
  <c r="U23" i="48"/>
  <c r="M23" i="48"/>
  <c r="T23" i="48" s="1"/>
  <c r="S23" i="48" s="1"/>
  <c r="I22" i="48"/>
  <c r="L22" i="48"/>
  <c r="I30" i="48"/>
  <c r="L30" i="48"/>
  <c r="I38" i="48"/>
  <c r="L38" i="48"/>
  <c r="I46" i="48"/>
  <c r="L46" i="48"/>
  <c r="M47" i="45"/>
  <c r="V47" i="51"/>
  <c r="U47" i="51"/>
  <c r="M47" i="51"/>
  <c r="T47" i="51" s="1"/>
  <c r="S47" i="51" s="1"/>
  <c r="V39" i="51"/>
  <c r="U39" i="51"/>
  <c r="M39" i="51"/>
  <c r="T39" i="51" s="1"/>
  <c r="S39" i="51" s="1"/>
  <c r="V31" i="51"/>
  <c r="U31" i="51"/>
  <c r="M31" i="51"/>
  <c r="T31" i="51" s="1"/>
  <c r="S31" i="51" s="1"/>
  <c r="V23" i="51"/>
  <c r="U23" i="51"/>
  <c r="M23" i="51"/>
  <c r="T23" i="51" s="1"/>
  <c r="S23" i="51" s="1"/>
  <c r="I22" i="51"/>
  <c r="L22" i="51"/>
  <c r="I30" i="51"/>
  <c r="L30" i="51"/>
  <c r="I38" i="51"/>
  <c r="L38" i="51"/>
  <c r="I46" i="51"/>
  <c r="L46" i="51"/>
  <c r="V49" i="49"/>
  <c r="U49" i="49"/>
  <c r="M49" i="49"/>
  <c r="T49" i="49" s="1"/>
  <c r="S49" i="49" s="1"/>
  <c r="V41" i="49"/>
  <c r="U41" i="49"/>
  <c r="M41" i="49"/>
  <c r="T41" i="49" s="1"/>
  <c r="S41" i="49" s="1"/>
  <c r="V33" i="49"/>
  <c r="U33" i="49"/>
  <c r="M33" i="49"/>
  <c r="T33" i="49" s="1"/>
  <c r="S33" i="49" s="1"/>
  <c r="V25" i="49"/>
  <c r="U25" i="49"/>
  <c r="M25" i="49"/>
  <c r="T25" i="49" s="1"/>
  <c r="S25" i="49" s="1"/>
  <c r="I20" i="47"/>
  <c r="L20" i="47"/>
  <c r="I28" i="47"/>
  <c r="L28" i="47"/>
  <c r="I36" i="47"/>
  <c r="L36" i="47"/>
  <c r="I44" i="47"/>
  <c r="L44" i="47"/>
  <c r="M35" i="46"/>
  <c r="U34" i="45"/>
  <c r="V34" i="45"/>
  <c r="I44" i="60"/>
  <c r="T44" i="60" s="1"/>
  <c r="S44" i="60" s="1"/>
  <c r="R50" i="57"/>
  <c r="I24" i="50"/>
  <c r="L24" i="50"/>
  <c r="I32" i="50"/>
  <c r="L32" i="50"/>
  <c r="I40" i="50"/>
  <c r="L40" i="50"/>
  <c r="I48" i="50"/>
  <c r="L48" i="50"/>
  <c r="M45" i="46"/>
  <c r="M37" i="46"/>
  <c r="M29" i="46"/>
  <c r="M21" i="46"/>
  <c r="M43" i="45"/>
  <c r="I35" i="45"/>
  <c r="T35" i="45" s="1"/>
  <c r="S35" i="45" s="1"/>
  <c r="I43" i="45"/>
  <c r="V41" i="51"/>
  <c r="U41" i="51"/>
  <c r="M41" i="51"/>
  <c r="T41" i="51" s="1"/>
  <c r="S41" i="51" s="1"/>
  <c r="V33" i="51"/>
  <c r="U33" i="51"/>
  <c r="M33" i="51"/>
  <c r="T33" i="51" s="1"/>
  <c r="S33" i="51" s="1"/>
  <c r="V25" i="51"/>
  <c r="U25" i="51"/>
  <c r="M25" i="51"/>
  <c r="T25" i="51" s="1"/>
  <c r="S25" i="51" s="1"/>
  <c r="V47" i="49"/>
  <c r="U47" i="49"/>
  <c r="M47" i="49"/>
  <c r="V39" i="49"/>
  <c r="U39" i="49"/>
  <c r="M39" i="49"/>
  <c r="T39" i="49" s="1"/>
  <c r="S39" i="49" s="1"/>
  <c r="V31" i="49"/>
  <c r="U31" i="49"/>
  <c r="M31" i="49"/>
  <c r="T31" i="49" s="1"/>
  <c r="S31" i="49" s="1"/>
  <c r="V23" i="49"/>
  <c r="U23" i="49"/>
  <c r="M23" i="49"/>
  <c r="T23" i="49" s="1"/>
  <c r="S23" i="49" s="1"/>
  <c r="I22" i="49"/>
  <c r="L22" i="49"/>
  <c r="I30" i="49"/>
  <c r="L30" i="49"/>
  <c r="I38" i="49"/>
  <c r="L38" i="49"/>
  <c r="I46" i="49"/>
  <c r="L46" i="49"/>
  <c r="M39" i="46"/>
  <c r="I19" i="46"/>
  <c r="I27" i="46"/>
  <c r="T27" i="46" s="1"/>
  <c r="S27" i="46" s="1"/>
  <c r="I35" i="46"/>
  <c r="T35" i="46" s="1"/>
  <c r="S35" i="46" s="1"/>
  <c r="I43" i="46"/>
  <c r="T43" i="46" s="1"/>
  <c r="S43" i="46" s="1"/>
  <c r="T47" i="44"/>
  <c r="S47" i="44" s="1"/>
  <c r="T42" i="44"/>
  <c r="S42" i="44" s="1"/>
  <c r="T39" i="44"/>
  <c r="S39" i="44" s="1"/>
  <c r="T34" i="44"/>
  <c r="S34" i="44" s="1"/>
  <c r="T31" i="44"/>
  <c r="S31" i="44" s="1"/>
  <c r="U46" i="46"/>
  <c r="T37" i="43"/>
  <c r="S37" i="43" s="1"/>
  <c r="T45" i="43"/>
  <c r="S45" i="43" s="1"/>
  <c r="I30" i="43"/>
  <c r="T30" i="43" s="1"/>
  <c r="S30" i="43" s="1"/>
  <c r="V24" i="46"/>
  <c r="T21" i="43"/>
  <c r="S21" i="43" s="1"/>
  <c r="T43" i="42"/>
  <c r="S43" i="42" s="1"/>
  <c r="T35" i="42"/>
  <c r="S35" i="42" s="1"/>
  <c r="T27" i="42"/>
  <c r="S27" i="42" s="1"/>
  <c r="I50" i="42"/>
  <c r="P2" i="42" s="1"/>
  <c r="T45" i="41"/>
  <c r="S45" i="41" s="1"/>
  <c r="T41" i="41"/>
  <c r="S41" i="41" s="1"/>
  <c r="T37" i="41"/>
  <c r="S37" i="41" s="1"/>
  <c r="T33" i="41"/>
  <c r="S33" i="41" s="1"/>
  <c r="T29" i="41"/>
  <c r="S29" i="41" s="1"/>
  <c r="T23" i="41"/>
  <c r="S23" i="41" s="1"/>
  <c r="T43" i="40"/>
  <c r="S43" i="40" s="1"/>
  <c r="T35" i="40"/>
  <c r="S35" i="40" s="1"/>
  <c r="T27" i="40"/>
  <c r="S27" i="40" s="1"/>
  <c r="T23" i="40"/>
  <c r="S23" i="40" s="1"/>
  <c r="I50" i="40"/>
  <c r="P2" i="40" s="1"/>
  <c r="T45" i="39"/>
  <c r="S45" i="39" s="1"/>
  <c r="T41" i="39"/>
  <c r="S41" i="39" s="1"/>
  <c r="T37" i="39"/>
  <c r="S37" i="39" s="1"/>
  <c r="T33" i="39"/>
  <c r="S33" i="39" s="1"/>
  <c r="T29" i="39"/>
  <c r="S29" i="39" s="1"/>
  <c r="T25" i="39"/>
  <c r="S25" i="39" s="1"/>
  <c r="T21" i="39"/>
  <c r="S21" i="39" s="1"/>
  <c r="T51" i="38"/>
  <c r="S51" i="38" s="1"/>
  <c r="T43" i="38"/>
  <c r="S43" i="38" s="1"/>
  <c r="T39" i="38"/>
  <c r="S39" i="38" s="1"/>
  <c r="T35" i="38"/>
  <c r="S35" i="38" s="1"/>
  <c r="T31" i="38"/>
  <c r="S31" i="38" s="1"/>
  <c r="T27" i="38"/>
  <c r="S27" i="38" s="1"/>
  <c r="T23" i="38"/>
  <c r="S23" i="38" s="1"/>
  <c r="T47" i="37"/>
  <c r="S47" i="37" s="1"/>
  <c r="T43" i="37"/>
  <c r="S43" i="37" s="1"/>
  <c r="T39" i="37"/>
  <c r="S39" i="37" s="1"/>
  <c r="T35" i="37"/>
  <c r="S35" i="37" s="1"/>
  <c r="T31" i="37"/>
  <c r="S31" i="37" s="1"/>
  <c r="T27" i="37"/>
  <c r="S27" i="37" s="1"/>
  <c r="T21" i="37"/>
  <c r="S21" i="37" s="1"/>
  <c r="R50" i="36"/>
  <c r="U38" i="46"/>
  <c r="M42" i="43"/>
  <c r="T42" i="43" s="1"/>
  <c r="S42" i="43" s="1"/>
  <c r="V37" i="43"/>
  <c r="M37" i="43"/>
  <c r="U37" i="43"/>
  <c r="V32" i="43"/>
  <c r="U32" i="43"/>
  <c r="V25" i="43"/>
  <c r="U25" i="43"/>
  <c r="H50" i="43"/>
  <c r="L19" i="43"/>
  <c r="V40" i="43"/>
  <c r="U40" i="43"/>
  <c r="V48" i="43"/>
  <c r="U48" i="43"/>
  <c r="V41" i="42"/>
  <c r="U41" i="42"/>
  <c r="V33" i="42"/>
  <c r="U33" i="42"/>
  <c r="V25" i="42"/>
  <c r="U25" i="42"/>
  <c r="H50" i="42"/>
  <c r="L19" i="42"/>
  <c r="V41" i="41"/>
  <c r="U41" i="41"/>
  <c r="V33" i="41"/>
  <c r="U33" i="41"/>
  <c r="V25" i="41"/>
  <c r="U25" i="41"/>
  <c r="H50" i="41"/>
  <c r="L19" i="41"/>
  <c r="V41" i="40"/>
  <c r="U41" i="40"/>
  <c r="V33" i="40"/>
  <c r="U33" i="40"/>
  <c r="V25" i="40"/>
  <c r="U25" i="40"/>
  <c r="H50" i="40"/>
  <c r="L19" i="40"/>
  <c r="V41" i="39"/>
  <c r="U41" i="39"/>
  <c r="V33" i="39"/>
  <c r="U33" i="39"/>
  <c r="V25" i="39"/>
  <c r="U25" i="39"/>
  <c r="H50" i="39"/>
  <c r="L19" i="39"/>
  <c r="V45" i="38"/>
  <c r="U45" i="38"/>
  <c r="V37" i="38"/>
  <c r="U37" i="38"/>
  <c r="V29" i="38"/>
  <c r="U29" i="38"/>
  <c r="V21" i="38"/>
  <c r="U21" i="38"/>
  <c r="V45" i="37"/>
  <c r="U45" i="37"/>
  <c r="V37" i="37"/>
  <c r="U37" i="37"/>
  <c r="V29" i="37"/>
  <c r="U29" i="37"/>
  <c r="V21" i="37"/>
  <c r="U21" i="37"/>
  <c r="V45" i="36"/>
  <c r="U45" i="36"/>
  <c r="V37" i="36"/>
  <c r="U37" i="36"/>
  <c r="V29" i="36"/>
  <c r="U29" i="36"/>
  <c r="V21" i="36"/>
  <c r="U21" i="36"/>
  <c r="V22" i="44"/>
  <c r="U22" i="44"/>
  <c r="U21" i="44"/>
  <c r="M21" i="44"/>
  <c r="T21" i="44" s="1"/>
  <c r="S21" i="44" s="1"/>
  <c r="V21" i="44"/>
  <c r="U29" i="44"/>
  <c r="V29" i="44"/>
  <c r="V36" i="44"/>
  <c r="M36" i="44"/>
  <c r="T36" i="44" s="1"/>
  <c r="S36" i="44" s="1"/>
  <c r="U36" i="44"/>
  <c r="V44" i="44"/>
  <c r="M44" i="44"/>
  <c r="T44" i="44" s="1"/>
  <c r="S44" i="44" s="1"/>
  <c r="U44" i="44"/>
  <c r="U33" i="44"/>
  <c r="V33" i="44"/>
  <c r="U41" i="44"/>
  <c r="V41" i="44"/>
  <c r="U49" i="44"/>
  <c r="V49" i="44"/>
  <c r="T48" i="37"/>
  <c r="S48" i="37" s="1"/>
  <c r="T40" i="37"/>
  <c r="S40" i="37" s="1"/>
  <c r="T32" i="37"/>
  <c r="S32" i="37" s="1"/>
  <c r="T24" i="37"/>
  <c r="S24" i="37" s="1"/>
  <c r="T20" i="37"/>
  <c r="S20" i="37" s="1"/>
  <c r="M43" i="41"/>
  <c r="T43" i="41" s="1"/>
  <c r="S43" i="41" s="1"/>
  <c r="M35" i="41"/>
  <c r="T35" i="41" s="1"/>
  <c r="S35" i="41" s="1"/>
  <c r="M27" i="41"/>
  <c r="T27" i="41" s="1"/>
  <c r="S27" i="41" s="1"/>
  <c r="T41" i="35"/>
  <c r="S41" i="35" s="1"/>
  <c r="T49" i="35"/>
  <c r="S49" i="35" s="1"/>
  <c r="M23" i="42"/>
  <c r="T23" i="42" s="1"/>
  <c r="S23" i="42" s="1"/>
  <c r="M47" i="40"/>
  <c r="T47" i="40" s="1"/>
  <c r="S47" i="40" s="1"/>
  <c r="M39" i="40"/>
  <c r="T39" i="40" s="1"/>
  <c r="S39" i="40" s="1"/>
  <c r="M31" i="40"/>
  <c r="T31" i="40" s="1"/>
  <c r="S31" i="40" s="1"/>
  <c r="M23" i="40"/>
  <c r="M47" i="38"/>
  <c r="T47" i="38" s="1"/>
  <c r="S47" i="38" s="1"/>
  <c r="M39" i="38"/>
  <c r="M31" i="38"/>
  <c r="M23" i="38"/>
  <c r="U20" i="37"/>
  <c r="V38" i="36"/>
  <c r="V30" i="36"/>
  <c r="T23" i="35"/>
  <c r="S23" i="35" s="1"/>
  <c r="T45" i="34"/>
  <c r="S45" i="34" s="1"/>
  <c r="I35" i="34"/>
  <c r="T35" i="34" s="1"/>
  <c r="S35" i="34" s="1"/>
  <c r="I27" i="34"/>
  <c r="T27" i="34" s="1"/>
  <c r="S27" i="34" s="1"/>
  <c r="I50" i="34"/>
  <c r="P2" i="34" s="1"/>
  <c r="T33" i="33"/>
  <c r="S33" i="33" s="1"/>
  <c r="T25" i="33"/>
  <c r="S25" i="33" s="1"/>
  <c r="I47" i="32"/>
  <c r="T47" i="32" s="1"/>
  <c r="S47" i="32" s="1"/>
  <c r="I39" i="32"/>
  <c r="T39" i="32" s="1"/>
  <c r="S39" i="32" s="1"/>
  <c r="I31" i="32"/>
  <c r="T31" i="32" s="1"/>
  <c r="S31" i="32" s="1"/>
  <c r="I23" i="32"/>
  <c r="T23" i="32" s="1"/>
  <c r="S23" i="32" s="1"/>
  <c r="T45" i="31"/>
  <c r="S45" i="31" s="1"/>
  <c r="T37" i="31"/>
  <c r="S37" i="31" s="1"/>
  <c r="T29" i="31"/>
  <c r="S29" i="31" s="1"/>
  <c r="T43" i="30"/>
  <c r="S43" i="30" s="1"/>
  <c r="T35" i="30"/>
  <c r="S35" i="30" s="1"/>
  <c r="T27" i="30"/>
  <c r="S27" i="30" s="1"/>
  <c r="I19" i="30"/>
  <c r="M25" i="43"/>
  <c r="T25" i="43" s="1"/>
  <c r="S25" i="43" s="1"/>
  <c r="M43" i="39"/>
  <c r="T43" i="39" s="1"/>
  <c r="S43" i="39" s="1"/>
  <c r="M35" i="39"/>
  <c r="T35" i="39" s="1"/>
  <c r="S35" i="39" s="1"/>
  <c r="M27" i="39"/>
  <c r="T27" i="39" s="1"/>
  <c r="S27" i="39" s="1"/>
  <c r="U35" i="35"/>
  <c r="V35" i="35"/>
  <c r="M35" i="35"/>
  <c r="V27" i="35"/>
  <c r="U27" i="35"/>
  <c r="V41" i="35"/>
  <c r="U41" i="35"/>
  <c r="V49" i="35"/>
  <c r="U49" i="35"/>
  <c r="V41" i="34"/>
  <c r="U41" i="34"/>
  <c r="V33" i="34"/>
  <c r="U33" i="34"/>
  <c r="V25" i="34"/>
  <c r="U25" i="34"/>
  <c r="H50" i="34"/>
  <c r="L19" i="34"/>
  <c r="V41" i="33"/>
  <c r="U41" i="33"/>
  <c r="V33" i="33"/>
  <c r="U33" i="33"/>
  <c r="V25" i="33"/>
  <c r="U25" i="33"/>
  <c r="H50" i="33"/>
  <c r="L19" i="33"/>
  <c r="V41" i="32"/>
  <c r="U41" i="32"/>
  <c r="V33" i="32"/>
  <c r="U33" i="32"/>
  <c r="V25" i="32"/>
  <c r="U25" i="32"/>
  <c r="H50" i="32"/>
  <c r="L19" i="32"/>
  <c r="V41" i="31"/>
  <c r="U41" i="31"/>
  <c r="V33" i="31"/>
  <c r="U33" i="31"/>
  <c r="V25" i="31"/>
  <c r="U25" i="31"/>
  <c r="H50" i="31"/>
  <c r="L19" i="31"/>
  <c r="V43" i="30"/>
  <c r="U43" i="30"/>
  <c r="V35" i="30"/>
  <c r="U35" i="30"/>
  <c r="V27" i="30"/>
  <c r="U27" i="30"/>
  <c r="V45" i="29"/>
  <c r="U45" i="29"/>
  <c r="V37" i="29"/>
  <c r="U37" i="29"/>
  <c r="U29" i="29"/>
  <c r="V29" i="29"/>
  <c r="U21" i="29"/>
  <c r="V21" i="29"/>
  <c r="U47" i="28"/>
  <c r="V47" i="28"/>
  <c r="U39" i="28"/>
  <c r="V39" i="28"/>
  <c r="U31" i="28"/>
  <c r="V31" i="28"/>
  <c r="U23" i="28"/>
  <c r="V23" i="28"/>
  <c r="U47" i="27"/>
  <c r="V47" i="27"/>
  <c r="U39" i="27"/>
  <c r="V39" i="27"/>
  <c r="U31" i="27"/>
  <c r="V31" i="27"/>
  <c r="U23" i="27"/>
  <c r="V23" i="27"/>
  <c r="M47" i="42"/>
  <c r="T47" i="42" s="1"/>
  <c r="S47" i="42" s="1"/>
  <c r="M39" i="42"/>
  <c r="T39" i="42" s="1"/>
  <c r="S39" i="42" s="1"/>
  <c r="M31" i="42"/>
  <c r="T31" i="42" s="1"/>
  <c r="S31" i="42" s="1"/>
  <c r="U20" i="42"/>
  <c r="M23" i="37"/>
  <c r="T23" i="37" s="1"/>
  <c r="S23" i="37" s="1"/>
  <c r="M45" i="36"/>
  <c r="V40" i="36"/>
  <c r="M29" i="36"/>
  <c r="V24" i="36"/>
  <c r="I21" i="36"/>
  <c r="T21" i="36" s="1"/>
  <c r="S21" i="36" s="1"/>
  <c r="I29" i="36"/>
  <c r="T29" i="36" s="1"/>
  <c r="S29" i="36" s="1"/>
  <c r="I37" i="36"/>
  <c r="T37" i="36" s="1"/>
  <c r="S37" i="36" s="1"/>
  <c r="I45" i="36"/>
  <c r="T45" i="36" s="1"/>
  <c r="S45" i="36" s="1"/>
  <c r="M47" i="35"/>
  <c r="T47" i="35" s="1"/>
  <c r="S47" i="35" s="1"/>
  <c r="V42" i="35"/>
  <c r="T30" i="35"/>
  <c r="S30" i="35" s="1"/>
  <c r="T22" i="35"/>
  <c r="S22" i="35" s="1"/>
  <c r="T42" i="34"/>
  <c r="S42" i="34" s="1"/>
  <c r="T34" i="34"/>
  <c r="S34" i="34" s="1"/>
  <c r="T26" i="34"/>
  <c r="S26" i="34" s="1"/>
  <c r="T44" i="33"/>
  <c r="S44" i="33" s="1"/>
  <c r="T36" i="33"/>
  <c r="S36" i="33" s="1"/>
  <c r="V32" i="33"/>
  <c r="T28" i="33"/>
  <c r="S28" i="33" s="1"/>
  <c r="T20" i="33"/>
  <c r="S20" i="33" s="1"/>
  <c r="T46" i="32"/>
  <c r="S46" i="32" s="1"/>
  <c r="T38" i="32"/>
  <c r="S38" i="32" s="1"/>
  <c r="T30" i="32"/>
  <c r="S30" i="32" s="1"/>
  <c r="T22" i="32"/>
  <c r="S22" i="32" s="1"/>
  <c r="T40" i="31"/>
  <c r="S40" i="31" s="1"/>
  <c r="T32" i="31"/>
  <c r="S32" i="31" s="1"/>
  <c r="T24" i="31"/>
  <c r="S24" i="31" s="1"/>
  <c r="T44" i="30"/>
  <c r="S44" i="30" s="1"/>
  <c r="T36" i="30"/>
  <c r="S36" i="30" s="1"/>
  <c r="T28" i="30"/>
  <c r="S28" i="30" s="1"/>
  <c r="T20" i="30"/>
  <c r="S20" i="30" s="1"/>
  <c r="T42" i="29"/>
  <c r="S42" i="29" s="1"/>
  <c r="V38" i="29"/>
  <c r="M31" i="35"/>
  <c r="T31" i="35" s="1"/>
  <c r="S31" i="35" s="1"/>
  <c r="M35" i="32"/>
  <c r="M39" i="31"/>
  <c r="T39" i="31" s="1"/>
  <c r="S39" i="31" s="1"/>
  <c r="M23" i="31"/>
  <c r="T23" i="31" s="1"/>
  <c r="S23" i="31" s="1"/>
  <c r="M39" i="30"/>
  <c r="T39" i="30" s="1"/>
  <c r="S39" i="30" s="1"/>
  <c r="M23" i="30"/>
  <c r="T23" i="30" s="1"/>
  <c r="S23" i="30" s="1"/>
  <c r="M43" i="29"/>
  <c r="M45" i="28"/>
  <c r="M37" i="28"/>
  <c r="M29" i="28"/>
  <c r="M21" i="28"/>
  <c r="M41" i="34"/>
  <c r="T41" i="34" s="1"/>
  <c r="S41" i="34" s="1"/>
  <c r="M25" i="34"/>
  <c r="T25" i="34" s="1"/>
  <c r="S25" i="34" s="1"/>
  <c r="M37" i="33"/>
  <c r="T37" i="33" s="1"/>
  <c r="S37" i="33" s="1"/>
  <c r="M21" i="33"/>
  <c r="T21" i="33" s="1"/>
  <c r="S21" i="33" s="1"/>
  <c r="M41" i="32"/>
  <c r="T41" i="32" s="1"/>
  <c r="S41" i="32" s="1"/>
  <c r="M25" i="32"/>
  <c r="T25" i="32" s="1"/>
  <c r="S25" i="32" s="1"/>
  <c r="M37" i="31"/>
  <c r="M21" i="31"/>
  <c r="T21" i="31" s="1"/>
  <c r="S21" i="31" s="1"/>
  <c r="M45" i="30"/>
  <c r="T45" i="30" s="1"/>
  <c r="S45" i="30" s="1"/>
  <c r="M29" i="30"/>
  <c r="T29" i="30" s="1"/>
  <c r="S29" i="30" s="1"/>
  <c r="I49" i="30"/>
  <c r="T49" i="30" s="1"/>
  <c r="S49" i="30" s="1"/>
  <c r="M35" i="29"/>
  <c r="M27" i="29"/>
  <c r="I37" i="29"/>
  <c r="T37" i="29" s="1"/>
  <c r="S37" i="29" s="1"/>
  <c r="I45" i="29"/>
  <c r="T45" i="29" s="1"/>
  <c r="S45" i="29" s="1"/>
  <c r="I43" i="28"/>
  <c r="T43" i="28" s="1"/>
  <c r="S43" i="28" s="1"/>
  <c r="I35" i="28"/>
  <c r="T35" i="28" s="1"/>
  <c r="S35" i="28" s="1"/>
  <c r="I27" i="28"/>
  <c r="T27" i="28" s="1"/>
  <c r="S27" i="28" s="1"/>
  <c r="I19" i="28"/>
  <c r="M43" i="27"/>
  <c r="M35" i="27"/>
  <c r="M27" i="27"/>
  <c r="T45" i="26"/>
  <c r="S45" i="26" s="1"/>
  <c r="T37" i="26"/>
  <c r="S37" i="26" s="1"/>
  <c r="I26" i="26"/>
  <c r="L26" i="26"/>
  <c r="T28" i="26"/>
  <c r="S28" i="26" s="1"/>
  <c r="T36" i="26"/>
  <c r="S36" i="26" s="1"/>
  <c r="T44" i="26"/>
  <c r="S44" i="26" s="1"/>
  <c r="I44" i="25"/>
  <c r="L44" i="25"/>
  <c r="I36" i="25"/>
  <c r="L36" i="25"/>
  <c r="I28" i="25"/>
  <c r="L28" i="25"/>
  <c r="I20" i="25"/>
  <c r="I50" i="25" s="1"/>
  <c r="P2" i="25" s="1"/>
  <c r="L20" i="25"/>
  <c r="I40" i="24"/>
  <c r="L40" i="24"/>
  <c r="I32" i="24"/>
  <c r="L32" i="24"/>
  <c r="I24" i="24"/>
  <c r="L24" i="24"/>
  <c r="I44" i="23"/>
  <c r="L44" i="23"/>
  <c r="I36" i="23"/>
  <c r="L36" i="23"/>
  <c r="I28" i="23"/>
  <c r="L28" i="23"/>
  <c r="I20" i="23"/>
  <c r="L20" i="23"/>
  <c r="I40" i="22"/>
  <c r="L40" i="22"/>
  <c r="I32" i="22"/>
  <c r="L32" i="22"/>
  <c r="I24" i="22"/>
  <c r="I50" i="22" s="1"/>
  <c r="P2" i="22" s="1"/>
  <c r="L24" i="22"/>
  <c r="I44" i="21"/>
  <c r="L44" i="21"/>
  <c r="I36" i="21"/>
  <c r="L36" i="21"/>
  <c r="I28" i="21"/>
  <c r="L28" i="21"/>
  <c r="I20" i="21"/>
  <c r="L20" i="21"/>
  <c r="I40" i="20"/>
  <c r="L40" i="20"/>
  <c r="I32" i="20"/>
  <c r="L32" i="20"/>
  <c r="L24" i="20"/>
  <c r="I24" i="20"/>
  <c r="L44" i="19"/>
  <c r="I44" i="19"/>
  <c r="L36" i="19"/>
  <c r="I36" i="19"/>
  <c r="L28" i="19"/>
  <c r="I28" i="19"/>
  <c r="L20" i="19"/>
  <c r="I20" i="19"/>
  <c r="L40" i="18"/>
  <c r="I40" i="18"/>
  <c r="L32" i="18"/>
  <c r="I32" i="18"/>
  <c r="L24" i="18"/>
  <c r="I24" i="18"/>
  <c r="T49" i="34"/>
  <c r="S49" i="34" s="1"/>
  <c r="M35" i="33"/>
  <c r="T35" i="33" s="1"/>
  <c r="S35" i="33" s="1"/>
  <c r="M43" i="31"/>
  <c r="T43" i="31" s="1"/>
  <c r="S43" i="31" s="1"/>
  <c r="M27" i="31"/>
  <c r="T27" i="31" s="1"/>
  <c r="S27" i="31" s="1"/>
  <c r="I33" i="29"/>
  <c r="T33" i="29" s="1"/>
  <c r="S33" i="29" s="1"/>
  <c r="I25" i="29"/>
  <c r="T25" i="29" s="1"/>
  <c r="S25" i="29" s="1"/>
  <c r="I47" i="28"/>
  <c r="T47" i="28" s="1"/>
  <c r="S47" i="28" s="1"/>
  <c r="I43" i="27"/>
  <c r="I35" i="27"/>
  <c r="T35" i="27" s="1"/>
  <c r="S35" i="27" s="1"/>
  <c r="I27" i="27"/>
  <c r="T26" i="27"/>
  <c r="S26" i="27" s="1"/>
  <c r="T34" i="27"/>
  <c r="S34" i="27" s="1"/>
  <c r="T42" i="27"/>
  <c r="S42" i="27" s="1"/>
  <c r="T39" i="26"/>
  <c r="S39" i="26" s="1"/>
  <c r="T29" i="26"/>
  <c r="S29" i="26" s="1"/>
  <c r="T45" i="25"/>
  <c r="S45" i="25" s="1"/>
  <c r="T41" i="25"/>
  <c r="S41" i="25" s="1"/>
  <c r="T37" i="25"/>
  <c r="S37" i="25" s="1"/>
  <c r="T33" i="25"/>
  <c r="S33" i="25" s="1"/>
  <c r="T29" i="25"/>
  <c r="S29" i="25" s="1"/>
  <c r="T25" i="25"/>
  <c r="S25" i="25" s="1"/>
  <c r="T21" i="25"/>
  <c r="S21" i="25" s="1"/>
  <c r="R50" i="24"/>
  <c r="T47" i="23"/>
  <c r="S47" i="23" s="1"/>
  <c r="T43" i="23"/>
  <c r="S43" i="23" s="1"/>
  <c r="T39" i="23"/>
  <c r="S39" i="23" s="1"/>
  <c r="T31" i="23"/>
  <c r="S31" i="23" s="1"/>
  <c r="T27" i="23"/>
  <c r="S27" i="23" s="1"/>
  <c r="T23" i="23"/>
  <c r="S23" i="23" s="1"/>
  <c r="T45" i="21"/>
  <c r="S45" i="21" s="1"/>
  <c r="T41" i="21"/>
  <c r="S41" i="21" s="1"/>
  <c r="T37" i="21"/>
  <c r="S37" i="21" s="1"/>
  <c r="T33" i="21"/>
  <c r="S33" i="21" s="1"/>
  <c r="T29" i="21"/>
  <c r="S29" i="21" s="1"/>
  <c r="T25" i="21"/>
  <c r="S25" i="21" s="1"/>
  <c r="T21" i="21"/>
  <c r="S21" i="21" s="1"/>
  <c r="T45" i="20"/>
  <c r="S45" i="20" s="1"/>
  <c r="T37" i="20"/>
  <c r="S37" i="20" s="1"/>
  <c r="T29" i="20"/>
  <c r="S29" i="20" s="1"/>
  <c r="T21" i="20"/>
  <c r="S21" i="20" s="1"/>
  <c r="T35" i="19"/>
  <c r="S35" i="19" s="1"/>
  <c r="I50" i="19"/>
  <c r="P2" i="19" s="1"/>
  <c r="T41" i="18"/>
  <c r="S41" i="18" s="1"/>
  <c r="T33" i="18"/>
  <c r="S33" i="18" s="1"/>
  <c r="T25" i="18"/>
  <c r="S25" i="18" s="1"/>
  <c r="M25" i="35"/>
  <c r="T25" i="35" s="1"/>
  <c r="S25" i="35" s="1"/>
  <c r="M37" i="34"/>
  <c r="T37" i="34" s="1"/>
  <c r="S37" i="34" s="1"/>
  <c r="M21" i="34"/>
  <c r="T21" i="34" s="1"/>
  <c r="S21" i="34" s="1"/>
  <c r="M41" i="33"/>
  <c r="T41" i="33" s="1"/>
  <c r="S41" i="33" s="1"/>
  <c r="M25" i="33"/>
  <c r="M37" i="32"/>
  <c r="T37" i="32" s="1"/>
  <c r="S37" i="32" s="1"/>
  <c r="M21" i="32"/>
  <c r="T21" i="32" s="1"/>
  <c r="S21" i="32" s="1"/>
  <c r="M41" i="31"/>
  <c r="T41" i="31" s="1"/>
  <c r="S41" i="31" s="1"/>
  <c r="M25" i="31"/>
  <c r="T25" i="31" s="1"/>
  <c r="S25" i="31" s="1"/>
  <c r="M33" i="30"/>
  <c r="T33" i="30" s="1"/>
  <c r="S33" i="30" s="1"/>
  <c r="T31" i="26"/>
  <c r="S31" i="26" s="1"/>
  <c r="U27" i="26"/>
  <c r="V27" i="26"/>
  <c r="M27" i="26"/>
  <c r="T27" i="26" s="1"/>
  <c r="S27" i="26" s="1"/>
  <c r="H50" i="26"/>
  <c r="L19" i="26"/>
  <c r="L41" i="26"/>
  <c r="I41" i="26"/>
  <c r="L49" i="26"/>
  <c r="I49" i="26"/>
  <c r="V43" i="25"/>
  <c r="U43" i="25"/>
  <c r="M43" i="25"/>
  <c r="T43" i="25" s="1"/>
  <c r="S43" i="25" s="1"/>
  <c r="V35" i="25"/>
  <c r="U35" i="25"/>
  <c r="M35" i="25"/>
  <c r="T35" i="25" s="1"/>
  <c r="S35" i="25" s="1"/>
  <c r="V27" i="25"/>
  <c r="U27" i="25"/>
  <c r="M27" i="25"/>
  <c r="T27" i="25" s="1"/>
  <c r="S27" i="25" s="1"/>
  <c r="L19" i="25"/>
  <c r="H50" i="25"/>
  <c r="V43" i="24"/>
  <c r="U43" i="24"/>
  <c r="M43" i="24"/>
  <c r="T43" i="24" s="1"/>
  <c r="S43" i="24" s="1"/>
  <c r="V35" i="24"/>
  <c r="U35" i="24"/>
  <c r="M35" i="24"/>
  <c r="T35" i="24" s="1"/>
  <c r="S35" i="24" s="1"/>
  <c r="V27" i="24"/>
  <c r="U27" i="24"/>
  <c r="M27" i="24"/>
  <c r="T27" i="24" s="1"/>
  <c r="S27" i="24" s="1"/>
  <c r="L19" i="24"/>
  <c r="H50" i="24"/>
  <c r="V43" i="23"/>
  <c r="U43" i="23"/>
  <c r="M43" i="23"/>
  <c r="V35" i="23"/>
  <c r="U35" i="23"/>
  <c r="M35" i="23"/>
  <c r="T35" i="23" s="1"/>
  <c r="S35" i="23" s="1"/>
  <c r="V27" i="23"/>
  <c r="U27" i="23"/>
  <c r="M27" i="23"/>
  <c r="L19" i="23"/>
  <c r="H50" i="23"/>
  <c r="V43" i="22"/>
  <c r="U43" i="22"/>
  <c r="M43" i="22"/>
  <c r="T43" i="22" s="1"/>
  <c r="S43" i="22" s="1"/>
  <c r="V35" i="22"/>
  <c r="U35" i="22"/>
  <c r="M35" i="22"/>
  <c r="T35" i="22" s="1"/>
  <c r="S35" i="22" s="1"/>
  <c r="V27" i="22"/>
  <c r="U27" i="22"/>
  <c r="M27" i="22"/>
  <c r="T27" i="22" s="1"/>
  <c r="S27" i="22" s="1"/>
  <c r="L19" i="22"/>
  <c r="H50" i="22"/>
  <c r="V43" i="21"/>
  <c r="U43" i="21"/>
  <c r="M43" i="21"/>
  <c r="T43" i="21" s="1"/>
  <c r="S43" i="21" s="1"/>
  <c r="V35" i="21"/>
  <c r="U35" i="21"/>
  <c r="M35" i="21"/>
  <c r="T35" i="21" s="1"/>
  <c r="S35" i="21" s="1"/>
  <c r="V27" i="21"/>
  <c r="U27" i="21"/>
  <c r="M27" i="21"/>
  <c r="T27" i="21" s="1"/>
  <c r="S27" i="21" s="1"/>
  <c r="L19" i="21"/>
  <c r="H50" i="21"/>
  <c r="V43" i="20"/>
  <c r="U43" i="20"/>
  <c r="M43" i="20"/>
  <c r="T43" i="20" s="1"/>
  <c r="S43" i="20" s="1"/>
  <c r="V35" i="20"/>
  <c r="U35" i="20"/>
  <c r="M35" i="20"/>
  <c r="T35" i="20" s="1"/>
  <c r="S35" i="20" s="1"/>
  <c r="V27" i="20"/>
  <c r="U27" i="20"/>
  <c r="M27" i="20"/>
  <c r="T27" i="20" s="1"/>
  <c r="S27" i="20" s="1"/>
  <c r="H50" i="20"/>
  <c r="L19" i="20"/>
  <c r="V43" i="19"/>
  <c r="U43" i="19"/>
  <c r="M43" i="19"/>
  <c r="T43" i="19" s="1"/>
  <c r="S43" i="19" s="1"/>
  <c r="V35" i="19"/>
  <c r="U35" i="19"/>
  <c r="V27" i="19"/>
  <c r="U27" i="19"/>
  <c r="V45" i="18"/>
  <c r="U45" i="18"/>
  <c r="M45" i="18"/>
  <c r="T45" i="18" s="1"/>
  <c r="S45" i="18" s="1"/>
  <c r="V37" i="18"/>
  <c r="U37" i="18"/>
  <c r="M37" i="18"/>
  <c r="T37" i="18" s="1"/>
  <c r="S37" i="18" s="1"/>
  <c r="V29" i="18"/>
  <c r="U29" i="18"/>
  <c r="M29" i="18"/>
  <c r="T29" i="18" s="1"/>
  <c r="S29" i="18" s="1"/>
  <c r="V21" i="18"/>
  <c r="U21" i="18"/>
  <c r="M21" i="18"/>
  <c r="M25" i="19"/>
  <c r="T25" i="19" s="1"/>
  <c r="S25" i="19" s="1"/>
  <c r="T45" i="17"/>
  <c r="S45" i="17" s="1"/>
  <c r="T37" i="17"/>
  <c r="S37" i="17" s="1"/>
  <c r="T29" i="17"/>
  <c r="S29" i="17" s="1"/>
  <c r="V15" i="17"/>
  <c r="P9" i="17" s="1"/>
  <c r="P7" i="17"/>
  <c r="T43" i="16"/>
  <c r="S43" i="16" s="1"/>
  <c r="T33" i="16"/>
  <c r="S33" i="16" s="1"/>
  <c r="T25" i="16"/>
  <c r="S25" i="16" s="1"/>
  <c r="T47" i="15"/>
  <c r="S47" i="15" s="1"/>
  <c r="T37" i="15"/>
  <c r="S37" i="15" s="1"/>
  <c r="T21" i="15"/>
  <c r="S21" i="15" s="1"/>
  <c r="T41" i="14"/>
  <c r="S41" i="14" s="1"/>
  <c r="T33" i="14"/>
  <c r="S33" i="14" s="1"/>
  <c r="T25" i="14"/>
  <c r="S25" i="14" s="1"/>
  <c r="T47" i="13"/>
  <c r="S47" i="13" s="1"/>
  <c r="T39" i="13"/>
  <c r="S39" i="13" s="1"/>
  <c r="T31" i="13"/>
  <c r="S31" i="13" s="1"/>
  <c r="T23" i="13"/>
  <c r="S23" i="13" s="1"/>
  <c r="T45" i="12"/>
  <c r="S45" i="12" s="1"/>
  <c r="T37" i="12"/>
  <c r="S37" i="12" s="1"/>
  <c r="T29" i="12"/>
  <c r="S29" i="12" s="1"/>
  <c r="T21" i="12"/>
  <c r="S21" i="12" s="1"/>
  <c r="T43" i="11"/>
  <c r="S43" i="11" s="1"/>
  <c r="T35" i="11"/>
  <c r="S35" i="11" s="1"/>
  <c r="T27" i="11"/>
  <c r="S27" i="11" s="1"/>
  <c r="I50" i="11"/>
  <c r="P2" i="11" s="1"/>
  <c r="T41" i="10"/>
  <c r="S41" i="10" s="1"/>
  <c r="T33" i="10"/>
  <c r="S33" i="10" s="1"/>
  <c r="T25" i="10"/>
  <c r="S25" i="10" s="1"/>
  <c r="T47" i="9"/>
  <c r="S47" i="9" s="1"/>
  <c r="T39" i="9"/>
  <c r="S39" i="9" s="1"/>
  <c r="T31" i="9"/>
  <c r="S31" i="9" s="1"/>
  <c r="T23" i="9"/>
  <c r="S23" i="9" s="1"/>
  <c r="T45" i="8"/>
  <c r="S45" i="8" s="1"/>
  <c r="T37" i="8"/>
  <c r="S37" i="8" s="1"/>
  <c r="T29" i="8"/>
  <c r="S29" i="8" s="1"/>
  <c r="T21" i="8"/>
  <c r="S21" i="8" s="1"/>
  <c r="T43" i="7"/>
  <c r="S43" i="7" s="1"/>
  <c r="T35" i="7"/>
  <c r="S35" i="7" s="1"/>
  <c r="T27" i="7"/>
  <c r="S27" i="7" s="1"/>
  <c r="I50" i="7"/>
  <c r="P2" i="7" s="1"/>
  <c r="T41" i="6"/>
  <c r="S41" i="6" s="1"/>
  <c r="T33" i="6"/>
  <c r="S33" i="6" s="1"/>
  <c r="T25" i="6"/>
  <c r="S25" i="6" s="1"/>
  <c r="I45" i="28"/>
  <c r="T45" i="28" s="1"/>
  <c r="S45" i="28" s="1"/>
  <c r="T48" i="23"/>
  <c r="S48" i="23" s="1"/>
  <c r="M27" i="19"/>
  <c r="T27" i="19" s="1"/>
  <c r="S27" i="19" s="1"/>
  <c r="V41" i="17"/>
  <c r="U41" i="17"/>
  <c r="M41" i="17"/>
  <c r="T41" i="17" s="1"/>
  <c r="S41" i="17" s="1"/>
  <c r="V33" i="17"/>
  <c r="U33" i="17"/>
  <c r="M33" i="17"/>
  <c r="T33" i="17" s="1"/>
  <c r="S33" i="17" s="1"/>
  <c r="V25" i="17"/>
  <c r="U25" i="17"/>
  <c r="M25" i="17"/>
  <c r="V47" i="16"/>
  <c r="U47" i="16"/>
  <c r="M47" i="16"/>
  <c r="T47" i="16" s="1"/>
  <c r="S47" i="16" s="1"/>
  <c r="V39" i="16"/>
  <c r="U39" i="16"/>
  <c r="M39" i="16"/>
  <c r="T39" i="16" s="1"/>
  <c r="S39" i="16" s="1"/>
  <c r="V31" i="16"/>
  <c r="U31" i="16"/>
  <c r="M31" i="16"/>
  <c r="T31" i="16" s="1"/>
  <c r="S31" i="16" s="1"/>
  <c r="V23" i="16"/>
  <c r="U23" i="16"/>
  <c r="M23" i="16"/>
  <c r="T23" i="16" s="1"/>
  <c r="S23" i="16" s="1"/>
  <c r="V45" i="15"/>
  <c r="U45" i="15"/>
  <c r="M45" i="15"/>
  <c r="T45" i="15" s="1"/>
  <c r="S45" i="15" s="1"/>
  <c r="V37" i="15"/>
  <c r="U37" i="15"/>
  <c r="M37" i="15"/>
  <c r="V29" i="15"/>
  <c r="U29" i="15"/>
  <c r="M29" i="15"/>
  <c r="T29" i="15" s="1"/>
  <c r="S29" i="15" s="1"/>
  <c r="V21" i="15"/>
  <c r="U21" i="15"/>
  <c r="M21" i="15"/>
  <c r="V43" i="14"/>
  <c r="U43" i="14"/>
  <c r="M43" i="14"/>
  <c r="T43" i="14" s="1"/>
  <c r="S43" i="14" s="1"/>
  <c r="V35" i="14"/>
  <c r="U35" i="14"/>
  <c r="M35" i="14"/>
  <c r="T35" i="14" s="1"/>
  <c r="S35" i="14" s="1"/>
  <c r="V27" i="14"/>
  <c r="U27" i="14"/>
  <c r="M27" i="14"/>
  <c r="T27" i="14" s="1"/>
  <c r="S27" i="14" s="1"/>
  <c r="H50" i="14"/>
  <c r="L19" i="14"/>
  <c r="V41" i="13"/>
  <c r="U41" i="13"/>
  <c r="M41" i="13"/>
  <c r="T41" i="13" s="1"/>
  <c r="S41" i="13" s="1"/>
  <c r="V33" i="13"/>
  <c r="U33" i="13"/>
  <c r="M33" i="13"/>
  <c r="T33" i="13" s="1"/>
  <c r="S33" i="13" s="1"/>
  <c r="V25" i="13"/>
  <c r="U25" i="13"/>
  <c r="M25" i="13"/>
  <c r="T25" i="13" s="1"/>
  <c r="S25" i="13" s="1"/>
  <c r="V47" i="12"/>
  <c r="U47" i="12"/>
  <c r="M47" i="12"/>
  <c r="T47" i="12" s="1"/>
  <c r="S47" i="12" s="1"/>
  <c r="V39" i="12"/>
  <c r="U39" i="12"/>
  <c r="M39" i="12"/>
  <c r="T39" i="12" s="1"/>
  <c r="S39" i="12" s="1"/>
  <c r="V31" i="12"/>
  <c r="U31" i="12"/>
  <c r="M31" i="12"/>
  <c r="T31" i="12" s="1"/>
  <c r="S31" i="12" s="1"/>
  <c r="V23" i="12"/>
  <c r="U23" i="12"/>
  <c r="M23" i="12"/>
  <c r="T23" i="12" s="1"/>
  <c r="S23" i="12" s="1"/>
  <c r="V45" i="11"/>
  <c r="U45" i="11"/>
  <c r="M45" i="11"/>
  <c r="T45" i="11" s="1"/>
  <c r="S45" i="11" s="1"/>
  <c r="V37" i="11"/>
  <c r="U37" i="11"/>
  <c r="M37" i="11"/>
  <c r="T37" i="11" s="1"/>
  <c r="S37" i="11" s="1"/>
  <c r="V29" i="11"/>
  <c r="U29" i="11"/>
  <c r="M29" i="11"/>
  <c r="T29" i="11" s="1"/>
  <c r="S29" i="11" s="1"/>
  <c r="V21" i="11"/>
  <c r="U21" i="11"/>
  <c r="M21" i="11"/>
  <c r="T21" i="11" s="1"/>
  <c r="S21" i="11" s="1"/>
  <c r="V43" i="10"/>
  <c r="U43" i="10"/>
  <c r="M43" i="10"/>
  <c r="T43" i="10" s="1"/>
  <c r="S43" i="10" s="1"/>
  <c r="V35" i="10"/>
  <c r="U35" i="10"/>
  <c r="M35" i="10"/>
  <c r="T35" i="10" s="1"/>
  <c r="S35" i="10" s="1"/>
  <c r="V27" i="10"/>
  <c r="U27" i="10"/>
  <c r="M27" i="10"/>
  <c r="T27" i="10" s="1"/>
  <c r="S27" i="10" s="1"/>
  <c r="H50" i="10"/>
  <c r="L19" i="10"/>
  <c r="V41" i="9"/>
  <c r="U41" i="9"/>
  <c r="M41" i="9"/>
  <c r="T41" i="9" s="1"/>
  <c r="S41" i="9" s="1"/>
  <c r="V33" i="9"/>
  <c r="U33" i="9"/>
  <c r="M33" i="9"/>
  <c r="T33" i="9" s="1"/>
  <c r="S33" i="9" s="1"/>
  <c r="V25" i="9"/>
  <c r="U25" i="9"/>
  <c r="M25" i="9"/>
  <c r="T25" i="9" s="1"/>
  <c r="S25" i="9" s="1"/>
  <c r="V47" i="8"/>
  <c r="U47" i="8"/>
  <c r="M47" i="8"/>
  <c r="T47" i="8" s="1"/>
  <c r="S47" i="8" s="1"/>
  <c r="V39" i="8"/>
  <c r="U39" i="8"/>
  <c r="M39" i="8"/>
  <c r="T39" i="8" s="1"/>
  <c r="S39" i="8" s="1"/>
  <c r="V31" i="8"/>
  <c r="U31" i="8"/>
  <c r="M31" i="8"/>
  <c r="T31" i="8" s="1"/>
  <c r="S31" i="8" s="1"/>
  <c r="V23" i="8"/>
  <c r="U23" i="8"/>
  <c r="M23" i="8"/>
  <c r="T23" i="8" s="1"/>
  <c r="S23" i="8" s="1"/>
  <c r="V45" i="7"/>
  <c r="U45" i="7"/>
  <c r="M45" i="7"/>
  <c r="T45" i="7" s="1"/>
  <c r="S45" i="7" s="1"/>
  <c r="V37" i="7"/>
  <c r="U37" i="7"/>
  <c r="M37" i="7"/>
  <c r="T37" i="7" s="1"/>
  <c r="S37" i="7" s="1"/>
  <c r="V29" i="7"/>
  <c r="U29" i="7"/>
  <c r="M29" i="7"/>
  <c r="T29" i="7" s="1"/>
  <c r="S29" i="7" s="1"/>
  <c r="V21" i="7"/>
  <c r="U21" i="7"/>
  <c r="M21" i="7"/>
  <c r="T21" i="7" s="1"/>
  <c r="S21" i="7" s="1"/>
  <c r="V43" i="6"/>
  <c r="U43" i="6"/>
  <c r="M43" i="6"/>
  <c r="T43" i="6" s="1"/>
  <c r="S43" i="6" s="1"/>
  <c r="V35" i="6"/>
  <c r="U35" i="6"/>
  <c r="M35" i="6"/>
  <c r="T35" i="6" s="1"/>
  <c r="S35" i="6" s="1"/>
  <c r="V27" i="6"/>
  <c r="U27" i="6"/>
  <c r="M27" i="6"/>
  <c r="T27" i="6" s="1"/>
  <c r="S27" i="6" s="1"/>
  <c r="H50" i="6"/>
  <c r="L19" i="6"/>
  <c r="V41" i="5"/>
  <c r="U41" i="5"/>
  <c r="M41" i="5"/>
  <c r="V33" i="5"/>
  <c r="U33" i="5"/>
  <c r="M33" i="5"/>
  <c r="V25" i="5"/>
  <c r="U25" i="5"/>
  <c r="M25" i="5"/>
  <c r="U47" i="4"/>
  <c r="M47" i="4"/>
  <c r="V47" i="4"/>
  <c r="U39" i="4"/>
  <c r="V39" i="4"/>
  <c r="U31" i="4"/>
  <c r="V31" i="4"/>
  <c r="U23" i="4"/>
  <c r="V23" i="4"/>
  <c r="I49" i="24"/>
  <c r="T49" i="24" s="1"/>
  <c r="S49" i="24" s="1"/>
  <c r="V48" i="22"/>
  <c r="U48" i="22"/>
  <c r="R50" i="20"/>
  <c r="M37" i="19"/>
  <c r="T37" i="19" s="1"/>
  <c r="S37" i="19" s="1"/>
  <c r="T44" i="17"/>
  <c r="S44" i="17" s="1"/>
  <c r="T40" i="17"/>
  <c r="S40" i="17" s="1"/>
  <c r="T32" i="17"/>
  <c r="S32" i="17" s="1"/>
  <c r="T28" i="17"/>
  <c r="S28" i="17" s="1"/>
  <c r="T24" i="17"/>
  <c r="S24" i="17" s="1"/>
  <c r="T20" i="17"/>
  <c r="S20" i="17" s="1"/>
  <c r="T46" i="15"/>
  <c r="S46" i="15" s="1"/>
  <c r="T42" i="15"/>
  <c r="S42" i="15" s="1"/>
  <c r="T38" i="15"/>
  <c r="S38" i="15" s="1"/>
  <c r="T34" i="15"/>
  <c r="S34" i="15" s="1"/>
  <c r="T30" i="15"/>
  <c r="S30" i="15" s="1"/>
  <c r="M48" i="24"/>
  <c r="T48" i="24" s="1"/>
  <c r="S48" i="24" s="1"/>
  <c r="I49" i="23"/>
  <c r="T49" i="23" s="1"/>
  <c r="S49" i="23" s="1"/>
  <c r="V48" i="21"/>
  <c r="U48" i="21"/>
  <c r="M39" i="19"/>
  <c r="T39" i="19" s="1"/>
  <c r="S39" i="19" s="1"/>
  <c r="M23" i="19"/>
  <c r="T23" i="19" s="1"/>
  <c r="S23" i="19" s="1"/>
  <c r="V46" i="17"/>
  <c r="U46" i="17"/>
  <c r="V38" i="17"/>
  <c r="U38" i="17"/>
  <c r="V30" i="17"/>
  <c r="U30" i="17"/>
  <c r="V22" i="17"/>
  <c r="U22" i="17"/>
  <c r="V44" i="16"/>
  <c r="U44" i="16"/>
  <c r="V36" i="16"/>
  <c r="U36" i="16"/>
  <c r="V28" i="16"/>
  <c r="U28" i="16"/>
  <c r="V20" i="16"/>
  <c r="U20" i="16"/>
  <c r="V42" i="15"/>
  <c r="U42" i="15"/>
  <c r="V34" i="15"/>
  <c r="U34" i="15"/>
  <c r="V26" i="15"/>
  <c r="U26" i="15"/>
  <c r="V48" i="14"/>
  <c r="U48" i="14"/>
  <c r="V40" i="14"/>
  <c r="U40" i="14"/>
  <c r="V32" i="14"/>
  <c r="U32" i="14"/>
  <c r="V24" i="14"/>
  <c r="U24" i="14"/>
  <c r="V46" i="13"/>
  <c r="U46" i="13"/>
  <c r="V38" i="13"/>
  <c r="U38" i="13"/>
  <c r="V30" i="13"/>
  <c r="U30" i="13"/>
  <c r="V22" i="13"/>
  <c r="U22" i="13"/>
  <c r="V44" i="12"/>
  <c r="U44" i="12"/>
  <c r="V36" i="12"/>
  <c r="U36" i="12"/>
  <c r="V28" i="12"/>
  <c r="U28" i="12"/>
  <c r="V20" i="12"/>
  <c r="U20" i="12"/>
  <c r="V42" i="11"/>
  <c r="U42" i="11"/>
  <c r="V34" i="11"/>
  <c r="U34" i="11"/>
  <c r="V26" i="11"/>
  <c r="U26" i="11"/>
  <c r="V48" i="10"/>
  <c r="U48" i="10"/>
  <c r="V40" i="10"/>
  <c r="U40" i="10"/>
  <c r="V32" i="10"/>
  <c r="U32" i="10"/>
  <c r="V24" i="10"/>
  <c r="U24" i="10"/>
  <c r="V46" i="9"/>
  <c r="U46" i="9"/>
  <c r="V38" i="9"/>
  <c r="U38" i="9"/>
  <c r="V30" i="9"/>
  <c r="U30" i="9"/>
  <c r="V22" i="9"/>
  <c r="U22" i="9"/>
  <c r="V44" i="8"/>
  <c r="U44" i="8"/>
  <c r="V36" i="8"/>
  <c r="U36" i="8"/>
  <c r="V28" i="8"/>
  <c r="U28" i="8"/>
  <c r="V20" i="8"/>
  <c r="U20" i="8"/>
  <c r="V42" i="7"/>
  <c r="U42" i="7"/>
  <c r="V34" i="7"/>
  <c r="U34" i="7"/>
  <c r="V26" i="7"/>
  <c r="U26" i="7"/>
  <c r="V48" i="6"/>
  <c r="U48" i="6"/>
  <c r="V40" i="6"/>
  <c r="U40" i="6"/>
  <c r="V32" i="6"/>
  <c r="U32" i="6"/>
  <c r="V24" i="6"/>
  <c r="U24" i="6"/>
  <c r="V46" i="5"/>
  <c r="U46" i="5"/>
  <c r="V38" i="5"/>
  <c r="U38" i="5"/>
  <c r="V30" i="5"/>
  <c r="U30" i="5"/>
  <c r="V22" i="5"/>
  <c r="U22" i="5"/>
  <c r="V46" i="4"/>
  <c r="U46" i="4"/>
  <c r="V38" i="4"/>
  <c r="U38" i="4"/>
  <c r="V30" i="4"/>
  <c r="U30" i="4"/>
  <c r="V22" i="4"/>
  <c r="U22" i="4"/>
  <c r="M30" i="17"/>
  <c r="T30" i="17" s="1"/>
  <c r="S30" i="17" s="1"/>
  <c r="M38" i="16"/>
  <c r="T38" i="16" s="1"/>
  <c r="S38" i="16" s="1"/>
  <c r="I35" i="16"/>
  <c r="T35" i="16" s="1"/>
  <c r="S35" i="16" s="1"/>
  <c r="M22" i="15"/>
  <c r="T22" i="15" s="1"/>
  <c r="S22" i="15" s="1"/>
  <c r="M38" i="14"/>
  <c r="T38" i="14" s="1"/>
  <c r="S38" i="14" s="1"/>
  <c r="I47" i="14"/>
  <c r="T47" i="14" s="1"/>
  <c r="S47" i="14" s="1"/>
  <c r="M22" i="13"/>
  <c r="T22" i="13" s="1"/>
  <c r="S22" i="13" s="1"/>
  <c r="M38" i="12"/>
  <c r="T38" i="12" s="1"/>
  <c r="S38" i="12" s="1"/>
  <c r="M22" i="11"/>
  <c r="T22" i="11" s="1"/>
  <c r="S22" i="11" s="1"/>
  <c r="M38" i="10"/>
  <c r="T38" i="10" s="1"/>
  <c r="S38" i="10" s="1"/>
  <c r="M22" i="9"/>
  <c r="T22" i="9" s="1"/>
  <c r="S22" i="9" s="1"/>
  <c r="M38" i="8"/>
  <c r="T38" i="8" s="1"/>
  <c r="S38" i="8" s="1"/>
  <c r="M22" i="7"/>
  <c r="T22" i="7" s="1"/>
  <c r="S22" i="7" s="1"/>
  <c r="M38" i="6"/>
  <c r="T38" i="6" s="1"/>
  <c r="S38" i="6" s="1"/>
  <c r="M24" i="5"/>
  <c r="T24" i="5" s="1"/>
  <c r="S24" i="5" s="1"/>
  <c r="T47" i="3"/>
  <c r="S47" i="3" s="1"/>
  <c r="T32" i="3"/>
  <c r="S32" i="3" s="1"/>
  <c r="T48" i="3"/>
  <c r="S48" i="3" s="1"/>
  <c r="V38" i="2"/>
  <c r="M38" i="2"/>
  <c r="U38" i="2"/>
  <c r="M48" i="17"/>
  <c r="T48" i="17" s="1"/>
  <c r="S48" i="17" s="1"/>
  <c r="M40" i="16"/>
  <c r="T40" i="16" s="1"/>
  <c r="S40" i="16" s="1"/>
  <c r="M32" i="15"/>
  <c r="T32" i="15" s="1"/>
  <c r="S32" i="15" s="1"/>
  <c r="M24" i="14"/>
  <c r="T24" i="14" s="1"/>
  <c r="S24" i="14" s="1"/>
  <c r="M48" i="13"/>
  <c r="M40" i="12"/>
  <c r="T40" i="12" s="1"/>
  <c r="S40" i="12" s="1"/>
  <c r="M32" i="11"/>
  <c r="T32" i="11" s="1"/>
  <c r="S32" i="11" s="1"/>
  <c r="M24" i="10"/>
  <c r="T24" i="10" s="1"/>
  <c r="S24" i="10" s="1"/>
  <c r="M48" i="9"/>
  <c r="M40" i="8"/>
  <c r="T40" i="8" s="1"/>
  <c r="S40" i="8" s="1"/>
  <c r="M32" i="7"/>
  <c r="T32" i="7" s="1"/>
  <c r="S32" i="7" s="1"/>
  <c r="M24" i="6"/>
  <c r="T24" i="6" s="1"/>
  <c r="S24" i="6" s="1"/>
  <c r="M48" i="5"/>
  <c r="I27" i="5"/>
  <c r="T27" i="5" s="1"/>
  <c r="S27" i="5" s="1"/>
  <c r="I35" i="5"/>
  <c r="T35" i="5" s="1"/>
  <c r="S35" i="5" s="1"/>
  <c r="I43" i="5"/>
  <c r="T43" i="5" s="1"/>
  <c r="S43" i="5" s="1"/>
  <c r="M46" i="4"/>
  <c r="T46" i="4" s="1"/>
  <c r="S46" i="4" s="1"/>
  <c r="I37" i="4"/>
  <c r="T37" i="4" s="1"/>
  <c r="S37" i="4" s="1"/>
  <c r="M22" i="4"/>
  <c r="T22" i="4" s="1"/>
  <c r="S22" i="4" s="1"/>
  <c r="V40" i="2"/>
  <c r="U40" i="2"/>
  <c r="V33" i="2"/>
  <c r="U33" i="2"/>
  <c r="M33" i="2"/>
  <c r="T33" i="2" s="1"/>
  <c r="S33" i="2" s="1"/>
  <c r="U25" i="2"/>
  <c r="M25" i="2"/>
  <c r="V25" i="2"/>
  <c r="M42" i="17"/>
  <c r="T42" i="17" s="1"/>
  <c r="S42" i="17" s="1"/>
  <c r="M34" i="16"/>
  <c r="T34" i="16" s="1"/>
  <c r="S34" i="16" s="1"/>
  <c r="M26" i="15"/>
  <c r="T26" i="15" s="1"/>
  <c r="S26" i="15" s="1"/>
  <c r="M42" i="13"/>
  <c r="T42" i="13" s="1"/>
  <c r="S42" i="13" s="1"/>
  <c r="M34" i="12"/>
  <c r="T34" i="12" s="1"/>
  <c r="S34" i="12" s="1"/>
  <c r="M26" i="11"/>
  <c r="T26" i="11" s="1"/>
  <c r="S26" i="11" s="1"/>
  <c r="M42" i="9"/>
  <c r="T42" i="9" s="1"/>
  <c r="S42" i="9" s="1"/>
  <c r="M34" i="8"/>
  <c r="T34" i="8" s="1"/>
  <c r="S34" i="8" s="1"/>
  <c r="M26" i="7"/>
  <c r="T26" i="7" s="1"/>
  <c r="S26" i="7" s="1"/>
  <c r="M42" i="5"/>
  <c r="T42" i="5" s="1"/>
  <c r="S42" i="5" s="1"/>
  <c r="I47" i="4"/>
  <c r="T47" i="4" s="1"/>
  <c r="S47" i="4" s="1"/>
  <c r="M33" i="4"/>
  <c r="M24" i="4"/>
  <c r="T24" i="4" s="1"/>
  <c r="S24" i="4" s="1"/>
  <c r="V28" i="3"/>
  <c r="U28" i="3"/>
  <c r="V36" i="3"/>
  <c r="U36" i="3"/>
  <c r="V44" i="3"/>
  <c r="U44" i="3"/>
  <c r="U31" i="3"/>
  <c r="M31" i="3"/>
  <c r="T31" i="3" s="1"/>
  <c r="S31" i="3" s="1"/>
  <c r="V31" i="3"/>
  <c r="U39" i="3"/>
  <c r="V39" i="3"/>
  <c r="U47" i="3"/>
  <c r="V47" i="3"/>
  <c r="T43" i="2"/>
  <c r="S43" i="2" s="1"/>
  <c r="I45" i="2"/>
  <c r="T45" i="2" s="1"/>
  <c r="S45" i="2" s="1"/>
  <c r="V30" i="2"/>
  <c r="U30" i="2"/>
  <c r="I29" i="2"/>
  <c r="T29" i="2" s="1"/>
  <c r="S29" i="2" s="1"/>
  <c r="M36" i="17"/>
  <c r="T36" i="17" s="1"/>
  <c r="S36" i="17" s="1"/>
  <c r="M44" i="16"/>
  <c r="T44" i="16" s="1"/>
  <c r="S44" i="16" s="1"/>
  <c r="T49" i="16"/>
  <c r="S49" i="16" s="1"/>
  <c r="M20" i="15"/>
  <c r="T20" i="15" s="1"/>
  <c r="S20" i="15" s="1"/>
  <c r="M28" i="14"/>
  <c r="T28" i="14" s="1"/>
  <c r="S28" i="14" s="1"/>
  <c r="M36" i="13"/>
  <c r="T36" i="13" s="1"/>
  <c r="S36" i="13" s="1"/>
  <c r="M44" i="12"/>
  <c r="T44" i="12" s="1"/>
  <c r="S44" i="12" s="1"/>
  <c r="I48" i="12"/>
  <c r="T48" i="12" s="1"/>
  <c r="S48" i="12" s="1"/>
  <c r="M20" i="11"/>
  <c r="T20" i="11" s="1"/>
  <c r="S20" i="11" s="1"/>
  <c r="M28" i="10"/>
  <c r="T28" i="10" s="1"/>
  <c r="S28" i="10" s="1"/>
  <c r="M36" i="9"/>
  <c r="T36" i="9" s="1"/>
  <c r="S36" i="9" s="1"/>
  <c r="M44" i="8"/>
  <c r="T44" i="8" s="1"/>
  <c r="S44" i="8" s="1"/>
  <c r="I48" i="8"/>
  <c r="T48" i="8" s="1"/>
  <c r="S48" i="8" s="1"/>
  <c r="M20" i="7"/>
  <c r="T20" i="7" s="1"/>
  <c r="S20" i="7" s="1"/>
  <c r="M28" i="6"/>
  <c r="T28" i="6" s="1"/>
  <c r="S28" i="6" s="1"/>
  <c r="M36" i="5"/>
  <c r="T36" i="5" s="1"/>
  <c r="S36" i="5" s="1"/>
  <c r="T49" i="4"/>
  <c r="S49" i="4" s="1"/>
  <c r="M34" i="4"/>
  <c r="T34" i="4" s="1"/>
  <c r="S34" i="4" s="1"/>
  <c r="I25" i="4"/>
  <c r="T25" i="4" s="1"/>
  <c r="S25" i="4" s="1"/>
  <c r="I45" i="3"/>
  <c r="T45" i="3" s="1"/>
  <c r="S45" i="3" s="1"/>
  <c r="M30" i="3"/>
  <c r="T30" i="3" s="1"/>
  <c r="S30" i="3" s="1"/>
  <c r="V28" i="2"/>
  <c r="U28" i="2"/>
  <c r="I42" i="2"/>
  <c r="I37" i="2"/>
  <c r="T37" i="2" s="1"/>
  <c r="S37" i="2" s="1"/>
  <c r="M49" i="2"/>
  <c r="T49" i="2" s="1"/>
  <c r="S49" i="2" s="1"/>
  <c r="M20" i="3"/>
  <c r="T20" i="3" s="1"/>
  <c r="S20" i="3" s="1"/>
  <c r="M42" i="2"/>
  <c r="M20" i="2"/>
  <c r="T20" i="2" s="1"/>
  <c r="S20" i="2" s="1"/>
  <c r="M22" i="2"/>
  <c r="T22" i="2" s="1"/>
  <c r="S22" i="2" s="1"/>
  <c r="I50" i="69" l="1"/>
  <c r="P2" i="69" s="1"/>
  <c r="T35" i="2"/>
  <c r="S35" i="2" s="1"/>
  <c r="T48" i="9"/>
  <c r="S48" i="9" s="1"/>
  <c r="T48" i="13"/>
  <c r="S48" i="13" s="1"/>
  <c r="L50" i="2"/>
  <c r="U19" i="2"/>
  <c r="M19" i="2"/>
  <c r="V19" i="2"/>
  <c r="T41" i="5"/>
  <c r="S41" i="5" s="1"/>
  <c r="V15" i="19"/>
  <c r="P9" i="19" s="1"/>
  <c r="P7" i="19"/>
  <c r="S9" i="19" s="1"/>
  <c r="U19" i="5"/>
  <c r="M19" i="5"/>
  <c r="L50" i="5"/>
  <c r="V19" i="5"/>
  <c r="V19" i="9"/>
  <c r="U19" i="9"/>
  <c r="M19" i="9"/>
  <c r="L50" i="9"/>
  <c r="V19" i="13"/>
  <c r="U19" i="13"/>
  <c r="M19" i="13"/>
  <c r="L50" i="13"/>
  <c r="V19" i="17"/>
  <c r="U19" i="17"/>
  <c r="M19" i="17"/>
  <c r="L50" i="17"/>
  <c r="T29" i="27"/>
  <c r="S29" i="27" s="1"/>
  <c r="I50" i="29"/>
  <c r="P2" i="29" s="1"/>
  <c r="U26" i="18"/>
  <c r="V26" i="18"/>
  <c r="M26" i="18"/>
  <c r="U42" i="18"/>
  <c r="V42" i="18"/>
  <c r="M42" i="18"/>
  <c r="U30" i="19"/>
  <c r="V30" i="19"/>
  <c r="M30" i="19"/>
  <c r="U46" i="19"/>
  <c r="V46" i="19"/>
  <c r="M46" i="19"/>
  <c r="T37" i="28"/>
  <c r="S37" i="28" s="1"/>
  <c r="T35" i="35"/>
  <c r="S35" i="35" s="1"/>
  <c r="V15" i="40"/>
  <c r="P9" i="40" s="1"/>
  <c r="P7" i="40"/>
  <c r="S9" i="40" s="1"/>
  <c r="V36" i="49"/>
  <c r="U36" i="49"/>
  <c r="M36" i="49"/>
  <c r="V20" i="49"/>
  <c r="U20" i="49"/>
  <c r="M20" i="49"/>
  <c r="V38" i="50"/>
  <c r="U38" i="50"/>
  <c r="M38" i="50"/>
  <c r="V22" i="50"/>
  <c r="U22" i="50"/>
  <c r="M22" i="50"/>
  <c r="T22" i="50" s="1"/>
  <c r="S22" i="50" s="1"/>
  <c r="V15" i="45"/>
  <c r="P9" i="45" s="1"/>
  <c r="P7" i="45"/>
  <c r="V34" i="47"/>
  <c r="U34" i="47"/>
  <c r="M34" i="47"/>
  <c r="T49" i="50"/>
  <c r="S49" i="50" s="1"/>
  <c r="T20" i="51"/>
  <c r="S20" i="51" s="1"/>
  <c r="V29" i="45"/>
  <c r="U29" i="45"/>
  <c r="M29" i="45"/>
  <c r="V24" i="61"/>
  <c r="U24" i="61"/>
  <c r="M24" i="61"/>
  <c r="T34" i="57"/>
  <c r="S34" i="57" s="1"/>
  <c r="T42" i="66"/>
  <c r="S42" i="66" s="1"/>
  <c r="T25" i="17"/>
  <c r="S25" i="17" s="1"/>
  <c r="I50" i="9"/>
  <c r="P2" i="9" s="1"/>
  <c r="I50" i="13"/>
  <c r="P2" i="13" s="1"/>
  <c r="V15" i="22"/>
  <c r="P9" i="22" s="1"/>
  <c r="P7" i="22"/>
  <c r="U28" i="18"/>
  <c r="V28" i="18"/>
  <c r="M28" i="18"/>
  <c r="T28" i="18" s="1"/>
  <c r="S28" i="18" s="1"/>
  <c r="U44" i="18"/>
  <c r="V44" i="18"/>
  <c r="M44" i="18"/>
  <c r="U32" i="19"/>
  <c r="V32" i="19"/>
  <c r="M32" i="19"/>
  <c r="U20" i="20"/>
  <c r="V20" i="20"/>
  <c r="M20" i="20"/>
  <c r="T40" i="21"/>
  <c r="S40" i="21" s="1"/>
  <c r="T20" i="24"/>
  <c r="S20" i="24" s="1"/>
  <c r="T22" i="26"/>
  <c r="S22" i="26" s="1"/>
  <c r="I50" i="27"/>
  <c r="P2" i="27" s="1"/>
  <c r="I50" i="32"/>
  <c r="P2" i="32" s="1"/>
  <c r="T23" i="34"/>
  <c r="S23" i="34" s="1"/>
  <c r="V34" i="49"/>
  <c r="U34" i="49"/>
  <c r="M34" i="49"/>
  <c r="V44" i="50"/>
  <c r="U44" i="50"/>
  <c r="M44" i="50"/>
  <c r="V28" i="50"/>
  <c r="U28" i="50"/>
  <c r="M28" i="50"/>
  <c r="V48" i="47"/>
  <c r="U48" i="47"/>
  <c r="M48" i="47"/>
  <c r="T48" i="47" s="1"/>
  <c r="S48" i="47" s="1"/>
  <c r="V32" i="47"/>
  <c r="U32" i="47"/>
  <c r="M32" i="47"/>
  <c r="V42" i="51"/>
  <c r="U42" i="51"/>
  <c r="M42" i="51"/>
  <c r="V26" i="51"/>
  <c r="U26" i="51"/>
  <c r="M26" i="51"/>
  <c r="T35" i="47"/>
  <c r="S35" i="47" s="1"/>
  <c r="L50" i="48"/>
  <c r="V19" i="48"/>
  <c r="U19" i="48"/>
  <c r="M19" i="48"/>
  <c r="V20" i="52"/>
  <c r="U20" i="52"/>
  <c r="M20" i="52"/>
  <c r="U23" i="45"/>
  <c r="V23" i="45"/>
  <c r="M23" i="45"/>
  <c r="V22" i="61"/>
  <c r="U22" i="61"/>
  <c r="M22" i="61"/>
  <c r="T22" i="61" s="1"/>
  <c r="S22" i="61" s="1"/>
  <c r="L50" i="63"/>
  <c r="V19" i="63"/>
  <c r="M19" i="63"/>
  <c r="U19" i="63"/>
  <c r="U40" i="56"/>
  <c r="V40" i="56"/>
  <c r="M40" i="56"/>
  <c r="U28" i="57"/>
  <c r="M28" i="57"/>
  <c r="V28" i="57"/>
  <c r="U44" i="57"/>
  <c r="M44" i="57"/>
  <c r="T44" i="57" s="1"/>
  <c r="S44" i="57" s="1"/>
  <c r="V44" i="57"/>
  <c r="T35" i="65"/>
  <c r="S35" i="65" s="1"/>
  <c r="T39" i="66"/>
  <c r="S39" i="66" s="1"/>
  <c r="T43" i="67"/>
  <c r="S43" i="67" s="1"/>
  <c r="T33" i="67"/>
  <c r="S33" i="67" s="1"/>
  <c r="T32" i="69"/>
  <c r="S32" i="69" s="1"/>
  <c r="T24" i="69"/>
  <c r="S24" i="69" s="1"/>
  <c r="T20" i="72"/>
  <c r="S20" i="72" s="1"/>
  <c r="T48" i="7"/>
  <c r="S48" i="7" s="1"/>
  <c r="T37" i="5"/>
  <c r="S37" i="5" s="1"/>
  <c r="U21" i="4"/>
  <c r="V21" i="4"/>
  <c r="M21" i="4"/>
  <c r="I50" i="8"/>
  <c r="P2" i="8" s="1"/>
  <c r="I50" i="12"/>
  <c r="P2" i="12" s="1"/>
  <c r="I50" i="15"/>
  <c r="P2" i="15" s="1"/>
  <c r="I50" i="17"/>
  <c r="P2" i="17" s="1"/>
  <c r="V19" i="18"/>
  <c r="U19" i="18"/>
  <c r="M19" i="18"/>
  <c r="L50" i="18"/>
  <c r="U43" i="26"/>
  <c r="V43" i="26"/>
  <c r="M43" i="26"/>
  <c r="T43" i="26" s="1"/>
  <c r="S43" i="26" s="1"/>
  <c r="V15" i="25"/>
  <c r="P9" i="25" s="1"/>
  <c r="P7" i="25"/>
  <c r="S9" i="25" s="1"/>
  <c r="T46" i="18"/>
  <c r="S46" i="18" s="1"/>
  <c r="V38" i="20"/>
  <c r="U38" i="20"/>
  <c r="M38" i="20"/>
  <c r="V26" i="21"/>
  <c r="U26" i="21"/>
  <c r="M26" i="21"/>
  <c r="T26" i="21" s="1"/>
  <c r="S26" i="21" s="1"/>
  <c r="V42" i="21"/>
  <c r="U42" i="21"/>
  <c r="M42" i="21"/>
  <c r="V30" i="22"/>
  <c r="U30" i="22"/>
  <c r="M30" i="22"/>
  <c r="V46" i="22"/>
  <c r="U46" i="22"/>
  <c r="M46" i="22"/>
  <c r="V34" i="23"/>
  <c r="U34" i="23"/>
  <c r="M34" i="23"/>
  <c r="T34" i="23" s="1"/>
  <c r="S34" i="23" s="1"/>
  <c r="V22" i="24"/>
  <c r="U22" i="24"/>
  <c r="M22" i="24"/>
  <c r="V38" i="24"/>
  <c r="U38" i="24"/>
  <c r="M38" i="24"/>
  <c r="V26" i="25"/>
  <c r="U26" i="25"/>
  <c r="M26" i="25"/>
  <c r="V42" i="25"/>
  <c r="U42" i="25"/>
  <c r="M42" i="25"/>
  <c r="T42" i="25" s="1"/>
  <c r="S42" i="25" s="1"/>
  <c r="V15" i="33"/>
  <c r="P9" i="33" s="1"/>
  <c r="P7" i="33"/>
  <c r="S9" i="33" s="1"/>
  <c r="T23" i="36"/>
  <c r="S23" i="36" s="1"/>
  <c r="V15" i="38"/>
  <c r="P9" i="38" s="1"/>
  <c r="P7" i="38"/>
  <c r="S9" i="38" s="1"/>
  <c r="V15" i="39"/>
  <c r="P9" i="39" s="1"/>
  <c r="P7" i="39"/>
  <c r="S9" i="39" s="1"/>
  <c r="T21" i="46"/>
  <c r="S21" i="46" s="1"/>
  <c r="T45" i="45"/>
  <c r="S45" i="45" s="1"/>
  <c r="V15" i="46"/>
  <c r="P9" i="46" s="1"/>
  <c r="P7" i="46"/>
  <c r="S9" i="46" s="1"/>
  <c r="L50" i="50"/>
  <c r="V19" i="50"/>
  <c r="M19" i="50"/>
  <c r="U19" i="50"/>
  <c r="V46" i="47"/>
  <c r="U46" i="47"/>
  <c r="M46" i="47"/>
  <c r="V30" i="47"/>
  <c r="U30" i="47"/>
  <c r="M30" i="47"/>
  <c r="V32" i="51"/>
  <c r="U32" i="51"/>
  <c r="M32" i="51"/>
  <c r="T32" i="51" s="1"/>
  <c r="S32" i="51" s="1"/>
  <c r="L50" i="52"/>
  <c r="V19" i="52"/>
  <c r="U19" i="52"/>
  <c r="M19" i="52"/>
  <c r="T44" i="55"/>
  <c r="S44" i="55" s="1"/>
  <c r="V28" i="61"/>
  <c r="U28" i="61"/>
  <c r="M28" i="61"/>
  <c r="T20" i="62"/>
  <c r="S20" i="62" s="1"/>
  <c r="T38" i="57"/>
  <c r="S38" i="57" s="1"/>
  <c r="V15" i="62"/>
  <c r="P9" i="62" s="1"/>
  <c r="P7" i="62"/>
  <c r="S9" i="62" s="1"/>
  <c r="T41" i="65"/>
  <c r="S41" i="65" s="1"/>
  <c r="T41" i="64"/>
  <c r="S41" i="64" s="1"/>
  <c r="T46" i="66"/>
  <c r="S46" i="66" s="1"/>
  <c r="L50" i="68"/>
  <c r="U19" i="68"/>
  <c r="M19" i="68"/>
  <c r="M50" i="68" s="1"/>
  <c r="P3" i="68" s="1"/>
  <c r="V19" i="68"/>
  <c r="T23" i="69"/>
  <c r="S23" i="69" s="1"/>
  <c r="T31" i="72"/>
  <c r="S31" i="72" s="1"/>
  <c r="I50" i="67"/>
  <c r="P2" i="67" s="1"/>
  <c r="V19" i="6"/>
  <c r="U19" i="6"/>
  <c r="M19" i="6"/>
  <c r="L50" i="6"/>
  <c r="V15" i="24"/>
  <c r="P9" i="24" s="1"/>
  <c r="P7" i="24"/>
  <c r="S9" i="24" s="1"/>
  <c r="U24" i="18"/>
  <c r="V24" i="18"/>
  <c r="M24" i="18"/>
  <c r="U44" i="19"/>
  <c r="V44" i="19"/>
  <c r="M44" i="19"/>
  <c r="I50" i="30"/>
  <c r="P2" i="30" s="1"/>
  <c r="V32" i="50"/>
  <c r="U32" i="50"/>
  <c r="M32" i="50"/>
  <c r="V22" i="48"/>
  <c r="U22" i="48"/>
  <c r="M22" i="48"/>
  <c r="U36" i="56"/>
  <c r="M36" i="56"/>
  <c r="V36" i="56"/>
  <c r="U40" i="57"/>
  <c r="M40" i="57"/>
  <c r="V40" i="57"/>
  <c r="S9" i="17"/>
  <c r="L50" i="22"/>
  <c r="V19" i="22"/>
  <c r="U19" i="22"/>
  <c r="M19" i="22"/>
  <c r="U49" i="26"/>
  <c r="V49" i="26"/>
  <c r="M49" i="26"/>
  <c r="T27" i="27"/>
  <c r="S27" i="27" s="1"/>
  <c r="T32" i="18"/>
  <c r="S32" i="18" s="1"/>
  <c r="V40" i="20"/>
  <c r="U40" i="20"/>
  <c r="M40" i="20"/>
  <c r="V28" i="21"/>
  <c r="U28" i="21"/>
  <c r="M28" i="21"/>
  <c r="V44" i="21"/>
  <c r="U44" i="21"/>
  <c r="M44" i="21"/>
  <c r="T44" i="21" s="1"/>
  <c r="S44" i="21" s="1"/>
  <c r="V32" i="22"/>
  <c r="U32" i="22"/>
  <c r="M32" i="22"/>
  <c r="V20" i="23"/>
  <c r="U20" i="23"/>
  <c r="M20" i="23"/>
  <c r="V36" i="23"/>
  <c r="U36" i="23"/>
  <c r="M36" i="23"/>
  <c r="V24" i="24"/>
  <c r="U24" i="24"/>
  <c r="M24" i="24"/>
  <c r="T24" i="24" s="1"/>
  <c r="S24" i="24" s="1"/>
  <c r="V40" i="24"/>
  <c r="U40" i="24"/>
  <c r="M40" i="24"/>
  <c r="V28" i="25"/>
  <c r="U28" i="25"/>
  <c r="M28" i="25"/>
  <c r="V44" i="25"/>
  <c r="U44" i="25"/>
  <c r="M44" i="25"/>
  <c r="I50" i="28"/>
  <c r="P2" i="28" s="1"/>
  <c r="T43" i="45"/>
  <c r="S43" i="45" s="1"/>
  <c r="T32" i="50"/>
  <c r="S32" i="50" s="1"/>
  <c r="V44" i="47"/>
  <c r="U44" i="47"/>
  <c r="M44" i="47"/>
  <c r="V28" i="47"/>
  <c r="U28" i="47"/>
  <c r="M28" i="47"/>
  <c r="T28" i="47" s="1"/>
  <c r="S28" i="47" s="1"/>
  <c r="V46" i="51"/>
  <c r="U46" i="51"/>
  <c r="M46" i="51"/>
  <c r="V30" i="51"/>
  <c r="U30" i="51"/>
  <c r="M30" i="51"/>
  <c r="T22" i="48"/>
  <c r="S22" i="48" s="1"/>
  <c r="V24" i="52"/>
  <c r="U24" i="52"/>
  <c r="M24" i="52"/>
  <c r="V15" i="50"/>
  <c r="P9" i="50" s="1"/>
  <c r="P7" i="50"/>
  <c r="U19" i="45"/>
  <c r="L50" i="45"/>
  <c r="V19" i="45"/>
  <c r="M19" i="45"/>
  <c r="L50" i="53"/>
  <c r="V19" i="53"/>
  <c r="U19" i="53"/>
  <c r="M19" i="53"/>
  <c r="V26" i="61"/>
  <c r="U26" i="61"/>
  <c r="M26" i="61"/>
  <c r="T32" i="57"/>
  <c r="S32" i="57" s="1"/>
  <c r="V15" i="59"/>
  <c r="P9" i="59" s="1"/>
  <c r="P7" i="59"/>
  <c r="S9" i="59" s="1"/>
  <c r="I50" i="3"/>
  <c r="P2" i="3" s="1"/>
  <c r="T33" i="5"/>
  <c r="S33" i="5" s="1"/>
  <c r="T48" i="5"/>
  <c r="S48" i="5" s="1"/>
  <c r="T27" i="29"/>
  <c r="S27" i="29" s="1"/>
  <c r="T22" i="19"/>
  <c r="S22" i="19" s="1"/>
  <c r="V26" i="20"/>
  <c r="U26" i="20"/>
  <c r="M26" i="20"/>
  <c r="T26" i="20" s="1"/>
  <c r="S26" i="20" s="1"/>
  <c r="V42" i="20"/>
  <c r="U42" i="20"/>
  <c r="M42" i="20"/>
  <c r="V30" i="21"/>
  <c r="U30" i="21"/>
  <c r="M30" i="21"/>
  <c r="V46" i="21"/>
  <c r="U46" i="21"/>
  <c r="M46" i="21"/>
  <c r="V34" i="22"/>
  <c r="U34" i="22"/>
  <c r="M34" i="22"/>
  <c r="T34" i="22" s="1"/>
  <c r="S34" i="22" s="1"/>
  <c r="V22" i="23"/>
  <c r="U22" i="23"/>
  <c r="M22" i="23"/>
  <c r="V38" i="23"/>
  <c r="U38" i="23"/>
  <c r="M38" i="23"/>
  <c r="V26" i="24"/>
  <c r="U26" i="24"/>
  <c r="M26" i="24"/>
  <c r="V42" i="24"/>
  <c r="U42" i="24"/>
  <c r="M42" i="24"/>
  <c r="T42" i="24" s="1"/>
  <c r="S42" i="24" s="1"/>
  <c r="V30" i="25"/>
  <c r="U30" i="25"/>
  <c r="M30" i="25"/>
  <c r="V46" i="25"/>
  <c r="U46" i="25"/>
  <c r="M46" i="25"/>
  <c r="V20" i="26"/>
  <c r="U20" i="26"/>
  <c r="M20" i="26"/>
  <c r="T43" i="29"/>
  <c r="S43" i="29" s="1"/>
  <c r="V15" i="37"/>
  <c r="P9" i="37" s="1"/>
  <c r="P7" i="37"/>
  <c r="S9" i="37" s="1"/>
  <c r="T36" i="49"/>
  <c r="S36" i="49" s="1"/>
  <c r="T20" i="49"/>
  <c r="S20" i="49" s="1"/>
  <c r="T38" i="50"/>
  <c r="S38" i="50" s="1"/>
  <c r="T34" i="47"/>
  <c r="S34" i="47" s="1"/>
  <c r="L50" i="47"/>
  <c r="V19" i="47"/>
  <c r="U19" i="47"/>
  <c r="M19" i="47"/>
  <c r="V44" i="51"/>
  <c r="U44" i="51"/>
  <c r="M44" i="51"/>
  <c r="V28" i="51"/>
  <c r="U28" i="51"/>
  <c r="M28" i="51"/>
  <c r="V36" i="48"/>
  <c r="U36" i="48"/>
  <c r="M36" i="48"/>
  <c r="V20" i="48"/>
  <c r="U20" i="48"/>
  <c r="M20" i="48"/>
  <c r="T29" i="45"/>
  <c r="S29" i="45" s="1"/>
  <c r="T24" i="61"/>
  <c r="S24" i="61" s="1"/>
  <c r="L50" i="59"/>
  <c r="V19" i="59"/>
  <c r="U19" i="59"/>
  <c r="M19" i="59"/>
  <c r="U30" i="56"/>
  <c r="M30" i="56"/>
  <c r="T30" i="56" s="1"/>
  <c r="S30" i="56" s="1"/>
  <c r="V30" i="56"/>
  <c r="U46" i="56"/>
  <c r="V46" i="56"/>
  <c r="M46" i="56"/>
  <c r="T46" i="56" s="1"/>
  <c r="S46" i="56" s="1"/>
  <c r="U34" i="57"/>
  <c r="M34" i="57"/>
  <c r="V34" i="57"/>
  <c r="L50" i="67"/>
  <c r="V19" i="67"/>
  <c r="U19" i="67"/>
  <c r="M19" i="67"/>
  <c r="V31" i="69"/>
  <c r="U31" i="69"/>
  <c r="M31" i="69"/>
  <c r="T31" i="69" s="1"/>
  <c r="S31" i="69" s="1"/>
  <c r="L50" i="71"/>
  <c r="V19" i="71"/>
  <c r="M19" i="71"/>
  <c r="U19" i="71"/>
  <c r="T35" i="29"/>
  <c r="S35" i="29" s="1"/>
  <c r="I50" i="4"/>
  <c r="P2" i="4" s="1"/>
  <c r="U27" i="4"/>
  <c r="V27" i="4"/>
  <c r="M27" i="4"/>
  <c r="T27" i="4" s="1"/>
  <c r="S27" i="4" s="1"/>
  <c r="T49" i="28"/>
  <c r="S49" i="28" s="1"/>
  <c r="V15" i="26"/>
  <c r="P9" i="26" s="1"/>
  <c r="P7" i="26"/>
  <c r="S9" i="26" s="1"/>
  <c r="T20" i="18"/>
  <c r="S20" i="18" s="1"/>
  <c r="V28" i="20"/>
  <c r="U28" i="20"/>
  <c r="M28" i="20"/>
  <c r="V44" i="20"/>
  <c r="U44" i="20"/>
  <c r="M44" i="20"/>
  <c r="V32" i="21"/>
  <c r="U32" i="21"/>
  <c r="M32" i="21"/>
  <c r="T32" i="21" s="1"/>
  <c r="S32" i="21" s="1"/>
  <c r="V20" i="22"/>
  <c r="U20" i="22"/>
  <c r="M20" i="22"/>
  <c r="V36" i="22"/>
  <c r="U36" i="22"/>
  <c r="M36" i="22"/>
  <c r="V24" i="23"/>
  <c r="U24" i="23"/>
  <c r="M24" i="23"/>
  <c r="V40" i="23"/>
  <c r="U40" i="23"/>
  <c r="M40" i="23"/>
  <c r="T40" i="23" s="1"/>
  <c r="S40" i="23" s="1"/>
  <c r="V28" i="24"/>
  <c r="U28" i="24"/>
  <c r="M28" i="24"/>
  <c r="V44" i="24"/>
  <c r="U44" i="24"/>
  <c r="M44" i="24"/>
  <c r="V32" i="25"/>
  <c r="U32" i="25"/>
  <c r="M32" i="25"/>
  <c r="T41" i="29"/>
  <c r="S41" i="29" s="1"/>
  <c r="T41" i="36"/>
  <c r="S41" i="36" s="1"/>
  <c r="U19" i="27"/>
  <c r="L50" i="27"/>
  <c r="V19" i="27"/>
  <c r="M19" i="27"/>
  <c r="M50" i="27" s="1"/>
  <c r="P3" i="27" s="1"/>
  <c r="T34" i="49"/>
  <c r="S34" i="49" s="1"/>
  <c r="L50" i="49"/>
  <c r="V19" i="49"/>
  <c r="U19" i="49"/>
  <c r="M19" i="49"/>
  <c r="T47" i="45"/>
  <c r="S47" i="45" s="1"/>
  <c r="T44" i="50"/>
  <c r="S44" i="50" s="1"/>
  <c r="T28" i="50"/>
  <c r="S28" i="50" s="1"/>
  <c r="T32" i="47"/>
  <c r="S32" i="47" s="1"/>
  <c r="T42" i="51"/>
  <c r="S42" i="51" s="1"/>
  <c r="T26" i="51"/>
  <c r="S26" i="51" s="1"/>
  <c r="V42" i="48"/>
  <c r="U42" i="48"/>
  <c r="M42" i="48"/>
  <c r="V26" i="48"/>
  <c r="U26" i="48"/>
  <c r="M26" i="48"/>
  <c r="T26" i="48" s="1"/>
  <c r="S26" i="48" s="1"/>
  <c r="T20" i="52"/>
  <c r="S20" i="52" s="1"/>
  <c r="I50" i="51"/>
  <c r="P2" i="51" s="1"/>
  <c r="L50" i="54"/>
  <c r="V19" i="54"/>
  <c r="M19" i="54"/>
  <c r="U19" i="54"/>
  <c r="T23" i="45"/>
  <c r="S23" i="45" s="1"/>
  <c r="V22" i="62"/>
  <c r="U22" i="62"/>
  <c r="M22" i="62"/>
  <c r="I50" i="56"/>
  <c r="P2" i="56" s="1"/>
  <c r="V24" i="59"/>
  <c r="U24" i="59"/>
  <c r="M24" i="59"/>
  <c r="T36" i="57"/>
  <c r="S36" i="57" s="1"/>
  <c r="T27" i="65"/>
  <c r="S27" i="65" s="1"/>
  <c r="T37" i="67"/>
  <c r="S37" i="67" s="1"/>
  <c r="T32" i="67"/>
  <c r="S32" i="67" s="1"/>
  <c r="T49" i="68"/>
  <c r="S49" i="68" s="1"/>
  <c r="T28" i="69"/>
  <c r="S28" i="69" s="1"/>
  <c r="T24" i="72"/>
  <c r="S24" i="72" s="1"/>
  <c r="T40" i="72"/>
  <c r="S40" i="72" s="1"/>
  <c r="I50" i="72"/>
  <c r="P2" i="72" s="1"/>
  <c r="T27" i="2"/>
  <c r="S27" i="2" s="1"/>
  <c r="T29" i="3"/>
  <c r="S29" i="3" s="1"/>
  <c r="T29" i="5"/>
  <c r="S29" i="5" s="1"/>
  <c r="T29" i="4"/>
  <c r="S29" i="4" s="1"/>
  <c r="V19" i="7"/>
  <c r="U19" i="7"/>
  <c r="M19" i="7"/>
  <c r="L50" i="7"/>
  <c r="V19" i="11"/>
  <c r="U19" i="11"/>
  <c r="M19" i="11"/>
  <c r="L50" i="11"/>
  <c r="V19" i="15"/>
  <c r="U19" i="15"/>
  <c r="M19" i="15"/>
  <c r="L50" i="15"/>
  <c r="U30" i="18"/>
  <c r="V30" i="18"/>
  <c r="M30" i="18"/>
  <c r="T30" i="18" s="1"/>
  <c r="S30" i="18" s="1"/>
  <c r="U46" i="18"/>
  <c r="V46" i="18"/>
  <c r="M46" i="18"/>
  <c r="U34" i="19"/>
  <c r="V34" i="19"/>
  <c r="M34" i="19"/>
  <c r="T34" i="19" s="1"/>
  <c r="S34" i="19" s="1"/>
  <c r="U22" i="20"/>
  <c r="V22" i="20"/>
  <c r="M22" i="20"/>
  <c r="T22" i="20" s="1"/>
  <c r="S22" i="20" s="1"/>
  <c r="T38" i="20"/>
  <c r="S38" i="20" s="1"/>
  <c r="T42" i="21"/>
  <c r="S42" i="21" s="1"/>
  <c r="T30" i="22"/>
  <c r="S30" i="22" s="1"/>
  <c r="T46" i="22"/>
  <c r="S46" i="22" s="1"/>
  <c r="T22" i="24"/>
  <c r="S22" i="24" s="1"/>
  <c r="T38" i="24"/>
  <c r="S38" i="24" s="1"/>
  <c r="T26" i="25"/>
  <c r="S26" i="25" s="1"/>
  <c r="T39" i="29"/>
  <c r="S39" i="29" s="1"/>
  <c r="T47" i="36"/>
  <c r="S47" i="36" s="1"/>
  <c r="T31" i="43"/>
  <c r="S31" i="43" s="1"/>
  <c r="V15" i="42"/>
  <c r="P9" i="42" s="1"/>
  <c r="P7" i="42"/>
  <c r="V19" i="36"/>
  <c r="U19" i="36"/>
  <c r="L50" i="36"/>
  <c r="M19" i="36"/>
  <c r="M50" i="36" s="1"/>
  <c r="P3" i="36" s="1"/>
  <c r="T45" i="46"/>
  <c r="S45" i="46" s="1"/>
  <c r="V48" i="49"/>
  <c r="U48" i="49"/>
  <c r="M48" i="49"/>
  <c r="V32" i="49"/>
  <c r="U32" i="49"/>
  <c r="M32" i="49"/>
  <c r="T37" i="45"/>
  <c r="S37" i="45" s="1"/>
  <c r="V42" i="50"/>
  <c r="U42" i="50"/>
  <c r="M42" i="50"/>
  <c r="V26" i="50"/>
  <c r="U26" i="50"/>
  <c r="M26" i="50"/>
  <c r="T26" i="50" s="1"/>
  <c r="S26" i="50" s="1"/>
  <c r="T46" i="47"/>
  <c r="S46" i="47" s="1"/>
  <c r="T30" i="47"/>
  <c r="S30" i="47" s="1"/>
  <c r="V48" i="48"/>
  <c r="U48" i="48"/>
  <c r="M48" i="48"/>
  <c r="V32" i="48"/>
  <c r="U32" i="48"/>
  <c r="M32" i="48"/>
  <c r="V15" i="51"/>
  <c r="P9" i="51" s="1"/>
  <c r="P7" i="51"/>
  <c r="V19" i="46"/>
  <c r="U19" i="46"/>
  <c r="L50" i="46"/>
  <c r="M19" i="46"/>
  <c r="M50" i="46" s="1"/>
  <c r="P3" i="46" s="1"/>
  <c r="U42" i="55"/>
  <c r="M42" i="55"/>
  <c r="T42" i="55" s="1"/>
  <c r="S42" i="55" s="1"/>
  <c r="V42" i="55"/>
  <c r="T28" i="61"/>
  <c r="S28" i="61" s="1"/>
  <c r="V15" i="58"/>
  <c r="P9" i="58" s="1"/>
  <c r="P7" i="58"/>
  <c r="U34" i="56"/>
  <c r="M34" i="56"/>
  <c r="T34" i="56" s="1"/>
  <c r="S34" i="56" s="1"/>
  <c r="V34" i="56"/>
  <c r="U22" i="57"/>
  <c r="M22" i="57"/>
  <c r="T22" i="57" s="1"/>
  <c r="S22" i="57" s="1"/>
  <c r="V22" i="57"/>
  <c r="U38" i="57"/>
  <c r="M38" i="57"/>
  <c r="V38" i="57"/>
  <c r="U30" i="58"/>
  <c r="M30" i="58"/>
  <c r="T30" i="58" s="1"/>
  <c r="S30" i="58" s="1"/>
  <c r="V30" i="58"/>
  <c r="I50" i="59"/>
  <c r="P2" i="59" s="1"/>
  <c r="T33" i="65"/>
  <c r="S33" i="65" s="1"/>
  <c r="T33" i="64"/>
  <c r="S33" i="64" s="1"/>
  <c r="T38" i="66"/>
  <c r="S38" i="66" s="1"/>
  <c r="L50" i="69"/>
  <c r="V19" i="69"/>
  <c r="U19" i="69"/>
  <c r="M19" i="69"/>
  <c r="T39" i="72"/>
  <c r="S39" i="72" s="1"/>
  <c r="I50" i="5"/>
  <c r="P2" i="5" s="1"/>
  <c r="V19" i="10"/>
  <c r="U19" i="10"/>
  <c r="M19" i="10"/>
  <c r="L50" i="10"/>
  <c r="V19" i="14"/>
  <c r="U19" i="14"/>
  <c r="M19" i="14"/>
  <c r="L50" i="14"/>
  <c r="L50" i="23"/>
  <c r="V19" i="23"/>
  <c r="U19" i="23"/>
  <c r="M19" i="23"/>
  <c r="T49" i="26"/>
  <c r="S49" i="26" s="1"/>
  <c r="U28" i="19"/>
  <c r="V28" i="19"/>
  <c r="M28" i="19"/>
  <c r="T20" i="21"/>
  <c r="S20" i="21" s="1"/>
  <c r="V30" i="49"/>
  <c r="U30" i="49"/>
  <c r="M30" i="49"/>
  <c r="T30" i="49" s="1"/>
  <c r="S30" i="49" s="1"/>
  <c r="V48" i="50"/>
  <c r="U48" i="50"/>
  <c r="M48" i="50"/>
  <c r="T48" i="50" s="1"/>
  <c r="S48" i="50" s="1"/>
  <c r="V38" i="48"/>
  <c r="U38" i="48"/>
  <c r="M38" i="48"/>
  <c r="T38" i="48" s="1"/>
  <c r="S38" i="48" s="1"/>
  <c r="U27" i="45"/>
  <c r="V27" i="45"/>
  <c r="M27" i="45"/>
  <c r="T27" i="45" s="1"/>
  <c r="S27" i="45" s="1"/>
  <c r="U24" i="57"/>
  <c r="M24" i="57"/>
  <c r="V24" i="57"/>
  <c r="V15" i="20"/>
  <c r="P9" i="20" s="1"/>
  <c r="P7" i="20"/>
  <c r="L50" i="20"/>
  <c r="V19" i="20"/>
  <c r="U19" i="20"/>
  <c r="M19" i="20"/>
  <c r="L50" i="21"/>
  <c r="V19" i="21"/>
  <c r="U19" i="21"/>
  <c r="M19" i="21"/>
  <c r="L50" i="25"/>
  <c r="V19" i="25"/>
  <c r="U19" i="25"/>
  <c r="M19" i="25"/>
  <c r="U32" i="18"/>
  <c r="V32" i="18"/>
  <c r="M32" i="18"/>
  <c r="U20" i="19"/>
  <c r="V20" i="19"/>
  <c r="M20" i="19"/>
  <c r="T20" i="19" s="1"/>
  <c r="S20" i="19" s="1"/>
  <c r="U36" i="19"/>
  <c r="V36" i="19"/>
  <c r="M36" i="19"/>
  <c r="T36" i="19" s="1"/>
  <c r="S36" i="19" s="1"/>
  <c r="U24" i="20"/>
  <c r="V24" i="20"/>
  <c r="M24" i="20"/>
  <c r="T24" i="20" s="1"/>
  <c r="S24" i="20" s="1"/>
  <c r="T40" i="20"/>
  <c r="S40" i="20" s="1"/>
  <c r="T28" i="21"/>
  <c r="S28" i="21" s="1"/>
  <c r="T32" i="22"/>
  <c r="S32" i="22" s="1"/>
  <c r="T20" i="23"/>
  <c r="S20" i="23" s="1"/>
  <c r="T36" i="23"/>
  <c r="S36" i="23" s="1"/>
  <c r="T40" i="24"/>
  <c r="S40" i="24" s="1"/>
  <c r="T28" i="25"/>
  <c r="S28" i="25" s="1"/>
  <c r="T44" i="25"/>
  <c r="S44" i="25" s="1"/>
  <c r="V26" i="26"/>
  <c r="U26" i="26"/>
  <c r="M26" i="26"/>
  <c r="V15" i="36"/>
  <c r="P9" i="36" s="1"/>
  <c r="P7" i="36"/>
  <c r="I50" i="46"/>
  <c r="P2" i="46" s="1"/>
  <c r="T19" i="46"/>
  <c r="V38" i="49"/>
  <c r="U38" i="49"/>
  <c r="M38" i="49"/>
  <c r="V22" i="49"/>
  <c r="U22" i="49"/>
  <c r="M22" i="49"/>
  <c r="V40" i="50"/>
  <c r="U40" i="50"/>
  <c r="M40" i="50"/>
  <c r="V24" i="50"/>
  <c r="U24" i="50"/>
  <c r="M24" i="50"/>
  <c r="T44" i="47"/>
  <c r="S44" i="47" s="1"/>
  <c r="T46" i="51"/>
  <c r="S46" i="51" s="1"/>
  <c r="T30" i="51"/>
  <c r="S30" i="51" s="1"/>
  <c r="V46" i="48"/>
  <c r="U46" i="48"/>
  <c r="M46" i="48"/>
  <c r="V30" i="48"/>
  <c r="U30" i="48"/>
  <c r="M30" i="48"/>
  <c r="T24" i="52"/>
  <c r="S24" i="52" s="1"/>
  <c r="I50" i="45"/>
  <c r="P2" i="45" s="1"/>
  <c r="T19" i="45"/>
  <c r="T26" i="61"/>
  <c r="S26" i="61" s="1"/>
  <c r="L50" i="61"/>
  <c r="V19" i="61"/>
  <c r="U19" i="61"/>
  <c r="M19" i="61"/>
  <c r="V19" i="56"/>
  <c r="U19" i="56"/>
  <c r="L50" i="56"/>
  <c r="M19" i="56"/>
  <c r="L50" i="58"/>
  <c r="V19" i="58"/>
  <c r="U19" i="58"/>
  <c r="M19" i="58"/>
  <c r="U28" i="56"/>
  <c r="M28" i="56"/>
  <c r="T28" i="56" s="1"/>
  <c r="S28" i="56" s="1"/>
  <c r="V28" i="56"/>
  <c r="U44" i="56"/>
  <c r="V44" i="56"/>
  <c r="M44" i="56"/>
  <c r="T44" i="56" s="1"/>
  <c r="S44" i="56" s="1"/>
  <c r="U32" i="57"/>
  <c r="M32" i="57"/>
  <c r="V32" i="57"/>
  <c r="V15" i="60"/>
  <c r="P9" i="60" s="1"/>
  <c r="P7" i="60"/>
  <c r="U19" i="64"/>
  <c r="L50" i="64"/>
  <c r="V19" i="64"/>
  <c r="M19" i="64"/>
  <c r="V15" i="72"/>
  <c r="P9" i="72" s="1"/>
  <c r="P7" i="72"/>
  <c r="T25" i="5"/>
  <c r="S25" i="5" s="1"/>
  <c r="U34" i="18"/>
  <c r="V34" i="18"/>
  <c r="M34" i="18"/>
  <c r="T34" i="18" s="1"/>
  <c r="S34" i="18" s="1"/>
  <c r="U22" i="19"/>
  <c r="V22" i="19"/>
  <c r="M22" i="19"/>
  <c r="U38" i="19"/>
  <c r="V38" i="19"/>
  <c r="M38" i="19"/>
  <c r="T38" i="19" s="1"/>
  <c r="S38" i="19" s="1"/>
  <c r="T42" i="20"/>
  <c r="S42" i="20" s="1"/>
  <c r="T30" i="21"/>
  <c r="S30" i="21" s="1"/>
  <c r="T46" i="21"/>
  <c r="S46" i="21" s="1"/>
  <c r="T22" i="23"/>
  <c r="S22" i="23" s="1"/>
  <c r="T38" i="23"/>
  <c r="S38" i="23" s="1"/>
  <c r="T26" i="24"/>
  <c r="S26" i="24" s="1"/>
  <c r="T30" i="25"/>
  <c r="S30" i="25" s="1"/>
  <c r="T46" i="25"/>
  <c r="S46" i="25" s="1"/>
  <c r="T20" i="26"/>
  <c r="S20" i="26" s="1"/>
  <c r="T21" i="28"/>
  <c r="S21" i="28" s="1"/>
  <c r="U19" i="28"/>
  <c r="L50" i="28"/>
  <c r="V19" i="28"/>
  <c r="M19" i="28"/>
  <c r="M50" i="28" s="1"/>
  <c r="P3" i="28" s="1"/>
  <c r="V15" i="41"/>
  <c r="P9" i="41" s="1"/>
  <c r="P7" i="41"/>
  <c r="V44" i="49"/>
  <c r="U44" i="49"/>
  <c r="M44" i="49"/>
  <c r="V28" i="49"/>
  <c r="U28" i="49"/>
  <c r="M28" i="49"/>
  <c r="V46" i="50"/>
  <c r="U46" i="50"/>
  <c r="M46" i="50"/>
  <c r="T46" i="50" s="1"/>
  <c r="S46" i="50" s="1"/>
  <c r="V30" i="50"/>
  <c r="U30" i="50"/>
  <c r="M30" i="50"/>
  <c r="V42" i="47"/>
  <c r="U42" i="47"/>
  <c r="M42" i="47"/>
  <c r="V26" i="47"/>
  <c r="U26" i="47"/>
  <c r="M26" i="47"/>
  <c r="T44" i="51"/>
  <c r="S44" i="51" s="1"/>
  <c r="T28" i="51"/>
  <c r="S28" i="51" s="1"/>
  <c r="T36" i="48"/>
  <c r="S36" i="48" s="1"/>
  <c r="T20" i="48"/>
  <c r="S20" i="48" s="1"/>
  <c r="I50" i="47"/>
  <c r="P2" i="47" s="1"/>
  <c r="U21" i="45"/>
  <c r="V21" i="45"/>
  <c r="M21" i="45"/>
  <c r="V19" i="57"/>
  <c r="U19" i="57"/>
  <c r="L50" i="57"/>
  <c r="M19" i="57"/>
  <c r="V24" i="62"/>
  <c r="U24" i="62"/>
  <c r="M24" i="62"/>
  <c r="T24" i="62" s="1"/>
  <c r="S24" i="62" s="1"/>
  <c r="U34" i="58"/>
  <c r="M34" i="58"/>
  <c r="T34" i="58" s="1"/>
  <c r="S34" i="58" s="1"/>
  <c r="V34" i="58"/>
  <c r="L50" i="60"/>
  <c r="V19" i="60"/>
  <c r="U19" i="60"/>
  <c r="M19" i="60"/>
  <c r="T37" i="64"/>
  <c r="S37" i="64" s="1"/>
  <c r="V15" i="65"/>
  <c r="P9" i="65" s="1"/>
  <c r="P7" i="65"/>
  <c r="T41" i="72"/>
  <c r="S41" i="72" s="1"/>
  <c r="T25" i="2"/>
  <c r="S25" i="2" s="1"/>
  <c r="U19" i="4"/>
  <c r="L50" i="4"/>
  <c r="V19" i="4"/>
  <c r="M19" i="4"/>
  <c r="M50" i="4" s="1"/>
  <c r="P3" i="4" s="1"/>
  <c r="T21" i="18"/>
  <c r="S21" i="18" s="1"/>
  <c r="V15" i="28"/>
  <c r="P9" i="28" s="1"/>
  <c r="P7" i="28"/>
  <c r="S9" i="28" s="1"/>
  <c r="U20" i="18"/>
  <c r="V20" i="18"/>
  <c r="M20" i="18"/>
  <c r="U36" i="18"/>
  <c r="V36" i="18"/>
  <c r="M36" i="18"/>
  <c r="T36" i="18" s="1"/>
  <c r="S36" i="18" s="1"/>
  <c r="U24" i="19"/>
  <c r="V24" i="19"/>
  <c r="M24" i="19"/>
  <c r="T24" i="19" s="1"/>
  <c r="S24" i="19" s="1"/>
  <c r="U40" i="19"/>
  <c r="V40" i="19"/>
  <c r="M40" i="19"/>
  <c r="T40" i="19" s="1"/>
  <c r="S40" i="19" s="1"/>
  <c r="T28" i="20"/>
  <c r="S28" i="20" s="1"/>
  <c r="T44" i="20"/>
  <c r="S44" i="20" s="1"/>
  <c r="T20" i="22"/>
  <c r="S20" i="22" s="1"/>
  <c r="T36" i="22"/>
  <c r="S36" i="22" s="1"/>
  <c r="T24" i="23"/>
  <c r="S24" i="23" s="1"/>
  <c r="T28" i="24"/>
  <c r="S28" i="24" s="1"/>
  <c r="T44" i="24"/>
  <c r="S44" i="24" s="1"/>
  <c r="T32" i="25"/>
  <c r="S32" i="25" s="1"/>
  <c r="T40" i="26"/>
  <c r="S40" i="26" s="1"/>
  <c r="U33" i="26"/>
  <c r="V33" i="26"/>
  <c r="M33" i="26"/>
  <c r="T33" i="26" s="1"/>
  <c r="S33" i="26" s="1"/>
  <c r="T46" i="29"/>
  <c r="S46" i="29" s="1"/>
  <c r="T35" i="32"/>
  <c r="S35" i="32" s="1"/>
  <c r="T39" i="34"/>
  <c r="S39" i="34" s="1"/>
  <c r="L50" i="44"/>
  <c r="V19" i="44"/>
  <c r="M19" i="44"/>
  <c r="U19" i="44"/>
  <c r="I50" i="43"/>
  <c r="P2" i="43" s="1"/>
  <c r="T47" i="46"/>
  <c r="S47" i="46" s="1"/>
  <c r="V42" i="49"/>
  <c r="U42" i="49"/>
  <c r="M42" i="49"/>
  <c r="V26" i="49"/>
  <c r="U26" i="49"/>
  <c r="M26" i="49"/>
  <c r="T39" i="45"/>
  <c r="S39" i="45" s="1"/>
  <c r="V36" i="50"/>
  <c r="U36" i="50"/>
  <c r="M36" i="50"/>
  <c r="V20" i="50"/>
  <c r="U20" i="50"/>
  <c r="M20" i="50"/>
  <c r="T20" i="50" s="1"/>
  <c r="S20" i="50" s="1"/>
  <c r="V40" i="47"/>
  <c r="U40" i="47"/>
  <c r="M40" i="47"/>
  <c r="V24" i="47"/>
  <c r="U24" i="47"/>
  <c r="M24" i="47"/>
  <c r="V34" i="51"/>
  <c r="U34" i="51"/>
  <c r="M34" i="51"/>
  <c r="T42" i="48"/>
  <c r="S42" i="48" s="1"/>
  <c r="T45" i="52"/>
  <c r="S45" i="52" s="1"/>
  <c r="V15" i="49"/>
  <c r="P9" i="49" s="1"/>
  <c r="P7" i="49"/>
  <c r="S9" i="49" s="1"/>
  <c r="T49" i="56"/>
  <c r="S49" i="56" s="1"/>
  <c r="T48" i="58"/>
  <c r="S48" i="58" s="1"/>
  <c r="T22" i="62"/>
  <c r="S22" i="62" s="1"/>
  <c r="L50" i="62"/>
  <c r="V19" i="62"/>
  <c r="M19" i="62"/>
  <c r="U19" i="62"/>
  <c r="T24" i="59"/>
  <c r="S24" i="59" s="1"/>
  <c r="U32" i="56"/>
  <c r="M32" i="56"/>
  <c r="T32" i="56" s="1"/>
  <c r="S32" i="56" s="1"/>
  <c r="V32" i="56"/>
  <c r="U20" i="57"/>
  <c r="M20" i="57"/>
  <c r="T20" i="57" s="1"/>
  <c r="S20" i="57" s="1"/>
  <c r="V20" i="57"/>
  <c r="U36" i="57"/>
  <c r="M36" i="57"/>
  <c r="V36" i="57"/>
  <c r="V24" i="60"/>
  <c r="U24" i="60"/>
  <c r="M24" i="60"/>
  <c r="I50" i="62"/>
  <c r="P2" i="62" s="1"/>
  <c r="I50" i="65"/>
  <c r="P2" i="65" s="1"/>
  <c r="T19" i="65"/>
  <c r="T19" i="68"/>
  <c r="I50" i="68"/>
  <c r="P2" i="68" s="1"/>
  <c r="T37" i="69"/>
  <c r="S37" i="69" s="1"/>
  <c r="T39" i="71"/>
  <c r="S39" i="71" s="1"/>
  <c r="V15" i="71"/>
  <c r="P9" i="71" s="1"/>
  <c r="P7" i="71"/>
  <c r="S9" i="71" s="1"/>
  <c r="T33" i="4"/>
  <c r="S33" i="4" s="1"/>
  <c r="T48" i="11"/>
  <c r="S48" i="11" s="1"/>
  <c r="U29" i="4"/>
  <c r="V29" i="4"/>
  <c r="M29" i="4"/>
  <c r="U35" i="26"/>
  <c r="V35" i="26"/>
  <c r="M35" i="26"/>
  <c r="T35" i="26" s="1"/>
  <c r="S35" i="26" s="1"/>
  <c r="T38" i="18"/>
  <c r="S38" i="18" s="1"/>
  <c r="V30" i="20"/>
  <c r="U30" i="20"/>
  <c r="M30" i="20"/>
  <c r="V46" i="20"/>
  <c r="U46" i="20"/>
  <c r="M46" i="20"/>
  <c r="T46" i="20" s="1"/>
  <c r="S46" i="20" s="1"/>
  <c r="V34" i="21"/>
  <c r="U34" i="21"/>
  <c r="M34" i="21"/>
  <c r="V22" i="22"/>
  <c r="U22" i="22"/>
  <c r="M22" i="22"/>
  <c r="V38" i="22"/>
  <c r="U38" i="22"/>
  <c r="M38" i="22"/>
  <c r="V26" i="23"/>
  <c r="U26" i="23"/>
  <c r="M26" i="23"/>
  <c r="T26" i="23" s="1"/>
  <c r="S26" i="23" s="1"/>
  <c r="V42" i="23"/>
  <c r="U42" i="23"/>
  <c r="M42" i="23"/>
  <c r="V30" i="24"/>
  <c r="U30" i="24"/>
  <c r="M30" i="24"/>
  <c r="V46" i="24"/>
  <c r="U46" i="24"/>
  <c r="M46" i="24"/>
  <c r="V34" i="25"/>
  <c r="U34" i="25"/>
  <c r="M34" i="25"/>
  <c r="T34" i="25" s="1"/>
  <c r="S34" i="25" s="1"/>
  <c r="V15" i="31"/>
  <c r="P9" i="31" s="1"/>
  <c r="P7" i="31"/>
  <c r="S9" i="31" s="1"/>
  <c r="T33" i="35"/>
  <c r="S33" i="35" s="1"/>
  <c r="T39" i="36"/>
  <c r="S39" i="36" s="1"/>
  <c r="T37" i="46"/>
  <c r="S37" i="46" s="1"/>
  <c r="T48" i="49"/>
  <c r="S48" i="49" s="1"/>
  <c r="T32" i="49"/>
  <c r="S32" i="49" s="1"/>
  <c r="T42" i="50"/>
  <c r="S42" i="50" s="1"/>
  <c r="V38" i="47"/>
  <c r="U38" i="47"/>
  <c r="M38" i="47"/>
  <c r="V22" i="47"/>
  <c r="U22" i="47"/>
  <c r="M22" i="47"/>
  <c r="V40" i="51"/>
  <c r="U40" i="51"/>
  <c r="M40" i="51"/>
  <c r="V24" i="51"/>
  <c r="U24" i="51"/>
  <c r="M24" i="51"/>
  <c r="T48" i="48"/>
  <c r="S48" i="48" s="1"/>
  <c r="T32" i="48"/>
  <c r="S32" i="48" s="1"/>
  <c r="V15" i="52"/>
  <c r="P9" i="52" s="1"/>
  <c r="P7" i="52"/>
  <c r="V15" i="55"/>
  <c r="P9" i="55" s="1"/>
  <c r="P7" i="55"/>
  <c r="V20" i="61"/>
  <c r="U20" i="61"/>
  <c r="M20" i="61"/>
  <c r="T20" i="61" s="1"/>
  <c r="S20" i="61" s="1"/>
  <c r="T46" i="57"/>
  <c r="S46" i="57" s="1"/>
  <c r="I50" i="60"/>
  <c r="P2" i="60" s="1"/>
  <c r="T25" i="65"/>
  <c r="S25" i="65" s="1"/>
  <c r="T25" i="64"/>
  <c r="S25" i="64" s="1"/>
  <c r="V15" i="67"/>
  <c r="P9" i="67" s="1"/>
  <c r="P7" i="67"/>
  <c r="T47" i="72"/>
  <c r="S47" i="72" s="1"/>
  <c r="I50" i="2"/>
  <c r="P2" i="2" s="1"/>
  <c r="S9" i="32"/>
  <c r="S9" i="70"/>
  <c r="S9" i="4"/>
  <c r="S9" i="6"/>
  <c r="S9" i="8"/>
  <c r="S9" i="10"/>
  <c r="S9" i="12"/>
  <c r="S9" i="14"/>
  <c r="S9" i="30"/>
  <c r="S9" i="3"/>
  <c r="S9" i="44"/>
  <c r="I50" i="66"/>
  <c r="P2" i="66" s="1"/>
  <c r="S9" i="16"/>
  <c r="S9" i="35"/>
  <c r="I50" i="70"/>
  <c r="P2" i="70" s="1"/>
  <c r="L50" i="26"/>
  <c r="V19" i="26"/>
  <c r="U19" i="26"/>
  <c r="M19" i="26"/>
  <c r="U40" i="18"/>
  <c r="V40" i="18"/>
  <c r="M40" i="18"/>
  <c r="V46" i="49"/>
  <c r="U46" i="49"/>
  <c r="M46" i="49"/>
  <c r="T46" i="49" s="1"/>
  <c r="S46" i="49" s="1"/>
  <c r="P7" i="57"/>
  <c r="S9" i="57" s="1"/>
  <c r="V15" i="57"/>
  <c r="P9" i="57" s="1"/>
  <c r="V15" i="48"/>
  <c r="P9" i="48" s="1"/>
  <c r="P7" i="48"/>
  <c r="T42" i="2"/>
  <c r="S42" i="2" s="1"/>
  <c r="L50" i="24"/>
  <c r="V19" i="24"/>
  <c r="U19" i="24"/>
  <c r="M19" i="24"/>
  <c r="U41" i="26"/>
  <c r="V41" i="26"/>
  <c r="M41" i="26"/>
  <c r="T41" i="26" s="1"/>
  <c r="S41" i="26" s="1"/>
  <c r="I50" i="23"/>
  <c r="P2" i="23" s="1"/>
  <c r="T43" i="27"/>
  <c r="S43" i="27" s="1"/>
  <c r="T24" i="18"/>
  <c r="S24" i="18" s="1"/>
  <c r="T40" i="18"/>
  <c r="S40" i="18" s="1"/>
  <c r="T28" i="19"/>
  <c r="S28" i="19" s="1"/>
  <c r="T44" i="19"/>
  <c r="S44" i="19" s="1"/>
  <c r="V32" i="20"/>
  <c r="U32" i="20"/>
  <c r="M32" i="20"/>
  <c r="T32" i="20" s="1"/>
  <c r="S32" i="20" s="1"/>
  <c r="V20" i="21"/>
  <c r="U20" i="21"/>
  <c r="M20" i="21"/>
  <c r="V36" i="21"/>
  <c r="U36" i="21"/>
  <c r="M36" i="21"/>
  <c r="T36" i="21" s="1"/>
  <c r="S36" i="21" s="1"/>
  <c r="V24" i="22"/>
  <c r="U24" i="22"/>
  <c r="M24" i="22"/>
  <c r="T24" i="22" s="1"/>
  <c r="S24" i="22" s="1"/>
  <c r="V40" i="22"/>
  <c r="U40" i="22"/>
  <c r="M40" i="22"/>
  <c r="T40" i="22" s="1"/>
  <c r="S40" i="22" s="1"/>
  <c r="V28" i="23"/>
  <c r="U28" i="23"/>
  <c r="M28" i="23"/>
  <c r="T28" i="23" s="1"/>
  <c r="S28" i="23" s="1"/>
  <c r="V44" i="23"/>
  <c r="U44" i="23"/>
  <c r="M44" i="23"/>
  <c r="T44" i="23" s="1"/>
  <c r="S44" i="23" s="1"/>
  <c r="V32" i="24"/>
  <c r="U32" i="24"/>
  <c r="M32" i="24"/>
  <c r="T32" i="24" s="1"/>
  <c r="S32" i="24" s="1"/>
  <c r="V20" i="25"/>
  <c r="U20" i="25"/>
  <c r="M20" i="25"/>
  <c r="T20" i="25" s="1"/>
  <c r="S20" i="25" s="1"/>
  <c r="V36" i="25"/>
  <c r="U36" i="25"/>
  <c r="M36" i="25"/>
  <c r="T36" i="25" s="1"/>
  <c r="S36" i="25" s="1"/>
  <c r="T26" i="26"/>
  <c r="S26" i="26" s="1"/>
  <c r="V19" i="31"/>
  <c r="U19" i="31"/>
  <c r="L50" i="31"/>
  <c r="M19" i="31"/>
  <c r="V19" i="32"/>
  <c r="U19" i="32"/>
  <c r="L50" i="32"/>
  <c r="M19" i="32"/>
  <c r="V19" i="33"/>
  <c r="U19" i="33"/>
  <c r="L50" i="33"/>
  <c r="M19" i="33"/>
  <c r="V19" i="34"/>
  <c r="U19" i="34"/>
  <c r="L50" i="34"/>
  <c r="M19" i="34"/>
  <c r="V19" i="39"/>
  <c r="U19" i="39"/>
  <c r="L50" i="39"/>
  <c r="M19" i="39"/>
  <c r="V19" i="40"/>
  <c r="U19" i="40"/>
  <c r="L50" i="40"/>
  <c r="M19" i="40"/>
  <c r="V19" i="41"/>
  <c r="U19" i="41"/>
  <c r="L50" i="41"/>
  <c r="M19" i="41"/>
  <c r="V19" i="42"/>
  <c r="U19" i="42"/>
  <c r="L50" i="42"/>
  <c r="M19" i="42"/>
  <c r="L50" i="43"/>
  <c r="V19" i="43"/>
  <c r="U19" i="43"/>
  <c r="M19" i="43"/>
  <c r="T38" i="49"/>
  <c r="S38" i="49" s="1"/>
  <c r="T22" i="49"/>
  <c r="S22" i="49" s="1"/>
  <c r="T40" i="50"/>
  <c r="S40" i="50" s="1"/>
  <c r="T24" i="50"/>
  <c r="S24" i="50" s="1"/>
  <c r="V36" i="47"/>
  <c r="U36" i="47"/>
  <c r="M36" i="47"/>
  <c r="T36" i="47" s="1"/>
  <c r="S36" i="47" s="1"/>
  <c r="V20" i="47"/>
  <c r="U20" i="47"/>
  <c r="M20" i="47"/>
  <c r="T20" i="47" s="1"/>
  <c r="S20" i="47" s="1"/>
  <c r="V38" i="51"/>
  <c r="U38" i="51"/>
  <c r="M38" i="51"/>
  <c r="T38" i="51" s="1"/>
  <c r="S38" i="51" s="1"/>
  <c r="V22" i="51"/>
  <c r="U22" i="51"/>
  <c r="M22" i="51"/>
  <c r="T22" i="51" s="1"/>
  <c r="S22" i="51" s="1"/>
  <c r="T46" i="48"/>
  <c r="S46" i="48" s="1"/>
  <c r="T30" i="48"/>
  <c r="S30" i="48" s="1"/>
  <c r="I50" i="58"/>
  <c r="P2" i="58" s="1"/>
  <c r="V20" i="59"/>
  <c r="U20" i="59"/>
  <c r="M20" i="59"/>
  <c r="T20" i="59" s="1"/>
  <c r="S20" i="59" s="1"/>
  <c r="T36" i="56"/>
  <c r="S36" i="56" s="1"/>
  <c r="T24" i="57"/>
  <c r="S24" i="57" s="1"/>
  <c r="T40" i="57"/>
  <c r="S40" i="57" s="1"/>
  <c r="U32" i="58"/>
  <c r="M32" i="58"/>
  <c r="T32" i="58" s="1"/>
  <c r="S32" i="58" s="1"/>
  <c r="V32" i="58"/>
  <c r="V20" i="60"/>
  <c r="U20" i="60"/>
  <c r="M20" i="60"/>
  <c r="T20" i="60" s="1"/>
  <c r="S20" i="60" s="1"/>
  <c r="V15" i="61"/>
  <c r="P9" i="61" s="1"/>
  <c r="P7" i="61"/>
  <c r="S9" i="61" s="1"/>
  <c r="T29" i="67"/>
  <c r="S29" i="67" s="1"/>
  <c r="V22" i="71"/>
  <c r="U22" i="71"/>
  <c r="M22" i="71"/>
  <c r="T22" i="71" s="1"/>
  <c r="S22" i="71" s="1"/>
  <c r="P7" i="18"/>
  <c r="V15" i="18"/>
  <c r="P9" i="18" s="1"/>
  <c r="I50" i="14"/>
  <c r="P2" i="14" s="1"/>
  <c r="I50" i="16"/>
  <c r="P2" i="16" s="1"/>
  <c r="V15" i="23"/>
  <c r="P9" i="23" s="1"/>
  <c r="P7" i="23"/>
  <c r="S9" i="23" s="1"/>
  <c r="T26" i="18"/>
  <c r="S26" i="18" s="1"/>
  <c r="T42" i="18"/>
  <c r="S42" i="18" s="1"/>
  <c r="T30" i="19"/>
  <c r="S30" i="19" s="1"/>
  <c r="T46" i="19"/>
  <c r="S46" i="19" s="1"/>
  <c r="V34" i="20"/>
  <c r="U34" i="20"/>
  <c r="M34" i="20"/>
  <c r="T34" i="20" s="1"/>
  <c r="S34" i="20" s="1"/>
  <c r="V22" i="21"/>
  <c r="U22" i="21"/>
  <c r="M22" i="21"/>
  <c r="T22" i="21" s="1"/>
  <c r="S22" i="21" s="1"/>
  <c r="V38" i="21"/>
  <c r="U38" i="21"/>
  <c r="M38" i="21"/>
  <c r="T38" i="21" s="1"/>
  <c r="S38" i="21" s="1"/>
  <c r="V26" i="22"/>
  <c r="U26" i="22"/>
  <c r="M26" i="22"/>
  <c r="T26" i="22" s="1"/>
  <c r="S26" i="22" s="1"/>
  <c r="V42" i="22"/>
  <c r="U42" i="22"/>
  <c r="M42" i="22"/>
  <c r="T42" i="22" s="1"/>
  <c r="S42" i="22" s="1"/>
  <c r="V30" i="23"/>
  <c r="U30" i="23"/>
  <c r="M30" i="23"/>
  <c r="T30" i="23" s="1"/>
  <c r="S30" i="23" s="1"/>
  <c r="V46" i="23"/>
  <c r="U46" i="23"/>
  <c r="M46" i="23"/>
  <c r="T46" i="23" s="1"/>
  <c r="S46" i="23" s="1"/>
  <c r="V34" i="24"/>
  <c r="U34" i="24"/>
  <c r="M34" i="24"/>
  <c r="T34" i="24" s="1"/>
  <c r="S34" i="24" s="1"/>
  <c r="V22" i="25"/>
  <c r="U22" i="25"/>
  <c r="M22" i="25"/>
  <c r="T22" i="25" s="1"/>
  <c r="S22" i="25" s="1"/>
  <c r="V38" i="25"/>
  <c r="U38" i="25"/>
  <c r="M38" i="25"/>
  <c r="T38" i="25" s="1"/>
  <c r="S38" i="25" s="1"/>
  <c r="T29" i="28"/>
  <c r="S29" i="28" s="1"/>
  <c r="I50" i="36"/>
  <c r="P2" i="36" s="1"/>
  <c r="T19" i="36"/>
  <c r="T44" i="49"/>
  <c r="S44" i="49" s="1"/>
  <c r="T28" i="49"/>
  <c r="S28" i="49" s="1"/>
  <c r="T30" i="50"/>
  <c r="S30" i="50" s="1"/>
  <c r="T42" i="47"/>
  <c r="S42" i="47" s="1"/>
  <c r="T26" i="47"/>
  <c r="S26" i="47" s="1"/>
  <c r="V36" i="51"/>
  <c r="U36" i="51"/>
  <c r="M36" i="51"/>
  <c r="T36" i="51" s="1"/>
  <c r="S36" i="51" s="1"/>
  <c r="V20" i="51"/>
  <c r="U20" i="51"/>
  <c r="M20" i="51"/>
  <c r="V44" i="48"/>
  <c r="U44" i="48"/>
  <c r="M44" i="48"/>
  <c r="T44" i="48" s="1"/>
  <c r="S44" i="48" s="1"/>
  <c r="V28" i="48"/>
  <c r="U28" i="48"/>
  <c r="M28" i="48"/>
  <c r="T28" i="48" s="1"/>
  <c r="S28" i="48" s="1"/>
  <c r="V22" i="52"/>
  <c r="U22" i="52"/>
  <c r="M22" i="52"/>
  <c r="T22" i="52" s="1"/>
  <c r="S22" i="52" s="1"/>
  <c r="I50" i="49"/>
  <c r="P2" i="49" s="1"/>
  <c r="T21" i="45"/>
  <c r="S21" i="45" s="1"/>
  <c r="L50" i="55"/>
  <c r="V19" i="55"/>
  <c r="U19" i="55"/>
  <c r="M19" i="55"/>
  <c r="P7" i="56"/>
  <c r="V15" i="56"/>
  <c r="P9" i="56" s="1"/>
  <c r="U38" i="56"/>
  <c r="M38" i="56"/>
  <c r="T38" i="56" s="1"/>
  <c r="S38" i="56" s="1"/>
  <c r="V38" i="56"/>
  <c r="U26" i="57"/>
  <c r="M26" i="57"/>
  <c r="T26" i="57" s="1"/>
  <c r="S26" i="57" s="1"/>
  <c r="V26" i="57"/>
  <c r="U42" i="57"/>
  <c r="M42" i="57"/>
  <c r="T42" i="57" s="1"/>
  <c r="S42" i="57" s="1"/>
  <c r="V42" i="57"/>
  <c r="V26" i="60"/>
  <c r="U26" i="60"/>
  <c r="M26" i="60"/>
  <c r="T26" i="60" s="1"/>
  <c r="S26" i="60" s="1"/>
  <c r="T21" i="64"/>
  <c r="S21" i="64" s="1"/>
  <c r="L50" i="66"/>
  <c r="U19" i="66"/>
  <c r="V19" i="66"/>
  <c r="M19" i="66"/>
  <c r="V39" i="69"/>
  <c r="U39" i="69"/>
  <c r="M39" i="69"/>
  <c r="T39" i="69" s="1"/>
  <c r="S39" i="69" s="1"/>
  <c r="L50" i="70"/>
  <c r="U19" i="70"/>
  <c r="V19" i="70"/>
  <c r="M19" i="70"/>
  <c r="T38" i="2"/>
  <c r="S38" i="2" s="1"/>
  <c r="U35" i="4"/>
  <c r="V35" i="4"/>
  <c r="M35" i="4"/>
  <c r="T35" i="4" s="1"/>
  <c r="S35" i="4" s="1"/>
  <c r="V19" i="8"/>
  <c r="U19" i="8"/>
  <c r="M19" i="8"/>
  <c r="L50" i="8"/>
  <c r="V19" i="12"/>
  <c r="U19" i="12"/>
  <c r="M19" i="12"/>
  <c r="L50" i="12"/>
  <c r="V19" i="16"/>
  <c r="U19" i="16"/>
  <c r="M19" i="16"/>
  <c r="L50" i="16"/>
  <c r="I50" i="21"/>
  <c r="P2" i="21" s="1"/>
  <c r="T44" i="18"/>
  <c r="S44" i="18" s="1"/>
  <c r="T32" i="19"/>
  <c r="S32" i="19" s="1"/>
  <c r="T20" i="20"/>
  <c r="S20" i="20" s="1"/>
  <c r="V36" i="20"/>
  <c r="U36" i="20"/>
  <c r="M36" i="20"/>
  <c r="T36" i="20" s="1"/>
  <c r="S36" i="20" s="1"/>
  <c r="V24" i="21"/>
  <c r="U24" i="21"/>
  <c r="M24" i="21"/>
  <c r="T24" i="21" s="1"/>
  <c r="S24" i="21" s="1"/>
  <c r="V40" i="21"/>
  <c r="U40" i="21"/>
  <c r="M40" i="21"/>
  <c r="V28" i="22"/>
  <c r="U28" i="22"/>
  <c r="M28" i="22"/>
  <c r="T28" i="22" s="1"/>
  <c r="S28" i="22" s="1"/>
  <c r="V44" i="22"/>
  <c r="U44" i="22"/>
  <c r="M44" i="22"/>
  <c r="T44" i="22" s="1"/>
  <c r="S44" i="22" s="1"/>
  <c r="V32" i="23"/>
  <c r="U32" i="23"/>
  <c r="M32" i="23"/>
  <c r="T32" i="23" s="1"/>
  <c r="S32" i="23" s="1"/>
  <c r="V20" i="24"/>
  <c r="U20" i="24"/>
  <c r="M20" i="24"/>
  <c r="V36" i="24"/>
  <c r="U36" i="24"/>
  <c r="M36" i="24"/>
  <c r="T36" i="24" s="1"/>
  <c r="S36" i="24" s="1"/>
  <c r="V24" i="25"/>
  <c r="U24" i="25"/>
  <c r="M24" i="25"/>
  <c r="T24" i="25" s="1"/>
  <c r="S24" i="25" s="1"/>
  <c r="V40" i="25"/>
  <c r="U40" i="25"/>
  <c r="M40" i="25"/>
  <c r="T40" i="25" s="1"/>
  <c r="S40" i="25" s="1"/>
  <c r="V22" i="26"/>
  <c r="U22" i="26"/>
  <c r="M22" i="26"/>
  <c r="T25" i="36"/>
  <c r="S25" i="36" s="1"/>
  <c r="U19" i="29"/>
  <c r="L50" i="29"/>
  <c r="V19" i="29"/>
  <c r="M19" i="29"/>
  <c r="M50" i="29" s="1"/>
  <c r="P3" i="29" s="1"/>
  <c r="I50" i="35"/>
  <c r="P2" i="35" s="1"/>
  <c r="T19" i="35"/>
  <c r="V19" i="37"/>
  <c r="U19" i="37"/>
  <c r="L50" i="37"/>
  <c r="M19" i="37"/>
  <c r="V19" i="38"/>
  <c r="U19" i="38"/>
  <c r="L54" i="38"/>
  <c r="M19" i="38"/>
  <c r="T39" i="46"/>
  <c r="S39" i="46" s="1"/>
  <c r="T42" i="49"/>
  <c r="S42" i="49" s="1"/>
  <c r="T26" i="49"/>
  <c r="S26" i="49" s="1"/>
  <c r="T36" i="50"/>
  <c r="S36" i="50" s="1"/>
  <c r="T40" i="47"/>
  <c r="S40" i="47" s="1"/>
  <c r="T24" i="47"/>
  <c r="S24" i="47" s="1"/>
  <c r="T34" i="51"/>
  <c r="S34" i="51" s="1"/>
  <c r="L50" i="51"/>
  <c r="V19" i="51"/>
  <c r="U19" i="51"/>
  <c r="M19" i="51"/>
  <c r="V34" i="48"/>
  <c r="U34" i="48"/>
  <c r="M34" i="48"/>
  <c r="T34" i="48" s="1"/>
  <c r="S34" i="48" s="1"/>
  <c r="M45" i="52"/>
  <c r="V45" i="52"/>
  <c r="U45" i="52"/>
  <c r="V15" i="47"/>
  <c r="P9" i="47" s="1"/>
  <c r="P7" i="47"/>
  <c r="S9" i="47" s="1"/>
  <c r="I50" i="52"/>
  <c r="P2" i="52" s="1"/>
  <c r="U48" i="58"/>
  <c r="V48" i="58"/>
  <c r="M48" i="58"/>
  <c r="T40" i="56"/>
  <c r="S40" i="56" s="1"/>
  <c r="T28" i="57"/>
  <c r="S28" i="57" s="1"/>
  <c r="U36" i="58"/>
  <c r="V36" i="58"/>
  <c r="M36" i="58"/>
  <c r="T36" i="58" s="1"/>
  <c r="S36" i="58" s="1"/>
  <c r="T24" i="60"/>
  <c r="S24" i="60" s="1"/>
  <c r="T47" i="66"/>
  <c r="S47" i="66" s="1"/>
  <c r="L50" i="65"/>
  <c r="V19" i="65"/>
  <c r="U19" i="65"/>
  <c r="M19" i="65"/>
  <c r="M50" i="65" s="1"/>
  <c r="P3" i="65" s="1"/>
  <c r="T40" i="67"/>
  <c r="S40" i="67" s="1"/>
  <c r="T40" i="69"/>
  <c r="S40" i="69" s="1"/>
  <c r="U19" i="72"/>
  <c r="M19" i="72"/>
  <c r="L50" i="72"/>
  <c r="V19" i="72"/>
  <c r="L50" i="3"/>
  <c r="U19" i="3"/>
  <c r="V19" i="3"/>
  <c r="M19" i="3"/>
  <c r="T45" i="5"/>
  <c r="S45" i="5" s="1"/>
  <c r="T21" i="4"/>
  <c r="S21" i="4" s="1"/>
  <c r="V19" i="19"/>
  <c r="U19" i="19"/>
  <c r="L50" i="19"/>
  <c r="M19" i="19"/>
  <c r="V15" i="34"/>
  <c r="P9" i="34" s="1"/>
  <c r="P7" i="34"/>
  <c r="I50" i="20"/>
  <c r="P2" i="20" s="1"/>
  <c r="V15" i="21"/>
  <c r="P9" i="21" s="1"/>
  <c r="P7" i="21"/>
  <c r="S9" i="21" s="1"/>
  <c r="I50" i="24"/>
  <c r="P2" i="24" s="1"/>
  <c r="U22" i="18"/>
  <c r="V22" i="18"/>
  <c r="M22" i="18"/>
  <c r="T22" i="18" s="1"/>
  <c r="S22" i="18" s="1"/>
  <c r="U38" i="18"/>
  <c r="V38" i="18"/>
  <c r="M38" i="18"/>
  <c r="U26" i="19"/>
  <c r="V26" i="19"/>
  <c r="M26" i="19"/>
  <c r="T26" i="19" s="1"/>
  <c r="S26" i="19" s="1"/>
  <c r="U42" i="19"/>
  <c r="V42" i="19"/>
  <c r="M42" i="19"/>
  <c r="T42" i="19" s="1"/>
  <c r="S42" i="19" s="1"/>
  <c r="T30" i="20"/>
  <c r="S30" i="20" s="1"/>
  <c r="T34" i="21"/>
  <c r="S34" i="21" s="1"/>
  <c r="T22" i="22"/>
  <c r="S22" i="22" s="1"/>
  <c r="T38" i="22"/>
  <c r="S38" i="22" s="1"/>
  <c r="T42" i="23"/>
  <c r="S42" i="23" s="1"/>
  <c r="T30" i="24"/>
  <c r="S30" i="24" s="1"/>
  <c r="T46" i="24"/>
  <c r="S46" i="24" s="1"/>
  <c r="V24" i="26"/>
  <c r="U24" i="26"/>
  <c r="M24" i="26"/>
  <c r="T24" i="26" s="1"/>
  <c r="S24" i="26" s="1"/>
  <c r="T31" i="36"/>
  <c r="S31" i="36" s="1"/>
  <c r="V19" i="30"/>
  <c r="U19" i="30"/>
  <c r="L50" i="30"/>
  <c r="M19" i="30"/>
  <c r="M50" i="30" s="1"/>
  <c r="P3" i="30" s="1"/>
  <c r="L50" i="35"/>
  <c r="V19" i="35"/>
  <c r="U19" i="35"/>
  <c r="M19" i="35"/>
  <c r="M50" i="35" s="1"/>
  <c r="P3" i="35" s="1"/>
  <c r="T29" i="46"/>
  <c r="S29" i="46" s="1"/>
  <c r="V40" i="49"/>
  <c r="U40" i="49"/>
  <c r="M40" i="49"/>
  <c r="T40" i="49" s="1"/>
  <c r="S40" i="49" s="1"/>
  <c r="V24" i="49"/>
  <c r="U24" i="49"/>
  <c r="M24" i="49"/>
  <c r="T24" i="49" s="1"/>
  <c r="S24" i="49" s="1"/>
  <c r="V34" i="50"/>
  <c r="U34" i="50"/>
  <c r="M34" i="50"/>
  <c r="T34" i="50" s="1"/>
  <c r="S34" i="50" s="1"/>
  <c r="T38" i="47"/>
  <c r="S38" i="47" s="1"/>
  <c r="T22" i="47"/>
  <c r="S22" i="47" s="1"/>
  <c r="T40" i="51"/>
  <c r="S40" i="51" s="1"/>
  <c r="T24" i="51"/>
  <c r="S24" i="51" s="1"/>
  <c r="V40" i="48"/>
  <c r="U40" i="48"/>
  <c r="M40" i="48"/>
  <c r="T40" i="48" s="1"/>
  <c r="S40" i="48" s="1"/>
  <c r="V24" i="48"/>
  <c r="U24" i="48"/>
  <c r="M24" i="48"/>
  <c r="T24" i="48" s="1"/>
  <c r="S24" i="48" s="1"/>
  <c r="V26" i="52"/>
  <c r="U26" i="52"/>
  <c r="M26" i="52"/>
  <c r="T26" i="52" s="1"/>
  <c r="S26" i="52" s="1"/>
  <c r="U25" i="45"/>
  <c r="V25" i="45"/>
  <c r="M25" i="45"/>
  <c r="T25" i="45" s="1"/>
  <c r="S25" i="45" s="1"/>
  <c r="V20" i="62"/>
  <c r="U20" i="62"/>
  <c r="M20" i="62"/>
  <c r="V22" i="59"/>
  <c r="U22" i="59"/>
  <c r="M22" i="59"/>
  <c r="T22" i="59" s="1"/>
  <c r="S22" i="59" s="1"/>
  <c r="U26" i="56"/>
  <c r="M26" i="56"/>
  <c r="T26" i="56" s="1"/>
  <c r="S26" i="56" s="1"/>
  <c r="V26" i="56"/>
  <c r="U42" i="56"/>
  <c r="V42" i="56"/>
  <c r="M42" i="56"/>
  <c r="T42" i="56" s="1"/>
  <c r="S42" i="56" s="1"/>
  <c r="U30" i="57"/>
  <c r="M30" i="57"/>
  <c r="T30" i="57" s="1"/>
  <c r="S30" i="57" s="1"/>
  <c r="V30" i="57"/>
  <c r="U46" i="57"/>
  <c r="M46" i="57"/>
  <c r="V46" i="57"/>
  <c r="V22" i="60"/>
  <c r="U22" i="60"/>
  <c r="M22" i="60"/>
  <c r="T22" i="60" s="1"/>
  <c r="S22" i="60" s="1"/>
  <c r="I50" i="61"/>
  <c r="P2" i="61" s="1"/>
  <c r="V15" i="66"/>
  <c r="P9" i="66" s="1"/>
  <c r="P7" i="66"/>
  <c r="S9" i="66" s="1"/>
  <c r="T29" i="70"/>
  <c r="S29" i="70" s="1"/>
  <c r="U34" i="71"/>
  <c r="V34" i="71"/>
  <c r="M34" i="71"/>
  <c r="T34" i="71" s="1"/>
  <c r="S34" i="71" s="1"/>
  <c r="T23" i="72"/>
  <c r="S23" i="72" s="1"/>
  <c r="I50" i="64"/>
  <c r="P2" i="64" s="1"/>
  <c r="M50" i="37" l="1"/>
  <c r="P3" i="37" s="1"/>
  <c r="T19" i="37"/>
  <c r="M50" i="44"/>
  <c r="P3" i="44" s="1"/>
  <c r="T19" i="44"/>
  <c r="T19" i="4"/>
  <c r="M50" i="18"/>
  <c r="P3" i="18" s="1"/>
  <c r="T19" i="18"/>
  <c r="U9" i="35"/>
  <c r="T9" i="35"/>
  <c r="V9" i="35" s="1"/>
  <c r="U9" i="30"/>
  <c r="T9" i="30"/>
  <c r="V9" i="30" s="1"/>
  <c r="P5" i="52"/>
  <c r="P5" i="35"/>
  <c r="P4" i="35"/>
  <c r="M50" i="70"/>
  <c r="P3" i="70" s="1"/>
  <c r="T19" i="70"/>
  <c r="T50" i="36"/>
  <c r="P6" i="36" s="1"/>
  <c r="S19" i="36"/>
  <c r="S50" i="36" s="1"/>
  <c r="P5" i="14"/>
  <c r="M50" i="43"/>
  <c r="P3" i="43" s="1"/>
  <c r="T19" i="43"/>
  <c r="M50" i="42"/>
  <c r="P3" i="42" s="1"/>
  <c r="T19" i="42"/>
  <c r="M50" i="41"/>
  <c r="P3" i="41" s="1"/>
  <c r="T19" i="41"/>
  <c r="M50" i="40"/>
  <c r="P3" i="40" s="1"/>
  <c r="T19" i="40"/>
  <c r="M50" i="39"/>
  <c r="P3" i="39" s="1"/>
  <c r="T19" i="39"/>
  <c r="M50" i="34"/>
  <c r="P3" i="34" s="1"/>
  <c r="T19" i="34"/>
  <c r="M50" i="33"/>
  <c r="P3" i="33" s="1"/>
  <c r="T19" i="33"/>
  <c r="M50" i="32"/>
  <c r="P3" i="32" s="1"/>
  <c r="T19" i="32"/>
  <c r="M50" i="31"/>
  <c r="P3" i="31" s="1"/>
  <c r="T19" i="31"/>
  <c r="P5" i="23"/>
  <c r="M50" i="24"/>
  <c r="P3" i="24" s="1"/>
  <c r="T19" i="24"/>
  <c r="M50" i="26"/>
  <c r="P3" i="26" s="1"/>
  <c r="T19" i="26"/>
  <c r="S9" i="52"/>
  <c r="P5" i="65"/>
  <c r="P4" i="65"/>
  <c r="S9" i="41"/>
  <c r="M50" i="64"/>
  <c r="P3" i="64" s="1"/>
  <c r="T19" i="64"/>
  <c r="S9" i="60"/>
  <c r="M50" i="58"/>
  <c r="P3" i="58" s="1"/>
  <c r="T19" i="58"/>
  <c r="M50" i="56"/>
  <c r="P3" i="56" s="1"/>
  <c r="T19" i="56"/>
  <c r="M50" i="61"/>
  <c r="P3" i="61" s="1"/>
  <c r="T19" i="61"/>
  <c r="M50" i="23"/>
  <c r="P3" i="23" s="1"/>
  <c r="T19" i="23"/>
  <c r="P5" i="5"/>
  <c r="U9" i="46"/>
  <c r="T9" i="46"/>
  <c r="V9" i="46" s="1"/>
  <c r="S9" i="51"/>
  <c r="M50" i="15"/>
  <c r="P3" i="15" s="1"/>
  <c r="T19" i="15"/>
  <c r="M50" i="11"/>
  <c r="P3" i="11" s="1"/>
  <c r="T19" i="11"/>
  <c r="M50" i="7"/>
  <c r="P3" i="7" s="1"/>
  <c r="T19" i="7"/>
  <c r="M50" i="49"/>
  <c r="P3" i="49" s="1"/>
  <c r="T19" i="49"/>
  <c r="M50" i="67"/>
  <c r="P3" i="67" s="1"/>
  <c r="P5" i="67" s="1"/>
  <c r="T19" i="67"/>
  <c r="M50" i="47"/>
  <c r="P3" i="47" s="1"/>
  <c r="T19" i="47"/>
  <c r="P4" i="28"/>
  <c r="P5" i="28"/>
  <c r="M50" i="22"/>
  <c r="P3" i="22" s="1"/>
  <c r="T19" i="22"/>
  <c r="M50" i="52"/>
  <c r="P3" i="52" s="1"/>
  <c r="T19" i="52"/>
  <c r="M50" i="63"/>
  <c r="P3" i="63" s="1"/>
  <c r="T19" i="63"/>
  <c r="M50" i="48"/>
  <c r="P3" i="48" s="1"/>
  <c r="T19" i="48"/>
  <c r="P5" i="13"/>
  <c r="M50" i="2"/>
  <c r="P3" i="2" s="1"/>
  <c r="T19" i="2"/>
  <c r="M50" i="3"/>
  <c r="P3" i="3" s="1"/>
  <c r="T19" i="3"/>
  <c r="T50" i="35"/>
  <c r="P6" i="35" s="1"/>
  <c r="S19" i="35"/>
  <c r="S50" i="35" s="1"/>
  <c r="P5" i="21"/>
  <c r="T50" i="65"/>
  <c r="P6" i="65" s="1"/>
  <c r="S19" i="65"/>
  <c r="S50" i="65" s="1"/>
  <c r="M50" i="62"/>
  <c r="P3" i="62" s="1"/>
  <c r="T19" i="62"/>
  <c r="P5" i="15"/>
  <c r="M50" i="19"/>
  <c r="P3" i="19" s="1"/>
  <c r="T19" i="19"/>
  <c r="M50" i="72"/>
  <c r="P3" i="72" s="1"/>
  <c r="P5" i="72" s="1"/>
  <c r="T19" i="72"/>
  <c r="U9" i="65"/>
  <c r="M50" i="51"/>
  <c r="P3" i="51" s="1"/>
  <c r="T19" i="51"/>
  <c r="U9" i="29"/>
  <c r="T9" i="29"/>
  <c r="V9" i="29" s="1"/>
  <c r="M50" i="16"/>
  <c r="P3" i="16" s="1"/>
  <c r="T19" i="16"/>
  <c r="M50" i="12"/>
  <c r="P3" i="12" s="1"/>
  <c r="P5" i="12" s="1"/>
  <c r="T19" i="12"/>
  <c r="M50" i="8"/>
  <c r="P3" i="8" s="1"/>
  <c r="T19" i="8"/>
  <c r="M50" i="55"/>
  <c r="P3" i="55" s="1"/>
  <c r="T19" i="55"/>
  <c r="P5" i="36"/>
  <c r="P4" i="36"/>
  <c r="P5" i="58"/>
  <c r="P4" i="58"/>
  <c r="S9" i="48"/>
  <c r="P4" i="68"/>
  <c r="P5" i="68"/>
  <c r="P5" i="43"/>
  <c r="P4" i="43"/>
  <c r="M50" i="60"/>
  <c r="P3" i="60" s="1"/>
  <c r="T19" i="60"/>
  <c r="P5" i="47"/>
  <c r="P4" i="47"/>
  <c r="S9" i="72"/>
  <c r="T50" i="45"/>
  <c r="P6" i="45" s="1"/>
  <c r="S19" i="45"/>
  <c r="S50" i="45" s="1"/>
  <c r="M50" i="14"/>
  <c r="P3" i="14" s="1"/>
  <c r="T19" i="14"/>
  <c r="M50" i="10"/>
  <c r="P3" i="10" s="1"/>
  <c r="T19" i="10"/>
  <c r="S9" i="42"/>
  <c r="P5" i="56"/>
  <c r="P4" i="56"/>
  <c r="P5" i="51"/>
  <c r="P4" i="51"/>
  <c r="M50" i="53"/>
  <c r="P3" i="53" s="1"/>
  <c r="T19" i="53"/>
  <c r="T19" i="28"/>
  <c r="T9" i="68"/>
  <c r="V9" i="68" s="1"/>
  <c r="U9" i="68"/>
  <c r="M50" i="50"/>
  <c r="P3" i="50" s="1"/>
  <c r="T19" i="50"/>
  <c r="P5" i="8"/>
  <c r="P4" i="8"/>
  <c r="P4" i="27"/>
  <c r="P5" i="27"/>
  <c r="S9" i="45"/>
  <c r="T19" i="29"/>
  <c r="M50" i="17"/>
  <c r="P3" i="17" s="1"/>
  <c r="T19" i="17"/>
  <c r="M50" i="13"/>
  <c r="P3" i="13" s="1"/>
  <c r="T19" i="13"/>
  <c r="M50" i="9"/>
  <c r="P3" i="9" s="1"/>
  <c r="T19" i="9"/>
  <c r="M54" i="38"/>
  <c r="P3" i="38" s="1"/>
  <c r="T19" i="38"/>
  <c r="M50" i="66"/>
  <c r="P3" i="66" s="1"/>
  <c r="P5" i="66" s="1"/>
  <c r="T19" i="66"/>
  <c r="P5" i="16"/>
  <c r="P4" i="16"/>
  <c r="P4" i="66"/>
  <c r="P4" i="2"/>
  <c r="P5" i="2"/>
  <c r="U9" i="4"/>
  <c r="T9" i="4"/>
  <c r="V9" i="4" s="1"/>
  <c r="P5" i="46"/>
  <c r="P4" i="46"/>
  <c r="U9" i="27"/>
  <c r="T9" i="27"/>
  <c r="V9" i="27" s="1"/>
  <c r="P5" i="30"/>
  <c r="P4" i="30"/>
  <c r="P5" i="24"/>
  <c r="P4" i="24"/>
  <c r="S9" i="34"/>
  <c r="S9" i="56"/>
  <c r="P5" i="49"/>
  <c r="P4" i="49"/>
  <c r="S9" i="18"/>
  <c r="S9" i="67"/>
  <c r="P5" i="60"/>
  <c r="P4" i="60"/>
  <c r="S9" i="55"/>
  <c r="S19" i="68"/>
  <c r="S50" i="68" s="1"/>
  <c r="T50" i="68"/>
  <c r="P6" i="68" s="1"/>
  <c r="S9" i="65"/>
  <c r="T9" i="65" s="1"/>
  <c r="V9" i="65" s="1"/>
  <c r="M50" i="57"/>
  <c r="P3" i="57" s="1"/>
  <c r="T19" i="57"/>
  <c r="U9" i="28"/>
  <c r="T9" i="28"/>
  <c r="V9" i="28" s="1"/>
  <c r="P4" i="45"/>
  <c r="T50" i="46"/>
  <c r="P6" i="46" s="1"/>
  <c r="S19" i="46"/>
  <c r="S50" i="46" s="1"/>
  <c r="S9" i="36"/>
  <c r="T9" i="36" s="1"/>
  <c r="V9" i="36" s="1"/>
  <c r="M50" i="25"/>
  <c r="P3" i="25" s="1"/>
  <c r="T19" i="25"/>
  <c r="M50" i="21"/>
  <c r="P3" i="21" s="1"/>
  <c r="T19" i="21"/>
  <c r="M50" i="20"/>
  <c r="P3" i="20" s="1"/>
  <c r="P5" i="20" s="1"/>
  <c r="T19" i="20"/>
  <c r="S9" i="20"/>
  <c r="M50" i="69"/>
  <c r="P3" i="69" s="1"/>
  <c r="T19" i="69"/>
  <c r="S9" i="58"/>
  <c r="M50" i="54"/>
  <c r="P3" i="54" s="1"/>
  <c r="T19" i="54"/>
  <c r="P4" i="4"/>
  <c r="P5" i="4"/>
  <c r="M50" i="71"/>
  <c r="P3" i="71" s="1"/>
  <c r="T19" i="71"/>
  <c r="M50" i="59"/>
  <c r="P3" i="59" s="1"/>
  <c r="P5" i="59" s="1"/>
  <c r="T19" i="59"/>
  <c r="M50" i="45"/>
  <c r="P3" i="45" s="1"/>
  <c r="S9" i="50"/>
  <c r="T19" i="30"/>
  <c r="M50" i="6"/>
  <c r="P3" i="6" s="1"/>
  <c r="T19" i="6"/>
  <c r="P5" i="17"/>
  <c r="T19" i="27"/>
  <c r="S9" i="22"/>
  <c r="P4" i="29"/>
  <c r="P5" i="29"/>
  <c r="M50" i="5"/>
  <c r="P3" i="5" s="1"/>
  <c r="P4" i="5" s="1"/>
  <c r="T19" i="5"/>
  <c r="P5" i="69"/>
  <c r="T9" i="69" l="1"/>
  <c r="V9" i="69" s="1"/>
  <c r="U9" i="69"/>
  <c r="U9" i="17"/>
  <c r="T9" i="17"/>
  <c r="V9" i="17" s="1"/>
  <c r="S19" i="53"/>
  <c r="S50" i="53" s="1"/>
  <c r="T50" i="53"/>
  <c r="P6" i="53" s="1"/>
  <c r="T9" i="55"/>
  <c r="V9" i="55" s="1"/>
  <c r="U9" i="55"/>
  <c r="P4" i="55"/>
  <c r="P5" i="55"/>
  <c r="T9" i="62"/>
  <c r="V9" i="62" s="1"/>
  <c r="U9" i="62"/>
  <c r="T9" i="48"/>
  <c r="V9" i="48" s="1"/>
  <c r="U9" i="48"/>
  <c r="P5" i="48"/>
  <c r="P4" i="48"/>
  <c r="U9" i="7"/>
  <c r="T9" i="7"/>
  <c r="V9" i="7" s="1"/>
  <c r="P4" i="7"/>
  <c r="P5" i="7"/>
  <c r="U9" i="64"/>
  <c r="T9" i="64"/>
  <c r="V9" i="64" s="1"/>
  <c r="U9" i="32"/>
  <c r="T9" i="32"/>
  <c r="V9" i="32" s="1"/>
  <c r="T9" i="70"/>
  <c r="V9" i="70" s="1"/>
  <c r="U9" i="70"/>
  <c r="S19" i="37"/>
  <c r="S50" i="37" s="1"/>
  <c r="T50" i="37"/>
  <c r="P6" i="37" s="1"/>
  <c r="T50" i="5"/>
  <c r="P6" i="5" s="1"/>
  <c r="S19" i="5"/>
  <c r="S50" i="5" s="1"/>
  <c r="T50" i="6"/>
  <c r="P6" i="6" s="1"/>
  <c r="S19" i="6"/>
  <c r="S50" i="6" s="1"/>
  <c r="U9" i="45"/>
  <c r="T9" i="45"/>
  <c r="V9" i="45" s="1"/>
  <c r="T9" i="71"/>
  <c r="V9" i="71" s="1"/>
  <c r="U9" i="71"/>
  <c r="P5" i="71"/>
  <c r="P4" i="71"/>
  <c r="T9" i="54"/>
  <c r="V9" i="54" s="1"/>
  <c r="U9" i="54"/>
  <c r="P4" i="54"/>
  <c r="P5" i="54"/>
  <c r="T9" i="21"/>
  <c r="V9" i="21" s="1"/>
  <c r="U9" i="21"/>
  <c r="T50" i="66"/>
  <c r="P6" i="66" s="1"/>
  <c r="S19" i="66"/>
  <c r="S50" i="66" s="1"/>
  <c r="P5" i="64"/>
  <c r="T50" i="13"/>
  <c r="P6" i="13" s="1"/>
  <c r="S19" i="13"/>
  <c r="S50" i="13" s="1"/>
  <c r="S19" i="29"/>
  <c r="S50" i="29" s="1"/>
  <c r="T50" i="29"/>
  <c r="P6" i="29" s="1"/>
  <c r="S19" i="50"/>
  <c r="S50" i="50" s="1"/>
  <c r="T50" i="50"/>
  <c r="P6" i="50" s="1"/>
  <c r="P4" i="67"/>
  <c r="T9" i="53"/>
  <c r="V9" i="53" s="1"/>
  <c r="U9" i="53"/>
  <c r="P5" i="53"/>
  <c r="P4" i="53"/>
  <c r="P4" i="59"/>
  <c r="T50" i="14"/>
  <c r="P6" i="14" s="1"/>
  <c r="S19" i="14"/>
  <c r="S50" i="14" s="1"/>
  <c r="T9" i="60"/>
  <c r="V9" i="60" s="1"/>
  <c r="U9" i="60"/>
  <c r="T50" i="8"/>
  <c r="P6" i="8" s="1"/>
  <c r="S19" i="8"/>
  <c r="S50" i="8" s="1"/>
  <c r="T50" i="16"/>
  <c r="P6" i="16" s="1"/>
  <c r="S19" i="16"/>
  <c r="S50" i="16" s="1"/>
  <c r="S19" i="51"/>
  <c r="S50" i="51" s="1"/>
  <c r="T50" i="51"/>
  <c r="P6" i="51" s="1"/>
  <c r="T50" i="72"/>
  <c r="P6" i="72" s="1"/>
  <c r="S19" i="72"/>
  <c r="S50" i="72" s="1"/>
  <c r="P4" i="20"/>
  <c r="T50" i="2"/>
  <c r="P6" i="2" s="1"/>
  <c r="S19" i="2"/>
  <c r="S50" i="2" s="1"/>
  <c r="P4" i="32"/>
  <c r="S19" i="63"/>
  <c r="S50" i="63" s="1"/>
  <c r="T50" i="63"/>
  <c r="P6" i="63" s="1"/>
  <c r="S19" i="52"/>
  <c r="S50" i="52" s="1"/>
  <c r="T50" i="52"/>
  <c r="P6" i="52" s="1"/>
  <c r="S19" i="47"/>
  <c r="S50" i="47" s="1"/>
  <c r="T50" i="47"/>
  <c r="P6" i="47" s="1"/>
  <c r="S19" i="49"/>
  <c r="S50" i="49" s="1"/>
  <c r="T50" i="49"/>
  <c r="P6" i="49" s="1"/>
  <c r="T50" i="11"/>
  <c r="P6" i="11" s="1"/>
  <c r="S19" i="11"/>
  <c r="S50" i="11" s="1"/>
  <c r="T9" i="61"/>
  <c r="V9" i="61" s="1"/>
  <c r="U9" i="61"/>
  <c r="U9" i="58"/>
  <c r="T9" i="58"/>
  <c r="V9" i="58" s="1"/>
  <c r="P4" i="70"/>
  <c r="S19" i="24"/>
  <c r="S50" i="24" s="1"/>
  <c r="T50" i="24"/>
  <c r="P6" i="24" s="1"/>
  <c r="S19" i="31"/>
  <c r="S50" i="31" s="1"/>
  <c r="T50" i="31"/>
  <c r="P6" i="31" s="1"/>
  <c r="S19" i="33"/>
  <c r="S50" i="33" s="1"/>
  <c r="T50" i="33"/>
  <c r="P6" i="33" s="1"/>
  <c r="S19" i="39"/>
  <c r="S50" i="39" s="1"/>
  <c r="T50" i="39"/>
  <c r="P6" i="39" s="1"/>
  <c r="S19" i="41"/>
  <c r="S50" i="41" s="1"/>
  <c r="T50" i="41"/>
  <c r="P6" i="41" s="1"/>
  <c r="S19" i="43"/>
  <c r="S50" i="43" s="1"/>
  <c r="T50" i="43"/>
  <c r="P6" i="43" s="1"/>
  <c r="S19" i="18"/>
  <c r="S50" i="18" s="1"/>
  <c r="T50" i="18"/>
  <c r="P6" i="18" s="1"/>
  <c r="T9" i="44"/>
  <c r="V9" i="44" s="1"/>
  <c r="U9" i="44"/>
  <c r="P5" i="44"/>
  <c r="P4" i="44"/>
  <c r="U9" i="37"/>
  <c r="T9" i="37"/>
  <c r="V9" i="37" s="1"/>
  <c r="P5" i="37"/>
  <c r="P4" i="37"/>
  <c r="S19" i="54"/>
  <c r="S50" i="54" s="1"/>
  <c r="T50" i="54"/>
  <c r="P6" i="54" s="1"/>
  <c r="U9" i="57"/>
  <c r="T9" i="57"/>
  <c r="V9" i="57" s="1"/>
  <c r="P4" i="57"/>
  <c r="P5" i="57"/>
  <c r="U9" i="9"/>
  <c r="T9" i="9"/>
  <c r="V9" i="9" s="1"/>
  <c r="U9" i="36"/>
  <c r="U9" i="12"/>
  <c r="T9" i="12"/>
  <c r="V9" i="12" s="1"/>
  <c r="U9" i="19"/>
  <c r="T9" i="19"/>
  <c r="V9" i="19" s="1"/>
  <c r="P4" i="19"/>
  <c r="P5" i="19"/>
  <c r="T9" i="3"/>
  <c r="V9" i="3" s="1"/>
  <c r="U9" i="3"/>
  <c r="T9" i="22"/>
  <c r="V9" i="22" s="1"/>
  <c r="U9" i="22"/>
  <c r="P4" i="22"/>
  <c r="P5" i="22"/>
  <c r="P5" i="3"/>
  <c r="U9" i="15"/>
  <c r="T9" i="15"/>
  <c r="V9" i="15" s="1"/>
  <c r="S19" i="61"/>
  <c r="S50" i="61" s="1"/>
  <c r="T50" i="61"/>
  <c r="P6" i="61" s="1"/>
  <c r="U9" i="34"/>
  <c r="T9" i="34"/>
  <c r="V9" i="34" s="1"/>
  <c r="P5" i="34"/>
  <c r="P4" i="34"/>
  <c r="U9" i="42"/>
  <c r="T9" i="42"/>
  <c r="V9" i="42" s="1"/>
  <c r="P4" i="42"/>
  <c r="P5" i="42"/>
  <c r="T50" i="44"/>
  <c r="P6" i="44" s="1"/>
  <c r="S19" i="44"/>
  <c r="S50" i="44" s="1"/>
  <c r="U9" i="5"/>
  <c r="T9" i="5"/>
  <c r="V9" i="5" s="1"/>
  <c r="T50" i="27"/>
  <c r="P6" i="27" s="1"/>
  <c r="S19" i="27"/>
  <c r="S50" i="27" s="1"/>
  <c r="U9" i="6"/>
  <c r="T9" i="6"/>
  <c r="V9" i="6" s="1"/>
  <c r="P5" i="6"/>
  <c r="P4" i="6"/>
  <c r="S19" i="59"/>
  <c r="S50" i="59" s="1"/>
  <c r="T50" i="59"/>
  <c r="P6" i="59" s="1"/>
  <c r="S19" i="20"/>
  <c r="S50" i="20" s="1"/>
  <c r="T50" i="20"/>
  <c r="P6" i="20" s="1"/>
  <c r="S19" i="25"/>
  <c r="S50" i="25" s="1"/>
  <c r="T50" i="25"/>
  <c r="P6" i="25" s="1"/>
  <c r="T9" i="66"/>
  <c r="V9" i="66" s="1"/>
  <c r="U9" i="66"/>
  <c r="P4" i="64"/>
  <c r="U9" i="13"/>
  <c r="T9" i="13"/>
  <c r="V9" i="13" s="1"/>
  <c r="T9" i="50"/>
  <c r="V9" i="50" s="1"/>
  <c r="U9" i="50"/>
  <c r="P5" i="50"/>
  <c r="P4" i="50"/>
  <c r="U9" i="14"/>
  <c r="T9" i="14"/>
  <c r="V9" i="14" s="1"/>
  <c r="U9" i="8"/>
  <c r="T9" i="8"/>
  <c r="V9" i="8" s="1"/>
  <c r="U9" i="16"/>
  <c r="T9" i="16"/>
  <c r="V9" i="16" s="1"/>
  <c r="T9" i="51"/>
  <c r="V9" i="51" s="1"/>
  <c r="U9" i="51"/>
  <c r="U9" i="72"/>
  <c r="T9" i="72"/>
  <c r="V9" i="72" s="1"/>
  <c r="P4" i="72"/>
  <c r="U9" i="2"/>
  <c r="T9" i="2"/>
  <c r="V9" i="2" s="1"/>
  <c r="P5" i="32"/>
  <c r="T9" i="63"/>
  <c r="V9" i="63" s="1"/>
  <c r="U9" i="63"/>
  <c r="P5" i="63"/>
  <c r="P4" i="63"/>
  <c r="T9" i="52"/>
  <c r="V9" i="52" s="1"/>
  <c r="U9" i="52"/>
  <c r="T9" i="47"/>
  <c r="V9" i="47" s="1"/>
  <c r="U9" i="47"/>
  <c r="T9" i="49"/>
  <c r="V9" i="49" s="1"/>
  <c r="U9" i="49"/>
  <c r="U9" i="11"/>
  <c r="T9" i="11"/>
  <c r="V9" i="11" s="1"/>
  <c r="P5" i="11"/>
  <c r="P4" i="11"/>
  <c r="S19" i="23"/>
  <c r="S50" i="23" s="1"/>
  <c r="T50" i="23"/>
  <c r="P6" i="23" s="1"/>
  <c r="S19" i="56"/>
  <c r="S50" i="56" s="1"/>
  <c r="T50" i="56"/>
  <c r="P6" i="56" s="1"/>
  <c r="P5" i="70"/>
  <c r="T9" i="24"/>
  <c r="V9" i="24" s="1"/>
  <c r="U9" i="24"/>
  <c r="U9" i="31"/>
  <c r="T9" i="31"/>
  <c r="V9" i="31" s="1"/>
  <c r="P5" i="31"/>
  <c r="P4" i="31"/>
  <c r="U9" i="33"/>
  <c r="T9" i="33"/>
  <c r="V9" i="33" s="1"/>
  <c r="P5" i="33"/>
  <c r="P4" i="33"/>
  <c r="U9" i="39"/>
  <c r="T9" i="39"/>
  <c r="V9" i="39" s="1"/>
  <c r="P5" i="39"/>
  <c r="P4" i="39"/>
  <c r="U9" i="41"/>
  <c r="T9" i="41"/>
  <c r="V9" i="41" s="1"/>
  <c r="P5" i="41"/>
  <c r="P4" i="41"/>
  <c r="U9" i="43"/>
  <c r="T9" i="43"/>
  <c r="V9" i="43" s="1"/>
  <c r="U9" i="18"/>
  <c r="T9" i="18"/>
  <c r="V9" i="18" s="1"/>
  <c r="P5" i="18"/>
  <c r="P4" i="18"/>
  <c r="P4" i="62"/>
  <c r="P4" i="61"/>
  <c r="T50" i="71"/>
  <c r="P6" i="71" s="1"/>
  <c r="S19" i="71"/>
  <c r="S50" i="71" s="1"/>
  <c r="S19" i="21"/>
  <c r="S50" i="21" s="1"/>
  <c r="T50" i="21"/>
  <c r="P6" i="21" s="1"/>
  <c r="U9" i="38"/>
  <c r="T9" i="38"/>
  <c r="V9" i="38" s="1"/>
  <c r="P5" i="38"/>
  <c r="P4" i="38"/>
  <c r="P5" i="9"/>
  <c r="U9" i="10"/>
  <c r="T9" i="10"/>
  <c r="V9" i="10" s="1"/>
  <c r="P5" i="10"/>
  <c r="P4" i="10"/>
  <c r="S19" i="60"/>
  <c r="S50" i="60" s="1"/>
  <c r="T50" i="60"/>
  <c r="P6" i="60" s="1"/>
  <c r="T9" i="67"/>
  <c r="V9" i="67" s="1"/>
  <c r="U9" i="67"/>
  <c r="S19" i="58"/>
  <c r="S50" i="58" s="1"/>
  <c r="T50" i="58"/>
  <c r="P6" i="58" s="1"/>
  <c r="T9" i="26"/>
  <c r="V9" i="26" s="1"/>
  <c r="U9" i="26"/>
  <c r="P5" i="26"/>
  <c r="P4" i="26"/>
  <c r="U9" i="40"/>
  <c r="T9" i="40"/>
  <c r="V9" i="40" s="1"/>
  <c r="P5" i="40"/>
  <c r="P4" i="40"/>
  <c r="P4" i="69"/>
  <c r="P4" i="17"/>
  <c r="S19" i="30"/>
  <c r="S50" i="30" s="1"/>
  <c r="T50" i="30"/>
  <c r="P6" i="30" s="1"/>
  <c r="T9" i="59"/>
  <c r="V9" i="59" s="1"/>
  <c r="U9" i="59"/>
  <c r="T50" i="69"/>
  <c r="P6" i="69" s="1"/>
  <c r="S19" i="69"/>
  <c r="S50" i="69" s="1"/>
  <c r="U9" i="20"/>
  <c r="T9" i="20"/>
  <c r="V9" i="20" s="1"/>
  <c r="T9" i="25"/>
  <c r="V9" i="25" s="1"/>
  <c r="U9" i="25"/>
  <c r="P5" i="25"/>
  <c r="P4" i="25"/>
  <c r="P5" i="45"/>
  <c r="S19" i="57"/>
  <c r="S50" i="57" s="1"/>
  <c r="T50" i="57"/>
  <c r="P6" i="57" s="1"/>
  <c r="S19" i="38"/>
  <c r="S54" i="38" s="1"/>
  <c r="T54" i="38"/>
  <c r="P6" i="38" s="1"/>
  <c r="T50" i="9"/>
  <c r="P6" i="9" s="1"/>
  <c r="S19" i="9"/>
  <c r="S50" i="9" s="1"/>
  <c r="T50" i="17"/>
  <c r="P6" i="17" s="1"/>
  <c r="S19" i="17"/>
  <c r="S50" i="17" s="1"/>
  <c r="P4" i="9"/>
  <c r="S19" i="28"/>
  <c r="S50" i="28" s="1"/>
  <c r="T50" i="28"/>
  <c r="P6" i="28" s="1"/>
  <c r="T50" i="10"/>
  <c r="P6" i="10" s="1"/>
  <c r="S19" i="10"/>
  <c r="S50" i="10" s="1"/>
  <c r="T50" i="55"/>
  <c r="P6" i="55" s="1"/>
  <c r="S19" i="55"/>
  <c r="S50" i="55" s="1"/>
  <c r="T50" i="12"/>
  <c r="P6" i="12" s="1"/>
  <c r="S19" i="12"/>
  <c r="S50" i="12" s="1"/>
  <c r="S19" i="19"/>
  <c r="S50" i="19" s="1"/>
  <c r="T50" i="19"/>
  <c r="P6" i="19" s="1"/>
  <c r="P4" i="15"/>
  <c r="T50" i="62"/>
  <c r="P6" i="62" s="1"/>
  <c r="S19" i="62"/>
  <c r="S50" i="62" s="1"/>
  <c r="P4" i="21"/>
  <c r="T50" i="3"/>
  <c r="P6" i="3" s="1"/>
  <c r="S19" i="3"/>
  <c r="S50" i="3" s="1"/>
  <c r="P4" i="13"/>
  <c r="S19" i="48"/>
  <c r="S50" i="48" s="1"/>
  <c r="T50" i="48"/>
  <c r="P6" i="48" s="1"/>
  <c r="P4" i="12"/>
  <c r="S19" i="22"/>
  <c r="S50" i="22" s="1"/>
  <c r="T50" i="22"/>
  <c r="P6" i="22" s="1"/>
  <c r="P4" i="3"/>
  <c r="S19" i="67"/>
  <c r="S50" i="67" s="1"/>
  <c r="T50" i="67"/>
  <c r="P6" i="67" s="1"/>
  <c r="T50" i="7"/>
  <c r="P6" i="7" s="1"/>
  <c r="S19" i="7"/>
  <c r="S50" i="7" s="1"/>
  <c r="T50" i="15"/>
  <c r="P6" i="15" s="1"/>
  <c r="S19" i="15"/>
  <c r="S50" i="15" s="1"/>
  <c r="T9" i="23"/>
  <c r="V9" i="23" s="1"/>
  <c r="U9" i="23"/>
  <c r="U9" i="56"/>
  <c r="T9" i="56"/>
  <c r="V9" i="56" s="1"/>
  <c r="T50" i="64"/>
  <c r="P6" i="64" s="1"/>
  <c r="S19" i="64"/>
  <c r="S50" i="64" s="1"/>
  <c r="T50" i="26"/>
  <c r="P6" i="26" s="1"/>
  <c r="S19" i="26"/>
  <c r="S50" i="26" s="1"/>
  <c r="P4" i="23"/>
  <c r="S19" i="32"/>
  <c r="S50" i="32" s="1"/>
  <c r="T50" i="32"/>
  <c r="P6" i="32" s="1"/>
  <c r="S19" i="34"/>
  <c r="S50" i="34" s="1"/>
  <c r="T50" i="34"/>
  <c r="P6" i="34" s="1"/>
  <c r="S19" i="40"/>
  <c r="S50" i="40" s="1"/>
  <c r="T50" i="40"/>
  <c r="P6" i="40" s="1"/>
  <c r="S19" i="42"/>
  <c r="S50" i="42" s="1"/>
  <c r="T50" i="42"/>
  <c r="P6" i="42" s="1"/>
  <c r="P4" i="14"/>
  <c r="T50" i="70"/>
  <c r="P6" i="70" s="1"/>
  <c r="S19" i="70"/>
  <c r="S50" i="70" s="1"/>
  <c r="P4" i="52"/>
  <c r="T50" i="4"/>
  <c r="P6" i="4" s="1"/>
  <c r="S19" i="4"/>
  <c r="S50" i="4" s="1"/>
  <c r="P5" i="62"/>
  <c r="P5" i="61"/>
</calcChain>
</file>

<file path=xl/sharedStrings.xml><?xml version="1.0" encoding="utf-8"?>
<sst xmlns="http://schemas.openxmlformats.org/spreadsheetml/2006/main" count="11965" uniqueCount="787">
  <si>
    <t>Global Wholesale Machinery Inc.</t>
  </si>
  <si>
    <t>MOQ Workbook Instructions</t>
  </si>
  <si>
    <t>Purpose of MOQ Workbook is used to determine service requrements and savings for each machine model.</t>
  </si>
  <si>
    <t>Total MOQ presented to the VIP Customers/Certified Dealers will be summarized and totalled on a separate working paper.</t>
  </si>
  <si>
    <t>Customer Information Section</t>
  </si>
  <si>
    <t>Required. Highly recommended to be completed first before making new worksheets.</t>
  </si>
  <si>
    <t>Machine Information Section</t>
  </si>
  <si>
    <t>Make and Model are manditory fields.</t>
  </si>
  <si>
    <t>Recommand one sheet for each model of machine to reduce workload.</t>
  </si>
  <si>
    <t>Fleet list can be provided separately to determine the number of units for each model in the MOQ.</t>
  </si>
  <si>
    <t>Machine Service Interval Section</t>
  </si>
  <si>
    <t>Optional - depends on customer request.</t>
  </si>
  <si>
    <t>For internal use only.</t>
  </si>
  <si>
    <t>Parts Pricing and Cost Section</t>
  </si>
  <si>
    <t>Part Number - OEM Part Number (with exception to UC and Tires)</t>
  </si>
  <si>
    <t>Description - Description of Part</t>
  </si>
  <si>
    <t>Vendor - Name of the Vendor where we acquire parts from</t>
  </si>
  <si>
    <t>OEM Name - Name of OEM Manufacturer used for MSRP comparison</t>
  </si>
  <si>
    <t>Freight Cost - Vendor shipping cost.</t>
  </si>
  <si>
    <t>Create a New OEM COMPARISON worksheet</t>
  </si>
  <si>
    <t>1) Right Click on the tab you want to copy and select Move or Copy…</t>
  </si>
  <si>
    <t>2) Check off the box "Create a copy". Chose which the position of the new sheet as instructed below. Click "OK" button.</t>
  </si>
  <si>
    <t>Customizable Features</t>
  </si>
  <si>
    <t>1) Enter OEM pricing in USD or CAD.</t>
  </si>
  <si>
    <t>Select from drop down option at cell G17</t>
  </si>
  <si>
    <t>2) Provide customer quotes in USD or CAD.</t>
  </si>
  <si>
    <t>Select from drop down option at cell L17</t>
  </si>
  <si>
    <t>3) Enter Vendor pricing in USD or CAD.</t>
  </si>
  <si>
    <t>Select from drop down option at cell Q17</t>
  </si>
  <si>
    <t>CUSTOMER INFORMATION</t>
  </si>
  <si>
    <t>MACHINE INFORMATION</t>
  </si>
  <si>
    <t>MACHINE SERVICE HR INTERVALS</t>
  </si>
  <si>
    <t>SUMMARY</t>
  </si>
  <si>
    <t>COMPLETED DEAL INFORMATION</t>
  </si>
  <si>
    <t>DATE:</t>
  </si>
  <si>
    <t>UNIT #</t>
  </si>
  <si>
    <t>ENGINE AIR</t>
  </si>
  <si>
    <t>OEM MSRP</t>
  </si>
  <si>
    <t>SALES REP</t>
  </si>
  <si>
    <t>COMPANY:</t>
  </si>
  <si>
    <t>YEAR</t>
  </si>
  <si>
    <t>ENGINE OIL</t>
  </si>
  <si>
    <t>GQP LIST</t>
  </si>
  <si>
    <t>ORDER PO #</t>
  </si>
  <si>
    <t>CUSTOMER:</t>
  </si>
  <si>
    <t>MAKE</t>
  </si>
  <si>
    <t>CAT</t>
  </si>
  <si>
    <t>FUEL FILTERS</t>
  </si>
  <si>
    <t>$ SAVINGS</t>
  </si>
  <si>
    <t>PROJECT #</t>
  </si>
  <si>
    <t>PHONE:</t>
  </si>
  <si>
    <t>MODEL</t>
  </si>
  <si>
    <t>320 GC EXCAVATOR</t>
  </si>
  <si>
    <t>HYDRAULIC FILTERS</t>
  </si>
  <si>
    <t>% SAVINGS</t>
  </si>
  <si>
    <t>CUST INVOICE #</t>
  </si>
  <si>
    <t>EMAIL:</t>
  </si>
  <si>
    <t>SERIAL NUMBER</t>
  </si>
  <si>
    <t>LKS10357</t>
  </si>
  <si>
    <t>TRANSMISSION FILTERS</t>
  </si>
  <si>
    <t>TOTAL ORDER MARGIN</t>
  </si>
  <si>
    <t>PAYMENT TYPE</t>
  </si>
  <si>
    <t>SALES REP:</t>
  </si>
  <si>
    <t>ENGINE SER NUMBER</t>
  </si>
  <si>
    <t>J4A04835 C4.4</t>
  </si>
  <si>
    <t>CAB FILTERS</t>
  </si>
  <si>
    <t>TOTAL ITEM COST</t>
  </si>
  <si>
    <t>DATE DELIVERED</t>
  </si>
  <si>
    <t>CURRENT HOURS</t>
  </si>
  <si>
    <t>UNDERCARRIAGE / TIRES</t>
  </si>
  <si>
    <t>TOTAL ORDER FREIGHT</t>
  </si>
  <si>
    <t>TOTAL COST</t>
  </si>
  <si>
    <t>NET MARGIN</t>
  </si>
  <si>
    <t>NET MARKUP %</t>
  </si>
  <si>
    <t>NET MARGIN %</t>
  </si>
  <si>
    <t>USAGE/MONTH</t>
  </si>
  <si>
    <t>TOTAL CUSTOMS/BROKERAGE</t>
  </si>
  <si>
    <t>EQUIPMENT TYPE</t>
  </si>
  <si>
    <t>Excavator</t>
  </si>
  <si>
    <t>TOTAL NUMBER PIECES</t>
  </si>
  <si>
    <t>ENTER EXCHANGE RATES $</t>
  </si>
  <si>
    <t>CUSTOMER SELL PRICE</t>
  </si>
  <si>
    <t>COST ANALYSIS</t>
  </si>
  <si>
    <t>CAD $</t>
  </si>
  <si>
    <t>USD $</t>
  </si>
  <si>
    <t>SHOW OEM MSRP ON QUOTE:</t>
  </si>
  <si>
    <t>YES</t>
  </si>
  <si>
    <t>CAD-USD</t>
  </si>
  <si>
    <t>USD-CAD</t>
  </si>
  <si>
    <t>OEM NAME</t>
  </si>
  <si>
    <t>CUSTOMER PRICE                  % OF OEM LIST</t>
  </si>
  <si>
    <t>FREIGHT TOTAL ORDER</t>
  </si>
  <si>
    <t>CUSTOMS AND BROKERAGE  %</t>
  </si>
  <si>
    <t>BROKERAGE FEES</t>
  </si>
  <si>
    <t>NO</t>
  </si>
  <si>
    <t>ADDITIONAL +/- DISC % PER ITEM</t>
  </si>
  <si>
    <t>MARKUP LESS THAN 100% REQUIRES MANAGER APPROVAL</t>
  </si>
  <si>
    <t>PART NUMBER</t>
  </si>
  <si>
    <t>DESCRIPTION</t>
  </si>
  <si>
    <t>SERVICE INTERVAL</t>
  </si>
  <si>
    <t>QTY</t>
  </si>
  <si>
    <t>UNIT PRICE</t>
  </si>
  <si>
    <t>EXT AMOUNT</t>
  </si>
  <si>
    <t xml:space="preserve">UNIT PRICE </t>
  </si>
  <si>
    <t>EXTENDED AMOUNT</t>
  </si>
  <si>
    <t>VENDOR</t>
  </si>
  <si>
    <t>COST EACH</t>
  </si>
  <si>
    <t>EXTENDED COST</t>
  </si>
  <si>
    <t>MARGIN EACH</t>
  </si>
  <si>
    <t>EXTENDED MARGIN</t>
  </si>
  <si>
    <t xml:space="preserve">MARKUP % </t>
  </si>
  <si>
    <t>MARGIN %</t>
  </si>
  <si>
    <t>322-3155</t>
  </si>
  <si>
    <t>ENGINE OIL FILTER</t>
  </si>
  <si>
    <t>509-5694</t>
  </si>
  <si>
    <t>FUEL FILTER</t>
  </si>
  <si>
    <t>GQP</t>
  </si>
  <si>
    <t>523-4987</t>
  </si>
  <si>
    <t>FUEL AND WATER SEPARATOR</t>
  </si>
  <si>
    <t>CTP</t>
  </si>
  <si>
    <t>216-6676</t>
  </si>
  <si>
    <t>HYDRAULIC FILTER</t>
  </si>
  <si>
    <t>BLMQ</t>
  </si>
  <si>
    <t>590-9787</t>
  </si>
  <si>
    <t>HYDRAULIC OIL FILTER</t>
  </si>
  <si>
    <t>479-8989</t>
  </si>
  <si>
    <t>PRIMARY AIR FILTER</t>
  </si>
  <si>
    <t>AS REQ'D</t>
  </si>
  <si>
    <t>FINNING</t>
  </si>
  <si>
    <t>479-8991</t>
  </si>
  <si>
    <t>SECONDARY AIR FILTER</t>
  </si>
  <si>
    <t>JD</t>
  </si>
  <si>
    <t>500-0957</t>
  </si>
  <si>
    <t>CABIN AIR FILTER</t>
  </si>
  <si>
    <t>BRANDT</t>
  </si>
  <si>
    <t>580-5439</t>
  </si>
  <si>
    <t>PTI</t>
  </si>
  <si>
    <t>543-2858</t>
  </si>
  <si>
    <t>FUMES DISPOSAL GP</t>
  </si>
  <si>
    <t>CONEQUIP</t>
  </si>
  <si>
    <t>577-8381</t>
  </si>
  <si>
    <t>SEAT GP-SUSPENSION</t>
  </si>
  <si>
    <t>CANDY</t>
  </si>
  <si>
    <t>115-2422</t>
  </si>
  <si>
    <t>BATTERY 12V (263-9574)</t>
  </si>
  <si>
    <t>U/C</t>
  </si>
  <si>
    <t>607-3542</t>
  </si>
  <si>
    <t>TURBOCHARGER</t>
  </si>
  <si>
    <t>571-0939</t>
  </si>
  <si>
    <t>INJECTOR GP</t>
  </si>
  <si>
    <t>GQP CUSTOM KIT 320</t>
  </si>
  <si>
    <t xml:space="preserve">GQP 31.1IN COMPLETE UNDERCARRIAGE KIT </t>
  </si>
  <si>
    <t xml:space="preserve">  G.E.T</t>
  </si>
  <si>
    <t>36 IN DB &amp; 60 IN CB</t>
  </si>
  <si>
    <t>505-4096</t>
  </si>
  <si>
    <t>ADVANSYS 90 TIP                     1 SET = QTY 5</t>
  </si>
  <si>
    <t>523-9811</t>
  </si>
  <si>
    <t>RETAINER PLUG-TIP</t>
  </si>
  <si>
    <t>441-6621</t>
  </si>
  <si>
    <t>CUTTING EDGE 757MM          1 SET = QTY 2</t>
  </si>
  <si>
    <t>5P-8250</t>
  </si>
  <si>
    <t>WASHER</t>
  </si>
  <si>
    <t>4J-9208</t>
  </si>
  <si>
    <t>BOLT</t>
  </si>
  <si>
    <t>2J-3507</t>
  </si>
  <si>
    <t>NUT</t>
  </si>
  <si>
    <t>TOTALS</t>
  </si>
  <si>
    <t>LKS10674</t>
  </si>
  <si>
    <t>J4A06826 C4.4 MACHINE</t>
  </si>
  <si>
    <t xml:space="preserve">CAT </t>
  </si>
  <si>
    <t>LKS20432</t>
  </si>
  <si>
    <t xml:space="preserve">2K703563 C4.4 MACHINE </t>
  </si>
  <si>
    <t>326 EXCAVATOR</t>
  </si>
  <si>
    <t>MFJ10470</t>
  </si>
  <si>
    <t xml:space="preserve">J7A17666 C7.1 MACHINE </t>
  </si>
  <si>
    <t>289-7789</t>
  </si>
  <si>
    <t>496-9845</t>
  </si>
  <si>
    <t>496-9846</t>
  </si>
  <si>
    <t>352-6008</t>
  </si>
  <si>
    <t>FUMES DISPOSAL KIT (357-3442)</t>
  </si>
  <si>
    <t>488-6511</t>
  </si>
  <si>
    <t>SUSPENSION SEAT GP</t>
  </si>
  <si>
    <t>BATTERY 12V (9X-3404)</t>
  </si>
  <si>
    <t>611-3405</t>
  </si>
  <si>
    <t>610-2300</t>
  </si>
  <si>
    <t xml:space="preserve">FUEL INJECTOR </t>
  </si>
  <si>
    <t>GQP CUSTOM KIT 326</t>
  </si>
  <si>
    <t>GQP  31.1IN COMPLETE UNDERCARRIAGE KIT</t>
  </si>
  <si>
    <t xml:space="preserve"> G.E.T</t>
  </si>
  <si>
    <t>505-4116</t>
  </si>
  <si>
    <t>TIP AS ADVANSYS 110            1 SET = QTY 4</t>
  </si>
  <si>
    <t>MFJ10525</t>
  </si>
  <si>
    <t xml:space="preserve">J7A19362 C 7.1 MACHINE </t>
  </si>
  <si>
    <t>MFJ10534</t>
  </si>
  <si>
    <t>J7A19660 C7.1 MACHINE</t>
  </si>
  <si>
    <t>330GC EXCVATOR</t>
  </si>
  <si>
    <t>SCZ30067</t>
  </si>
  <si>
    <t>J7A27648 C7.1 MACHINE</t>
  </si>
  <si>
    <t>FUMES DISPOSAL KIT (357-3342)</t>
  </si>
  <si>
    <t xml:space="preserve">BATTERY 12V </t>
  </si>
  <si>
    <t>GQP CUSTOM KIT 330</t>
  </si>
  <si>
    <t>GQP  31.5IN COMPLETE UNDERCARRIAGE KIT 330</t>
  </si>
  <si>
    <t xml:space="preserve">    G.E.T</t>
  </si>
  <si>
    <t>42" DB</t>
  </si>
  <si>
    <t>436-5491</t>
  </si>
  <si>
    <t>CUTTING EDGE 912MM      1 SET- QTY 2</t>
  </si>
  <si>
    <t>8J-2928</t>
  </si>
  <si>
    <t>LHW30414</t>
  </si>
  <si>
    <t>D8T65554 C7.1 MACHINE</t>
  </si>
  <si>
    <t>FUMES DISPOSAL KIT</t>
  </si>
  <si>
    <t>621-6281</t>
  </si>
  <si>
    <t>SEAT GP-SUSPENSION PREMIUM (488-6598)</t>
  </si>
  <si>
    <t>BATTERY GP 12V (9X-3404)</t>
  </si>
  <si>
    <t>457-3636</t>
  </si>
  <si>
    <t>GQP  31.5IN COMPLETE UNDERCARRIAGE KIT</t>
  </si>
  <si>
    <t xml:space="preserve">      G.E.T </t>
  </si>
  <si>
    <t>42" DB &amp; 72" CB</t>
  </si>
  <si>
    <t>336 EXCAVATOR</t>
  </si>
  <si>
    <t>DKS01014</t>
  </si>
  <si>
    <t xml:space="preserve">XWE01921 C9.3B MACHINE </t>
  </si>
  <si>
    <t>500-0483</t>
  </si>
  <si>
    <t>434-3928</t>
  </si>
  <si>
    <t xml:space="preserve">FUEL FILTER </t>
  </si>
  <si>
    <t>WATER FUEL SEPARATOR FILTER</t>
  </si>
  <si>
    <t>HYDRAULIC FILTER (491-5241)</t>
  </si>
  <si>
    <t>496-9841</t>
  </si>
  <si>
    <t xml:space="preserve">PRIMARY AIR FILTER </t>
  </si>
  <si>
    <t>496-9842</t>
  </si>
  <si>
    <t>522-5574</t>
  </si>
  <si>
    <t>MODULE OUTLET DPF KIT</t>
  </si>
  <si>
    <t>522-5573</t>
  </si>
  <si>
    <t>MODULE INLET DPF KIT</t>
  </si>
  <si>
    <t>522-5572</t>
  </si>
  <si>
    <t xml:space="preserve">DPF FILTER KIT </t>
  </si>
  <si>
    <t>573-7184</t>
  </si>
  <si>
    <t>TURBOCHARGER (528-1451)</t>
  </si>
  <si>
    <t>617-1909</t>
  </si>
  <si>
    <t xml:space="preserve">INJECTOR GP </t>
  </si>
  <si>
    <t>GQP CUSTOM KIT 336</t>
  </si>
  <si>
    <t>GQP 31.5IN COMPLETE UNDERCARRIAGE KIT</t>
  </si>
  <si>
    <t>DKS20245</t>
  </si>
  <si>
    <t xml:space="preserve">XWE10632 C9.3B MACHINE </t>
  </si>
  <si>
    <t>DKS20282</t>
  </si>
  <si>
    <t xml:space="preserve">XWE11220 C9.3B MACHINE </t>
  </si>
  <si>
    <t>GQP 31.5IN COMPLETE UNDERCARRIAGE KIT 336</t>
  </si>
  <si>
    <t xml:space="preserve">336F L EXCAVATOR </t>
  </si>
  <si>
    <t>RKB21299</t>
  </si>
  <si>
    <t xml:space="preserve">SYE29562 C9.3 MACHINE </t>
  </si>
  <si>
    <t>1R-1808</t>
  </si>
  <si>
    <t>1R-0749</t>
  </si>
  <si>
    <t>326-1643</t>
  </si>
  <si>
    <t>WATER FUEL SEPARATOR</t>
  </si>
  <si>
    <t>5I-8670</t>
  </si>
  <si>
    <t>179-9806</t>
  </si>
  <si>
    <t>143-2849</t>
  </si>
  <si>
    <t>093-7521</t>
  </si>
  <si>
    <t>453-5509</t>
  </si>
  <si>
    <t>471-6955</t>
  </si>
  <si>
    <t>327-6618</t>
  </si>
  <si>
    <t>363-9402</t>
  </si>
  <si>
    <t>390-0689</t>
  </si>
  <si>
    <t>MODULE INLET KIT DPF</t>
  </si>
  <si>
    <t>390-0699</t>
  </si>
  <si>
    <t>MODULE OUTLET KIT DPF</t>
  </si>
  <si>
    <t>390-0679</t>
  </si>
  <si>
    <t>FILTER GP DPF</t>
  </si>
  <si>
    <t>316-8886</t>
  </si>
  <si>
    <t>SEAT GP-SUSP</t>
  </si>
  <si>
    <t>424-3436</t>
  </si>
  <si>
    <t>456-3509</t>
  </si>
  <si>
    <t>349F L EXCAVATOR</t>
  </si>
  <si>
    <t>HPD20436</t>
  </si>
  <si>
    <t>T4F13286 C13 MACHINE</t>
  </si>
  <si>
    <t>142-1340</t>
  </si>
  <si>
    <t>142-1403</t>
  </si>
  <si>
    <t>582-7467</t>
  </si>
  <si>
    <t>DPF FILTER KIT (390-0675)</t>
  </si>
  <si>
    <t>390-0696</t>
  </si>
  <si>
    <t>390-0697</t>
  </si>
  <si>
    <t>424-3445</t>
  </si>
  <si>
    <t>TURBOCHARGER GP (424-3443)</t>
  </si>
  <si>
    <t>378-4609</t>
  </si>
  <si>
    <t>GQP CUSTOM KIT 349</t>
  </si>
  <si>
    <t>GQP 35.4IN COMPLETE UNDERCARRIAGE KIT</t>
  </si>
  <si>
    <t xml:space="preserve">   54" DB &amp; 85" CB</t>
  </si>
  <si>
    <t>TIP GP-PENETRATION PLUS (110)    1 SET = QTY 5</t>
  </si>
  <si>
    <t xml:space="preserve">730 ARTICULATED TRUCK </t>
  </si>
  <si>
    <t>3T303555</t>
  </si>
  <si>
    <t>T4F22260 C13 MACHINE</t>
  </si>
  <si>
    <t>Articulated Truck</t>
  </si>
  <si>
    <t>389-1088</t>
  </si>
  <si>
    <t>130-3212</t>
  </si>
  <si>
    <t>523-4919</t>
  </si>
  <si>
    <t>485-5435</t>
  </si>
  <si>
    <t>485-5433</t>
  </si>
  <si>
    <t>390-0666</t>
  </si>
  <si>
    <t>390-0677</t>
  </si>
  <si>
    <t>FILTER KIT DPF (390-0675)</t>
  </si>
  <si>
    <t>485-3443</t>
  </si>
  <si>
    <t>SEAT GP- SUSPENSION</t>
  </si>
  <si>
    <t>750/65R25 GB02S</t>
  </si>
  <si>
    <t>750/65R25</t>
  </si>
  <si>
    <t>730 ARTICULATED TRUCK</t>
  </si>
  <si>
    <t>3T303564</t>
  </si>
  <si>
    <t xml:space="preserve">T4F22264 C13 MACHINE </t>
  </si>
  <si>
    <t>3T303558</t>
  </si>
  <si>
    <t xml:space="preserve">T4F22203 C13 MACHINE </t>
  </si>
  <si>
    <t>3T303557</t>
  </si>
  <si>
    <t xml:space="preserve">T4F22251 C13 MACHINE </t>
  </si>
  <si>
    <t>3T302719</t>
  </si>
  <si>
    <t xml:space="preserve">T4F21030 C13 MACHINE </t>
  </si>
  <si>
    <t xml:space="preserve">730 ARTICULATED TRUCK	</t>
  </si>
  <si>
    <t>3T302717</t>
  </si>
  <si>
    <t>3T302712</t>
  </si>
  <si>
    <t>3T302711</t>
  </si>
  <si>
    <t>3T302378</t>
  </si>
  <si>
    <t>3T302376</t>
  </si>
  <si>
    <t>3T301509</t>
  </si>
  <si>
    <t>B1M03949</t>
  </si>
  <si>
    <t>B1M03881</t>
  </si>
  <si>
    <t>B1M03263</t>
  </si>
  <si>
    <t>730C ARTICULATED TRUCK</t>
  </si>
  <si>
    <t>2T400266</t>
  </si>
  <si>
    <t>T4F00532 C13 MACHINE</t>
  </si>
  <si>
    <t>571-5253</t>
  </si>
  <si>
    <t>132-8876</t>
  </si>
  <si>
    <t>268-6704</t>
  </si>
  <si>
    <t>259-3222</t>
  </si>
  <si>
    <t>421-1230</t>
  </si>
  <si>
    <t>153-5700</t>
  </si>
  <si>
    <t xml:space="preserve">BATTERY GP 12V </t>
  </si>
  <si>
    <t>440-9250</t>
  </si>
  <si>
    <t>TURBOCHARGER (376-3813)</t>
  </si>
  <si>
    <t>`</t>
  </si>
  <si>
    <t>23.5R25 GB01N</t>
  </si>
  <si>
    <t>23.5R25</t>
  </si>
  <si>
    <t>730C2 ARTICULATED TRUCK</t>
  </si>
  <si>
    <t xml:space="preserve">T4F06100 C13 MACHINE </t>
  </si>
  <si>
    <t xml:space="preserve">23.5R25 </t>
  </si>
  <si>
    <t xml:space="preserve">930M WHEEL LOADER </t>
  </si>
  <si>
    <t>KTG03812</t>
  </si>
  <si>
    <t>D8T33785 C7.1 MACHINE</t>
  </si>
  <si>
    <t>Wheel Loader</t>
  </si>
  <si>
    <t>462-1171</t>
  </si>
  <si>
    <t>360-8960</t>
  </si>
  <si>
    <t>479-4131</t>
  </si>
  <si>
    <t>144-6691</t>
  </si>
  <si>
    <t>421-5481</t>
  </si>
  <si>
    <t>222-9020</t>
  </si>
  <si>
    <t>222-9021</t>
  </si>
  <si>
    <t>611-8917</t>
  </si>
  <si>
    <t>PRE CLEANER CABIN AIR FILTER</t>
  </si>
  <si>
    <t>353-5058</t>
  </si>
  <si>
    <t>365-7606</t>
  </si>
  <si>
    <t>FUMES DISPOSAL FILTER KIT</t>
  </si>
  <si>
    <t>563-5964</t>
  </si>
  <si>
    <t>SEAT GP-SUSPENSION (424-5261)</t>
  </si>
  <si>
    <t>556-7933</t>
  </si>
  <si>
    <t>TURBOCHARGER (353-9808)</t>
  </si>
  <si>
    <t xml:space="preserve">20.5R25 GB01N </t>
  </si>
  <si>
    <t>20.5R25</t>
  </si>
  <si>
    <t xml:space="preserve">     BUCKET SIZE FOR WHEEL LOADER</t>
  </si>
  <si>
    <t>8E-4567</t>
  </si>
  <si>
    <t>CUTTING EDGE RH/LH    1 SET = QTY 2</t>
  </si>
  <si>
    <t>4T-8091</t>
  </si>
  <si>
    <t>EDGE-END RH/LH</t>
  </si>
  <si>
    <t>1J-5607</t>
  </si>
  <si>
    <t>PLOW BOLT</t>
  </si>
  <si>
    <t>FULL NUT</t>
  </si>
  <si>
    <t xml:space="preserve">938H WHEEL LOADER </t>
  </si>
  <si>
    <t>MJC00208</t>
  </si>
  <si>
    <t>C6E07679 C6.6 MACHINE</t>
  </si>
  <si>
    <t>299-8229</t>
  </si>
  <si>
    <t>326-1644</t>
  </si>
  <si>
    <t>1G-8878</t>
  </si>
  <si>
    <t>TRANSMISSION FILTER</t>
  </si>
  <si>
    <t>225-4118</t>
  </si>
  <si>
    <t>144-0832</t>
  </si>
  <si>
    <t>256-7902</t>
  </si>
  <si>
    <t>256-7903</t>
  </si>
  <si>
    <t>111-8738</t>
  </si>
  <si>
    <t>180-7487</t>
  </si>
  <si>
    <t>489-1180</t>
  </si>
  <si>
    <t>SEAT GP- SUSPENSION (257-9838)</t>
  </si>
  <si>
    <t>BATTERY GP 12V (263-9574)</t>
  </si>
  <si>
    <t>316-0413</t>
  </si>
  <si>
    <t>320-0690</t>
  </si>
  <si>
    <t>20.5R25 L3 E3</t>
  </si>
  <si>
    <t>158-7480 GEN DUTY BUCKET</t>
  </si>
  <si>
    <t>107-3746</t>
  </si>
  <si>
    <t>CUTTING EDGE 46" 1SET= QTY 2</t>
  </si>
  <si>
    <t>END EDGE  1SET= QTY 2</t>
  </si>
  <si>
    <t>1U-0257</t>
  </si>
  <si>
    <t>ADAPTER STRIP</t>
  </si>
  <si>
    <t>6I-9250</t>
  </si>
  <si>
    <t>ADAPTER TIP LH</t>
  </si>
  <si>
    <t>6I-9251</t>
  </si>
  <si>
    <t>ADAPTER RH</t>
  </si>
  <si>
    <t>4f-4042</t>
  </si>
  <si>
    <t>4J-9058</t>
  </si>
  <si>
    <t>8J-2933</t>
  </si>
  <si>
    <t>132-4763</t>
  </si>
  <si>
    <t>PIN</t>
  </si>
  <si>
    <t>149-5733</t>
  </si>
  <si>
    <t>RETAINER AS</t>
  </si>
  <si>
    <t>1U-3251</t>
  </si>
  <si>
    <t>TIP SHORT</t>
  </si>
  <si>
    <t>950H WHEEL LOADER</t>
  </si>
  <si>
    <t>K5K00941</t>
  </si>
  <si>
    <t xml:space="preserve">KHX03910 C7.2 MACHINE </t>
  </si>
  <si>
    <t>1R-1807</t>
  </si>
  <si>
    <t>1R-0762</t>
  </si>
  <si>
    <t>245-6375</t>
  </si>
  <si>
    <t>245-6376</t>
  </si>
  <si>
    <t>7X-6041</t>
  </si>
  <si>
    <t xml:space="preserve">504-4296 </t>
  </si>
  <si>
    <t>SEAT GP- SUSPENSION (219-8094)</t>
  </si>
  <si>
    <t>250-0841</t>
  </si>
  <si>
    <t>557-7627</t>
  </si>
  <si>
    <t>INJECTOR GP (268-1835)</t>
  </si>
  <si>
    <t>23.5R25 L3 E3</t>
  </si>
  <si>
    <t>950K WHEEL LOADER</t>
  </si>
  <si>
    <t>R4A01368</t>
  </si>
  <si>
    <t>C7R06733 C7.1</t>
  </si>
  <si>
    <t>348-1861</t>
  </si>
  <si>
    <t>295-6257</t>
  </si>
  <si>
    <t>376-1288</t>
  </si>
  <si>
    <t>577-1433</t>
  </si>
  <si>
    <t>337-0790</t>
  </si>
  <si>
    <t>348-3432</t>
  </si>
  <si>
    <t>290-2287</t>
  </si>
  <si>
    <t>488-3907</t>
  </si>
  <si>
    <t>PRE CLEANER GP (232-3583)</t>
  </si>
  <si>
    <t>FUMES DISPOSAL FILTER KIT (357-3342)</t>
  </si>
  <si>
    <t>362-9647</t>
  </si>
  <si>
    <t>OULET MODULE KIT DPF</t>
  </si>
  <si>
    <t>362-9649</t>
  </si>
  <si>
    <t>INLET MODULE KIT DPF</t>
  </si>
  <si>
    <t>358-3662</t>
  </si>
  <si>
    <t>FILTER DPF KIT</t>
  </si>
  <si>
    <t>489-1179</t>
  </si>
  <si>
    <t>SEAT GP- SUSPENSION (351-1831)</t>
  </si>
  <si>
    <t>153-5710</t>
  </si>
  <si>
    <t xml:space="preserve">BATTERY GP </t>
  </si>
  <si>
    <t>443-0317</t>
  </si>
  <si>
    <t>TURBOCHARGER (359-0125)</t>
  </si>
  <si>
    <t>359-0128</t>
  </si>
  <si>
    <t>370-7280</t>
  </si>
  <si>
    <t>G.E.T</t>
  </si>
  <si>
    <t>FPRK/GRAPPLE</t>
  </si>
  <si>
    <t>139-9230</t>
  </si>
  <si>
    <t>Edge-Cutting</t>
  </si>
  <si>
    <t>4T-8101</t>
  </si>
  <si>
    <t>Edge-End</t>
  </si>
  <si>
    <t>4F-4042</t>
  </si>
  <si>
    <t>Bolt-Plow</t>
  </si>
  <si>
    <t>Nut-Full</t>
  </si>
  <si>
    <t>379-0019</t>
  </si>
  <si>
    <t>Tine</t>
  </si>
  <si>
    <t>379-0020</t>
  </si>
  <si>
    <t>312-5694</t>
  </si>
  <si>
    <t>Setscrew</t>
  </si>
  <si>
    <t>R4A00743</t>
  </si>
  <si>
    <t>C7R03714 C7.1 MACHINE</t>
  </si>
  <si>
    <t xml:space="preserve">NEED BUCKET SIZE </t>
  </si>
  <si>
    <t>966H WHEEL LOADER</t>
  </si>
  <si>
    <t>A6J01870</t>
  </si>
  <si>
    <t>TXE01247 C11 MACHINE</t>
  </si>
  <si>
    <t>328-3655</t>
  </si>
  <si>
    <t>245-3818</t>
  </si>
  <si>
    <t>245-3819</t>
  </si>
  <si>
    <t>489-6483</t>
  </si>
  <si>
    <t>SEAT GP (178-0603)</t>
  </si>
  <si>
    <t>BATTERY GP</t>
  </si>
  <si>
    <t>247-2957</t>
  </si>
  <si>
    <t>249-0712</t>
  </si>
  <si>
    <t>26.5R25 GB01N</t>
  </si>
  <si>
    <t>26.5R25 L3 E3</t>
  </si>
  <si>
    <t>133-1667 GEN PURPOSE BUCKET</t>
  </si>
  <si>
    <t>1U-3351</t>
  </si>
  <si>
    <t>Tip (Plow)</t>
  </si>
  <si>
    <t>114-0358</t>
  </si>
  <si>
    <t>Pin</t>
  </si>
  <si>
    <t>114-0359</t>
  </si>
  <si>
    <t>Retainer Assem.</t>
  </si>
  <si>
    <t>8E-5358</t>
  </si>
  <si>
    <t>Adapter</t>
  </si>
  <si>
    <t>8E-5359</t>
  </si>
  <si>
    <t>6V-6535</t>
  </si>
  <si>
    <t>Bolt</t>
  </si>
  <si>
    <t>5P-8361</t>
  </si>
  <si>
    <t>5P-8362</t>
  </si>
  <si>
    <t>Nut</t>
  </si>
  <si>
    <t>3G-3357</t>
  </si>
  <si>
    <t>3K-9770</t>
  </si>
  <si>
    <t>2J-3506</t>
  </si>
  <si>
    <t>5J-4773</t>
  </si>
  <si>
    <t>7X-0521</t>
  </si>
  <si>
    <t>Washer</t>
  </si>
  <si>
    <t>161-8573</t>
  </si>
  <si>
    <t>Plate</t>
  </si>
  <si>
    <t>128-9623</t>
  </si>
  <si>
    <t xml:space="preserve">A6D00929 </t>
  </si>
  <si>
    <t>RSX07073 C11 MACHINE</t>
  </si>
  <si>
    <t>9T-8578</t>
  </si>
  <si>
    <t>504-4296</t>
  </si>
  <si>
    <t>SEAT GP (219-8094)</t>
  </si>
  <si>
    <t>966M WHEEL LOADER</t>
  </si>
  <si>
    <t>EJA03466</t>
  </si>
  <si>
    <t>SYE37469 C9.3 MACHINE</t>
  </si>
  <si>
    <t>308-9679</t>
  </si>
  <si>
    <t>436-7077</t>
  </si>
  <si>
    <t>436-3443</t>
  </si>
  <si>
    <t>577-1435</t>
  </si>
  <si>
    <t>331-8108</t>
  </si>
  <si>
    <t>578-1844</t>
  </si>
  <si>
    <t>290-2288</t>
  </si>
  <si>
    <t>FILTER KIT DPF</t>
  </si>
  <si>
    <t>MODULE OUTLET KIT</t>
  </si>
  <si>
    <t>521-0672</t>
  </si>
  <si>
    <t xml:space="preserve">TURBOCHARGER </t>
  </si>
  <si>
    <t xml:space="preserve">   G.E.T</t>
  </si>
  <si>
    <t>980H WHEEL LOADER</t>
  </si>
  <si>
    <t>KZL01221</t>
  </si>
  <si>
    <t>TXG06443 C15 MACHINE</t>
  </si>
  <si>
    <t>465-6506</t>
  </si>
  <si>
    <t>HYDRAULIC FILTER (126-1818)</t>
  </si>
  <si>
    <t>321-5967</t>
  </si>
  <si>
    <t>6I-2509</t>
  </si>
  <si>
    <t>6I-2510</t>
  </si>
  <si>
    <t>366-5828</t>
  </si>
  <si>
    <t>382-7901</t>
  </si>
  <si>
    <t>TURBOCHARGER (373-5512)</t>
  </si>
  <si>
    <t>618-0750</t>
  </si>
  <si>
    <t>INJECTOR GP (253-0615)</t>
  </si>
  <si>
    <t>29.5R25 GB02N</t>
  </si>
  <si>
    <t>29.5R25 L3 E3</t>
  </si>
  <si>
    <t>NEED BUCKET SIZE</t>
  </si>
  <si>
    <t>D3 DOZER</t>
  </si>
  <si>
    <t>XKY02859</t>
  </si>
  <si>
    <t>J3650163 C3.6 MACHINE</t>
  </si>
  <si>
    <t>Dozers</t>
  </si>
  <si>
    <t>569-8036</t>
  </si>
  <si>
    <t>523-6602</t>
  </si>
  <si>
    <t>421-5479</t>
  </si>
  <si>
    <t>526-3120</t>
  </si>
  <si>
    <t>526-3124</t>
  </si>
  <si>
    <t>476-7104</t>
  </si>
  <si>
    <t xml:space="preserve">CABIN AIR FILTER </t>
  </si>
  <si>
    <t>443-2127</t>
  </si>
  <si>
    <t>443-4037</t>
  </si>
  <si>
    <t>576-5006</t>
  </si>
  <si>
    <t>SEAT GP-SUSP (460-7313)</t>
  </si>
  <si>
    <t>608-2062</t>
  </si>
  <si>
    <t>TURBOCHARGER (569-8448)</t>
  </si>
  <si>
    <t>553-8167</t>
  </si>
  <si>
    <t>GQP CUSTOM KIT D3</t>
  </si>
  <si>
    <t>GQP COMPLETE 25.98IN UNDERCARRIAGE KIT</t>
  </si>
  <si>
    <t>462-8032</t>
  </si>
  <si>
    <t>END BIT RH</t>
  </si>
  <si>
    <t>462-8033</t>
  </si>
  <si>
    <t>END BIT LH</t>
  </si>
  <si>
    <t>462-8034</t>
  </si>
  <si>
    <t>CUTTING EDGE 18MM BOLT ON 1SET = QTY 2</t>
  </si>
  <si>
    <t>3F-5108</t>
  </si>
  <si>
    <t>4K-0367</t>
  </si>
  <si>
    <t>FULLNUT</t>
  </si>
  <si>
    <t>5P-8247</t>
  </si>
  <si>
    <t>WASHER HARD</t>
  </si>
  <si>
    <t>1U-1257</t>
  </si>
  <si>
    <t>RIPPER SHANK</t>
  </si>
  <si>
    <t>9J-4259</t>
  </si>
  <si>
    <t>RIPPER TOOTH</t>
  </si>
  <si>
    <t>3B-4630</t>
  </si>
  <si>
    <t>COTTER PIN</t>
  </si>
  <si>
    <t>3G-6049</t>
  </si>
  <si>
    <t xml:space="preserve">RETAINER </t>
  </si>
  <si>
    <t>D6N DOZER</t>
  </si>
  <si>
    <t>GHS01620</t>
  </si>
  <si>
    <t>C6E52499 C6.6 MACHINE</t>
  </si>
  <si>
    <t>1R-0751</t>
  </si>
  <si>
    <t>252-5001</t>
  </si>
  <si>
    <t>252-5002</t>
  </si>
  <si>
    <t>7G-8116</t>
  </si>
  <si>
    <t>329-3243</t>
  </si>
  <si>
    <t>200-3174</t>
  </si>
  <si>
    <t>458-8357</t>
  </si>
  <si>
    <t>TURBOCHARGER (569-6097) (315-9810)</t>
  </si>
  <si>
    <t>GQP CUSTOM KIT D6N</t>
  </si>
  <si>
    <t>GQP 33.9IN COMPLETE UNDERCARRIAGE KIT</t>
  </si>
  <si>
    <t xml:space="preserve">       G.E.T</t>
  </si>
  <si>
    <t>8E-9378</t>
  </si>
  <si>
    <t>Bit-End</t>
  </si>
  <si>
    <t>8E-9379</t>
  </si>
  <si>
    <t>4T-2315</t>
  </si>
  <si>
    <t>5P-8248</t>
  </si>
  <si>
    <t>Washer-Hard</t>
  </si>
  <si>
    <t>8J-2190</t>
  </si>
  <si>
    <t>3B-5325</t>
  </si>
  <si>
    <t>Pin-Cotter</t>
  </si>
  <si>
    <t>Retainer AS</t>
  </si>
  <si>
    <t>484-8282</t>
  </si>
  <si>
    <t>Shank AS-Ripper</t>
  </si>
  <si>
    <t>6Y-0359</t>
  </si>
  <si>
    <t>Tip-Ripper</t>
  </si>
  <si>
    <t>D6N LGP DOZER</t>
  </si>
  <si>
    <t>SGG00661</t>
  </si>
  <si>
    <t>D8T43627 C7.1 MACHINE</t>
  </si>
  <si>
    <t>1R-0777</t>
  </si>
  <si>
    <t>528-7222</t>
  </si>
  <si>
    <t>529-0132</t>
  </si>
  <si>
    <t>396-7087</t>
  </si>
  <si>
    <t>597-8987</t>
  </si>
  <si>
    <t>PRE-CLEANER FILTER (503-4678)</t>
  </si>
  <si>
    <t>443-8273</t>
  </si>
  <si>
    <t>TURBOCHARGER (556-7931)</t>
  </si>
  <si>
    <t xml:space="preserve">INJECTOR </t>
  </si>
  <si>
    <t>MG501714</t>
  </si>
  <si>
    <t>D8T37444 C7.1 MACHINE</t>
  </si>
  <si>
    <t>443-8270</t>
  </si>
  <si>
    <t>D6T DOZER</t>
  </si>
  <si>
    <t>MH700881</t>
  </si>
  <si>
    <t>SYE27716 C9.3 MACHINE</t>
  </si>
  <si>
    <t>399-1838</t>
  </si>
  <si>
    <t>PRECLEANER GP-CAB AIR</t>
  </si>
  <si>
    <t>390-0695</t>
  </si>
  <si>
    <t>MODULE KIT-INLET DPF</t>
  </si>
  <si>
    <t>FILTER KIT-DPF</t>
  </si>
  <si>
    <t>390-0619</t>
  </si>
  <si>
    <t>MODULE KIT-OUTLET DPF</t>
  </si>
  <si>
    <t>443-8263</t>
  </si>
  <si>
    <t>476-1146</t>
  </si>
  <si>
    <t>GQP CUSTOM KIT D6T</t>
  </si>
  <si>
    <t>GQP COMPLETE OFFSET UNDERCARRIAGE KIT</t>
  </si>
  <si>
    <t xml:space="preserve">             G.E.T</t>
  </si>
  <si>
    <t>9W-8874</t>
  </si>
  <si>
    <t>Bit-End RH</t>
  </si>
  <si>
    <t>9W-8875</t>
  </si>
  <si>
    <t>Bit-End LH</t>
  </si>
  <si>
    <t>229-6958</t>
  </si>
  <si>
    <t>Edge-Cutting 19MM BOLT-ON   1SET = 2 QTY</t>
  </si>
  <si>
    <t>MH700959</t>
  </si>
  <si>
    <t>SYE29503 C9.3 MACHINE</t>
  </si>
  <si>
    <t xml:space="preserve">D6T DOZER </t>
  </si>
  <si>
    <t>MH700848</t>
  </si>
  <si>
    <t xml:space="preserve">SYE28331 C9.3 MACHINE </t>
  </si>
  <si>
    <t>MH700616</t>
  </si>
  <si>
    <t xml:space="preserve">SYE23798 C9.3 MACHINE </t>
  </si>
  <si>
    <t>MH700753</t>
  </si>
  <si>
    <t xml:space="preserve">SYE25802 C9.3 MACHINE </t>
  </si>
  <si>
    <t>MH700925</t>
  </si>
  <si>
    <t xml:space="preserve">SYE28860 C9.3 MACHINE </t>
  </si>
  <si>
    <t>=</t>
  </si>
  <si>
    <t>MH700603</t>
  </si>
  <si>
    <t xml:space="preserve">SYE22509 C9.3 MACHINE </t>
  </si>
  <si>
    <t>MH700660</t>
  </si>
  <si>
    <t>SYE23212 C9.3 MACHINE</t>
  </si>
  <si>
    <t>MH700457</t>
  </si>
  <si>
    <t>SYE21210 C9.3 MACHINE</t>
  </si>
  <si>
    <t>MH700719</t>
  </si>
  <si>
    <t>SYE25831 C9.3 MACHINE</t>
  </si>
  <si>
    <t>MH700332</t>
  </si>
  <si>
    <t>SYE16773 C9.3 MACHINE</t>
  </si>
  <si>
    <t>JNM00425</t>
  </si>
  <si>
    <t>SYE23415 C9.3 MACHINE</t>
  </si>
  <si>
    <t>465-6504</t>
  </si>
  <si>
    <t>JNM00371</t>
  </si>
  <si>
    <t>SYE20861 C9.3 MACHINE</t>
  </si>
  <si>
    <t>D6T LGPPAT DOZER</t>
  </si>
  <si>
    <t>RAD01015</t>
  </si>
  <si>
    <t>SYE15445 C9.3 MACHINE</t>
  </si>
  <si>
    <t>350-5808</t>
  </si>
  <si>
    <t>PRECLEANER ASSY</t>
  </si>
  <si>
    <t>112-7448</t>
  </si>
  <si>
    <t>MODULE OUTLET KIT FPF</t>
  </si>
  <si>
    <t>443-8265</t>
  </si>
  <si>
    <t>TURBOCHARGER GP</t>
  </si>
  <si>
    <t>RAD00959</t>
  </si>
  <si>
    <t>SYE12616 C9.3 MACHINE</t>
  </si>
  <si>
    <t xml:space="preserve">D6T LGPPAT DOZER	</t>
  </si>
  <si>
    <t>RAD00883</t>
  </si>
  <si>
    <t>SYE10575 C9.3 MACHINE</t>
  </si>
  <si>
    <t>RAD00879</t>
  </si>
  <si>
    <t>SYE10490 C9.3 MACHINE</t>
  </si>
  <si>
    <t>RAD00518</t>
  </si>
  <si>
    <t>SYE04710 C9.3 MACHINE</t>
  </si>
  <si>
    <t>RAD00582</t>
  </si>
  <si>
    <t>SYE05437 C9.3 MACHINE</t>
  </si>
  <si>
    <t xml:space="preserve">D6T LGP DOZER	</t>
  </si>
  <si>
    <t>KSB01879</t>
  </si>
  <si>
    <t>MYE10539 C9.3 MACHINE</t>
  </si>
  <si>
    <t>6T-0988`</t>
  </si>
  <si>
    <t>6T-5068</t>
  </si>
  <si>
    <t>362-9504</t>
  </si>
  <si>
    <t>362-9542</t>
  </si>
  <si>
    <t>SEAT GP-SUSPENSION (379-0133)</t>
  </si>
  <si>
    <t>424-3429</t>
  </si>
  <si>
    <t>TURBOCHARGER GP (360-1214)</t>
  </si>
  <si>
    <t>456-3493</t>
  </si>
  <si>
    <t>D6T LGP DOZER</t>
  </si>
  <si>
    <t>KSB01963</t>
  </si>
  <si>
    <t>MYE10934 C9.3 MACHINE</t>
  </si>
  <si>
    <t>D6T XW DOZER</t>
  </si>
  <si>
    <t>WRN00413</t>
  </si>
  <si>
    <t>SYE05740 C9.3 MACHINE</t>
  </si>
  <si>
    <t>389-3067</t>
  </si>
  <si>
    <t>443-8262</t>
  </si>
  <si>
    <t>356-3509</t>
  </si>
  <si>
    <t xml:space="preserve">        G.E.T</t>
  </si>
  <si>
    <t>D7R II DOZER</t>
  </si>
  <si>
    <t>AEC01502</t>
  </si>
  <si>
    <t>7ZR22826 3176C MACHINE</t>
  </si>
  <si>
    <t>1R-0716</t>
  </si>
  <si>
    <t>326-1642</t>
  </si>
  <si>
    <t>6I-0273</t>
  </si>
  <si>
    <t>6I-0274</t>
  </si>
  <si>
    <t>6T-0988</t>
  </si>
  <si>
    <t>443-8261</t>
  </si>
  <si>
    <t>SEAT GP-SUSPENSION (160-7186)</t>
  </si>
  <si>
    <t>167-9666</t>
  </si>
  <si>
    <t>317-5278</t>
  </si>
  <si>
    <t>GQP CUSTOM KIT D7R</t>
  </si>
  <si>
    <t xml:space="preserve">GQP 24" 40L COMPLETE UNDERCARRIAGE KIT </t>
  </si>
  <si>
    <t>522-6273</t>
  </si>
  <si>
    <t>522-6272</t>
  </si>
  <si>
    <t>6F-0196</t>
  </si>
  <si>
    <t>5P-8249</t>
  </si>
  <si>
    <t>7T-6936</t>
  </si>
  <si>
    <t>Edge-Cutting 25 MM BOLT ON    1 SET = QTY 2</t>
  </si>
  <si>
    <t>7T-6678</t>
  </si>
  <si>
    <t>1J-2919</t>
  </si>
  <si>
    <t>4J-5241</t>
  </si>
  <si>
    <t>Retainer</t>
  </si>
  <si>
    <t>4J-5240</t>
  </si>
  <si>
    <t>614-7778</t>
  </si>
  <si>
    <t>Shank (9W-7382)</t>
  </si>
  <si>
    <t>AGN01557</t>
  </si>
  <si>
    <t>7ZR23064 3176C ENGINE</t>
  </si>
  <si>
    <t>443-8104</t>
  </si>
  <si>
    <t>SEAT GP-SUSPENSION (200-3174)</t>
  </si>
  <si>
    <t>GQP 24" 40L COMPLETE UNDERCARRIAGE KIT</t>
  </si>
  <si>
    <t>9W-7382-&gt; 614-7778</t>
  </si>
  <si>
    <t>Shank</t>
  </si>
  <si>
    <t>ABJ01601</t>
  </si>
  <si>
    <t>7ZR23803 3176C</t>
  </si>
  <si>
    <t xml:space="preserve">D8T DOZER </t>
  </si>
  <si>
    <t>FMC01338</t>
  </si>
  <si>
    <t xml:space="preserve">ENG02973 C15.2 MACHINE </t>
  </si>
  <si>
    <t>577-1440</t>
  </si>
  <si>
    <t>331-8111</t>
  </si>
  <si>
    <t>231-0167</t>
  </si>
  <si>
    <t>326-7963</t>
  </si>
  <si>
    <t>395-0176</t>
  </si>
  <si>
    <t>395-0177</t>
  </si>
  <si>
    <t>450-0528</t>
  </si>
  <si>
    <t>TURBOCHARGER (450-0526)</t>
  </si>
  <si>
    <t>371-8891</t>
  </si>
  <si>
    <t>GQP CUSTOM KIT D8T</t>
  </si>
  <si>
    <t>GQP 24" COMPLETE UNDERCARRIAGE KIT</t>
  </si>
  <si>
    <t>8E-4193</t>
  </si>
  <si>
    <t>8E-4194</t>
  </si>
  <si>
    <t>135-9373</t>
  </si>
  <si>
    <t>Edge-Cutting 29MM BOLT-ON  1 SET = QTY 3</t>
  </si>
  <si>
    <t>8E-5347</t>
  </si>
  <si>
    <t>8E-1848</t>
  </si>
  <si>
    <t>Protector</t>
  </si>
  <si>
    <t>9W-2451</t>
  </si>
  <si>
    <t>Tip-Ripper R450 SHORT RIPPER TIP</t>
  </si>
  <si>
    <t>8E-4743</t>
  </si>
  <si>
    <t>6Y-3394</t>
  </si>
  <si>
    <t>D8T DOZER</t>
  </si>
  <si>
    <t>FMC01061</t>
  </si>
  <si>
    <t>ENG02553 C15.2 MACHINE</t>
  </si>
  <si>
    <t>FMC01066</t>
  </si>
  <si>
    <t xml:space="preserve">ENG02575 C15.2 MACHNE </t>
  </si>
  <si>
    <t>TURBOCHARGER (450-0525)</t>
  </si>
  <si>
    <t>MLN00713</t>
  </si>
  <si>
    <t>TXL02177 C15 MACHINE</t>
  </si>
  <si>
    <t>HYDRUALIC FILTER</t>
  </si>
  <si>
    <t>346-8243</t>
  </si>
  <si>
    <t>362-9489</t>
  </si>
  <si>
    <t>354-3419</t>
  </si>
  <si>
    <t>358-3667</t>
  </si>
  <si>
    <t>443-8118</t>
  </si>
  <si>
    <t>SEAT GP-SUSPENSION (351-1846)</t>
  </si>
  <si>
    <t>450-0542</t>
  </si>
  <si>
    <t>359-4020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</si>
</sst>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"/>
    <numFmt numFmtId="165" formatCode="&quot;$&quot;#,##0.00"/>
    <numFmt numFmtId="166" formatCode="_(&quot;$&quot;* #,##0.00_);_(&quot;$&quot;* \(#,##0.00\);_(&quot;$&quot;* &quot;-&quot;??_);_(@_)"/>
    <numFmt numFmtId="167" formatCode="&quot;$&quot;#,##0.00_);[Red]\(&quot;$&quot;#,##0.00\)"/>
  </numFmts>
  <fonts count="30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rgb="FFFF0000"/>
      <name val="Aptos Narrow"/>
    </font>
    <font>
      <b/>
      <u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Calibri"/>
    </font>
    <font>
      <b/>
      <sz val="12"/>
      <color theme="0"/>
      <name val="Calibri"/>
    </font>
    <font>
      <sz val="11"/>
      <name val="Aptos Narrow"/>
    </font>
    <font>
      <b/>
      <sz val="11"/>
      <color theme="1"/>
      <name val="Calibri"/>
    </font>
    <font>
      <b/>
      <sz val="16"/>
      <color theme="1"/>
      <name val="Calibri"/>
    </font>
    <font>
      <b/>
      <sz val="12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u/>
      <sz val="11"/>
      <color theme="10"/>
      <name val="Aptos Narrow"/>
    </font>
    <font>
      <u/>
      <sz val="11"/>
      <color theme="10"/>
      <name val="Aptos Narrow"/>
    </font>
    <font>
      <sz val="11"/>
      <color theme="1"/>
      <name val="Aptos Narrow"/>
    </font>
    <font>
      <b/>
      <sz val="11"/>
      <color theme="0"/>
      <name val="Calibri"/>
    </font>
    <font>
      <sz val="11"/>
      <color theme="0"/>
      <name val="Calibri"/>
    </font>
    <font>
      <b/>
      <sz val="18"/>
      <color theme="0"/>
      <name val="Calibri"/>
    </font>
    <font>
      <b/>
      <sz val="18"/>
      <color theme="1"/>
      <name val="Calibri"/>
    </font>
    <font>
      <b/>
      <sz val="16"/>
      <color theme="0"/>
      <name val="Calibri"/>
    </font>
    <font>
      <b/>
      <sz val="10"/>
      <color theme="1"/>
      <name val="Calibri"/>
    </font>
    <font>
      <b/>
      <sz val="8"/>
      <color theme="0"/>
      <name val="Calibri"/>
    </font>
    <font>
      <b/>
      <sz val="14"/>
      <color theme="1"/>
      <name val="Calibri"/>
    </font>
    <font>
      <b/>
      <sz val="10"/>
      <color theme="0"/>
      <name val="Calibri"/>
    </font>
    <font>
      <sz val="10"/>
      <color theme="1"/>
      <name val="Calibri"/>
    </font>
    <font>
      <b/>
      <sz val="10"/>
      <color rgb="FFFF0000"/>
      <name val="Calibri"/>
    </font>
    <font>
      <b/>
      <sz val="10"/>
      <color rgb="FF47D45A"/>
      <name val="Calibri"/>
    </font>
    <font>
      <b/>
      <sz val="11"/>
      <color rgb="FFE8E8E8"/>
      <name val="Calibri"/>
    </font>
    <font>
      <sz val="12"/>
      <color rgb="FF212529"/>
      <name val="Avenir"/>
    </font>
  </fonts>
  <fills count="16">
    <fill>
      <patternFill patternType="none"/>
    </fill>
    <fill>
      <patternFill patternType="gray125"/>
    </fill>
    <fill>
      <patternFill patternType="solid">
        <fgColor rgb="FF747474"/>
        <bgColor rgb="FF747474"/>
      </patternFill>
    </fill>
    <fill>
      <patternFill patternType="solid">
        <fgColor rgb="FF262626"/>
        <bgColor rgb="FF262626"/>
      </patternFill>
    </fill>
    <fill>
      <patternFill patternType="solid">
        <fgColor rgb="FFF6C6AC"/>
        <bgColor rgb="FFF6C6AC"/>
      </patternFill>
    </fill>
    <fill>
      <patternFill patternType="solid">
        <fgColor rgb="FFE8E8E8"/>
        <bgColor rgb="FFE8E8E8"/>
      </patternFill>
    </fill>
    <fill>
      <patternFill patternType="solid">
        <fgColor rgb="FF83CAEB"/>
        <bgColor rgb="FF83CAEB"/>
      </patternFill>
    </fill>
    <fill>
      <patternFill patternType="solid">
        <fgColor rgb="FF7F7F7F"/>
        <bgColor rgb="FF7F7F7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BE9F7"/>
        <bgColor rgb="FFDBE9F7"/>
      </patternFill>
    </fill>
    <fill>
      <patternFill patternType="solid">
        <fgColor rgb="FF3A3A3A"/>
        <bgColor rgb="FF3A3A3A"/>
      </patternFill>
    </fill>
    <fill>
      <patternFill patternType="solid">
        <fgColor rgb="FFFAE2D5"/>
        <bgColor rgb="FFFAE2D5"/>
      </patternFill>
    </fill>
    <fill>
      <patternFill patternType="solid">
        <fgColor rgb="FFC1F0C8"/>
        <bgColor rgb="FFC1F0C8"/>
      </patternFill>
    </fill>
    <fill>
      <patternFill patternType="solid">
        <fgColor rgb="FFEDEDED"/>
        <bgColor rgb="FFEDEDED"/>
      </patternFill>
    </fill>
  </fills>
  <borders count="99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/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theme="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000000"/>
      </right>
      <top/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/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00000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theme="0"/>
      </bottom>
      <diagonal/>
    </border>
    <border>
      <left style="thin">
        <color theme="0"/>
      </left>
      <right style="thin">
        <color rgb="FF000000"/>
      </right>
      <top/>
      <bottom style="thin">
        <color theme="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8" fillId="2" borderId="1" xfId="0" applyFont="1" applyFill="1" applyBorder="1"/>
    <xf numFmtId="0" fontId="9" fillId="0" borderId="0" xfId="0" applyFont="1" applyAlignment="1">
      <alignment vertical="center"/>
    </xf>
    <xf numFmtId="0" fontId="5" fillId="0" borderId="0" xfId="0" applyFont="1"/>
    <xf numFmtId="0" fontId="8" fillId="4" borderId="11" xfId="0" applyFont="1" applyFill="1" applyBorder="1" applyAlignment="1">
      <alignment horizontal="right"/>
    </xf>
    <xf numFmtId="164" fontId="5" fillId="5" borderId="11" xfId="0" applyNumberFormat="1" applyFont="1" applyFill="1" applyBorder="1" applyAlignment="1">
      <alignment horizontal="left"/>
    </xf>
    <xf numFmtId="0" fontId="5" fillId="5" borderId="11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 vertical="center" wrapText="1"/>
    </xf>
    <xf numFmtId="164" fontId="5" fillId="5" borderId="16" xfId="0" applyNumberFormat="1" applyFont="1" applyFill="1" applyBorder="1"/>
    <xf numFmtId="164" fontId="5" fillId="2" borderId="1" xfId="0" applyNumberFormat="1" applyFont="1" applyFill="1" applyBorder="1"/>
    <xf numFmtId="0" fontId="8" fillId="4" borderId="17" xfId="0" applyFont="1" applyFill="1" applyBorder="1" applyAlignment="1">
      <alignment horizontal="right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5" borderId="16" xfId="0" applyFont="1" applyFill="1" applyBorder="1"/>
    <xf numFmtId="165" fontId="10" fillId="0" borderId="0" xfId="0" applyNumberFormat="1" applyFont="1"/>
    <xf numFmtId="0" fontId="8" fillId="4" borderId="21" xfId="0" applyFont="1" applyFill="1" applyBorder="1" applyAlignment="1">
      <alignment horizontal="right"/>
    </xf>
    <xf numFmtId="1" fontId="11" fillId="5" borderId="17" xfId="0" applyNumberFormat="1" applyFont="1" applyFill="1" applyBorder="1" applyAlignment="1">
      <alignment horizontal="left"/>
    </xf>
    <xf numFmtId="0" fontId="13" fillId="5" borderId="16" xfId="0" applyFont="1" applyFill="1" applyBorder="1"/>
    <xf numFmtId="0" fontId="14" fillId="2" borderId="1" xfId="0" applyFont="1" applyFill="1" applyBorder="1"/>
    <xf numFmtId="9" fontId="10" fillId="0" borderId="0" xfId="0" applyNumberFormat="1" applyFont="1"/>
    <xf numFmtId="0" fontId="15" fillId="2" borderId="1" xfId="0" applyFont="1" applyFill="1" applyBorder="1"/>
    <xf numFmtId="0" fontId="8" fillId="9" borderId="31" xfId="0" applyFont="1" applyFill="1" applyBorder="1" applyAlignment="1">
      <alignment horizontal="right"/>
    </xf>
    <xf numFmtId="0" fontId="5" fillId="9" borderId="1" xfId="0" applyFont="1" applyFill="1" applyBorder="1"/>
    <xf numFmtId="0" fontId="16" fillId="10" borderId="32" xfId="0" applyFont="1" applyFill="1" applyBorder="1" applyAlignment="1">
      <alignment horizontal="center"/>
    </xf>
    <xf numFmtId="0" fontId="16" fillId="10" borderId="33" xfId="0" applyFont="1" applyFill="1" applyBorder="1" applyAlignment="1">
      <alignment horizontal="center" vertical="center"/>
    </xf>
    <xf numFmtId="0" fontId="16" fillId="10" borderId="34" xfId="0" applyFont="1" applyFill="1" applyBorder="1" applyAlignment="1">
      <alignment horizontal="center" vertical="center"/>
    </xf>
    <xf numFmtId="0" fontId="5" fillId="5" borderId="1" xfId="0" applyFont="1" applyFill="1" applyBorder="1"/>
    <xf numFmtId="165" fontId="8" fillId="2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8" fillId="9" borderId="1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 vertical="center"/>
    </xf>
    <xf numFmtId="0" fontId="19" fillId="0" borderId="47" xfId="0" applyFont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vertical="center"/>
    </xf>
    <xf numFmtId="0" fontId="8" fillId="5" borderId="58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19" fillId="0" borderId="62" xfId="0" applyFont="1" applyBorder="1" applyAlignment="1">
      <alignment vertical="center"/>
    </xf>
    <xf numFmtId="0" fontId="8" fillId="4" borderId="63" xfId="0" applyFont="1" applyFill="1" applyBorder="1" applyAlignment="1">
      <alignment horizontal="center" vertical="center"/>
    </xf>
    <xf numFmtId="0" fontId="8" fillId="4" borderId="64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22" fillId="12" borderId="69" xfId="0" applyFont="1" applyFill="1" applyBorder="1" applyAlignment="1">
      <alignment vertical="center" wrapText="1"/>
    </xf>
    <xf numFmtId="0" fontId="5" fillId="7" borderId="16" xfId="0" applyFont="1" applyFill="1" applyBorder="1" applyAlignment="1">
      <alignment horizontal="center"/>
    </xf>
    <xf numFmtId="0" fontId="21" fillId="4" borderId="70" xfId="0" applyFont="1" applyFill="1" applyBorder="1" applyAlignment="1">
      <alignment horizontal="center" vertical="center" wrapText="1"/>
    </xf>
    <xf numFmtId="0" fontId="8" fillId="5" borderId="71" xfId="0" applyFont="1" applyFill="1" applyBorder="1" applyAlignment="1">
      <alignment horizontal="center" vertical="center" wrapText="1"/>
    </xf>
    <xf numFmtId="166" fontId="8" fillId="5" borderId="70" xfId="0" applyNumberFormat="1" applyFont="1" applyFill="1" applyBorder="1" applyAlignment="1">
      <alignment horizontal="center" vertical="center"/>
    </xf>
    <xf numFmtId="10" fontId="10" fillId="5" borderId="70" xfId="0" applyNumberFormat="1" applyFont="1" applyFill="1" applyBorder="1" applyAlignment="1">
      <alignment horizontal="center" vertical="center"/>
    </xf>
    <xf numFmtId="166" fontId="10" fillId="13" borderId="32" xfId="0" applyNumberFormat="1" applyFont="1" applyFill="1" applyBorder="1" applyAlignment="1">
      <alignment vertical="center"/>
    </xf>
    <xf numFmtId="0" fontId="5" fillId="0" borderId="1" xfId="0" applyFont="1" applyBorder="1"/>
    <xf numFmtId="2" fontId="23" fillId="0" borderId="21" xfId="0" applyNumberFormat="1" applyFont="1" applyBorder="1" applyAlignment="1">
      <alignment horizontal="center" vertical="center"/>
    </xf>
    <xf numFmtId="0" fontId="23" fillId="5" borderId="21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5" fillId="0" borderId="20" xfId="0" applyFont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center" vertical="center" wrapText="1"/>
    </xf>
    <xf numFmtId="0" fontId="16" fillId="12" borderId="8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16" fillId="12" borderId="87" xfId="0" applyFont="1" applyFill="1" applyBorder="1" applyAlignment="1">
      <alignment horizontal="center" vertical="center" wrapText="1"/>
    </xf>
    <xf numFmtId="0" fontId="24" fillId="12" borderId="87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6" fillId="12" borderId="90" xfId="0" applyFont="1" applyFill="1" applyBorder="1" applyAlignment="1">
      <alignment horizontal="center" vertical="center" wrapText="1"/>
    </xf>
    <xf numFmtId="0" fontId="27" fillId="12" borderId="8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93" xfId="0" applyFont="1" applyBorder="1" applyAlignment="1">
      <alignment horizontal="center" vertical="center" wrapText="1"/>
    </xf>
    <xf numFmtId="0" fontId="8" fillId="7" borderId="94" xfId="0" applyFont="1" applyFill="1" applyBorder="1" applyAlignment="1">
      <alignment horizontal="center" vertical="center" wrapText="1"/>
    </xf>
    <xf numFmtId="0" fontId="21" fillId="7" borderId="9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39" xfId="0" applyFont="1" applyBorder="1" applyAlignment="1">
      <alignment horizontal="left"/>
    </xf>
    <xf numFmtId="0" fontId="5" fillId="0" borderId="93" xfId="0" applyFont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5" fillId="0" borderId="62" xfId="0" applyFont="1" applyBorder="1" applyAlignment="1">
      <alignment horizontal="center"/>
    </xf>
    <xf numFmtId="3" fontId="5" fillId="0" borderId="39" xfId="0" applyNumberFormat="1" applyFont="1" applyBorder="1" applyAlignment="1">
      <alignment horizontal="center"/>
    </xf>
    <xf numFmtId="166" fontId="5" fillId="0" borderId="39" xfId="0" applyNumberFormat="1" applyFont="1" applyBorder="1"/>
    <xf numFmtId="166" fontId="5" fillId="0" borderId="93" xfId="0" applyNumberFormat="1" applyFont="1" applyBorder="1"/>
    <xf numFmtId="166" fontId="5" fillId="7" borderId="16" xfId="0" applyNumberFormat="1" applyFont="1" applyFill="1" applyBorder="1"/>
    <xf numFmtId="9" fontId="5" fillId="0" borderId="93" xfId="0" applyNumberFormat="1" applyFont="1" applyBorder="1"/>
    <xf numFmtId="9" fontId="5" fillId="7" borderId="16" xfId="0" applyNumberFormat="1" applyFont="1" applyFill="1" applyBorder="1"/>
    <xf numFmtId="166" fontId="5" fillId="0" borderId="21" xfId="0" applyNumberFormat="1" applyFont="1" applyBorder="1"/>
    <xf numFmtId="10" fontId="5" fillId="0" borderId="21" xfId="0" applyNumberFormat="1" applyFont="1" applyBorder="1"/>
    <xf numFmtId="10" fontId="5" fillId="0" borderId="0" xfId="0" applyNumberFormat="1" applyFont="1"/>
    <xf numFmtId="10" fontId="5" fillId="2" borderId="1" xfId="0" applyNumberFormat="1" applyFont="1" applyFill="1" applyBorder="1"/>
    <xf numFmtId="0" fontId="5" fillId="5" borderId="21" xfId="0" applyFont="1" applyFill="1" applyBorder="1" applyAlignment="1">
      <alignment horizontal="left"/>
    </xf>
    <xf numFmtId="0" fontId="5" fillId="5" borderId="71" xfId="0" applyFont="1" applyFill="1" applyBorder="1" applyAlignment="1">
      <alignment horizontal="center"/>
    </xf>
    <xf numFmtId="3" fontId="5" fillId="5" borderId="21" xfId="0" applyNumberFormat="1" applyFont="1" applyFill="1" applyBorder="1" applyAlignment="1">
      <alignment horizontal="center"/>
    </xf>
    <xf numFmtId="166" fontId="5" fillId="5" borderId="21" xfId="0" applyNumberFormat="1" applyFont="1" applyFill="1" applyBorder="1"/>
    <xf numFmtId="166" fontId="5" fillId="13" borderId="94" xfId="0" applyNumberFormat="1" applyFont="1" applyFill="1" applyBorder="1"/>
    <xf numFmtId="166" fontId="5" fillId="13" borderId="11" xfId="0" applyNumberFormat="1" applyFont="1" applyFill="1" applyBorder="1"/>
    <xf numFmtId="166" fontId="5" fillId="2" borderId="16" xfId="0" applyNumberFormat="1" applyFont="1" applyFill="1" applyBorder="1"/>
    <xf numFmtId="3" fontId="5" fillId="13" borderId="94" xfId="0" applyNumberFormat="1" applyFont="1" applyFill="1" applyBorder="1" applyAlignment="1">
      <alignment horizontal="center"/>
    </xf>
    <xf numFmtId="9" fontId="5" fillId="5" borderId="17" xfId="0" applyNumberFormat="1" applyFont="1" applyFill="1" applyBorder="1"/>
    <xf numFmtId="166" fontId="5" fillId="13" borderId="21" xfId="0" applyNumberFormat="1" applyFont="1" applyFill="1" applyBorder="1"/>
    <xf numFmtId="166" fontId="5" fillId="14" borderId="21" xfId="0" applyNumberFormat="1" applyFont="1" applyFill="1" applyBorder="1"/>
    <xf numFmtId="10" fontId="5" fillId="13" borderId="21" xfId="0" applyNumberFormat="1" applyFont="1" applyFill="1" applyBorder="1"/>
    <xf numFmtId="10" fontId="5" fillId="5" borderId="1" xfId="0" applyNumberFormat="1" applyFont="1" applyFill="1" applyBorder="1"/>
    <xf numFmtId="0" fontId="5" fillId="0" borderId="18" xfId="0" applyFont="1" applyBorder="1" applyAlignment="1">
      <alignment horizontal="left"/>
    </xf>
    <xf numFmtId="3" fontId="5" fillId="0" borderId="21" xfId="0" applyNumberFormat="1" applyFont="1" applyBorder="1" applyAlignment="1">
      <alignment horizontal="center"/>
    </xf>
    <xf numFmtId="9" fontId="5" fillId="0" borderId="18" xfId="0" applyNumberFormat="1" applyFont="1" applyBorder="1"/>
    <xf numFmtId="0" fontId="5" fillId="0" borderId="21" xfId="0" applyFont="1" applyBorder="1" applyAlignment="1">
      <alignment horizontal="left"/>
    </xf>
    <xf numFmtId="3" fontId="5" fillId="0" borderId="0" xfId="0" applyNumberFormat="1" applyFont="1"/>
    <xf numFmtId="0" fontId="5" fillId="13" borderId="97" xfId="0" applyFont="1" applyFill="1" applyBorder="1"/>
    <xf numFmtId="0" fontId="10" fillId="2" borderId="21" xfId="0" applyFont="1" applyFill="1" applyBorder="1"/>
    <xf numFmtId="0" fontId="10" fillId="13" borderId="21" xfId="0" applyFont="1" applyFill="1" applyBorder="1" applyAlignment="1">
      <alignment horizontal="right"/>
    </xf>
    <xf numFmtId="3" fontId="8" fillId="13" borderId="21" xfId="0" applyNumberFormat="1" applyFont="1" applyFill="1" applyBorder="1"/>
    <xf numFmtId="166" fontId="8" fillId="13" borderId="21" xfId="0" applyNumberFormat="1" applyFont="1" applyFill="1" applyBorder="1" applyAlignment="1">
      <alignment horizontal="center"/>
    </xf>
    <xf numFmtId="166" fontId="8" fillId="13" borderId="21" xfId="0" applyNumberFormat="1" applyFont="1" applyFill="1" applyBorder="1" applyAlignment="1">
      <alignment horizontal="right"/>
    </xf>
    <xf numFmtId="166" fontId="8" fillId="13" borderId="21" xfId="0" applyNumberFormat="1" applyFont="1" applyFill="1" applyBorder="1"/>
    <xf numFmtId="166" fontId="28" fillId="2" borderId="21" xfId="0" applyNumberFormat="1" applyFont="1" applyFill="1" applyBorder="1"/>
    <xf numFmtId="3" fontId="8" fillId="13" borderId="21" xfId="0" applyNumberFormat="1" applyFont="1" applyFill="1" applyBorder="1" applyAlignment="1">
      <alignment horizontal="center"/>
    </xf>
    <xf numFmtId="166" fontId="8" fillId="2" borderId="21" xfId="0" applyNumberFormat="1" applyFont="1" applyFill="1" applyBorder="1"/>
    <xf numFmtId="0" fontId="10" fillId="13" borderId="97" xfId="0" applyFont="1" applyFill="1" applyBorder="1"/>
    <xf numFmtId="10" fontId="8" fillId="13" borderId="21" xfId="0" applyNumberFormat="1" applyFont="1" applyFill="1" applyBorder="1" applyAlignment="1">
      <alignment horizontal="center"/>
    </xf>
    <xf numFmtId="10" fontId="10" fillId="13" borderId="21" xfId="0" applyNumberFormat="1" applyFont="1" applyFill="1" applyBorder="1" applyAlignment="1">
      <alignment horizontal="center"/>
    </xf>
    <xf numFmtId="3" fontId="8" fillId="0" borderId="20" xfId="0" applyNumberFormat="1" applyFont="1" applyBorder="1" applyAlignment="1">
      <alignment horizontal="center"/>
    </xf>
    <xf numFmtId="167" fontId="5" fillId="0" borderId="21" xfId="0" applyNumberFormat="1" applyFont="1" applyBorder="1"/>
    <xf numFmtId="167" fontId="5" fillId="5" borderId="21" xfId="0" applyNumberFormat="1" applyFont="1" applyFill="1" applyBorder="1"/>
    <xf numFmtId="0" fontId="5" fillId="5" borderId="98" xfId="0" applyFont="1" applyFill="1" applyBorder="1" applyAlignment="1">
      <alignment horizontal="left"/>
    </xf>
    <xf numFmtId="11" fontId="5" fillId="5" borderId="21" xfId="0" applyNumberFormat="1" applyFont="1" applyFill="1" applyBorder="1" applyAlignment="1">
      <alignment horizontal="left"/>
    </xf>
    <xf numFmtId="11" fontId="5" fillId="0" borderId="39" xfId="0" applyNumberFormat="1" applyFont="1" applyBorder="1" applyAlignment="1">
      <alignment horizontal="left"/>
    </xf>
    <xf numFmtId="165" fontId="8" fillId="0" borderId="28" xfId="0" applyNumberFormat="1" applyFont="1" applyBorder="1" applyAlignment="1">
      <alignment horizontal="center" vertical="center"/>
    </xf>
    <xf numFmtId="0" fontId="7" fillId="0" borderId="28" xfId="0" applyFont="1" applyBorder="1"/>
    <xf numFmtId="0" fontId="7" fillId="0" borderId="27" xfId="0" applyFont="1" applyBorder="1"/>
    <xf numFmtId="165" fontId="8" fillId="0" borderId="19" xfId="0" applyNumberFormat="1" applyFont="1" applyBorder="1" applyAlignment="1">
      <alignment horizontal="center"/>
    </xf>
    <xf numFmtId="0" fontId="7" fillId="0" borderId="19" xfId="0" applyFont="1" applyBorder="1"/>
    <xf numFmtId="0" fontId="7" fillId="0" borderId="20" xfId="0" applyFont="1" applyBorder="1"/>
    <xf numFmtId="0" fontId="20" fillId="12" borderId="43" xfId="0" applyFont="1" applyFill="1" applyBorder="1" applyAlignment="1">
      <alignment horizontal="center" vertical="center" wrapText="1"/>
    </xf>
    <xf numFmtId="0" fontId="7" fillId="0" borderId="45" xfId="0" applyFont="1" applyBorder="1"/>
    <xf numFmtId="0" fontId="7" fillId="0" borderId="46" xfId="0" applyFont="1" applyBorder="1"/>
    <xf numFmtId="0" fontId="7" fillId="0" borderId="50" xfId="0" applyFont="1" applyBorder="1"/>
    <xf numFmtId="0" fontId="0" fillId="0" borderId="0" xfId="0"/>
    <xf numFmtId="0" fontId="7" fillId="0" borderId="55" xfId="0" applyFont="1" applyBorder="1"/>
    <xf numFmtId="0" fontId="7" fillId="0" borderId="56" xfId="0" applyFont="1" applyBorder="1"/>
    <xf numFmtId="0" fontId="7" fillId="0" borderId="53" xfId="0" applyFont="1" applyBorder="1"/>
    <xf numFmtId="0" fontId="7" fillId="0" borderId="54" xfId="0" applyFont="1" applyBorder="1"/>
    <xf numFmtId="0" fontId="18" fillId="12" borderId="43" xfId="0" applyFont="1" applyFill="1" applyBorder="1" applyAlignment="1">
      <alignment horizontal="center" vertical="center"/>
    </xf>
    <xf numFmtId="0" fontId="7" fillId="0" borderId="44" xfId="0" applyFont="1" applyBorder="1"/>
    <xf numFmtId="0" fontId="7" fillId="0" borderId="51" xfId="0" applyFont="1" applyBorder="1"/>
    <xf numFmtId="0" fontId="7" fillId="0" borderId="59" xfId="0" applyFont="1" applyBorder="1"/>
    <xf numFmtId="0" fontId="7" fillId="0" borderId="60" xfId="0" applyFont="1" applyBorder="1"/>
    <xf numFmtId="0" fontId="7" fillId="0" borderId="61" xfId="0" applyFont="1" applyBorder="1"/>
    <xf numFmtId="0" fontId="8" fillId="5" borderId="18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65" fontId="10" fillId="0" borderId="13" xfId="0" applyNumberFormat="1" applyFont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165" fontId="10" fillId="0" borderId="19" xfId="0" applyNumberFormat="1" applyFont="1" applyBorder="1" applyAlignment="1">
      <alignment horizontal="center"/>
    </xf>
    <xf numFmtId="9" fontId="10" fillId="0" borderId="24" xfId="0" applyNumberFormat="1" applyFont="1" applyBorder="1" applyAlignment="1">
      <alignment horizontal="center"/>
    </xf>
    <xf numFmtId="0" fontId="7" fillId="0" borderId="24" xfId="0" applyFont="1" applyBorder="1"/>
    <xf numFmtId="0" fontId="7" fillId="0" borderId="23" xfId="0" applyFont="1" applyBorder="1"/>
    <xf numFmtId="0" fontId="8" fillId="6" borderId="12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left"/>
    </xf>
    <xf numFmtId="0" fontId="8" fillId="6" borderId="18" xfId="0" applyFont="1" applyFill="1" applyBorder="1" applyAlignment="1">
      <alignment horizontal="center"/>
    </xf>
    <xf numFmtId="9" fontId="10" fillId="0" borderId="35" xfId="0" applyNumberFormat="1" applyFont="1" applyBorder="1" applyAlignment="1">
      <alignment horizontal="center" vertical="center"/>
    </xf>
    <xf numFmtId="0" fontId="7" fillId="0" borderId="37" xfId="0" applyFont="1" applyBorder="1"/>
    <xf numFmtId="0" fontId="7" fillId="0" borderId="39" xfId="0" applyFont="1" applyBorder="1"/>
    <xf numFmtId="0" fontId="5" fillId="5" borderId="36" xfId="0" applyFont="1" applyFill="1" applyBorder="1" applyAlignment="1">
      <alignment horizontal="center"/>
    </xf>
    <xf numFmtId="0" fontId="7" fillId="0" borderId="38" xfId="0" applyFont="1" applyBorder="1"/>
    <xf numFmtId="0" fontId="7" fillId="0" borderId="40" xfId="0" applyFont="1" applyBorder="1"/>
    <xf numFmtId="0" fontId="8" fillId="5" borderId="29" xfId="0" applyFont="1" applyFill="1" applyBorder="1" applyAlignment="1">
      <alignment horizontal="left"/>
    </xf>
    <xf numFmtId="0" fontId="7" fillId="0" borderId="30" xfId="0" applyFont="1" applyBorder="1"/>
    <xf numFmtId="0" fontId="8" fillId="6" borderId="29" xfId="0" applyFont="1" applyFill="1" applyBorder="1" applyAlignment="1">
      <alignment horizontal="center"/>
    </xf>
    <xf numFmtId="165" fontId="8" fillId="11" borderId="35" xfId="0" applyNumberFormat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right"/>
    </xf>
    <xf numFmtId="0" fontId="5" fillId="5" borderId="12" xfId="0" applyFont="1" applyFill="1" applyBorder="1" applyAlignment="1">
      <alignment horizontal="left"/>
    </xf>
    <xf numFmtId="0" fontId="8" fillId="4" borderId="18" xfId="0" applyFont="1" applyFill="1" applyBorder="1" applyAlignment="1">
      <alignment horizontal="right"/>
    </xf>
    <xf numFmtId="0" fontId="5" fillId="5" borderId="18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7" fillId="0" borderId="3" xfId="0" applyFont="1" applyBorder="1"/>
    <xf numFmtId="0" fontId="6" fillId="3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8" fillId="0" borderId="12" xfId="0" applyFont="1" applyBorder="1" applyAlignment="1">
      <alignment horizontal="center" vertical="center" wrapText="1"/>
    </xf>
    <xf numFmtId="0" fontId="18" fillId="12" borderId="65" xfId="0" applyFont="1" applyFill="1" applyBorder="1" applyAlignment="1">
      <alignment horizontal="center" vertical="center"/>
    </xf>
    <xf numFmtId="0" fontId="6" fillId="12" borderId="66" xfId="0" applyFont="1" applyFill="1" applyBorder="1" applyAlignment="1">
      <alignment horizontal="center" vertical="center" wrapText="1"/>
    </xf>
    <xf numFmtId="0" fontId="7" fillId="0" borderId="67" xfId="0" applyFont="1" applyBorder="1"/>
    <xf numFmtId="0" fontId="7" fillId="0" borderId="57" xfId="0" applyFont="1" applyBorder="1"/>
    <xf numFmtId="0" fontId="16" fillId="12" borderId="78" xfId="0" applyFont="1" applyFill="1" applyBorder="1" applyAlignment="1">
      <alignment horizontal="center" vertical="center" wrapText="1"/>
    </xf>
    <xf numFmtId="0" fontId="7" fillId="0" borderId="73" xfId="0" applyFont="1" applyBorder="1"/>
    <xf numFmtId="0" fontId="16" fillId="12" borderId="79" xfId="0" applyFont="1" applyFill="1" applyBorder="1" applyAlignment="1">
      <alignment horizontal="center" vertical="center" wrapText="1"/>
    </xf>
    <xf numFmtId="0" fontId="7" fillId="0" borderId="91" xfId="0" applyFont="1" applyBorder="1"/>
    <xf numFmtId="0" fontId="24" fillId="12" borderId="81" xfId="0" applyFont="1" applyFill="1" applyBorder="1" applyAlignment="1">
      <alignment horizontal="center" vertical="center" wrapText="1"/>
    </xf>
    <xf numFmtId="0" fontId="7" fillId="0" borderId="92" xfId="0" applyFont="1" applyBorder="1"/>
    <xf numFmtId="0" fontId="16" fillId="12" borderId="82" xfId="0" applyFont="1" applyFill="1" applyBorder="1" applyAlignment="1">
      <alignment horizontal="center" vertical="center" wrapText="1"/>
    </xf>
    <xf numFmtId="0" fontId="16" fillId="12" borderId="86" xfId="0" applyFont="1" applyFill="1" applyBorder="1" applyAlignment="1">
      <alignment horizontal="center" vertical="center" wrapText="1"/>
    </xf>
    <xf numFmtId="0" fontId="8" fillId="5" borderId="65" xfId="0" applyFont="1" applyFill="1" applyBorder="1" applyAlignment="1">
      <alignment horizontal="center" vertical="center" wrapText="1"/>
    </xf>
    <xf numFmtId="0" fontId="17" fillId="10" borderId="41" xfId="0" applyFont="1" applyFill="1" applyBorder="1" applyAlignment="1">
      <alignment horizontal="center"/>
    </xf>
    <xf numFmtId="0" fontId="7" fillId="0" borderId="42" xfId="0" applyFont="1" applyBorder="1"/>
    <xf numFmtId="0" fontId="7" fillId="0" borderId="48" xfId="0" applyFont="1" applyBorder="1"/>
    <xf numFmtId="0" fontId="7" fillId="0" borderId="49" xfId="0" applyFont="1" applyBorder="1"/>
    <xf numFmtId="0" fontId="7" fillId="0" borderId="52" xfId="0" applyFont="1" applyBorder="1"/>
    <xf numFmtId="0" fontId="7" fillId="0" borderId="72" xfId="0" applyFont="1" applyBorder="1"/>
    <xf numFmtId="0" fontId="23" fillId="5" borderId="18" xfId="0" applyFont="1" applyFill="1" applyBorder="1" applyAlignment="1">
      <alignment horizontal="center" vertical="center"/>
    </xf>
    <xf numFmtId="0" fontId="16" fillId="12" borderId="83" xfId="0" applyFont="1" applyFill="1" applyBorder="1" applyAlignment="1">
      <alignment horizontal="center" vertical="center" wrapText="1"/>
    </xf>
    <xf numFmtId="0" fontId="7" fillId="0" borderId="84" xfId="0" applyFont="1" applyBorder="1"/>
    <xf numFmtId="0" fontId="22" fillId="12" borderId="74" xfId="0" applyFont="1" applyFill="1" applyBorder="1" applyAlignment="1">
      <alignment horizontal="center" vertical="center" wrapText="1"/>
    </xf>
    <xf numFmtId="0" fontId="7" fillId="0" borderId="88" xfId="0" applyFont="1" applyBorder="1"/>
    <xf numFmtId="0" fontId="7" fillId="0" borderId="95" xfId="0" applyFont="1" applyBorder="1"/>
    <xf numFmtId="0" fontId="16" fillId="12" borderId="89" xfId="0" applyFont="1" applyFill="1" applyBorder="1" applyAlignment="1">
      <alignment horizontal="center" vertical="center"/>
    </xf>
    <xf numFmtId="0" fontId="7" fillId="0" borderId="96" xfId="0" applyFont="1" applyBorder="1"/>
    <xf numFmtId="0" fontId="8" fillId="6" borderId="18" xfId="0" applyFont="1" applyFill="1" applyBorder="1" applyAlignment="1">
      <alignment horizontal="center" vertical="center"/>
    </xf>
    <xf numFmtId="165" fontId="8" fillId="0" borderId="19" xfId="0" applyNumberFormat="1" applyFont="1" applyBorder="1" applyAlignment="1">
      <alignment horizontal="center" vertical="center"/>
    </xf>
    <xf numFmtId="3" fontId="8" fillId="0" borderId="18" xfId="0" applyNumberFormat="1" applyFont="1" applyBorder="1" applyAlignment="1">
      <alignment horizontal="center"/>
    </xf>
    <xf numFmtId="0" fontId="6" fillId="12" borderId="43" xfId="0" applyFont="1" applyFill="1" applyBorder="1" applyAlignment="1">
      <alignment horizontal="center" vertical="center" wrapText="1"/>
    </xf>
    <xf numFmtId="0" fontId="18" fillId="12" borderId="41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right" vertical="center"/>
    </xf>
    <xf numFmtId="9" fontId="9" fillId="5" borderId="68" xfId="0" applyNumberFormat="1" applyFont="1" applyFill="1" applyBorder="1" applyAlignment="1">
      <alignment horizontal="center" vertical="center" wrapText="1"/>
    </xf>
    <xf numFmtId="0" fontId="24" fillId="12" borderId="75" xfId="0" applyFont="1" applyFill="1" applyBorder="1" applyAlignment="1">
      <alignment horizontal="center" vertical="center"/>
    </xf>
    <xf numFmtId="0" fontId="7" fillId="0" borderId="76" xfId="0" applyFont="1" applyBorder="1"/>
    <xf numFmtId="0" fontId="7" fillId="0" borderId="77" xfId="0" applyFont="1" applyBorder="1"/>
    <xf numFmtId="165" fontId="8" fillId="0" borderId="18" xfId="0" applyNumberFormat="1" applyFont="1" applyBorder="1" applyAlignment="1">
      <alignment horizontal="center" vertical="center"/>
    </xf>
    <xf numFmtId="0" fontId="12" fillId="8" borderId="22" xfId="0" applyFont="1" applyFill="1" applyBorder="1" applyAlignment="1">
      <alignment horizontal="left" wrapText="1"/>
    </xf>
    <xf numFmtId="0" fontId="7" fillId="0" borderId="25" xfId="0" applyFont="1" applyBorder="1"/>
    <xf numFmtId="0" fontId="8" fillId="6" borderId="22" xfId="0" applyFont="1" applyFill="1" applyBorder="1" applyAlignment="1">
      <alignment horizontal="center"/>
    </xf>
    <xf numFmtId="0" fontId="8" fillId="6" borderId="26" xfId="0" applyFont="1" applyFill="1" applyBorder="1" applyAlignment="1">
      <alignment horizontal="center" vertical="center"/>
    </xf>
    <xf numFmtId="3" fontId="8" fillId="0" borderId="19" xfId="0" applyNumberFormat="1" applyFont="1" applyBorder="1" applyAlignment="1">
      <alignment horizontal="center"/>
    </xf>
    <xf numFmtId="0" fontId="12" fillId="5" borderId="22" xfId="0" applyFont="1" applyFill="1" applyBorder="1" applyAlignment="1">
      <alignment horizontal="left" wrapText="1"/>
    </xf>
    <xf numFmtId="0" fontId="12" fillId="15" borderId="22" xfId="0" applyFont="1" applyFill="1" applyBorder="1" applyAlignment="1">
      <alignment horizontal="left" wrapText="1"/>
    </xf>
    <xf numFmtId="0" fontId="29" fillId="5" borderId="18" xfId="0" applyFont="1" applyFill="1" applyBorder="1" applyAlignment="1">
      <alignment horizontal="left"/>
    </xf>
  </cellXfs>
  <cellStyles count="1">
    <cellStyle name="Normal" xfId="0" builtinId="0"/>
  </cellStyles>
  <dxfs count="284"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customschemas.google.com/relationships/workbookmetadata" Target="metadata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56</xdr:row>
      <xdr:rowOff>0</xdr:rowOff>
    </xdr:from>
    <xdr:ext cx="3676650" cy="14001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</xdr:row>
      <xdr:rowOff>0</xdr:rowOff>
    </xdr:from>
    <xdr:ext cx="3438525" cy="866775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0</xdr:rowOff>
    </xdr:from>
    <xdr:ext cx="2381250" cy="5429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27</xdr:row>
      <xdr:rowOff>123825</xdr:rowOff>
    </xdr:from>
    <xdr:ext cx="2628900" cy="331470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27</xdr:row>
      <xdr:rowOff>171450</xdr:rowOff>
    </xdr:from>
    <xdr:ext cx="3067050" cy="31337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00550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00550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00550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11</xdr:row>
      <xdr:rowOff>123825</xdr:rowOff>
    </xdr:from>
    <xdr:ext cx="4410075" cy="9048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opLeftCell="A30" workbookViewId="0"/>
  </sheetViews>
  <sheetFormatPr defaultColWidth="12.5703125" defaultRowHeight="15" customHeight="1"/>
  <cols>
    <col min="1" max="1" width="5.42578125" customWidth="1"/>
    <col min="2" max="26" width="8.5703125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2" t="s">
        <v>2</v>
      </c>
    </row>
    <row r="5" spans="1:2">
      <c r="A5" s="2" t="s">
        <v>3</v>
      </c>
    </row>
    <row r="7" spans="1:2">
      <c r="A7" s="3" t="s">
        <v>4</v>
      </c>
    </row>
    <row r="8" spans="1:2">
      <c r="B8" s="2" t="s">
        <v>5</v>
      </c>
    </row>
    <row r="10" spans="1:2">
      <c r="A10" s="3" t="s">
        <v>6</v>
      </c>
    </row>
    <row r="11" spans="1:2">
      <c r="B11" s="4" t="s">
        <v>7</v>
      </c>
    </row>
    <row r="12" spans="1:2">
      <c r="B12" s="4" t="s">
        <v>8</v>
      </c>
    </row>
    <row r="13" spans="1:2">
      <c r="B13" s="4" t="s">
        <v>9</v>
      </c>
    </row>
    <row r="15" spans="1:2">
      <c r="A15" s="3" t="s">
        <v>10</v>
      </c>
    </row>
    <row r="16" spans="1:2">
      <c r="B16" s="4" t="s">
        <v>11</v>
      </c>
    </row>
    <row r="17" spans="1:10">
      <c r="B17" s="4" t="s">
        <v>12</v>
      </c>
    </row>
    <row r="19" spans="1:10">
      <c r="A19" s="3" t="s">
        <v>13</v>
      </c>
    </row>
    <row r="20" spans="1:10">
      <c r="B20" s="4" t="s">
        <v>14</v>
      </c>
    </row>
    <row r="21" spans="1:10" ht="15.75" customHeight="1">
      <c r="B21" s="4" t="s">
        <v>15</v>
      </c>
    </row>
    <row r="22" spans="1:10" ht="15.75" customHeight="1">
      <c r="B22" s="4" t="s">
        <v>16</v>
      </c>
    </row>
    <row r="23" spans="1:10" ht="15.75" customHeight="1">
      <c r="B23" s="4" t="s">
        <v>17</v>
      </c>
    </row>
    <row r="24" spans="1:10" ht="15.75" customHeight="1">
      <c r="B24" s="4" t="s">
        <v>18</v>
      </c>
    </row>
    <row r="25" spans="1:10" ht="15.75" customHeight="1"/>
    <row r="26" spans="1:10" ht="15.75" customHeight="1">
      <c r="A26" s="3" t="s">
        <v>19</v>
      </c>
    </row>
    <row r="27" spans="1:10" ht="15.75" customHeight="1">
      <c r="A27" s="2"/>
      <c r="B27" s="4" t="s">
        <v>20</v>
      </c>
      <c r="J27" s="4" t="s">
        <v>21</v>
      </c>
    </row>
    <row r="47" spans="1:1" ht="15.75" customHeight="1">
      <c r="A47" s="3" t="s">
        <v>22</v>
      </c>
    </row>
    <row r="48" spans="1:1" ht="15.75" customHeight="1">
      <c r="A48" s="4" t="s">
        <v>23</v>
      </c>
    </row>
    <row r="49" spans="1:2" ht="15.75" customHeight="1">
      <c r="B49" s="4" t="s">
        <v>24</v>
      </c>
    </row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>
      <c r="A55" s="4" t="s">
        <v>25</v>
      </c>
    </row>
    <row r="56" spans="1:2" ht="15.75" customHeight="1">
      <c r="B56" s="4" t="s">
        <v>26</v>
      </c>
    </row>
    <row r="65" spans="1:2" ht="15.75" customHeight="1">
      <c r="A65" s="4" t="s">
        <v>27</v>
      </c>
    </row>
    <row r="66" spans="1:2" ht="15.75" customHeight="1">
      <c r="B66" s="4" t="s">
        <v>28</v>
      </c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41433.64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2021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16574.699999999997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24858.940000000002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52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0.59996997608706359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27" t="s">
        <v>58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24858.94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4.2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26">
        <f>V15</f>
        <v>0</v>
      </c>
      <c r="Q9" s="137"/>
      <c r="R9" s="138"/>
      <c r="S9" s="177">
        <f>P7+P8+P9</f>
        <v>0</v>
      </c>
      <c r="T9" s="177">
        <f>P3-S9</f>
        <v>16574.699999999997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217"/>
      <c r="Q10" s="137"/>
      <c r="R10" s="138"/>
      <c r="S10" s="169"/>
      <c r="T10" s="169"/>
      <c r="U10" s="169"/>
      <c r="V10" s="169"/>
      <c r="W10" s="172"/>
      <c r="X10" s="27"/>
      <c r="Y10" s="27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18">
        <f>F50</f>
        <v>54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 ht="15.75" customHeight="1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120</v>
      </c>
      <c r="C22" s="16" t="s">
        <v>121</v>
      </c>
      <c r="D22" s="84"/>
      <c r="E22" s="97">
        <v>2000</v>
      </c>
      <c r="F22" s="98">
        <v>1</v>
      </c>
      <c r="G22" s="99">
        <v>187.19</v>
      </c>
      <c r="H22" s="100">
        <f t="shared" si="0"/>
        <v>129.1</v>
      </c>
      <c r="I22" s="101">
        <f t="shared" si="1"/>
        <v>129.1</v>
      </c>
      <c r="J22" s="102"/>
      <c r="K22" s="103">
        <f t="shared" si="2"/>
        <v>1</v>
      </c>
      <c r="L22" s="100">
        <f t="shared" si="3"/>
        <v>51.64</v>
      </c>
      <c r="M22" s="100">
        <f t="shared" si="4"/>
        <v>51.64</v>
      </c>
      <c r="N22" s="104"/>
      <c r="O22" s="91"/>
      <c r="P22" s="96"/>
      <c r="Q22" s="99"/>
      <c r="R22" s="105">
        <f t="shared" si="5"/>
        <v>0</v>
      </c>
      <c r="S22" s="106">
        <f t="shared" si="6"/>
        <v>77.459999999999994</v>
      </c>
      <c r="T22" s="106">
        <f t="shared" si="7"/>
        <v>77.459999999999994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123</v>
      </c>
      <c r="C23" s="109" t="s">
        <v>124</v>
      </c>
      <c r="D23" s="84"/>
      <c r="E23" s="85">
        <v>2000</v>
      </c>
      <c r="F23" s="110">
        <v>1</v>
      </c>
      <c r="G23" s="92">
        <v>278.95999999999998</v>
      </c>
      <c r="H23" s="87">
        <f t="shared" si="0"/>
        <v>192.39</v>
      </c>
      <c r="I23" s="88">
        <f t="shared" si="1"/>
        <v>192.39</v>
      </c>
      <c r="J23" s="102"/>
      <c r="K23" s="86">
        <f t="shared" si="2"/>
        <v>1</v>
      </c>
      <c r="L23" s="87">
        <f t="shared" si="3"/>
        <v>76.959999999999994</v>
      </c>
      <c r="M23" s="87">
        <f t="shared" si="4"/>
        <v>76.959999999999994</v>
      </c>
      <c r="N23" s="111"/>
      <c r="O23" s="91"/>
      <c r="P23" s="112"/>
      <c r="Q23" s="92"/>
      <c r="R23" s="92">
        <f t="shared" si="5"/>
        <v>0</v>
      </c>
      <c r="S23" s="92">
        <f t="shared" si="6"/>
        <v>115.43</v>
      </c>
      <c r="T23" s="92">
        <f t="shared" si="7"/>
        <v>115.43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125</v>
      </c>
      <c r="C24" s="16" t="s">
        <v>126</v>
      </c>
      <c r="D24" s="84"/>
      <c r="E24" s="97" t="s">
        <v>127</v>
      </c>
      <c r="F24" s="98">
        <v>1</v>
      </c>
      <c r="G24" s="99">
        <v>239.99</v>
      </c>
      <c r="H24" s="100">
        <f t="shared" si="0"/>
        <v>165.51</v>
      </c>
      <c r="I24" s="101">
        <f t="shared" si="1"/>
        <v>165.51</v>
      </c>
      <c r="J24" s="102"/>
      <c r="K24" s="103">
        <f t="shared" si="2"/>
        <v>1</v>
      </c>
      <c r="L24" s="100">
        <f t="shared" si="3"/>
        <v>82.76</v>
      </c>
      <c r="M24" s="100">
        <f t="shared" si="4"/>
        <v>82.76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82.75</v>
      </c>
      <c r="T24" s="106">
        <f t="shared" si="7"/>
        <v>82.75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129</v>
      </c>
      <c r="C25" s="109" t="s">
        <v>130</v>
      </c>
      <c r="D25" s="84"/>
      <c r="E25" s="85" t="s">
        <v>127</v>
      </c>
      <c r="F25" s="110">
        <v>1</v>
      </c>
      <c r="G25" s="92">
        <v>130.97999999999999</v>
      </c>
      <c r="H25" s="87">
        <f t="shared" si="0"/>
        <v>90.33</v>
      </c>
      <c r="I25" s="88">
        <f t="shared" si="1"/>
        <v>90.33</v>
      </c>
      <c r="J25" s="102"/>
      <c r="K25" s="86">
        <f t="shared" si="2"/>
        <v>1</v>
      </c>
      <c r="L25" s="87">
        <f t="shared" si="3"/>
        <v>45.17</v>
      </c>
      <c r="M25" s="87">
        <f t="shared" si="4"/>
        <v>45.17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45.16</v>
      </c>
      <c r="T25" s="92">
        <f t="shared" si="7"/>
        <v>45.16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132</v>
      </c>
      <c r="C26" s="16" t="s">
        <v>133</v>
      </c>
      <c r="D26" s="84"/>
      <c r="E26" s="97" t="s">
        <v>127</v>
      </c>
      <c r="F26" s="98">
        <v>1</v>
      </c>
      <c r="G26" s="99">
        <v>86.34</v>
      </c>
      <c r="H26" s="100">
        <f t="shared" si="0"/>
        <v>59.54</v>
      </c>
      <c r="I26" s="101">
        <f t="shared" si="1"/>
        <v>59.54</v>
      </c>
      <c r="J26" s="102"/>
      <c r="K26" s="103">
        <f t="shared" si="2"/>
        <v>1</v>
      </c>
      <c r="L26" s="100">
        <f t="shared" si="3"/>
        <v>29.77</v>
      </c>
      <c r="M26" s="100">
        <f t="shared" si="4"/>
        <v>29.77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29.77</v>
      </c>
      <c r="T26" s="106">
        <f t="shared" si="7"/>
        <v>29.77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135</v>
      </c>
      <c r="C27" s="109" t="s">
        <v>133</v>
      </c>
      <c r="D27" s="84"/>
      <c r="E27" s="85" t="s">
        <v>127</v>
      </c>
      <c r="F27" s="110">
        <v>1</v>
      </c>
      <c r="G27" s="92">
        <v>95.42</v>
      </c>
      <c r="H27" s="87">
        <f t="shared" si="0"/>
        <v>65.81</v>
      </c>
      <c r="I27" s="88">
        <f t="shared" si="1"/>
        <v>65.81</v>
      </c>
      <c r="J27" s="102"/>
      <c r="K27" s="86">
        <f t="shared" si="2"/>
        <v>1</v>
      </c>
      <c r="L27" s="87">
        <f t="shared" si="3"/>
        <v>32.909999999999997</v>
      </c>
      <c r="M27" s="87">
        <f t="shared" si="4"/>
        <v>32.909999999999997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32.9</v>
      </c>
      <c r="T27" s="92">
        <f t="shared" si="7"/>
        <v>32.9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137</v>
      </c>
      <c r="C28" s="16" t="s">
        <v>138</v>
      </c>
      <c r="D28" s="84"/>
      <c r="E28" s="97">
        <v>2000</v>
      </c>
      <c r="F28" s="98">
        <v>1</v>
      </c>
      <c r="G28" s="99">
        <v>1050.92</v>
      </c>
      <c r="H28" s="100">
        <f t="shared" si="0"/>
        <v>724.77</v>
      </c>
      <c r="I28" s="101">
        <f t="shared" si="1"/>
        <v>724.77</v>
      </c>
      <c r="J28" s="102"/>
      <c r="K28" s="103">
        <f t="shared" si="2"/>
        <v>1</v>
      </c>
      <c r="L28" s="100">
        <f t="shared" si="3"/>
        <v>362.39</v>
      </c>
      <c r="M28" s="100">
        <f t="shared" si="4"/>
        <v>362.39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362.38</v>
      </c>
      <c r="T28" s="106">
        <f t="shared" si="7"/>
        <v>362.38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140</v>
      </c>
      <c r="C29" s="109" t="s">
        <v>141</v>
      </c>
      <c r="D29" s="84"/>
      <c r="E29" s="85" t="s">
        <v>127</v>
      </c>
      <c r="F29" s="110">
        <v>1</v>
      </c>
      <c r="G29" s="92">
        <v>5016.5</v>
      </c>
      <c r="H29" s="87">
        <f t="shared" si="0"/>
        <v>3459.66</v>
      </c>
      <c r="I29" s="88">
        <f t="shared" si="1"/>
        <v>3459.66</v>
      </c>
      <c r="J29" s="102"/>
      <c r="K29" s="86">
        <f t="shared" si="2"/>
        <v>1</v>
      </c>
      <c r="L29" s="87">
        <f t="shared" si="3"/>
        <v>1383.86</v>
      </c>
      <c r="M29" s="87">
        <f t="shared" si="4"/>
        <v>1383.86</v>
      </c>
      <c r="N29" s="111"/>
      <c r="O29" s="91"/>
      <c r="P29" s="112"/>
      <c r="Q29" s="92"/>
      <c r="R29" s="92">
        <f t="shared" si="5"/>
        <v>0</v>
      </c>
      <c r="S29" s="92">
        <f t="shared" si="6"/>
        <v>2075.8000000000002</v>
      </c>
      <c r="T29" s="92">
        <f t="shared" si="7"/>
        <v>2075.8000000000002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144</v>
      </c>
      <c r="D30" s="84"/>
      <c r="E30" s="97" t="s">
        <v>127</v>
      </c>
      <c r="F30" s="98">
        <v>2</v>
      </c>
      <c r="G30" s="99">
        <v>514.04999999999995</v>
      </c>
      <c r="H30" s="100">
        <f t="shared" si="0"/>
        <v>354.52</v>
      </c>
      <c r="I30" s="101">
        <f t="shared" si="1"/>
        <v>709.04</v>
      </c>
      <c r="J30" s="102"/>
      <c r="K30" s="103">
        <f t="shared" si="2"/>
        <v>2</v>
      </c>
      <c r="L30" s="100">
        <f t="shared" si="3"/>
        <v>124.08</v>
      </c>
      <c r="M30" s="100">
        <f t="shared" si="4"/>
        <v>248.16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460.88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146</v>
      </c>
      <c r="C31" s="109" t="s">
        <v>147</v>
      </c>
      <c r="D31" s="84"/>
      <c r="E31" s="85" t="s">
        <v>127</v>
      </c>
      <c r="F31" s="110">
        <v>1</v>
      </c>
      <c r="G31" s="92">
        <v>4599.1099999999997</v>
      </c>
      <c r="H31" s="87">
        <f t="shared" si="0"/>
        <v>3171.8</v>
      </c>
      <c r="I31" s="88">
        <f t="shared" si="1"/>
        <v>3171.8</v>
      </c>
      <c r="J31" s="102"/>
      <c r="K31" s="86">
        <f t="shared" si="2"/>
        <v>1</v>
      </c>
      <c r="L31" s="87">
        <f t="shared" si="3"/>
        <v>1268.72</v>
      </c>
      <c r="M31" s="87">
        <f t="shared" si="4"/>
        <v>1268.72</v>
      </c>
      <c r="N31" s="111"/>
      <c r="O31" s="91"/>
      <c r="P31" s="112"/>
      <c r="Q31" s="92"/>
      <c r="R31" s="92">
        <f t="shared" si="5"/>
        <v>0</v>
      </c>
      <c r="S31" s="92">
        <f t="shared" si="6"/>
        <v>1903.08</v>
      </c>
      <c r="T31" s="92">
        <f t="shared" si="7"/>
        <v>1903.08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148</v>
      </c>
      <c r="C32" s="16" t="s">
        <v>149</v>
      </c>
      <c r="D32" s="84"/>
      <c r="E32" s="97" t="s">
        <v>127</v>
      </c>
      <c r="F32" s="98">
        <v>4</v>
      </c>
      <c r="G32" s="99">
        <v>599.70000000000005</v>
      </c>
      <c r="H32" s="100">
        <f t="shared" si="0"/>
        <v>413.59</v>
      </c>
      <c r="I32" s="101">
        <f t="shared" si="1"/>
        <v>1654.36</v>
      </c>
      <c r="J32" s="102"/>
      <c r="K32" s="103">
        <f t="shared" si="2"/>
        <v>4</v>
      </c>
      <c r="L32" s="100">
        <f t="shared" si="3"/>
        <v>165.44</v>
      </c>
      <c r="M32" s="100">
        <f t="shared" si="4"/>
        <v>661.76</v>
      </c>
      <c r="N32" s="104"/>
      <c r="O32" s="91"/>
      <c r="P32" s="96"/>
      <c r="Q32" s="99"/>
      <c r="R32" s="105">
        <f t="shared" si="5"/>
        <v>0</v>
      </c>
      <c r="S32" s="106">
        <f t="shared" si="6"/>
        <v>248.15</v>
      </c>
      <c r="T32" s="106">
        <f t="shared" si="7"/>
        <v>992.6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150</v>
      </c>
      <c r="C33" s="109" t="s">
        <v>151</v>
      </c>
      <c r="D33" s="84"/>
      <c r="E33" s="85" t="s">
        <v>127</v>
      </c>
      <c r="F33" s="110">
        <v>1</v>
      </c>
      <c r="G33" s="92">
        <v>42617.2</v>
      </c>
      <c r="H33" s="87">
        <f t="shared" si="0"/>
        <v>29391.17</v>
      </c>
      <c r="I33" s="88">
        <f t="shared" si="1"/>
        <v>29391.17</v>
      </c>
      <c r="J33" s="102"/>
      <c r="K33" s="86">
        <f t="shared" si="2"/>
        <v>1</v>
      </c>
      <c r="L33" s="87">
        <f t="shared" si="3"/>
        <v>11756.47</v>
      </c>
      <c r="M33" s="87">
        <f t="shared" si="4"/>
        <v>11756.47</v>
      </c>
      <c r="N33" s="111"/>
      <c r="O33" s="91"/>
      <c r="P33" s="112"/>
      <c r="Q33" s="92"/>
      <c r="R33" s="92">
        <f t="shared" si="5"/>
        <v>0</v>
      </c>
      <c r="S33" s="92">
        <f t="shared" si="6"/>
        <v>17634.7</v>
      </c>
      <c r="T33" s="92">
        <f t="shared" si="7"/>
        <v>17634.7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152</v>
      </c>
      <c r="C34" s="16" t="s">
        <v>153</v>
      </c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154</v>
      </c>
      <c r="C35" s="109" t="s">
        <v>155</v>
      </c>
      <c r="D35" s="84"/>
      <c r="E35" s="85" t="s">
        <v>127</v>
      </c>
      <c r="F35" s="110">
        <v>5</v>
      </c>
      <c r="G35" s="92">
        <v>228.58</v>
      </c>
      <c r="H35" s="87">
        <f t="shared" si="0"/>
        <v>157.63999999999999</v>
      </c>
      <c r="I35" s="88">
        <f t="shared" si="1"/>
        <v>788.2</v>
      </c>
      <c r="J35" s="102"/>
      <c r="K35" s="86">
        <f t="shared" si="2"/>
        <v>5</v>
      </c>
      <c r="L35" s="87">
        <f t="shared" si="3"/>
        <v>55.17</v>
      </c>
      <c r="M35" s="87">
        <f t="shared" si="4"/>
        <v>275.85000000000002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102.47</v>
      </c>
      <c r="T35" s="92">
        <f t="shared" si="7"/>
        <v>512.35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156</v>
      </c>
      <c r="C36" s="16" t="s">
        <v>157</v>
      </c>
      <c r="D36" s="84"/>
      <c r="E36" s="97" t="s">
        <v>127</v>
      </c>
      <c r="F36" s="98">
        <v>10</v>
      </c>
      <c r="G36" s="99">
        <v>0.56000000000000005</v>
      </c>
      <c r="H36" s="100">
        <f t="shared" si="0"/>
        <v>0.39</v>
      </c>
      <c r="I36" s="101">
        <f t="shared" si="1"/>
        <v>3.9</v>
      </c>
      <c r="J36" s="102"/>
      <c r="K36" s="103">
        <f t="shared" si="2"/>
        <v>10</v>
      </c>
      <c r="L36" s="100">
        <f t="shared" si="3"/>
        <v>0.14000000000000001</v>
      </c>
      <c r="M36" s="100">
        <f t="shared" si="4"/>
        <v>1.4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0.25</v>
      </c>
      <c r="T36" s="106">
        <f t="shared" si="7"/>
        <v>2.5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158</v>
      </c>
      <c r="C37" s="109" t="s">
        <v>159</v>
      </c>
      <c r="D37" s="84"/>
      <c r="E37" s="85" t="s">
        <v>127</v>
      </c>
      <c r="F37" s="110">
        <v>2</v>
      </c>
      <c r="G37" s="92">
        <v>416.45</v>
      </c>
      <c r="H37" s="87">
        <f t="shared" si="0"/>
        <v>287.20999999999998</v>
      </c>
      <c r="I37" s="88">
        <f t="shared" si="1"/>
        <v>574.41999999999996</v>
      </c>
      <c r="J37" s="102"/>
      <c r="K37" s="86">
        <f t="shared" si="2"/>
        <v>2</v>
      </c>
      <c r="L37" s="87">
        <f t="shared" si="3"/>
        <v>100.52</v>
      </c>
      <c r="M37" s="87">
        <f t="shared" si="4"/>
        <v>201.04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186.69</v>
      </c>
      <c r="T37" s="92">
        <f t="shared" si="7"/>
        <v>373.38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160</v>
      </c>
      <c r="C38" s="16" t="s">
        <v>161</v>
      </c>
      <c r="D38" s="84"/>
      <c r="E38" s="97" t="s">
        <v>127</v>
      </c>
      <c r="F38" s="98">
        <v>6</v>
      </c>
      <c r="G38" s="99">
        <v>7.52</v>
      </c>
      <c r="H38" s="100">
        <f t="shared" si="0"/>
        <v>5.19</v>
      </c>
      <c r="I38" s="101">
        <f t="shared" si="1"/>
        <v>31.14</v>
      </c>
      <c r="J38" s="102"/>
      <c r="K38" s="103">
        <f t="shared" si="2"/>
        <v>6</v>
      </c>
      <c r="L38" s="100">
        <f t="shared" si="3"/>
        <v>1.82</v>
      </c>
      <c r="M38" s="100">
        <f t="shared" si="4"/>
        <v>10.92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3.37</v>
      </c>
      <c r="T38" s="106">
        <f t="shared" si="7"/>
        <v>20.22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162</v>
      </c>
      <c r="C39" s="109" t="s">
        <v>163</v>
      </c>
      <c r="D39" s="84"/>
      <c r="E39" s="85" t="s">
        <v>127</v>
      </c>
      <c r="F39" s="110">
        <v>6</v>
      </c>
      <c r="G39" s="92">
        <v>11.76</v>
      </c>
      <c r="H39" s="87">
        <f t="shared" si="0"/>
        <v>8.11</v>
      </c>
      <c r="I39" s="88">
        <f t="shared" si="1"/>
        <v>48.66</v>
      </c>
      <c r="J39" s="102"/>
      <c r="K39" s="86">
        <f t="shared" si="2"/>
        <v>6</v>
      </c>
      <c r="L39" s="87">
        <f t="shared" si="3"/>
        <v>2.84</v>
      </c>
      <c r="M39" s="87">
        <f t="shared" si="4"/>
        <v>17.04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5.27</v>
      </c>
      <c r="T39" s="92">
        <f t="shared" si="7"/>
        <v>31.62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164</v>
      </c>
      <c r="C40" s="16" t="s">
        <v>165</v>
      </c>
      <c r="D40" s="84"/>
      <c r="E40" s="97" t="s">
        <v>127</v>
      </c>
      <c r="F40" s="98">
        <v>6</v>
      </c>
      <c r="G40" s="99">
        <v>8.11</v>
      </c>
      <c r="H40" s="100">
        <f t="shared" si="0"/>
        <v>5.59</v>
      </c>
      <c r="I40" s="101">
        <f t="shared" si="1"/>
        <v>33.54</v>
      </c>
      <c r="J40" s="102"/>
      <c r="K40" s="103">
        <f t="shared" si="2"/>
        <v>6</v>
      </c>
      <c r="L40" s="100">
        <f t="shared" si="3"/>
        <v>1.96</v>
      </c>
      <c r="M40" s="100">
        <f t="shared" si="4"/>
        <v>11.76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3.63</v>
      </c>
      <c r="T40" s="106">
        <f t="shared" si="7"/>
        <v>21.78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54</v>
      </c>
      <c r="G50" s="118">
        <f t="shared" si="10"/>
        <v>56292.779999999992</v>
      </c>
      <c r="H50" s="119">
        <f t="shared" si="10"/>
        <v>38822.619999999995</v>
      </c>
      <c r="I50" s="120">
        <f t="shared" si="10"/>
        <v>41433.64</v>
      </c>
      <c r="J50" s="121"/>
      <c r="K50" s="122">
        <f t="shared" ref="K50:M50" si="11">SUM(K19:K49)</f>
        <v>54</v>
      </c>
      <c r="L50" s="119">
        <f t="shared" si="11"/>
        <v>15598.739999999998</v>
      </c>
      <c r="M50" s="120">
        <f t="shared" si="11"/>
        <v>16574.699999999997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23223.88</v>
      </c>
      <c r="T50" s="120">
        <f t="shared" si="12"/>
        <v>24858.94</v>
      </c>
      <c r="U50" s="125"/>
      <c r="V50" s="125"/>
      <c r="W50" s="126"/>
    </row>
  </sheetData>
  <mergeCells count="89">
    <mergeCell ref="D7:F7"/>
    <mergeCell ref="G7:H7"/>
    <mergeCell ref="M4:N4"/>
    <mergeCell ref="G4:H4"/>
    <mergeCell ref="I4:K4"/>
    <mergeCell ref="I5:K5"/>
    <mergeCell ref="M5:N5"/>
    <mergeCell ref="I6:K6"/>
    <mergeCell ref="M6:N6"/>
    <mergeCell ref="D4:F4"/>
    <mergeCell ref="D5:F5"/>
    <mergeCell ref="G5:H5"/>
    <mergeCell ref="D6:F6"/>
    <mergeCell ref="G6:H6"/>
    <mergeCell ref="D8:F8"/>
    <mergeCell ref="G8:H8"/>
    <mergeCell ref="I8:K8"/>
    <mergeCell ref="M8:N8"/>
    <mergeCell ref="D9:F9"/>
    <mergeCell ref="G9:H9"/>
    <mergeCell ref="M9:N9"/>
    <mergeCell ref="G14:H14"/>
    <mergeCell ref="M15:M16"/>
    <mergeCell ref="P16:V16"/>
    <mergeCell ref="P8:R8"/>
    <mergeCell ref="P9:R9"/>
    <mergeCell ref="D10:F10"/>
    <mergeCell ref="G10:H10"/>
    <mergeCell ref="M10:N10"/>
    <mergeCell ref="P10:R10"/>
    <mergeCell ref="M11:N11"/>
    <mergeCell ref="P11:R11"/>
    <mergeCell ref="R18:V18"/>
    <mergeCell ref="G15:I15"/>
    <mergeCell ref="K15:L16"/>
    <mergeCell ref="B17:B18"/>
    <mergeCell ref="C17:C18"/>
    <mergeCell ref="E17:E18"/>
    <mergeCell ref="F17:F18"/>
    <mergeCell ref="K17:K18"/>
    <mergeCell ref="L18:M18"/>
    <mergeCell ref="B12:C16"/>
    <mergeCell ref="G16:I16"/>
    <mergeCell ref="G17:H17"/>
    <mergeCell ref="N16:N18"/>
    <mergeCell ref="P17:P18"/>
    <mergeCell ref="E12:F14"/>
    <mergeCell ref="G12:I13"/>
    <mergeCell ref="B1:C1"/>
    <mergeCell ref="D1:H1"/>
    <mergeCell ref="I1:L1"/>
    <mergeCell ref="M1:O1"/>
    <mergeCell ref="S1:W1"/>
    <mergeCell ref="D2:F2"/>
    <mergeCell ref="M2:N2"/>
    <mergeCell ref="G2:H2"/>
    <mergeCell ref="I2:K2"/>
    <mergeCell ref="D3:F3"/>
    <mergeCell ref="G3:H3"/>
    <mergeCell ref="I3:K3"/>
    <mergeCell ref="M3:N3"/>
    <mergeCell ref="W9:W11"/>
    <mergeCell ref="U6:V6"/>
    <mergeCell ref="U7:V7"/>
    <mergeCell ref="S5:T5"/>
    <mergeCell ref="S6:T6"/>
    <mergeCell ref="S7:T7"/>
    <mergeCell ref="S9:S11"/>
    <mergeCell ref="T9:T11"/>
    <mergeCell ref="S2:T2"/>
    <mergeCell ref="U2:V2"/>
    <mergeCell ref="S3:T3"/>
    <mergeCell ref="U3:V3"/>
    <mergeCell ref="S4:T4"/>
    <mergeCell ref="U4:V4"/>
    <mergeCell ref="P1:R1"/>
    <mergeCell ref="P2:R2"/>
    <mergeCell ref="P3:R3"/>
    <mergeCell ref="P4:R4"/>
    <mergeCell ref="P5:R5"/>
    <mergeCell ref="P6:R6"/>
    <mergeCell ref="P7:R7"/>
    <mergeCell ref="K12:N14"/>
    <mergeCell ref="P12:V14"/>
    <mergeCell ref="U5:V5"/>
    <mergeCell ref="U9:U11"/>
    <mergeCell ref="V9:V11"/>
    <mergeCell ref="I7:K7"/>
    <mergeCell ref="M7:N7"/>
  </mergeCells>
  <conditionalFormatting sqref="U9 U11">
    <cfRule type="expression" dxfId="283" priority="1" stopIfTrue="1">
      <formula>$U$9&gt;100%</formula>
    </cfRule>
    <cfRule type="expression" dxfId="282" priority="2">
      <formula>$U$9&lt;50%</formula>
    </cfRule>
  </conditionalFormatting>
  <conditionalFormatting sqref="V9 V11">
    <cfRule type="expression" dxfId="281" priority="3">
      <formula>$V$9&lt;50%</formula>
    </cfRule>
    <cfRule type="expression" dxfId="280" priority="4">
      <formula>$V$9&gt;50%</formula>
    </cfRule>
  </conditionalFormatting>
  <dataValidations count="4">
    <dataValidation type="list" allowBlank="1" showErrorMessage="1" sqref="E19:E49" xr:uid="{00000000-0002-0000-0100-000000000000}">
      <formula1>$Z$19:$Z$30</formula1>
    </dataValidation>
    <dataValidation type="list" allowBlank="1" showErrorMessage="1" sqref="I14" xr:uid="{00000000-0002-0000-0100-000001000000}">
      <formula1>$Y$14:$Y$15</formula1>
    </dataValidation>
    <dataValidation type="list" allowBlank="1" showErrorMessage="1" sqref="J14" xr:uid="{00000000-0002-0000-0100-000002000000}">
      <formula1>$L$9</formula1>
    </dataValidation>
    <dataValidation type="list" allowBlank="1" showErrorMessage="1" sqref="Q15 G18 L18 Q18" xr:uid="{00000000-0002-0000-01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41433.64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2021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16574.699999999997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24858.940000000002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52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0.59996997608706359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27" t="s">
        <v>167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24858.94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168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16574.699999999997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54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120</v>
      </c>
      <c r="C22" s="16" t="s">
        <v>121</v>
      </c>
      <c r="D22" s="84"/>
      <c r="E22" s="97">
        <v>2000</v>
      </c>
      <c r="F22" s="98">
        <v>1</v>
      </c>
      <c r="G22" s="99">
        <v>187.19</v>
      </c>
      <c r="H22" s="100">
        <f t="shared" si="0"/>
        <v>129.1</v>
      </c>
      <c r="I22" s="101">
        <f t="shared" si="1"/>
        <v>129.1</v>
      </c>
      <c r="J22" s="102"/>
      <c r="K22" s="103">
        <f t="shared" si="2"/>
        <v>1</v>
      </c>
      <c r="L22" s="100">
        <f t="shared" si="3"/>
        <v>51.64</v>
      </c>
      <c r="M22" s="100">
        <f t="shared" si="4"/>
        <v>51.64</v>
      </c>
      <c r="N22" s="104"/>
      <c r="O22" s="91"/>
      <c r="P22" s="96"/>
      <c r="Q22" s="99"/>
      <c r="R22" s="105">
        <f t="shared" si="5"/>
        <v>0</v>
      </c>
      <c r="S22" s="106">
        <f t="shared" si="6"/>
        <v>77.459999999999994</v>
      </c>
      <c r="T22" s="106">
        <f t="shared" si="7"/>
        <v>77.459999999999994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123</v>
      </c>
      <c r="C23" s="109" t="s">
        <v>124</v>
      </c>
      <c r="D23" s="84"/>
      <c r="E23" s="85">
        <v>2000</v>
      </c>
      <c r="F23" s="110">
        <v>1</v>
      </c>
      <c r="G23" s="92">
        <v>278.95999999999998</v>
      </c>
      <c r="H23" s="87">
        <f t="shared" si="0"/>
        <v>192.39</v>
      </c>
      <c r="I23" s="88">
        <f t="shared" si="1"/>
        <v>192.39</v>
      </c>
      <c r="J23" s="102"/>
      <c r="K23" s="86">
        <f t="shared" si="2"/>
        <v>1</v>
      </c>
      <c r="L23" s="87">
        <f t="shared" si="3"/>
        <v>76.959999999999994</v>
      </c>
      <c r="M23" s="87">
        <f t="shared" si="4"/>
        <v>76.959999999999994</v>
      </c>
      <c r="N23" s="111"/>
      <c r="O23" s="91"/>
      <c r="P23" s="112"/>
      <c r="Q23" s="92"/>
      <c r="R23" s="92">
        <f t="shared" si="5"/>
        <v>0</v>
      </c>
      <c r="S23" s="92">
        <f t="shared" si="6"/>
        <v>115.43</v>
      </c>
      <c r="T23" s="92">
        <f t="shared" si="7"/>
        <v>115.43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125</v>
      </c>
      <c r="C24" s="16" t="s">
        <v>126</v>
      </c>
      <c r="D24" s="84"/>
      <c r="E24" s="97" t="s">
        <v>127</v>
      </c>
      <c r="F24" s="98">
        <v>1</v>
      </c>
      <c r="G24" s="99">
        <v>239.99</v>
      </c>
      <c r="H24" s="100">
        <f t="shared" si="0"/>
        <v>165.51</v>
      </c>
      <c r="I24" s="101">
        <f t="shared" si="1"/>
        <v>165.51</v>
      </c>
      <c r="J24" s="102"/>
      <c r="K24" s="103">
        <f t="shared" si="2"/>
        <v>1</v>
      </c>
      <c r="L24" s="100">
        <f t="shared" si="3"/>
        <v>82.76</v>
      </c>
      <c r="M24" s="100">
        <f t="shared" si="4"/>
        <v>82.76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82.75</v>
      </c>
      <c r="T24" s="106">
        <f t="shared" si="7"/>
        <v>82.75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129</v>
      </c>
      <c r="C25" s="109" t="s">
        <v>130</v>
      </c>
      <c r="D25" s="84"/>
      <c r="E25" s="85" t="s">
        <v>127</v>
      </c>
      <c r="F25" s="110">
        <v>1</v>
      </c>
      <c r="G25" s="92">
        <v>130.97999999999999</v>
      </c>
      <c r="H25" s="87">
        <f t="shared" si="0"/>
        <v>90.33</v>
      </c>
      <c r="I25" s="88">
        <f t="shared" si="1"/>
        <v>90.33</v>
      </c>
      <c r="J25" s="102"/>
      <c r="K25" s="86">
        <f t="shared" si="2"/>
        <v>1</v>
      </c>
      <c r="L25" s="87">
        <f t="shared" si="3"/>
        <v>45.17</v>
      </c>
      <c r="M25" s="87">
        <f t="shared" si="4"/>
        <v>45.17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45.16</v>
      </c>
      <c r="T25" s="92">
        <f t="shared" si="7"/>
        <v>45.16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132</v>
      </c>
      <c r="C26" s="16" t="s">
        <v>133</v>
      </c>
      <c r="D26" s="84"/>
      <c r="E26" s="97" t="s">
        <v>127</v>
      </c>
      <c r="F26" s="98">
        <v>1</v>
      </c>
      <c r="G26" s="99">
        <v>86.34</v>
      </c>
      <c r="H26" s="100">
        <f t="shared" si="0"/>
        <v>59.54</v>
      </c>
      <c r="I26" s="101">
        <f t="shared" si="1"/>
        <v>59.54</v>
      </c>
      <c r="J26" s="102"/>
      <c r="K26" s="103">
        <f t="shared" si="2"/>
        <v>1</v>
      </c>
      <c r="L26" s="100">
        <f t="shared" si="3"/>
        <v>29.77</v>
      </c>
      <c r="M26" s="100">
        <f t="shared" si="4"/>
        <v>29.77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29.77</v>
      </c>
      <c r="T26" s="106">
        <f t="shared" si="7"/>
        <v>29.77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135</v>
      </c>
      <c r="C27" s="109" t="s">
        <v>133</v>
      </c>
      <c r="D27" s="84"/>
      <c r="E27" s="85" t="s">
        <v>127</v>
      </c>
      <c r="F27" s="110">
        <v>1</v>
      </c>
      <c r="G27" s="92">
        <v>95.42</v>
      </c>
      <c r="H27" s="87">
        <f t="shared" si="0"/>
        <v>65.81</v>
      </c>
      <c r="I27" s="88">
        <f t="shared" si="1"/>
        <v>65.81</v>
      </c>
      <c r="J27" s="102"/>
      <c r="K27" s="86">
        <f t="shared" si="2"/>
        <v>1</v>
      </c>
      <c r="L27" s="87">
        <f t="shared" si="3"/>
        <v>32.909999999999997</v>
      </c>
      <c r="M27" s="87">
        <f t="shared" si="4"/>
        <v>32.909999999999997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32.9</v>
      </c>
      <c r="T27" s="92">
        <f t="shared" si="7"/>
        <v>32.9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137</v>
      </c>
      <c r="C28" s="16" t="s">
        <v>138</v>
      </c>
      <c r="D28" s="84"/>
      <c r="E28" s="97">
        <v>2000</v>
      </c>
      <c r="F28" s="98">
        <v>1</v>
      </c>
      <c r="G28" s="99">
        <v>1050.92</v>
      </c>
      <c r="H28" s="100">
        <f t="shared" si="0"/>
        <v>724.77</v>
      </c>
      <c r="I28" s="101">
        <f t="shared" si="1"/>
        <v>724.77</v>
      </c>
      <c r="J28" s="102"/>
      <c r="K28" s="103">
        <f t="shared" si="2"/>
        <v>1</v>
      </c>
      <c r="L28" s="100">
        <f t="shared" si="3"/>
        <v>362.39</v>
      </c>
      <c r="M28" s="100">
        <f t="shared" si="4"/>
        <v>362.39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362.38</v>
      </c>
      <c r="T28" s="106">
        <f t="shared" si="7"/>
        <v>362.38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140</v>
      </c>
      <c r="C29" s="109" t="s">
        <v>141</v>
      </c>
      <c r="D29" s="84"/>
      <c r="E29" s="85" t="s">
        <v>127</v>
      </c>
      <c r="F29" s="110">
        <v>1</v>
      </c>
      <c r="G29" s="92">
        <v>5016.5</v>
      </c>
      <c r="H29" s="87">
        <f t="shared" si="0"/>
        <v>3459.66</v>
      </c>
      <c r="I29" s="88">
        <f t="shared" si="1"/>
        <v>3459.66</v>
      </c>
      <c r="J29" s="102"/>
      <c r="K29" s="86">
        <f t="shared" si="2"/>
        <v>1</v>
      </c>
      <c r="L29" s="87">
        <f t="shared" si="3"/>
        <v>1383.86</v>
      </c>
      <c r="M29" s="87">
        <f t="shared" si="4"/>
        <v>1383.86</v>
      </c>
      <c r="N29" s="111"/>
      <c r="O29" s="91"/>
      <c r="P29" s="112"/>
      <c r="Q29" s="92"/>
      <c r="R29" s="92">
        <f t="shared" si="5"/>
        <v>0</v>
      </c>
      <c r="S29" s="92">
        <f t="shared" si="6"/>
        <v>2075.8000000000002</v>
      </c>
      <c r="T29" s="92">
        <f t="shared" si="7"/>
        <v>2075.8000000000002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144</v>
      </c>
      <c r="D30" s="84"/>
      <c r="E30" s="97" t="s">
        <v>127</v>
      </c>
      <c r="F30" s="98">
        <v>2</v>
      </c>
      <c r="G30" s="99">
        <v>514.04999999999995</v>
      </c>
      <c r="H30" s="100">
        <f t="shared" si="0"/>
        <v>354.52</v>
      </c>
      <c r="I30" s="101">
        <f t="shared" si="1"/>
        <v>709.04</v>
      </c>
      <c r="J30" s="102"/>
      <c r="K30" s="103">
        <f t="shared" si="2"/>
        <v>2</v>
      </c>
      <c r="L30" s="100">
        <f t="shared" si="3"/>
        <v>124.08</v>
      </c>
      <c r="M30" s="100">
        <f t="shared" si="4"/>
        <v>248.16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460.88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146</v>
      </c>
      <c r="C31" s="109" t="s">
        <v>147</v>
      </c>
      <c r="D31" s="84"/>
      <c r="E31" s="85" t="s">
        <v>127</v>
      </c>
      <c r="F31" s="110">
        <v>1</v>
      </c>
      <c r="G31" s="92">
        <v>4599.1099999999997</v>
      </c>
      <c r="H31" s="87">
        <f t="shared" si="0"/>
        <v>3171.8</v>
      </c>
      <c r="I31" s="88">
        <f t="shared" si="1"/>
        <v>3171.8</v>
      </c>
      <c r="J31" s="102"/>
      <c r="K31" s="86">
        <f t="shared" si="2"/>
        <v>1</v>
      </c>
      <c r="L31" s="87">
        <f t="shared" si="3"/>
        <v>1268.72</v>
      </c>
      <c r="M31" s="87">
        <f t="shared" si="4"/>
        <v>1268.72</v>
      </c>
      <c r="N31" s="111"/>
      <c r="O31" s="91"/>
      <c r="P31" s="112"/>
      <c r="Q31" s="92"/>
      <c r="R31" s="92">
        <f t="shared" si="5"/>
        <v>0</v>
      </c>
      <c r="S31" s="92">
        <f t="shared" si="6"/>
        <v>1903.08</v>
      </c>
      <c r="T31" s="92">
        <f t="shared" si="7"/>
        <v>1903.08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148</v>
      </c>
      <c r="C32" s="16" t="s">
        <v>149</v>
      </c>
      <c r="D32" s="84"/>
      <c r="E32" s="97" t="s">
        <v>127</v>
      </c>
      <c r="F32" s="98">
        <v>4</v>
      </c>
      <c r="G32" s="99">
        <v>599.70000000000005</v>
      </c>
      <c r="H32" s="100">
        <f t="shared" si="0"/>
        <v>413.59</v>
      </c>
      <c r="I32" s="101">
        <f t="shared" si="1"/>
        <v>1654.36</v>
      </c>
      <c r="J32" s="102"/>
      <c r="K32" s="103">
        <f t="shared" si="2"/>
        <v>4</v>
      </c>
      <c r="L32" s="100">
        <f t="shared" si="3"/>
        <v>165.44</v>
      </c>
      <c r="M32" s="100">
        <f t="shared" si="4"/>
        <v>661.76</v>
      </c>
      <c r="N32" s="104"/>
      <c r="O32" s="91"/>
      <c r="P32" s="96"/>
      <c r="Q32" s="99"/>
      <c r="R32" s="105">
        <f t="shared" si="5"/>
        <v>0</v>
      </c>
      <c r="S32" s="106">
        <f t="shared" si="6"/>
        <v>248.15</v>
      </c>
      <c r="T32" s="106">
        <f t="shared" si="7"/>
        <v>992.6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150</v>
      </c>
      <c r="C33" s="109" t="s">
        <v>151</v>
      </c>
      <c r="D33" s="84"/>
      <c r="E33" s="85" t="s">
        <v>127</v>
      </c>
      <c r="F33" s="110">
        <v>1</v>
      </c>
      <c r="G33" s="92">
        <v>42617.2</v>
      </c>
      <c r="H33" s="87">
        <f t="shared" si="0"/>
        <v>29391.17</v>
      </c>
      <c r="I33" s="88">
        <f t="shared" si="1"/>
        <v>29391.17</v>
      </c>
      <c r="J33" s="102"/>
      <c r="K33" s="86">
        <f t="shared" si="2"/>
        <v>1</v>
      </c>
      <c r="L33" s="87">
        <f t="shared" si="3"/>
        <v>11756.47</v>
      </c>
      <c r="M33" s="87">
        <f t="shared" si="4"/>
        <v>11756.47</v>
      </c>
      <c r="N33" s="111"/>
      <c r="O33" s="91"/>
      <c r="P33" s="112"/>
      <c r="Q33" s="92"/>
      <c r="R33" s="92">
        <f t="shared" si="5"/>
        <v>0</v>
      </c>
      <c r="S33" s="92">
        <f t="shared" si="6"/>
        <v>17634.7</v>
      </c>
      <c r="T33" s="92">
        <f t="shared" si="7"/>
        <v>17634.7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152</v>
      </c>
      <c r="C34" s="16" t="s">
        <v>153</v>
      </c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154</v>
      </c>
      <c r="C35" s="109" t="s">
        <v>155</v>
      </c>
      <c r="D35" s="84"/>
      <c r="E35" s="85" t="s">
        <v>127</v>
      </c>
      <c r="F35" s="110">
        <v>5</v>
      </c>
      <c r="G35" s="92">
        <v>228.58</v>
      </c>
      <c r="H35" s="87">
        <f t="shared" si="0"/>
        <v>157.63999999999999</v>
      </c>
      <c r="I35" s="88">
        <f t="shared" si="1"/>
        <v>788.2</v>
      </c>
      <c r="J35" s="102"/>
      <c r="K35" s="86">
        <f t="shared" si="2"/>
        <v>5</v>
      </c>
      <c r="L35" s="87">
        <f t="shared" si="3"/>
        <v>55.17</v>
      </c>
      <c r="M35" s="87">
        <f t="shared" si="4"/>
        <v>275.85000000000002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102.47</v>
      </c>
      <c r="T35" s="92">
        <f t="shared" si="7"/>
        <v>512.35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156</v>
      </c>
      <c r="C36" s="16" t="s">
        <v>157</v>
      </c>
      <c r="D36" s="84"/>
      <c r="E36" s="97" t="s">
        <v>127</v>
      </c>
      <c r="F36" s="98">
        <v>10</v>
      </c>
      <c r="G36" s="99">
        <v>0.56000000000000005</v>
      </c>
      <c r="H36" s="100">
        <f t="shared" si="0"/>
        <v>0.39</v>
      </c>
      <c r="I36" s="101">
        <f t="shared" si="1"/>
        <v>3.9</v>
      </c>
      <c r="J36" s="102"/>
      <c r="K36" s="103">
        <f t="shared" si="2"/>
        <v>10</v>
      </c>
      <c r="L36" s="100">
        <f t="shared" si="3"/>
        <v>0.14000000000000001</v>
      </c>
      <c r="M36" s="100">
        <f t="shared" si="4"/>
        <v>1.4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0.25</v>
      </c>
      <c r="T36" s="106">
        <f t="shared" si="7"/>
        <v>2.5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158</v>
      </c>
      <c r="C37" s="109" t="s">
        <v>159</v>
      </c>
      <c r="D37" s="84"/>
      <c r="E37" s="85" t="s">
        <v>127</v>
      </c>
      <c r="F37" s="110">
        <v>2</v>
      </c>
      <c r="G37" s="92">
        <v>416.45</v>
      </c>
      <c r="H37" s="87">
        <f t="shared" si="0"/>
        <v>287.20999999999998</v>
      </c>
      <c r="I37" s="88">
        <f t="shared" si="1"/>
        <v>574.41999999999996</v>
      </c>
      <c r="J37" s="102"/>
      <c r="K37" s="86">
        <f t="shared" si="2"/>
        <v>2</v>
      </c>
      <c r="L37" s="87">
        <f t="shared" si="3"/>
        <v>100.52</v>
      </c>
      <c r="M37" s="87">
        <f t="shared" si="4"/>
        <v>201.04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186.69</v>
      </c>
      <c r="T37" s="92">
        <f t="shared" si="7"/>
        <v>373.38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160</v>
      </c>
      <c r="C38" s="16" t="s">
        <v>161</v>
      </c>
      <c r="D38" s="84"/>
      <c r="E38" s="97" t="s">
        <v>127</v>
      </c>
      <c r="F38" s="98">
        <v>6</v>
      </c>
      <c r="G38" s="99">
        <v>7.52</v>
      </c>
      <c r="H38" s="100">
        <f t="shared" si="0"/>
        <v>5.19</v>
      </c>
      <c r="I38" s="101">
        <f t="shared" si="1"/>
        <v>31.14</v>
      </c>
      <c r="J38" s="102"/>
      <c r="K38" s="103">
        <f t="shared" si="2"/>
        <v>6</v>
      </c>
      <c r="L38" s="100">
        <f t="shared" si="3"/>
        <v>1.82</v>
      </c>
      <c r="M38" s="100">
        <f t="shared" si="4"/>
        <v>10.92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3.37</v>
      </c>
      <c r="T38" s="106">
        <f t="shared" si="7"/>
        <v>20.22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162</v>
      </c>
      <c r="C39" s="109" t="s">
        <v>163</v>
      </c>
      <c r="D39" s="84"/>
      <c r="E39" s="85" t="s">
        <v>127</v>
      </c>
      <c r="F39" s="110">
        <v>6</v>
      </c>
      <c r="G39" s="92">
        <v>11.76</v>
      </c>
      <c r="H39" s="87">
        <f t="shared" si="0"/>
        <v>8.11</v>
      </c>
      <c r="I39" s="88">
        <f t="shared" si="1"/>
        <v>48.66</v>
      </c>
      <c r="J39" s="102"/>
      <c r="K39" s="86">
        <f t="shared" si="2"/>
        <v>6</v>
      </c>
      <c r="L39" s="87">
        <f t="shared" si="3"/>
        <v>2.84</v>
      </c>
      <c r="M39" s="87">
        <f t="shared" si="4"/>
        <v>17.04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5.27</v>
      </c>
      <c r="T39" s="92">
        <f t="shared" si="7"/>
        <v>31.62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164</v>
      </c>
      <c r="C40" s="16" t="s">
        <v>165</v>
      </c>
      <c r="D40" s="84"/>
      <c r="E40" s="97" t="s">
        <v>127</v>
      </c>
      <c r="F40" s="98">
        <v>6</v>
      </c>
      <c r="G40" s="99">
        <v>8.11</v>
      </c>
      <c r="H40" s="100">
        <f t="shared" si="0"/>
        <v>5.59</v>
      </c>
      <c r="I40" s="101">
        <f t="shared" si="1"/>
        <v>33.54</v>
      </c>
      <c r="J40" s="102"/>
      <c r="K40" s="103">
        <f t="shared" si="2"/>
        <v>6</v>
      </c>
      <c r="L40" s="100">
        <f t="shared" si="3"/>
        <v>1.96</v>
      </c>
      <c r="M40" s="100">
        <f t="shared" si="4"/>
        <v>11.76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3.63</v>
      </c>
      <c r="T40" s="106">
        <f t="shared" si="7"/>
        <v>21.78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54</v>
      </c>
      <c r="G50" s="118">
        <f t="shared" si="10"/>
        <v>56292.779999999992</v>
      </c>
      <c r="H50" s="119">
        <f t="shared" si="10"/>
        <v>38822.619999999995</v>
      </c>
      <c r="I50" s="120">
        <f t="shared" si="10"/>
        <v>41433.64</v>
      </c>
      <c r="J50" s="121"/>
      <c r="K50" s="122">
        <f t="shared" ref="K50:M50" si="11">SUM(K19:K49)</f>
        <v>54</v>
      </c>
      <c r="L50" s="119">
        <f t="shared" si="11"/>
        <v>15598.739999999998</v>
      </c>
      <c r="M50" s="120">
        <f t="shared" si="11"/>
        <v>16574.699999999997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23223.88</v>
      </c>
      <c r="T50" s="120">
        <f t="shared" si="12"/>
        <v>24858.94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79" priority="1" stopIfTrue="1">
      <formula>$U$9&gt;100%</formula>
    </cfRule>
    <cfRule type="expression" dxfId="278" priority="2">
      <formula>$U$9&lt;50%</formula>
    </cfRule>
  </conditionalFormatting>
  <conditionalFormatting sqref="V9:V11">
    <cfRule type="expression" dxfId="277" priority="3">
      <formula>$V$9&lt;50%</formula>
    </cfRule>
    <cfRule type="expression" dxfId="276" priority="4">
      <formula>$V$9&gt;50%</formula>
    </cfRule>
  </conditionalFormatting>
  <dataValidations count="4">
    <dataValidation type="list" allowBlank="1" showErrorMessage="1" sqref="E19:E49" xr:uid="{00000000-0002-0000-0200-000000000000}">
      <formula1>$Z$19:$Z$30</formula1>
    </dataValidation>
    <dataValidation type="list" allowBlank="1" showErrorMessage="1" sqref="I14" xr:uid="{00000000-0002-0000-0200-000001000000}">
      <formula1>$Y$14:$Y$15</formula1>
    </dataValidation>
    <dataValidation type="list" allowBlank="1" showErrorMessage="1" sqref="J14" xr:uid="{00000000-0002-0000-0200-000002000000}">
      <formula1>$L$9</formula1>
    </dataValidation>
    <dataValidation type="list" allowBlank="1" showErrorMessage="1" sqref="Q15 G18 L18 Q18" xr:uid="{00000000-0002-0000-02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Z50"/>
  <sheetViews>
    <sheetView workbookViewId="0">
      <pane ySplit="18" topLeftCell="A30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41433.64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16574.699999999997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169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24858.940000000002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52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0.59996997608706359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170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24858.94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171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16574.699999999997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54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120</v>
      </c>
      <c r="C22" s="16" t="s">
        <v>121</v>
      </c>
      <c r="D22" s="84"/>
      <c r="E22" s="97">
        <v>2000</v>
      </c>
      <c r="F22" s="98">
        <v>1</v>
      </c>
      <c r="G22" s="99">
        <v>187.19</v>
      </c>
      <c r="H22" s="100">
        <f t="shared" si="0"/>
        <v>129.1</v>
      </c>
      <c r="I22" s="101">
        <f t="shared" si="1"/>
        <v>129.1</v>
      </c>
      <c r="J22" s="102"/>
      <c r="K22" s="103">
        <f t="shared" si="2"/>
        <v>1</v>
      </c>
      <c r="L22" s="100">
        <f t="shared" si="3"/>
        <v>51.64</v>
      </c>
      <c r="M22" s="100">
        <f t="shared" si="4"/>
        <v>51.64</v>
      </c>
      <c r="N22" s="104"/>
      <c r="O22" s="91"/>
      <c r="P22" s="96"/>
      <c r="Q22" s="99"/>
      <c r="R22" s="105">
        <f t="shared" si="5"/>
        <v>0</v>
      </c>
      <c r="S22" s="106">
        <f t="shared" si="6"/>
        <v>77.459999999999994</v>
      </c>
      <c r="T22" s="106">
        <f t="shared" si="7"/>
        <v>77.459999999999994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123</v>
      </c>
      <c r="C23" s="109" t="s">
        <v>124</v>
      </c>
      <c r="D23" s="84"/>
      <c r="E23" s="85">
        <v>2000</v>
      </c>
      <c r="F23" s="110">
        <v>1</v>
      </c>
      <c r="G23" s="92">
        <v>278.95999999999998</v>
      </c>
      <c r="H23" s="87">
        <f t="shared" si="0"/>
        <v>192.39</v>
      </c>
      <c r="I23" s="88">
        <f t="shared" si="1"/>
        <v>192.39</v>
      </c>
      <c r="J23" s="102"/>
      <c r="K23" s="86">
        <f t="shared" si="2"/>
        <v>1</v>
      </c>
      <c r="L23" s="87">
        <f t="shared" si="3"/>
        <v>76.959999999999994</v>
      </c>
      <c r="M23" s="87">
        <f t="shared" si="4"/>
        <v>76.959999999999994</v>
      </c>
      <c r="N23" s="111"/>
      <c r="O23" s="91"/>
      <c r="P23" s="112"/>
      <c r="Q23" s="92"/>
      <c r="R23" s="92">
        <f t="shared" si="5"/>
        <v>0</v>
      </c>
      <c r="S23" s="92">
        <f t="shared" si="6"/>
        <v>115.43</v>
      </c>
      <c r="T23" s="92">
        <f t="shared" si="7"/>
        <v>115.43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125</v>
      </c>
      <c r="C24" s="16" t="s">
        <v>126</v>
      </c>
      <c r="D24" s="84"/>
      <c r="E24" s="97" t="s">
        <v>127</v>
      </c>
      <c r="F24" s="98">
        <v>1</v>
      </c>
      <c r="G24" s="99">
        <v>239.99</v>
      </c>
      <c r="H24" s="100">
        <f t="shared" si="0"/>
        <v>165.51</v>
      </c>
      <c r="I24" s="101">
        <f t="shared" si="1"/>
        <v>165.51</v>
      </c>
      <c r="J24" s="102"/>
      <c r="K24" s="103">
        <f t="shared" si="2"/>
        <v>1</v>
      </c>
      <c r="L24" s="100">
        <f t="shared" si="3"/>
        <v>82.76</v>
      </c>
      <c r="M24" s="100">
        <f t="shared" si="4"/>
        <v>82.76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82.75</v>
      </c>
      <c r="T24" s="106">
        <f t="shared" si="7"/>
        <v>82.75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129</v>
      </c>
      <c r="C25" s="109" t="s">
        <v>130</v>
      </c>
      <c r="D25" s="84"/>
      <c r="E25" s="85" t="s">
        <v>127</v>
      </c>
      <c r="F25" s="110">
        <v>1</v>
      </c>
      <c r="G25" s="92">
        <v>130.97999999999999</v>
      </c>
      <c r="H25" s="87">
        <f t="shared" si="0"/>
        <v>90.33</v>
      </c>
      <c r="I25" s="88">
        <f t="shared" si="1"/>
        <v>90.33</v>
      </c>
      <c r="J25" s="102"/>
      <c r="K25" s="86">
        <f t="shared" si="2"/>
        <v>1</v>
      </c>
      <c r="L25" s="87">
        <f t="shared" si="3"/>
        <v>45.17</v>
      </c>
      <c r="M25" s="87">
        <f t="shared" si="4"/>
        <v>45.17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45.16</v>
      </c>
      <c r="T25" s="92">
        <f t="shared" si="7"/>
        <v>45.16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132</v>
      </c>
      <c r="C26" s="16" t="s">
        <v>133</v>
      </c>
      <c r="D26" s="84"/>
      <c r="E26" s="97" t="s">
        <v>127</v>
      </c>
      <c r="F26" s="98">
        <v>1</v>
      </c>
      <c r="G26" s="99">
        <v>86.34</v>
      </c>
      <c r="H26" s="100">
        <f t="shared" si="0"/>
        <v>59.54</v>
      </c>
      <c r="I26" s="101">
        <f t="shared" si="1"/>
        <v>59.54</v>
      </c>
      <c r="J26" s="102"/>
      <c r="K26" s="103">
        <f t="shared" si="2"/>
        <v>1</v>
      </c>
      <c r="L26" s="100">
        <f t="shared" si="3"/>
        <v>29.77</v>
      </c>
      <c r="M26" s="100">
        <f t="shared" si="4"/>
        <v>29.77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29.77</v>
      </c>
      <c r="T26" s="106">
        <f t="shared" si="7"/>
        <v>29.77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135</v>
      </c>
      <c r="C27" s="109" t="s">
        <v>133</v>
      </c>
      <c r="D27" s="84"/>
      <c r="E27" s="85" t="s">
        <v>127</v>
      </c>
      <c r="F27" s="110">
        <v>1</v>
      </c>
      <c r="G27" s="92">
        <v>95.42</v>
      </c>
      <c r="H27" s="87">
        <f t="shared" si="0"/>
        <v>65.81</v>
      </c>
      <c r="I27" s="88">
        <f t="shared" si="1"/>
        <v>65.81</v>
      </c>
      <c r="J27" s="102"/>
      <c r="K27" s="86">
        <f t="shared" si="2"/>
        <v>1</v>
      </c>
      <c r="L27" s="87">
        <f t="shared" si="3"/>
        <v>32.909999999999997</v>
      </c>
      <c r="M27" s="87">
        <f t="shared" si="4"/>
        <v>32.909999999999997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32.9</v>
      </c>
      <c r="T27" s="92">
        <f t="shared" si="7"/>
        <v>32.9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137</v>
      </c>
      <c r="C28" s="16" t="s">
        <v>138</v>
      </c>
      <c r="D28" s="84"/>
      <c r="E28" s="97">
        <v>2000</v>
      </c>
      <c r="F28" s="98">
        <v>1</v>
      </c>
      <c r="G28" s="99">
        <v>1050.92</v>
      </c>
      <c r="H28" s="100">
        <f t="shared" si="0"/>
        <v>724.77</v>
      </c>
      <c r="I28" s="101">
        <f t="shared" si="1"/>
        <v>724.77</v>
      </c>
      <c r="J28" s="102"/>
      <c r="K28" s="103">
        <f t="shared" si="2"/>
        <v>1</v>
      </c>
      <c r="L28" s="100">
        <f t="shared" si="3"/>
        <v>362.39</v>
      </c>
      <c r="M28" s="100">
        <f t="shared" si="4"/>
        <v>362.39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362.38</v>
      </c>
      <c r="T28" s="106">
        <f t="shared" si="7"/>
        <v>362.38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140</v>
      </c>
      <c r="C29" s="109" t="s">
        <v>141</v>
      </c>
      <c r="D29" s="84"/>
      <c r="E29" s="85" t="s">
        <v>127</v>
      </c>
      <c r="F29" s="110">
        <v>1</v>
      </c>
      <c r="G29" s="92">
        <v>5016.5</v>
      </c>
      <c r="H29" s="87">
        <f t="shared" si="0"/>
        <v>3459.66</v>
      </c>
      <c r="I29" s="88">
        <f t="shared" si="1"/>
        <v>3459.66</v>
      </c>
      <c r="J29" s="102"/>
      <c r="K29" s="86">
        <f t="shared" si="2"/>
        <v>1</v>
      </c>
      <c r="L29" s="87">
        <f t="shared" si="3"/>
        <v>1383.86</v>
      </c>
      <c r="M29" s="87">
        <f t="shared" si="4"/>
        <v>1383.86</v>
      </c>
      <c r="N29" s="111"/>
      <c r="O29" s="91"/>
      <c r="P29" s="112"/>
      <c r="Q29" s="92"/>
      <c r="R29" s="92">
        <f t="shared" si="5"/>
        <v>0</v>
      </c>
      <c r="S29" s="92">
        <f t="shared" si="6"/>
        <v>2075.8000000000002</v>
      </c>
      <c r="T29" s="92">
        <f t="shared" si="7"/>
        <v>2075.8000000000002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144</v>
      </c>
      <c r="D30" s="84"/>
      <c r="E30" s="97" t="s">
        <v>127</v>
      </c>
      <c r="F30" s="98">
        <v>2</v>
      </c>
      <c r="G30" s="99">
        <v>514.04999999999995</v>
      </c>
      <c r="H30" s="100">
        <f t="shared" si="0"/>
        <v>354.52</v>
      </c>
      <c r="I30" s="101">
        <f t="shared" si="1"/>
        <v>709.04</v>
      </c>
      <c r="J30" s="102"/>
      <c r="K30" s="103">
        <f t="shared" si="2"/>
        <v>2</v>
      </c>
      <c r="L30" s="100">
        <f t="shared" si="3"/>
        <v>124.08</v>
      </c>
      <c r="M30" s="100">
        <f t="shared" si="4"/>
        <v>248.16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460.88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146</v>
      </c>
      <c r="C31" s="109" t="s">
        <v>147</v>
      </c>
      <c r="D31" s="84"/>
      <c r="E31" s="85" t="s">
        <v>127</v>
      </c>
      <c r="F31" s="110">
        <v>1</v>
      </c>
      <c r="G31" s="92">
        <v>4599.1099999999997</v>
      </c>
      <c r="H31" s="87">
        <f t="shared" si="0"/>
        <v>3171.8</v>
      </c>
      <c r="I31" s="88">
        <f t="shared" si="1"/>
        <v>3171.8</v>
      </c>
      <c r="J31" s="102"/>
      <c r="K31" s="86">
        <f t="shared" si="2"/>
        <v>1</v>
      </c>
      <c r="L31" s="87">
        <f t="shared" si="3"/>
        <v>1268.72</v>
      </c>
      <c r="M31" s="87">
        <f t="shared" si="4"/>
        <v>1268.72</v>
      </c>
      <c r="N31" s="111"/>
      <c r="O31" s="91"/>
      <c r="P31" s="112"/>
      <c r="Q31" s="92"/>
      <c r="R31" s="92">
        <f t="shared" si="5"/>
        <v>0</v>
      </c>
      <c r="S31" s="92">
        <f t="shared" si="6"/>
        <v>1903.08</v>
      </c>
      <c r="T31" s="92">
        <f t="shared" si="7"/>
        <v>1903.08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148</v>
      </c>
      <c r="C32" s="16" t="s">
        <v>149</v>
      </c>
      <c r="D32" s="84"/>
      <c r="E32" s="97" t="s">
        <v>127</v>
      </c>
      <c r="F32" s="98">
        <v>4</v>
      </c>
      <c r="G32" s="99">
        <v>599.70000000000005</v>
      </c>
      <c r="H32" s="100">
        <f t="shared" si="0"/>
        <v>413.59</v>
      </c>
      <c r="I32" s="101">
        <f t="shared" si="1"/>
        <v>1654.36</v>
      </c>
      <c r="J32" s="102"/>
      <c r="K32" s="103">
        <f t="shared" si="2"/>
        <v>4</v>
      </c>
      <c r="L32" s="100">
        <f t="shared" si="3"/>
        <v>165.44</v>
      </c>
      <c r="M32" s="100">
        <f t="shared" si="4"/>
        <v>661.76</v>
      </c>
      <c r="N32" s="104"/>
      <c r="O32" s="91"/>
      <c r="P32" s="96"/>
      <c r="Q32" s="99"/>
      <c r="R32" s="105">
        <f t="shared" si="5"/>
        <v>0</v>
      </c>
      <c r="S32" s="106">
        <f t="shared" si="6"/>
        <v>248.15</v>
      </c>
      <c r="T32" s="106">
        <f t="shared" si="7"/>
        <v>992.6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150</v>
      </c>
      <c r="C33" s="109" t="s">
        <v>151</v>
      </c>
      <c r="D33" s="84"/>
      <c r="E33" s="85" t="s">
        <v>127</v>
      </c>
      <c r="F33" s="110">
        <v>1</v>
      </c>
      <c r="G33" s="92">
        <v>42617.2</v>
      </c>
      <c r="H33" s="87">
        <f t="shared" si="0"/>
        <v>29391.17</v>
      </c>
      <c r="I33" s="88">
        <f t="shared" si="1"/>
        <v>29391.17</v>
      </c>
      <c r="J33" s="102"/>
      <c r="K33" s="86">
        <f t="shared" si="2"/>
        <v>1</v>
      </c>
      <c r="L33" s="87">
        <f t="shared" si="3"/>
        <v>11756.47</v>
      </c>
      <c r="M33" s="87">
        <f t="shared" si="4"/>
        <v>11756.47</v>
      </c>
      <c r="N33" s="111"/>
      <c r="O33" s="91"/>
      <c r="P33" s="112"/>
      <c r="Q33" s="92"/>
      <c r="R33" s="92">
        <f t="shared" si="5"/>
        <v>0</v>
      </c>
      <c r="S33" s="92">
        <f t="shared" si="6"/>
        <v>17634.7</v>
      </c>
      <c r="T33" s="92">
        <f t="shared" si="7"/>
        <v>17634.7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152</v>
      </c>
      <c r="C34" s="16" t="s">
        <v>153</v>
      </c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154</v>
      </c>
      <c r="C35" s="109" t="s">
        <v>155</v>
      </c>
      <c r="D35" s="84"/>
      <c r="E35" s="85" t="s">
        <v>127</v>
      </c>
      <c r="F35" s="110">
        <v>5</v>
      </c>
      <c r="G35" s="92">
        <v>228.58</v>
      </c>
      <c r="H35" s="87">
        <f t="shared" si="0"/>
        <v>157.63999999999999</v>
      </c>
      <c r="I35" s="88">
        <f t="shared" si="1"/>
        <v>788.2</v>
      </c>
      <c r="J35" s="102"/>
      <c r="K35" s="86">
        <f t="shared" si="2"/>
        <v>5</v>
      </c>
      <c r="L35" s="87">
        <f t="shared" si="3"/>
        <v>55.17</v>
      </c>
      <c r="M35" s="87">
        <f t="shared" si="4"/>
        <v>275.85000000000002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102.47</v>
      </c>
      <c r="T35" s="92">
        <f t="shared" si="7"/>
        <v>512.35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156</v>
      </c>
      <c r="C36" s="16" t="s">
        <v>157</v>
      </c>
      <c r="D36" s="84"/>
      <c r="E36" s="97" t="s">
        <v>127</v>
      </c>
      <c r="F36" s="98">
        <v>10</v>
      </c>
      <c r="G36" s="99">
        <v>0.56000000000000005</v>
      </c>
      <c r="H36" s="100">
        <f t="shared" si="0"/>
        <v>0.39</v>
      </c>
      <c r="I36" s="101">
        <f t="shared" si="1"/>
        <v>3.9</v>
      </c>
      <c r="J36" s="102"/>
      <c r="K36" s="103">
        <f t="shared" si="2"/>
        <v>10</v>
      </c>
      <c r="L36" s="100">
        <f t="shared" si="3"/>
        <v>0.14000000000000001</v>
      </c>
      <c r="M36" s="100">
        <f t="shared" si="4"/>
        <v>1.4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0.25</v>
      </c>
      <c r="T36" s="106">
        <f t="shared" si="7"/>
        <v>2.5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158</v>
      </c>
      <c r="C37" s="109" t="s">
        <v>159</v>
      </c>
      <c r="D37" s="84"/>
      <c r="E37" s="85" t="s">
        <v>127</v>
      </c>
      <c r="F37" s="110">
        <v>2</v>
      </c>
      <c r="G37" s="128">
        <v>416.45</v>
      </c>
      <c r="H37" s="87">
        <f t="shared" si="0"/>
        <v>287.20999999999998</v>
      </c>
      <c r="I37" s="88">
        <f t="shared" si="1"/>
        <v>574.41999999999996</v>
      </c>
      <c r="J37" s="102"/>
      <c r="K37" s="86">
        <f t="shared" si="2"/>
        <v>2</v>
      </c>
      <c r="L37" s="87">
        <f t="shared" si="3"/>
        <v>100.52</v>
      </c>
      <c r="M37" s="87">
        <f t="shared" si="4"/>
        <v>201.04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186.69</v>
      </c>
      <c r="T37" s="92">
        <f t="shared" si="7"/>
        <v>373.38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160</v>
      </c>
      <c r="C38" s="16" t="s">
        <v>161</v>
      </c>
      <c r="D38" s="84"/>
      <c r="E38" s="97" t="s">
        <v>127</v>
      </c>
      <c r="F38" s="98">
        <v>6</v>
      </c>
      <c r="G38" s="129">
        <v>7.52</v>
      </c>
      <c r="H38" s="100">
        <f t="shared" si="0"/>
        <v>5.19</v>
      </c>
      <c r="I38" s="101">
        <f t="shared" si="1"/>
        <v>31.14</v>
      </c>
      <c r="J38" s="102"/>
      <c r="K38" s="103">
        <f t="shared" si="2"/>
        <v>6</v>
      </c>
      <c r="L38" s="100">
        <f t="shared" si="3"/>
        <v>1.82</v>
      </c>
      <c r="M38" s="100">
        <f t="shared" si="4"/>
        <v>10.92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3.37</v>
      </c>
      <c r="T38" s="106">
        <f t="shared" si="7"/>
        <v>20.22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162</v>
      </c>
      <c r="C39" s="109" t="s">
        <v>163</v>
      </c>
      <c r="D39" s="84"/>
      <c r="E39" s="85" t="s">
        <v>127</v>
      </c>
      <c r="F39" s="110">
        <v>6</v>
      </c>
      <c r="G39" s="128">
        <v>11.76</v>
      </c>
      <c r="H39" s="87">
        <f t="shared" si="0"/>
        <v>8.11</v>
      </c>
      <c r="I39" s="88">
        <f t="shared" si="1"/>
        <v>48.66</v>
      </c>
      <c r="J39" s="102"/>
      <c r="K39" s="86">
        <f t="shared" si="2"/>
        <v>6</v>
      </c>
      <c r="L39" s="87">
        <f t="shared" si="3"/>
        <v>2.84</v>
      </c>
      <c r="M39" s="87">
        <f t="shared" si="4"/>
        <v>17.04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5.27</v>
      </c>
      <c r="T39" s="92">
        <f t="shared" si="7"/>
        <v>31.62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164</v>
      </c>
      <c r="C40" s="16" t="s">
        <v>165</v>
      </c>
      <c r="D40" s="84"/>
      <c r="E40" s="97" t="s">
        <v>127</v>
      </c>
      <c r="F40" s="98">
        <v>6</v>
      </c>
      <c r="G40" s="129">
        <v>8.11</v>
      </c>
      <c r="H40" s="100">
        <f t="shared" si="0"/>
        <v>5.59</v>
      </c>
      <c r="I40" s="101">
        <f t="shared" si="1"/>
        <v>33.54</v>
      </c>
      <c r="J40" s="102"/>
      <c r="K40" s="103">
        <f t="shared" si="2"/>
        <v>6</v>
      </c>
      <c r="L40" s="100">
        <f t="shared" si="3"/>
        <v>1.96</v>
      </c>
      <c r="M40" s="100">
        <f t="shared" si="4"/>
        <v>11.76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3.63</v>
      </c>
      <c r="T40" s="106">
        <f t="shared" si="7"/>
        <v>21.78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54</v>
      </c>
      <c r="G50" s="118">
        <f t="shared" si="10"/>
        <v>56292.779999999992</v>
      </c>
      <c r="H50" s="119">
        <f t="shared" si="10"/>
        <v>38822.619999999995</v>
      </c>
      <c r="I50" s="120">
        <f t="shared" si="10"/>
        <v>41433.64</v>
      </c>
      <c r="J50" s="121"/>
      <c r="K50" s="122">
        <f t="shared" ref="K50:M50" si="11">SUM(K19:K49)</f>
        <v>54</v>
      </c>
      <c r="L50" s="119">
        <f t="shared" si="11"/>
        <v>15598.739999999998</v>
      </c>
      <c r="M50" s="120">
        <f t="shared" si="11"/>
        <v>16574.699999999997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23223.88</v>
      </c>
      <c r="T50" s="120">
        <f t="shared" si="12"/>
        <v>24858.94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75" priority="1" stopIfTrue="1">
      <formula>$U$9&gt;100%</formula>
    </cfRule>
    <cfRule type="expression" dxfId="274" priority="2">
      <formula>$U$9&lt;50%</formula>
    </cfRule>
  </conditionalFormatting>
  <conditionalFormatting sqref="V9:V11">
    <cfRule type="expression" dxfId="273" priority="3">
      <formula>$V$9&lt;50%</formula>
    </cfRule>
    <cfRule type="expression" dxfId="272" priority="4">
      <formula>$V$9&gt;50%</formula>
    </cfRule>
  </conditionalFormatting>
  <dataValidations count="4">
    <dataValidation type="list" allowBlank="1" showErrorMessage="1" sqref="E19:E49" xr:uid="{00000000-0002-0000-0300-000000000000}">
      <formula1>$Z$19:$Z$30</formula1>
    </dataValidation>
    <dataValidation type="list" allowBlank="1" showErrorMessage="1" sqref="I14" xr:uid="{00000000-0002-0000-0300-000001000000}">
      <formula1>$Y$14:$Y$15</formula1>
    </dataValidation>
    <dataValidation type="list" allowBlank="1" showErrorMessage="1" sqref="J14" xr:uid="{00000000-0002-0000-0300-000002000000}">
      <formula1>$L$9</formula1>
    </dataValidation>
    <dataValidation type="list" allowBlank="1" showErrorMessage="1" sqref="Q15 G18 L18 Q18" xr:uid="{00000000-0002-0000-03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64229.51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25700.85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38528.660000000003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172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0.59985916131074335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181" t="s">
        <v>173</v>
      </c>
      <c r="H6" s="13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38528.659999999996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174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1500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1500</v>
      </c>
      <c r="T9" s="177">
        <f>P3-S9</f>
        <v>24200.85</v>
      </c>
      <c r="U9" s="168">
        <f>IFERROR(((P3-S9)/S9),0)</f>
        <v>16.133900000000001</v>
      </c>
      <c r="V9" s="168">
        <f>IFERROR(T9/P3,0)</f>
        <v>0.94163617156631008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35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>
        <v>1500</v>
      </c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175</v>
      </c>
      <c r="C22" s="16" t="s">
        <v>124</v>
      </c>
      <c r="D22" s="84"/>
      <c r="E22" s="97">
        <v>2000</v>
      </c>
      <c r="F22" s="98">
        <v>1</v>
      </c>
      <c r="G22" s="99">
        <v>95.08</v>
      </c>
      <c r="H22" s="100">
        <f t="shared" si="0"/>
        <v>65.569999999999993</v>
      </c>
      <c r="I22" s="101">
        <f t="shared" si="1"/>
        <v>65.569999999999993</v>
      </c>
      <c r="J22" s="102"/>
      <c r="K22" s="103">
        <f t="shared" si="2"/>
        <v>1</v>
      </c>
      <c r="L22" s="100">
        <f t="shared" si="3"/>
        <v>26.23</v>
      </c>
      <c r="M22" s="100">
        <f t="shared" si="4"/>
        <v>26.23</v>
      </c>
      <c r="N22" s="104"/>
      <c r="O22" s="91"/>
      <c r="P22" s="96"/>
      <c r="Q22" s="99"/>
      <c r="R22" s="105">
        <f t="shared" si="5"/>
        <v>0</v>
      </c>
      <c r="S22" s="106">
        <f t="shared" si="6"/>
        <v>39.340000000000003</v>
      </c>
      <c r="T22" s="106">
        <f t="shared" si="7"/>
        <v>39.340000000000003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123</v>
      </c>
      <c r="C23" s="109" t="s">
        <v>124</v>
      </c>
      <c r="D23" s="84"/>
      <c r="E23" s="85">
        <v>2000</v>
      </c>
      <c r="F23" s="110">
        <v>1</v>
      </c>
      <c r="G23" s="92">
        <v>278.95999999999998</v>
      </c>
      <c r="H23" s="87">
        <f t="shared" si="0"/>
        <v>192.39</v>
      </c>
      <c r="I23" s="88">
        <f t="shared" si="1"/>
        <v>192.39</v>
      </c>
      <c r="J23" s="102"/>
      <c r="K23" s="86">
        <f t="shared" si="2"/>
        <v>1</v>
      </c>
      <c r="L23" s="87">
        <f t="shared" si="3"/>
        <v>76.959999999999994</v>
      </c>
      <c r="M23" s="87">
        <f t="shared" si="4"/>
        <v>76.959999999999994</v>
      </c>
      <c r="N23" s="111"/>
      <c r="O23" s="91"/>
      <c r="P23" s="112"/>
      <c r="Q23" s="92"/>
      <c r="R23" s="92">
        <f t="shared" si="5"/>
        <v>0</v>
      </c>
      <c r="S23" s="92">
        <f t="shared" si="6"/>
        <v>115.43</v>
      </c>
      <c r="T23" s="92">
        <f t="shared" si="7"/>
        <v>115.43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176</v>
      </c>
      <c r="C24" s="16" t="s">
        <v>126</v>
      </c>
      <c r="D24" s="84"/>
      <c r="E24" s="97" t="s">
        <v>127</v>
      </c>
      <c r="F24" s="98">
        <v>1</v>
      </c>
      <c r="G24" s="99">
        <v>302.55</v>
      </c>
      <c r="H24" s="100">
        <f t="shared" si="0"/>
        <v>208.66</v>
      </c>
      <c r="I24" s="101">
        <f t="shared" si="1"/>
        <v>208.66</v>
      </c>
      <c r="J24" s="102"/>
      <c r="K24" s="103">
        <f t="shared" si="2"/>
        <v>1</v>
      </c>
      <c r="L24" s="100">
        <f t="shared" si="3"/>
        <v>104.33</v>
      </c>
      <c r="M24" s="100">
        <f t="shared" si="4"/>
        <v>104.33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104.33</v>
      </c>
      <c r="T24" s="106">
        <f t="shared" si="7"/>
        <v>104.33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177</v>
      </c>
      <c r="C25" s="109" t="s">
        <v>130</v>
      </c>
      <c r="D25" s="84"/>
      <c r="E25" s="85" t="s">
        <v>127</v>
      </c>
      <c r="F25" s="110">
        <v>1</v>
      </c>
      <c r="G25" s="92">
        <v>135.01</v>
      </c>
      <c r="H25" s="87">
        <f t="shared" si="0"/>
        <v>93.11</v>
      </c>
      <c r="I25" s="88">
        <f t="shared" si="1"/>
        <v>93.11</v>
      </c>
      <c r="J25" s="102"/>
      <c r="K25" s="86">
        <f t="shared" si="2"/>
        <v>1</v>
      </c>
      <c r="L25" s="87">
        <f t="shared" si="3"/>
        <v>46.56</v>
      </c>
      <c r="M25" s="87">
        <f t="shared" si="4"/>
        <v>46.56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46.55</v>
      </c>
      <c r="T25" s="92">
        <f t="shared" si="7"/>
        <v>46.55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132</v>
      </c>
      <c r="C26" s="16" t="s">
        <v>133</v>
      </c>
      <c r="D26" s="84"/>
      <c r="E26" s="97" t="s">
        <v>127</v>
      </c>
      <c r="F26" s="98">
        <v>1</v>
      </c>
      <c r="G26" s="99">
        <v>86.34</v>
      </c>
      <c r="H26" s="100">
        <f t="shared" si="0"/>
        <v>59.54</v>
      </c>
      <c r="I26" s="101">
        <f t="shared" si="1"/>
        <v>59.54</v>
      </c>
      <c r="J26" s="102"/>
      <c r="K26" s="103">
        <f t="shared" si="2"/>
        <v>1</v>
      </c>
      <c r="L26" s="100">
        <f t="shared" si="3"/>
        <v>29.77</v>
      </c>
      <c r="M26" s="100">
        <f t="shared" si="4"/>
        <v>29.77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29.77</v>
      </c>
      <c r="T26" s="106">
        <f t="shared" si="7"/>
        <v>29.77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135</v>
      </c>
      <c r="C27" s="109" t="s">
        <v>133</v>
      </c>
      <c r="D27" s="84"/>
      <c r="E27" s="85" t="s">
        <v>127</v>
      </c>
      <c r="F27" s="110">
        <v>1</v>
      </c>
      <c r="G27" s="92">
        <v>95.42</v>
      </c>
      <c r="H27" s="87">
        <f t="shared" si="0"/>
        <v>65.81</v>
      </c>
      <c r="I27" s="88">
        <f t="shared" si="1"/>
        <v>65.81</v>
      </c>
      <c r="J27" s="102"/>
      <c r="K27" s="86">
        <f t="shared" si="2"/>
        <v>1</v>
      </c>
      <c r="L27" s="87">
        <f t="shared" si="3"/>
        <v>32.909999999999997</v>
      </c>
      <c r="M27" s="87">
        <f t="shared" si="4"/>
        <v>32.909999999999997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32.9</v>
      </c>
      <c r="T27" s="92">
        <f t="shared" si="7"/>
        <v>32.9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178</v>
      </c>
      <c r="C28" s="16" t="s">
        <v>179</v>
      </c>
      <c r="D28" s="84"/>
      <c r="E28" s="97">
        <v>2000</v>
      </c>
      <c r="F28" s="98">
        <v>1</v>
      </c>
      <c r="G28" s="99">
        <v>1219.92</v>
      </c>
      <c r="H28" s="100">
        <f t="shared" si="0"/>
        <v>841.32</v>
      </c>
      <c r="I28" s="101">
        <f t="shared" si="1"/>
        <v>841.32</v>
      </c>
      <c r="J28" s="102"/>
      <c r="K28" s="103">
        <f t="shared" si="2"/>
        <v>1</v>
      </c>
      <c r="L28" s="100">
        <f t="shared" si="3"/>
        <v>420.66</v>
      </c>
      <c r="M28" s="100">
        <f t="shared" si="4"/>
        <v>420.66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420.66</v>
      </c>
      <c r="T28" s="106">
        <f t="shared" si="7"/>
        <v>420.66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180</v>
      </c>
      <c r="C29" s="109" t="s">
        <v>181</v>
      </c>
      <c r="D29" s="84"/>
      <c r="E29" s="85" t="s">
        <v>127</v>
      </c>
      <c r="F29" s="110">
        <v>1</v>
      </c>
      <c r="G29" s="92">
        <v>8566.4500000000007</v>
      </c>
      <c r="H29" s="87">
        <f t="shared" si="0"/>
        <v>5907.9</v>
      </c>
      <c r="I29" s="88">
        <f t="shared" si="1"/>
        <v>5907.9</v>
      </c>
      <c r="J29" s="102"/>
      <c r="K29" s="86">
        <f t="shared" si="2"/>
        <v>1</v>
      </c>
      <c r="L29" s="87">
        <f t="shared" si="3"/>
        <v>2363.16</v>
      </c>
      <c r="M29" s="87">
        <f t="shared" si="4"/>
        <v>2363.16</v>
      </c>
      <c r="N29" s="111"/>
      <c r="O29" s="91"/>
      <c r="P29" s="112"/>
      <c r="Q29" s="92"/>
      <c r="R29" s="92">
        <f t="shared" si="5"/>
        <v>0</v>
      </c>
      <c r="S29" s="92">
        <f t="shared" si="6"/>
        <v>3544.74</v>
      </c>
      <c r="T29" s="92">
        <f t="shared" si="7"/>
        <v>3544.74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182</v>
      </c>
      <c r="D30" s="84"/>
      <c r="E30" s="97" t="s">
        <v>127</v>
      </c>
      <c r="F30" s="98">
        <v>4</v>
      </c>
      <c r="G30" s="99">
        <v>514.04999999999995</v>
      </c>
      <c r="H30" s="100">
        <f t="shared" si="0"/>
        <v>354.52</v>
      </c>
      <c r="I30" s="101">
        <f t="shared" si="1"/>
        <v>1418.08</v>
      </c>
      <c r="J30" s="102"/>
      <c r="K30" s="103">
        <f t="shared" si="2"/>
        <v>4</v>
      </c>
      <c r="L30" s="100">
        <f t="shared" si="3"/>
        <v>124.08</v>
      </c>
      <c r="M30" s="100">
        <f t="shared" si="4"/>
        <v>496.32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921.76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183</v>
      </c>
      <c r="C31" s="109" t="s">
        <v>147</v>
      </c>
      <c r="D31" s="84"/>
      <c r="E31" s="85" t="s">
        <v>127</v>
      </c>
      <c r="F31" s="110">
        <v>1</v>
      </c>
      <c r="G31" s="92">
        <v>4683.2</v>
      </c>
      <c r="H31" s="87">
        <f t="shared" si="0"/>
        <v>3229.79</v>
      </c>
      <c r="I31" s="88">
        <f t="shared" si="1"/>
        <v>3229.79</v>
      </c>
      <c r="J31" s="102"/>
      <c r="K31" s="86">
        <f t="shared" si="2"/>
        <v>1</v>
      </c>
      <c r="L31" s="87">
        <f t="shared" si="3"/>
        <v>1291.92</v>
      </c>
      <c r="M31" s="87">
        <f t="shared" si="4"/>
        <v>1291.92</v>
      </c>
      <c r="N31" s="111"/>
      <c r="O31" s="91"/>
      <c r="P31" s="112"/>
      <c r="Q31" s="92"/>
      <c r="R31" s="92">
        <f t="shared" si="5"/>
        <v>0</v>
      </c>
      <c r="S31" s="92">
        <f t="shared" si="6"/>
        <v>1937.87</v>
      </c>
      <c r="T31" s="92">
        <f t="shared" si="7"/>
        <v>1937.87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184</v>
      </c>
      <c r="C32" s="16" t="s">
        <v>185</v>
      </c>
      <c r="D32" s="84"/>
      <c r="E32" s="97" t="s">
        <v>127</v>
      </c>
      <c r="F32" s="98">
        <v>6</v>
      </c>
      <c r="G32" s="99">
        <v>1678.51</v>
      </c>
      <c r="H32" s="100">
        <f t="shared" si="0"/>
        <v>1157.5899999999999</v>
      </c>
      <c r="I32" s="101">
        <f t="shared" si="1"/>
        <v>6945.54</v>
      </c>
      <c r="J32" s="102"/>
      <c r="K32" s="103">
        <f t="shared" si="2"/>
        <v>6</v>
      </c>
      <c r="L32" s="100">
        <f t="shared" si="3"/>
        <v>463.04</v>
      </c>
      <c r="M32" s="100">
        <f t="shared" si="4"/>
        <v>2778.24</v>
      </c>
      <c r="N32" s="104"/>
      <c r="O32" s="91"/>
      <c r="P32" s="96"/>
      <c r="Q32" s="99"/>
      <c r="R32" s="105">
        <f t="shared" si="5"/>
        <v>0</v>
      </c>
      <c r="S32" s="106">
        <f t="shared" si="6"/>
        <v>694.55</v>
      </c>
      <c r="T32" s="106">
        <f t="shared" si="7"/>
        <v>4167.3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186</v>
      </c>
      <c r="C33" s="109" t="s">
        <v>187</v>
      </c>
      <c r="D33" s="84"/>
      <c r="E33" s="85" t="s">
        <v>127</v>
      </c>
      <c r="F33" s="110">
        <v>1</v>
      </c>
      <c r="G33" s="92">
        <v>63977.16</v>
      </c>
      <c r="H33" s="87">
        <f t="shared" si="0"/>
        <v>44122.18</v>
      </c>
      <c r="I33" s="88">
        <f t="shared" si="1"/>
        <v>44122.18</v>
      </c>
      <c r="J33" s="102"/>
      <c r="K33" s="86">
        <f t="shared" si="2"/>
        <v>1</v>
      </c>
      <c r="L33" s="87">
        <f t="shared" si="3"/>
        <v>17648.87</v>
      </c>
      <c r="M33" s="87">
        <f t="shared" si="4"/>
        <v>17648.87</v>
      </c>
      <c r="N33" s="111"/>
      <c r="O33" s="91"/>
      <c r="P33" s="112"/>
      <c r="Q33" s="92"/>
      <c r="R33" s="92">
        <f t="shared" si="5"/>
        <v>0</v>
      </c>
      <c r="S33" s="92">
        <f t="shared" si="6"/>
        <v>26473.31</v>
      </c>
      <c r="T33" s="92">
        <f t="shared" si="7"/>
        <v>26473.31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188</v>
      </c>
      <c r="C34" s="16"/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189</v>
      </c>
      <c r="C35" s="109" t="s">
        <v>190</v>
      </c>
      <c r="D35" s="84"/>
      <c r="E35" s="85" t="s">
        <v>127</v>
      </c>
      <c r="F35" s="110">
        <v>4</v>
      </c>
      <c r="G35" s="92">
        <v>339.37</v>
      </c>
      <c r="H35" s="87">
        <f t="shared" si="0"/>
        <v>234.05</v>
      </c>
      <c r="I35" s="88">
        <f t="shared" si="1"/>
        <v>936.2</v>
      </c>
      <c r="J35" s="102"/>
      <c r="K35" s="86">
        <f t="shared" si="2"/>
        <v>4</v>
      </c>
      <c r="L35" s="87">
        <f t="shared" si="3"/>
        <v>81.92</v>
      </c>
      <c r="M35" s="87">
        <f t="shared" si="4"/>
        <v>327.68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152.13</v>
      </c>
      <c r="T35" s="92">
        <f t="shared" si="7"/>
        <v>608.52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156</v>
      </c>
      <c r="C36" s="16" t="s">
        <v>157</v>
      </c>
      <c r="D36" s="84"/>
      <c r="E36" s="97" t="s">
        <v>127</v>
      </c>
      <c r="F36" s="98">
        <v>8</v>
      </c>
      <c r="G36" s="99">
        <v>0.56000000000000005</v>
      </c>
      <c r="H36" s="100">
        <f t="shared" si="0"/>
        <v>0.39</v>
      </c>
      <c r="I36" s="101">
        <f t="shared" si="1"/>
        <v>3.12</v>
      </c>
      <c r="J36" s="102"/>
      <c r="K36" s="103">
        <f t="shared" si="2"/>
        <v>8</v>
      </c>
      <c r="L36" s="100">
        <f t="shared" si="3"/>
        <v>0.14000000000000001</v>
      </c>
      <c r="M36" s="100">
        <f t="shared" si="4"/>
        <v>1.1200000000000001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0.25</v>
      </c>
      <c r="T36" s="106">
        <f t="shared" si="7"/>
        <v>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35</v>
      </c>
      <c r="G50" s="118">
        <f t="shared" si="10"/>
        <v>82176.01999999999</v>
      </c>
      <c r="H50" s="119">
        <f t="shared" si="10"/>
        <v>56673.120000000003</v>
      </c>
      <c r="I50" s="120">
        <f t="shared" si="10"/>
        <v>64229.51</v>
      </c>
      <c r="J50" s="121"/>
      <c r="K50" s="122">
        <f t="shared" ref="K50:M50" si="11">SUM(K19:K49)</f>
        <v>35</v>
      </c>
      <c r="L50" s="119">
        <f t="shared" si="11"/>
        <v>22766.67</v>
      </c>
      <c r="M50" s="120">
        <f t="shared" si="11"/>
        <v>25700.85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33906.449999999997</v>
      </c>
      <c r="T50" s="120">
        <f t="shared" si="12"/>
        <v>38528.659999999996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71" priority="1" stopIfTrue="1">
      <formula>$U$9&gt;100%</formula>
    </cfRule>
    <cfRule type="expression" dxfId="270" priority="2">
      <formula>$U$9&lt;50%</formula>
    </cfRule>
  </conditionalFormatting>
  <conditionalFormatting sqref="V9:V11">
    <cfRule type="expression" dxfId="269" priority="3">
      <formula>$V$9&lt;50%</formula>
    </cfRule>
    <cfRule type="expression" dxfId="268" priority="4">
      <formula>$V$9&gt;50%</formula>
    </cfRule>
  </conditionalFormatting>
  <dataValidations count="4">
    <dataValidation type="list" allowBlank="1" showErrorMessage="1" sqref="E19:E49" xr:uid="{00000000-0002-0000-0400-000000000000}">
      <formula1>$Z$19:$Z$30</formula1>
    </dataValidation>
    <dataValidation type="list" allowBlank="1" showErrorMessage="1" sqref="I14" xr:uid="{00000000-0002-0000-0400-000001000000}">
      <formula1>$Y$14:$Y$15</formula1>
    </dataValidation>
    <dataValidation type="list" allowBlank="1" showErrorMessage="1" sqref="J14" xr:uid="{00000000-0002-0000-0400-000002000000}">
      <formula1>$L$9</formula1>
    </dataValidation>
    <dataValidation type="list" allowBlank="1" showErrorMessage="1" sqref="Q15 G18 L18 Q18" xr:uid="{00000000-0002-0000-04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Z50"/>
  <sheetViews>
    <sheetView tabSelected="1"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64229.51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25700.85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38528.660000000003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>
        <v>326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0.59985916131074335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181" t="s">
        <v>191</v>
      </c>
      <c r="H6" s="13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38528.659999999996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192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25700.85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35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175</v>
      </c>
      <c r="C22" s="16" t="s">
        <v>124</v>
      </c>
      <c r="D22" s="84"/>
      <c r="E22" s="97">
        <v>2000</v>
      </c>
      <c r="F22" s="98">
        <v>1</v>
      </c>
      <c r="G22" s="99">
        <v>95.08</v>
      </c>
      <c r="H22" s="100">
        <f t="shared" si="0"/>
        <v>65.569999999999993</v>
      </c>
      <c r="I22" s="101">
        <f t="shared" si="1"/>
        <v>65.569999999999993</v>
      </c>
      <c r="J22" s="102"/>
      <c r="K22" s="103">
        <f t="shared" si="2"/>
        <v>1</v>
      </c>
      <c r="L22" s="100">
        <f t="shared" si="3"/>
        <v>26.23</v>
      </c>
      <c r="M22" s="100">
        <f t="shared" si="4"/>
        <v>26.23</v>
      </c>
      <c r="N22" s="104"/>
      <c r="O22" s="91"/>
      <c r="P22" s="96"/>
      <c r="Q22" s="99"/>
      <c r="R22" s="105">
        <f t="shared" si="5"/>
        <v>0</v>
      </c>
      <c r="S22" s="106">
        <f t="shared" si="6"/>
        <v>39.340000000000003</v>
      </c>
      <c r="T22" s="106">
        <f t="shared" si="7"/>
        <v>39.340000000000003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123</v>
      </c>
      <c r="C23" s="109" t="s">
        <v>124</v>
      </c>
      <c r="D23" s="84"/>
      <c r="E23" s="85">
        <v>2000</v>
      </c>
      <c r="F23" s="110">
        <v>1</v>
      </c>
      <c r="G23" s="92">
        <v>278.95999999999998</v>
      </c>
      <c r="H23" s="87">
        <f t="shared" si="0"/>
        <v>192.39</v>
      </c>
      <c r="I23" s="88">
        <f t="shared" si="1"/>
        <v>192.39</v>
      </c>
      <c r="J23" s="102"/>
      <c r="K23" s="86">
        <f t="shared" si="2"/>
        <v>1</v>
      </c>
      <c r="L23" s="87">
        <f t="shared" si="3"/>
        <v>76.959999999999994</v>
      </c>
      <c r="M23" s="87">
        <f t="shared" si="4"/>
        <v>76.959999999999994</v>
      </c>
      <c r="N23" s="111"/>
      <c r="O23" s="91"/>
      <c r="P23" s="112"/>
      <c r="Q23" s="92"/>
      <c r="R23" s="92">
        <f t="shared" si="5"/>
        <v>0</v>
      </c>
      <c r="S23" s="92">
        <f t="shared" si="6"/>
        <v>115.43</v>
      </c>
      <c r="T23" s="92">
        <f t="shared" si="7"/>
        <v>115.43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176</v>
      </c>
      <c r="C24" s="16" t="s">
        <v>126</v>
      </c>
      <c r="D24" s="84"/>
      <c r="E24" s="97" t="s">
        <v>127</v>
      </c>
      <c r="F24" s="98">
        <v>1</v>
      </c>
      <c r="G24" s="99">
        <v>302.55</v>
      </c>
      <c r="H24" s="100">
        <f t="shared" si="0"/>
        <v>208.66</v>
      </c>
      <c r="I24" s="101">
        <f t="shared" si="1"/>
        <v>208.66</v>
      </c>
      <c r="J24" s="102"/>
      <c r="K24" s="103">
        <f t="shared" si="2"/>
        <v>1</v>
      </c>
      <c r="L24" s="100">
        <f t="shared" si="3"/>
        <v>104.33</v>
      </c>
      <c r="M24" s="100">
        <f t="shared" si="4"/>
        <v>104.33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104.33</v>
      </c>
      <c r="T24" s="106">
        <f t="shared" si="7"/>
        <v>104.33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177</v>
      </c>
      <c r="C25" s="109" t="s">
        <v>130</v>
      </c>
      <c r="D25" s="84"/>
      <c r="E25" s="85" t="s">
        <v>127</v>
      </c>
      <c r="F25" s="110">
        <v>1</v>
      </c>
      <c r="G25" s="92">
        <v>135.01</v>
      </c>
      <c r="H25" s="87">
        <f t="shared" si="0"/>
        <v>93.11</v>
      </c>
      <c r="I25" s="88">
        <f t="shared" si="1"/>
        <v>93.11</v>
      </c>
      <c r="J25" s="102"/>
      <c r="K25" s="86">
        <f t="shared" si="2"/>
        <v>1</v>
      </c>
      <c r="L25" s="87">
        <f t="shared" si="3"/>
        <v>46.56</v>
      </c>
      <c r="M25" s="87">
        <f t="shared" si="4"/>
        <v>46.56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46.55</v>
      </c>
      <c r="T25" s="92">
        <f t="shared" si="7"/>
        <v>46.55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132</v>
      </c>
      <c r="C26" s="16" t="s">
        <v>133</v>
      </c>
      <c r="D26" s="84"/>
      <c r="E26" s="97" t="s">
        <v>127</v>
      </c>
      <c r="F26" s="98">
        <v>1</v>
      </c>
      <c r="G26" s="99">
        <v>86.34</v>
      </c>
      <c r="H26" s="100">
        <f t="shared" si="0"/>
        <v>59.54</v>
      </c>
      <c r="I26" s="101">
        <f t="shared" si="1"/>
        <v>59.54</v>
      </c>
      <c r="J26" s="102"/>
      <c r="K26" s="103">
        <f t="shared" si="2"/>
        <v>1</v>
      </c>
      <c r="L26" s="100">
        <f t="shared" si="3"/>
        <v>29.77</v>
      </c>
      <c r="M26" s="100">
        <f t="shared" si="4"/>
        <v>29.77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29.77</v>
      </c>
      <c r="T26" s="106">
        <f t="shared" si="7"/>
        <v>29.77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135</v>
      </c>
      <c r="C27" s="109" t="s">
        <v>133</v>
      </c>
      <c r="D27" s="84"/>
      <c r="E27" s="85" t="s">
        <v>127</v>
      </c>
      <c r="F27" s="110">
        <v>1</v>
      </c>
      <c r="G27" s="92">
        <v>95.42</v>
      </c>
      <c r="H27" s="87">
        <f t="shared" si="0"/>
        <v>65.81</v>
      </c>
      <c r="I27" s="88">
        <f t="shared" si="1"/>
        <v>65.81</v>
      </c>
      <c r="J27" s="102"/>
      <c r="K27" s="86">
        <f t="shared" si="2"/>
        <v>1</v>
      </c>
      <c r="L27" s="87">
        <f t="shared" si="3"/>
        <v>32.909999999999997</v>
      </c>
      <c r="M27" s="87">
        <f t="shared" si="4"/>
        <v>32.909999999999997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32.9</v>
      </c>
      <c r="T27" s="92">
        <f t="shared" si="7"/>
        <v>32.9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178</v>
      </c>
      <c r="C28" s="16" t="s">
        <v>179</v>
      </c>
      <c r="D28" s="84"/>
      <c r="E28" s="97">
        <v>2000</v>
      </c>
      <c r="F28" s="98">
        <v>1</v>
      </c>
      <c r="G28" s="99">
        <v>1219.92</v>
      </c>
      <c r="H28" s="100">
        <f t="shared" si="0"/>
        <v>841.32</v>
      </c>
      <c r="I28" s="101">
        <f t="shared" si="1"/>
        <v>841.32</v>
      </c>
      <c r="J28" s="102"/>
      <c r="K28" s="103">
        <f t="shared" si="2"/>
        <v>1</v>
      </c>
      <c r="L28" s="100">
        <f t="shared" si="3"/>
        <v>420.66</v>
      </c>
      <c r="M28" s="100">
        <f t="shared" si="4"/>
        <v>420.66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420.66</v>
      </c>
      <c r="T28" s="106">
        <f t="shared" si="7"/>
        <v>420.66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180</v>
      </c>
      <c r="C29" s="109" t="s">
        <v>181</v>
      </c>
      <c r="D29" s="84"/>
      <c r="E29" s="85" t="s">
        <v>127</v>
      </c>
      <c r="F29" s="110">
        <v>1</v>
      </c>
      <c r="G29" s="92">
        <v>8566.4500000000007</v>
      </c>
      <c r="H29" s="87">
        <f t="shared" si="0"/>
        <v>5907.9</v>
      </c>
      <c r="I29" s="88">
        <f t="shared" si="1"/>
        <v>5907.9</v>
      </c>
      <c r="J29" s="102"/>
      <c r="K29" s="86">
        <f t="shared" si="2"/>
        <v>1</v>
      </c>
      <c r="L29" s="87">
        <f t="shared" si="3"/>
        <v>2363.16</v>
      </c>
      <c r="M29" s="87">
        <f t="shared" si="4"/>
        <v>2363.16</v>
      </c>
      <c r="N29" s="111"/>
      <c r="O29" s="91"/>
      <c r="P29" s="112"/>
      <c r="Q29" s="92"/>
      <c r="R29" s="92">
        <f t="shared" si="5"/>
        <v>0</v>
      </c>
      <c r="S29" s="92">
        <f t="shared" si="6"/>
        <v>3544.74</v>
      </c>
      <c r="T29" s="92">
        <f t="shared" si="7"/>
        <v>3544.74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182</v>
      </c>
      <c r="D30" s="84"/>
      <c r="E30" s="97" t="s">
        <v>127</v>
      </c>
      <c r="F30" s="98">
        <v>4</v>
      </c>
      <c r="G30" s="99">
        <v>514.04999999999995</v>
      </c>
      <c r="H30" s="100">
        <f t="shared" si="0"/>
        <v>354.52</v>
      </c>
      <c r="I30" s="101">
        <f t="shared" si="1"/>
        <v>1418.08</v>
      </c>
      <c r="J30" s="102"/>
      <c r="K30" s="103">
        <f t="shared" si="2"/>
        <v>4</v>
      </c>
      <c r="L30" s="100">
        <f t="shared" si="3"/>
        <v>124.08</v>
      </c>
      <c r="M30" s="100">
        <f t="shared" si="4"/>
        <v>496.32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921.76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183</v>
      </c>
      <c r="C31" s="109" t="s">
        <v>147</v>
      </c>
      <c r="D31" s="84"/>
      <c r="E31" s="85" t="s">
        <v>127</v>
      </c>
      <c r="F31" s="110">
        <v>1</v>
      </c>
      <c r="G31" s="92">
        <v>4683.2</v>
      </c>
      <c r="H31" s="87">
        <f t="shared" si="0"/>
        <v>3229.79</v>
      </c>
      <c r="I31" s="88">
        <f t="shared" si="1"/>
        <v>3229.79</v>
      </c>
      <c r="J31" s="102"/>
      <c r="K31" s="86">
        <f t="shared" si="2"/>
        <v>1</v>
      </c>
      <c r="L31" s="87">
        <f t="shared" si="3"/>
        <v>1291.92</v>
      </c>
      <c r="M31" s="87">
        <f t="shared" si="4"/>
        <v>1291.92</v>
      </c>
      <c r="N31" s="111"/>
      <c r="O31" s="91"/>
      <c r="P31" s="112"/>
      <c r="Q31" s="92"/>
      <c r="R31" s="92">
        <f t="shared" si="5"/>
        <v>0</v>
      </c>
      <c r="S31" s="92">
        <f t="shared" si="6"/>
        <v>1937.87</v>
      </c>
      <c r="T31" s="92">
        <f t="shared" si="7"/>
        <v>1937.87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184</v>
      </c>
      <c r="C32" s="16" t="s">
        <v>185</v>
      </c>
      <c r="D32" s="84"/>
      <c r="E32" s="97" t="s">
        <v>127</v>
      </c>
      <c r="F32" s="98">
        <v>6</v>
      </c>
      <c r="G32" s="99">
        <v>1678.51</v>
      </c>
      <c r="H32" s="100">
        <f t="shared" si="0"/>
        <v>1157.5899999999999</v>
      </c>
      <c r="I32" s="101">
        <f t="shared" si="1"/>
        <v>6945.54</v>
      </c>
      <c r="J32" s="102"/>
      <c r="K32" s="103">
        <f t="shared" si="2"/>
        <v>6</v>
      </c>
      <c r="L32" s="100">
        <f t="shared" si="3"/>
        <v>463.04</v>
      </c>
      <c r="M32" s="100">
        <f t="shared" si="4"/>
        <v>2778.24</v>
      </c>
      <c r="N32" s="104"/>
      <c r="O32" s="91"/>
      <c r="P32" s="96"/>
      <c r="Q32" s="99"/>
      <c r="R32" s="105">
        <f t="shared" si="5"/>
        <v>0</v>
      </c>
      <c r="S32" s="106">
        <f t="shared" si="6"/>
        <v>694.55</v>
      </c>
      <c r="T32" s="106">
        <f t="shared" si="7"/>
        <v>4167.3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186</v>
      </c>
      <c r="C33" s="109" t="s">
        <v>187</v>
      </c>
      <c r="D33" s="84"/>
      <c r="E33" s="85" t="s">
        <v>127</v>
      </c>
      <c r="F33" s="110">
        <v>1</v>
      </c>
      <c r="G33" s="92">
        <v>63977.16</v>
      </c>
      <c r="H33" s="87">
        <f t="shared" si="0"/>
        <v>44122.18</v>
      </c>
      <c r="I33" s="88">
        <f t="shared" si="1"/>
        <v>44122.18</v>
      </c>
      <c r="J33" s="102"/>
      <c r="K33" s="86">
        <f t="shared" si="2"/>
        <v>1</v>
      </c>
      <c r="L33" s="87">
        <f t="shared" si="3"/>
        <v>17648.87</v>
      </c>
      <c r="M33" s="87">
        <f t="shared" si="4"/>
        <v>17648.87</v>
      </c>
      <c r="N33" s="111"/>
      <c r="O33" s="91"/>
      <c r="P33" s="112"/>
      <c r="Q33" s="92"/>
      <c r="R33" s="92">
        <f t="shared" si="5"/>
        <v>0</v>
      </c>
      <c r="S33" s="92">
        <f t="shared" si="6"/>
        <v>26473.31</v>
      </c>
      <c r="T33" s="92">
        <f t="shared" si="7"/>
        <v>26473.31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188</v>
      </c>
      <c r="C34" s="16"/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189</v>
      </c>
      <c r="C35" s="109" t="s">
        <v>190</v>
      </c>
      <c r="D35" s="84"/>
      <c r="E35" s="85" t="s">
        <v>127</v>
      </c>
      <c r="F35" s="110">
        <v>4</v>
      </c>
      <c r="G35" s="92">
        <v>339.37</v>
      </c>
      <c r="H35" s="87">
        <f t="shared" si="0"/>
        <v>234.05</v>
      </c>
      <c r="I35" s="88">
        <f t="shared" si="1"/>
        <v>936.2</v>
      </c>
      <c r="J35" s="102"/>
      <c r="K35" s="86">
        <f t="shared" si="2"/>
        <v>4</v>
      </c>
      <c r="L35" s="87">
        <f t="shared" si="3"/>
        <v>81.92</v>
      </c>
      <c r="M35" s="87">
        <f t="shared" si="4"/>
        <v>327.68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152.13</v>
      </c>
      <c r="T35" s="92">
        <f t="shared" si="7"/>
        <v>608.52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156</v>
      </c>
      <c r="C36" s="16" t="s">
        <v>157</v>
      </c>
      <c r="D36" s="84"/>
      <c r="E36" s="97" t="s">
        <v>127</v>
      </c>
      <c r="F36" s="98">
        <v>8</v>
      </c>
      <c r="G36" s="99">
        <v>0.56000000000000005</v>
      </c>
      <c r="H36" s="100">
        <f t="shared" si="0"/>
        <v>0.39</v>
      </c>
      <c r="I36" s="101">
        <f t="shared" si="1"/>
        <v>3.12</v>
      </c>
      <c r="J36" s="102"/>
      <c r="K36" s="103">
        <f t="shared" si="2"/>
        <v>8</v>
      </c>
      <c r="L36" s="100">
        <f t="shared" si="3"/>
        <v>0.14000000000000001</v>
      </c>
      <c r="M36" s="100">
        <f t="shared" si="4"/>
        <v>1.1200000000000001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0.25</v>
      </c>
      <c r="T36" s="106">
        <f t="shared" si="7"/>
        <v>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35</v>
      </c>
      <c r="G50" s="118">
        <f t="shared" si="10"/>
        <v>82176.01999999999</v>
      </c>
      <c r="H50" s="119">
        <f t="shared" si="10"/>
        <v>56673.120000000003</v>
      </c>
      <c r="I50" s="120">
        <f t="shared" si="10"/>
        <v>64229.51</v>
      </c>
      <c r="J50" s="121"/>
      <c r="K50" s="122">
        <f t="shared" ref="K50:M50" si="11">SUM(K19:K49)</f>
        <v>35</v>
      </c>
      <c r="L50" s="119">
        <f t="shared" si="11"/>
        <v>22766.67</v>
      </c>
      <c r="M50" s="120">
        <f t="shared" si="11"/>
        <v>25700.85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33906.449999999997</v>
      </c>
      <c r="T50" s="120">
        <f t="shared" si="12"/>
        <v>38528.659999999996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67" priority="1" stopIfTrue="1">
      <formula>$U$9&gt;100%</formula>
    </cfRule>
    <cfRule type="expression" dxfId="266" priority="2">
      <formula>$U$9&lt;50%</formula>
    </cfRule>
  </conditionalFormatting>
  <conditionalFormatting sqref="V9:V11">
    <cfRule type="expression" dxfId="265" priority="3">
      <formula>$V$9&lt;50%</formula>
    </cfRule>
    <cfRule type="expression" dxfId="264" priority="4">
      <formula>$V$9&gt;50%</formula>
    </cfRule>
  </conditionalFormatting>
  <dataValidations count="4">
    <dataValidation type="list" allowBlank="1" showErrorMessage="1" sqref="E19:E49" xr:uid="{00000000-0002-0000-0500-000000000000}">
      <formula1>$Z$19:$Z$30</formula1>
    </dataValidation>
    <dataValidation type="list" allowBlank="1" showErrorMessage="1" sqref="I14" xr:uid="{00000000-0002-0000-0500-000001000000}">
      <formula1>$Y$14:$Y$15</formula1>
    </dataValidation>
    <dataValidation type="list" allowBlank="1" showErrorMessage="1" sqref="J14" xr:uid="{00000000-0002-0000-0500-000002000000}">
      <formula1>$L$9</formula1>
    </dataValidation>
    <dataValidation type="list" allowBlank="1" showErrorMessage="1" sqref="Q15 G18 L18 Q18" xr:uid="{00000000-0002-0000-05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64229.51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25700.85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38528.660000000003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172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0.59985916131074335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181" t="s">
        <v>193</v>
      </c>
      <c r="H6" s="13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38528.659999999996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194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25700.85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35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175</v>
      </c>
      <c r="C22" s="16" t="s">
        <v>124</v>
      </c>
      <c r="D22" s="84"/>
      <c r="E22" s="97">
        <v>2000</v>
      </c>
      <c r="F22" s="98">
        <v>1</v>
      </c>
      <c r="G22" s="99">
        <v>95.08</v>
      </c>
      <c r="H22" s="100">
        <f t="shared" si="0"/>
        <v>65.569999999999993</v>
      </c>
      <c r="I22" s="101">
        <f t="shared" si="1"/>
        <v>65.569999999999993</v>
      </c>
      <c r="J22" s="102"/>
      <c r="K22" s="103">
        <f t="shared" si="2"/>
        <v>1</v>
      </c>
      <c r="L22" s="100">
        <f t="shared" si="3"/>
        <v>26.23</v>
      </c>
      <c r="M22" s="100">
        <f t="shared" si="4"/>
        <v>26.23</v>
      </c>
      <c r="N22" s="104"/>
      <c r="O22" s="91"/>
      <c r="P22" s="96"/>
      <c r="Q22" s="99"/>
      <c r="R22" s="105">
        <f t="shared" si="5"/>
        <v>0</v>
      </c>
      <c r="S22" s="106">
        <f t="shared" si="6"/>
        <v>39.340000000000003</v>
      </c>
      <c r="T22" s="106">
        <f t="shared" si="7"/>
        <v>39.340000000000003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123</v>
      </c>
      <c r="C23" s="109" t="s">
        <v>124</v>
      </c>
      <c r="D23" s="84"/>
      <c r="E23" s="85">
        <v>2000</v>
      </c>
      <c r="F23" s="110">
        <v>1</v>
      </c>
      <c r="G23" s="92">
        <v>278.95999999999998</v>
      </c>
      <c r="H23" s="87">
        <f t="shared" si="0"/>
        <v>192.39</v>
      </c>
      <c r="I23" s="88">
        <f t="shared" si="1"/>
        <v>192.39</v>
      </c>
      <c r="J23" s="102"/>
      <c r="K23" s="86">
        <f t="shared" si="2"/>
        <v>1</v>
      </c>
      <c r="L23" s="87">
        <f t="shared" si="3"/>
        <v>76.959999999999994</v>
      </c>
      <c r="M23" s="87">
        <f t="shared" si="4"/>
        <v>76.959999999999994</v>
      </c>
      <c r="N23" s="111"/>
      <c r="O23" s="91"/>
      <c r="P23" s="112"/>
      <c r="Q23" s="92"/>
      <c r="R23" s="92">
        <f t="shared" si="5"/>
        <v>0</v>
      </c>
      <c r="S23" s="92">
        <f t="shared" si="6"/>
        <v>115.43</v>
      </c>
      <c r="T23" s="92">
        <f t="shared" si="7"/>
        <v>115.43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176</v>
      </c>
      <c r="C24" s="16" t="s">
        <v>126</v>
      </c>
      <c r="D24" s="84"/>
      <c r="E24" s="97" t="s">
        <v>127</v>
      </c>
      <c r="F24" s="98">
        <v>1</v>
      </c>
      <c r="G24" s="99">
        <v>302.55</v>
      </c>
      <c r="H24" s="100">
        <f t="shared" si="0"/>
        <v>208.66</v>
      </c>
      <c r="I24" s="101">
        <f t="shared" si="1"/>
        <v>208.66</v>
      </c>
      <c r="J24" s="102"/>
      <c r="K24" s="103">
        <f t="shared" si="2"/>
        <v>1</v>
      </c>
      <c r="L24" s="100">
        <f t="shared" si="3"/>
        <v>104.33</v>
      </c>
      <c r="M24" s="100">
        <f t="shared" si="4"/>
        <v>104.33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104.33</v>
      </c>
      <c r="T24" s="106">
        <f t="shared" si="7"/>
        <v>104.33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177</v>
      </c>
      <c r="C25" s="109" t="s">
        <v>130</v>
      </c>
      <c r="D25" s="84"/>
      <c r="E25" s="85" t="s">
        <v>127</v>
      </c>
      <c r="F25" s="110">
        <v>1</v>
      </c>
      <c r="G25" s="92">
        <v>135.01</v>
      </c>
      <c r="H25" s="87">
        <f t="shared" si="0"/>
        <v>93.11</v>
      </c>
      <c r="I25" s="88">
        <f t="shared" si="1"/>
        <v>93.11</v>
      </c>
      <c r="J25" s="102"/>
      <c r="K25" s="86">
        <f t="shared" si="2"/>
        <v>1</v>
      </c>
      <c r="L25" s="87">
        <f t="shared" si="3"/>
        <v>46.56</v>
      </c>
      <c r="M25" s="87">
        <f t="shared" si="4"/>
        <v>46.56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46.55</v>
      </c>
      <c r="T25" s="92">
        <f t="shared" si="7"/>
        <v>46.55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132</v>
      </c>
      <c r="C26" s="16" t="s">
        <v>133</v>
      </c>
      <c r="D26" s="84"/>
      <c r="E26" s="97" t="s">
        <v>127</v>
      </c>
      <c r="F26" s="98">
        <v>1</v>
      </c>
      <c r="G26" s="99">
        <v>86.34</v>
      </c>
      <c r="H26" s="100">
        <f t="shared" si="0"/>
        <v>59.54</v>
      </c>
      <c r="I26" s="101">
        <f t="shared" si="1"/>
        <v>59.54</v>
      </c>
      <c r="J26" s="102"/>
      <c r="K26" s="103">
        <f t="shared" si="2"/>
        <v>1</v>
      </c>
      <c r="L26" s="100">
        <f t="shared" si="3"/>
        <v>29.77</v>
      </c>
      <c r="M26" s="100">
        <f t="shared" si="4"/>
        <v>29.77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29.77</v>
      </c>
      <c r="T26" s="106">
        <f t="shared" si="7"/>
        <v>29.77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135</v>
      </c>
      <c r="C27" s="109" t="s">
        <v>133</v>
      </c>
      <c r="D27" s="84"/>
      <c r="E27" s="85" t="s">
        <v>127</v>
      </c>
      <c r="F27" s="110">
        <v>1</v>
      </c>
      <c r="G27" s="92">
        <v>95.42</v>
      </c>
      <c r="H27" s="87">
        <f t="shared" si="0"/>
        <v>65.81</v>
      </c>
      <c r="I27" s="88">
        <f t="shared" si="1"/>
        <v>65.81</v>
      </c>
      <c r="J27" s="102"/>
      <c r="K27" s="86">
        <f t="shared" si="2"/>
        <v>1</v>
      </c>
      <c r="L27" s="87">
        <f t="shared" si="3"/>
        <v>32.909999999999997</v>
      </c>
      <c r="M27" s="87">
        <f t="shared" si="4"/>
        <v>32.909999999999997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32.9</v>
      </c>
      <c r="T27" s="92">
        <f t="shared" si="7"/>
        <v>32.9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178</v>
      </c>
      <c r="C28" s="16" t="s">
        <v>179</v>
      </c>
      <c r="D28" s="84"/>
      <c r="E28" s="97">
        <v>2000</v>
      </c>
      <c r="F28" s="98">
        <v>1</v>
      </c>
      <c r="G28" s="99">
        <v>1219.92</v>
      </c>
      <c r="H28" s="100">
        <f t="shared" si="0"/>
        <v>841.32</v>
      </c>
      <c r="I28" s="101">
        <f t="shared" si="1"/>
        <v>841.32</v>
      </c>
      <c r="J28" s="102"/>
      <c r="K28" s="103">
        <f t="shared" si="2"/>
        <v>1</v>
      </c>
      <c r="L28" s="100">
        <f t="shared" si="3"/>
        <v>420.66</v>
      </c>
      <c r="M28" s="100">
        <f t="shared" si="4"/>
        <v>420.66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420.66</v>
      </c>
      <c r="T28" s="106">
        <f t="shared" si="7"/>
        <v>420.66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180</v>
      </c>
      <c r="C29" s="109" t="s">
        <v>181</v>
      </c>
      <c r="D29" s="84"/>
      <c r="E29" s="85" t="s">
        <v>127</v>
      </c>
      <c r="F29" s="110">
        <v>1</v>
      </c>
      <c r="G29" s="92">
        <v>8566.4500000000007</v>
      </c>
      <c r="H29" s="87">
        <f t="shared" si="0"/>
        <v>5907.9</v>
      </c>
      <c r="I29" s="88">
        <f t="shared" si="1"/>
        <v>5907.9</v>
      </c>
      <c r="J29" s="102"/>
      <c r="K29" s="86">
        <f t="shared" si="2"/>
        <v>1</v>
      </c>
      <c r="L29" s="87">
        <f t="shared" si="3"/>
        <v>2363.16</v>
      </c>
      <c r="M29" s="87">
        <f t="shared" si="4"/>
        <v>2363.16</v>
      </c>
      <c r="N29" s="111"/>
      <c r="O29" s="91"/>
      <c r="P29" s="112"/>
      <c r="Q29" s="92"/>
      <c r="R29" s="92">
        <f t="shared" si="5"/>
        <v>0</v>
      </c>
      <c r="S29" s="92">
        <f t="shared" si="6"/>
        <v>3544.74</v>
      </c>
      <c r="T29" s="92">
        <f t="shared" si="7"/>
        <v>3544.74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182</v>
      </c>
      <c r="D30" s="84"/>
      <c r="E30" s="97" t="s">
        <v>127</v>
      </c>
      <c r="F30" s="98">
        <v>4</v>
      </c>
      <c r="G30" s="99">
        <v>514.04999999999995</v>
      </c>
      <c r="H30" s="100">
        <f t="shared" si="0"/>
        <v>354.52</v>
      </c>
      <c r="I30" s="101">
        <f t="shared" si="1"/>
        <v>1418.08</v>
      </c>
      <c r="J30" s="102"/>
      <c r="K30" s="103">
        <f t="shared" si="2"/>
        <v>4</v>
      </c>
      <c r="L30" s="100">
        <f t="shared" si="3"/>
        <v>124.08</v>
      </c>
      <c r="M30" s="100">
        <f t="shared" si="4"/>
        <v>496.32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921.76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183</v>
      </c>
      <c r="C31" s="109" t="s">
        <v>147</v>
      </c>
      <c r="D31" s="84"/>
      <c r="E31" s="85" t="s">
        <v>127</v>
      </c>
      <c r="F31" s="110">
        <v>1</v>
      </c>
      <c r="G31" s="92">
        <v>4683.2</v>
      </c>
      <c r="H31" s="87">
        <f t="shared" si="0"/>
        <v>3229.79</v>
      </c>
      <c r="I31" s="88">
        <f t="shared" si="1"/>
        <v>3229.79</v>
      </c>
      <c r="J31" s="102"/>
      <c r="K31" s="86">
        <f t="shared" si="2"/>
        <v>1</v>
      </c>
      <c r="L31" s="87">
        <f t="shared" si="3"/>
        <v>1291.92</v>
      </c>
      <c r="M31" s="87">
        <f t="shared" si="4"/>
        <v>1291.92</v>
      </c>
      <c r="N31" s="111"/>
      <c r="O31" s="91"/>
      <c r="P31" s="112"/>
      <c r="Q31" s="92"/>
      <c r="R31" s="92">
        <f t="shared" si="5"/>
        <v>0</v>
      </c>
      <c r="S31" s="92">
        <f t="shared" si="6"/>
        <v>1937.87</v>
      </c>
      <c r="T31" s="92">
        <f t="shared" si="7"/>
        <v>1937.87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184</v>
      </c>
      <c r="C32" s="16" t="s">
        <v>185</v>
      </c>
      <c r="D32" s="84"/>
      <c r="E32" s="97" t="s">
        <v>127</v>
      </c>
      <c r="F32" s="98">
        <v>6</v>
      </c>
      <c r="G32" s="99">
        <v>1678.51</v>
      </c>
      <c r="H32" s="100">
        <f t="shared" si="0"/>
        <v>1157.5899999999999</v>
      </c>
      <c r="I32" s="101">
        <f t="shared" si="1"/>
        <v>6945.54</v>
      </c>
      <c r="J32" s="102"/>
      <c r="K32" s="103">
        <f t="shared" si="2"/>
        <v>6</v>
      </c>
      <c r="L32" s="100">
        <f t="shared" si="3"/>
        <v>463.04</v>
      </c>
      <c r="M32" s="100">
        <f t="shared" si="4"/>
        <v>2778.24</v>
      </c>
      <c r="N32" s="104"/>
      <c r="O32" s="91"/>
      <c r="P32" s="96"/>
      <c r="Q32" s="99"/>
      <c r="R32" s="105">
        <f t="shared" si="5"/>
        <v>0</v>
      </c>
      <c r="S32" s="106">
        <f t="shared" si="6"/>
        <v>694.55</v>
      </c>
      <c r="T32" s="106">
        <f t="shared" si="7"/>
        <v>4167.3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186</v>
      </c>
      <c r="C33" s="109" t="s">
        <v>187</v>
      </c>
      <c r="D33" s="84"/>
      <c r="E33" s="85" t="s">
        <v>127</v>
      </c>
      <c r="F33" s="110">
        <v>1</v>
      </c>
      <c r="G33" s="92">
        <v>63977.16</v>
      </c>
      <c r="H33" s="87">
        <f t="shared" si="0"/>
        <v>44122.18</v>
      </c>
      <c r="I33" s="88">
        <f t="shared" si="1"/>
        <v>44122.18</v>
      </c>
      <c r="J33" s="102"/>
      <c r="K33" s="86">
        <f t="shared" si="2"/>
        <v>1</v>
      </c>
      <c r="L33" s="87">
        <f t="shared" si="3"/>
        <v>17648.87</v>
      </c>
      <c r="M33" s="87">
        <f t="shared" si="4"/>
        <v>17648.87</v>
      </c>
      <c r="N33" s="111"/>
      <c r="O33" s="91"/>
      <c r="P33" s="112"/>
      <c r="Q33" s="92"/>
      <c r="R33" s="92">
        <f t="shared" si="5"/>
        <v>0</v>
      </c>
      <c r="S33" s="92">
        <f t="shared" si="6"/>
        <v>26473.31</v>
      </c>
      <c r="T33" s="92">
        <f t="shared" si="7"/>
        <v>26473.31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188</v>
      </c>
      <c r="C34" s="16"/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189</v>
      </c>
      <c r="C35" s="109" t="s">
        <v>190</v>
      </c>
      <c r="D35" s="84"/>
      <c r="E35" s="85" t="s">
        <v>127</v>
      </c>
      <c r="F35" s="110">
        <v>4</v>
      </c>
      <c r="G35" s="92">
        <v>339.37</v>
      </c>
      <c r="H35" s="87">
        <f t="shared" si="0"/>
        <v>234.05</v>
      </c>
      <c r="I35" s="88">
        <f t="shared" si="1"/>
        <v>936.2</v>
      </c>
      <c r="J35" s="102"/>
      <c r="K35" s="86">
        <f t="shared" si="2"/>
        <v>4</v>
      </c>
      <c r="L35" s="87">
        <f t="shared" si="3"/>
        <v>81.92</v>
      </c>
      <c r="M35" s="87">
        <f t="shared" si="4"/>
        <v>327.68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152.13</v>
      </c>
      <c r="T35" s="92">
        <f t="shared" si="7"/>
        <v>608.52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156</v>
      </c>
      <c r="C36" s="16" t="s">
        <v>157</v>
      </c>
      <c r="D36" s="84"/>
      <c r="E36" s="97" t="s">
        <v>127</v>
      </c>
      <c r="F36" s="98">
        <v>8</v>
      </c>
      <c r="G36" s="99">
        <v>0.56000000000000005</v>
      </c>
      <c r="H36" s="100">
        <f t="shared" si="0"/>
        <v>0.39</v>
      </c>
      <c r="I36" s="101">
        <f t="shared" si="1"/>
        <v>3.12</v>
      </c>
      <c r="J36" s="102"/>
      <c r="K36" s="103">
        <f t="shared" si="2"/>
        <v>8</v>
      </c>
      <c r="L36" s="100">
        <f t="shared" si="3"/>
        <v>0.14000000000000001</v>
      </c>
      <c r="M36" s="100">
        <f t="shared" si="4"/>
        <v>1.1200000000000001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0.25</v>
      </c>
      <c r="T36" s="106">
        <f t="shared" si="7"/>
        <v>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35</v>
      </c>
      <c r="G50" s="118">
        <f t="shared" si="10"/>
        <v>82176.01999999999</v>
      </c>
      <c r="H50" s="119">
        <f t="shared" si="10"/>
        <v>56673.120000000003</v>
      </c>
      <c r="I50" s="120">
        <f t="shared" si="10"/>
        <v>64229.51</v>
      </c>
      <c r="J50" s="121"/>
      <c r="K50" s="122">
        <f t="shared" ref="K50:M50" si="11">SUM(K19:K49)</f>
        <v>35</v>
      </c>
      <c r="L50" s="119">
        <f t="shared" si="11"/>
        <v>22766.67</v>
      </c>
      <c r="M50" s="120">
        <f t="shared" si="11"/>
        <v>25700.85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33906.449999999997</v>
      </c>
      <c r="T50" s="120">
        <f t="shared" si="12"/>
        <v>38528.659999999996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63" priority="1" stopIfTrue="1">
      <formula>$U$9&gt;100%</formula>
    </cfRule>
    <cfRule type="expression" dxfId="262" priority="2">
      <formula>$U$9&lt;50%</formula>
    </cfRule>
  </conditionalFormatting>
  <conditionalFormatting sqref="V9:V11">
    <cfRule type="expression" dxfId="261" priority="3">
      <formula>$V$9&lt;50%</formula>
    </cfRule>
    <cfRule type="expression" dxfId="260" priority="4">
      <formula>$V$9&gt;50%</formula>
    </cfRule>
  </conditionalFormatting>
  <dataValidations count="4">
    <dataValidation type="list" allowBlank="1" showErrorMessage="1" sqref="E19:E49" xr:uid="{00000000-0002-0000-0600-000000000000}">
      <formula1>$Z$19:$Z$30</formula1>
    </dataValidation>
    <dataValidation type="list" allowBlank="1" showErrorMessage="1" sqref="I14" xr:uid="{00000000-0002-0000-0600-000001000000}">
      <formula1>$Y$14:$Y$15</formula1>
    </dataValidation>
    <dataValidation type="list" allowBlank="1" showErrorMessage="1" sqref="J14" xr:uid="{00000000-0002-0000-0600-000002000000}">
      <formula1>$L$9</formula1>
    </dataValidation>
    <dataValidation type="list" allowBlank="1" showErrorMessage="1" sqref="Q15 G18 L18 Q18" xr:uid="{00000000-0002-0000-06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62240.479999999996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24856.63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37383.849999999991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195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0.60063563134474529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27" t="s">
        <v>196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37383.850000000006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197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24856.63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60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123</v>
      </c>
      <c r="C22" s="16" t="s">
        <v>124</v>
      </c>
      <c r="D22" s="84"/>
      <c r="E22" s="97">
        <v>2000</v>
      </c>
      <c r="F22" s="98">
        <v>1</v>
      </c>
      <c r="G22" s="99">
        <v>278.95999999999998</v>
      </c>
      <c r="H22" s="100">
        <f t="shared" si="0"/>
        <v>192.39</v>
      </c>
      <c r="I22" s="101">
        <f t="shared" si="1"/>
        <v>192.39</v>
      </c>
      <c r="J22" s="102"/>
      <c r="K22" s="103">
        <f t="shared" si="2"/>
        <v>1</v>
      </c>
      <c r="L22" s="100">
        <f t="shared" si="3"/>
        <v>76.959999999999994</v>
      </c>
      <c r="M22" s="100">
        <f t="shared" si="4"/>
        <v>76.959999999999994</v>
      </c>
      <c r="N22" s="104"/>
      <c r="O22" s="91"/>
      <c r="P22" s="96"/>
      <c r="Q22" s="99"/>
      <c r="R22" s="105">
        <f t="shared" si="5"/>
        <v>0</v>
      </c>
      <c r="S22" s="106">
        <f t="shared" si="6"/>
        <v>115.43</v>
      </c>
      <c r="T22" s="106">
        <f t="shared" si="7"/>
        <v>115.43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176</v>
      </c>
      <c r="C23" s="109" t="s">
        <v>126</v>
      </c>
      <c r="D23" s="84"/>
      <c r="E23" s="85" t="s">
        <v>127</v>
      </c>
      <c r="F23" s="110">
        <v>1</v>
      </c>
      <c r="G23" s="92">
        <v>302.55</v>
      </c>
      <c r="H23" s="87">
        <f t="shared" si="0"/>
        <v>208.66</v>
      </c>
      <c r="I23" s="88">
        <f t="shared" si="1"/>
        <v>208.66</v>
      </c>
      <c r="J23" s="102"/>
      <c r="K23" s="86">
        <f t="shared" si="2"/>
        <v>1</v>
      </c>
      <c r="L23" s="87">
        <f t="shared" si="3"/>
        <v>104.33</v>
      </c>
      <c r="M23" s="87">
        <f t="shared" si="4"/>
        <v>104.33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104.33</v>
      </c>
      <c r="T23" s="92">
        <f t="shared" si="7"/>
        <v>104.33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177</v>
      </c>
      <c r="C24" s="16" t="s">
        <v>130</v>
      </c>
      <c r="D24" s="84"/>
      <c r="E24" s="97" t="s">
        <v>127</v>
      </c>
      <c r="F24" s="98">
        <v>1</v>
      </c>
      <c r="G24" s="99">
        <v>135.01</v>
      </c>
      <c r="H24" s="100">
        <f t="shared" si="0"/>
        <v>93.11</v>
      </c>
      <c r="I24" s="101">
        <f t="shared" si="1"/>
        <v>93.11</v>
      </c>
      <c r="J24" s="102"/>
      <c r="K24" s="103">
        <f t="shared" si="2"/>
        <v>1</v>
      </c>
      <c r="L24" s="100">
        <f t="shared" si="3"/>
        <v>46.56</v>
      </c>
      <c r="M24" s="100">
        <f t="shared" si="4"/>
        <v>46.56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46.55</v>
      </c>
      <c r="T24" s="106">
        <f t="shared" si="7"/>
        <v>46.55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132</v>
      </c>
      <c r="C25" s="109" t="s">
        <v>133</v>
      </c>
      <c r="D25" s="84"/>
      <c r="E25" s="85" t="s">
        <v>127</v>
      </c>
      <c r="F25" s="110">
        <v>1</v>
      </c>
      <c r="G25" s="92">
        <v>86.34</v>
      </c>
      <c r="H25" s="87">
        <f t="shared" si="0"/>
        <v>59.54</v>
      </c>
      <c r="I25" s="88">
        <f t="shared" si="1"/>
        <v>59.54</v>
      </c>
      <c r="J25" s="102"/>
      <c r="K25" s="86">
        <f t="shared" si="2"/>
        <v>1</v>
      </c>
      <c r="L25" s="87">
        <f t="shared" si="3"/>
        <v>29.77</v>
      </c>
      <c r="M25" s="87">
        <f t="shared" si="4"/>
        <v>29.77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29.77</v>
      </c>
      <c r="T25" s="92">
        <f t="shared" si="7"/>
        <v>29.77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135</v>
      </c>
      <c r="C26" s="16" t="s">
        <v>133</v>
      </c>
      <c r="D26" s="84"/>
      <c r="E26" s="97" t="s">
        <v>127</v>
      </c>
      <c r="F26" s="98">
        <v>1</v>
      </c>
      <c r="G26" s="99">
        <v>95.42</v>
      </c>
      <c r="H26" s="100">
        <f t="shared" si="0"/>
        <v>65.81</v>
      </c>
      <c r="I26" s="101">
        <f t="shared" si="1"/>
        <v>65.81</v>
      </c>
      <c r="J26" s="102"/>
      <c r="K26" s="103">
        <f t="shared" si="2"/>
        <v>1</v>
      </c>
      <c r="L26" s="100">
        <f t="shared" si="3"/>
        <v>32.909999999999997</v>
      </c>
      <c r="M26" s="100">
        <f t="shared" si="4"/>
        <v>32.909999999999997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32.9</v>
      </c>
      <c r="T26" s="106">
        <f t="shared" si="7"/>
        <v>32.9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178</v>
      </c>
      <c r="C27" s="109" t="s">
        <v>198</v>
      </c>
      <c r="D27" s="84"/>
      <c r="E27" s="85">
        <v>2000</v>
      </c>
      <c r="F27" s="110">
        <v>1</v>
      </c>
      <c r="G27" s="92">
        <v>1219.92</v>
      </c>
      <c r="H27" s="87">
        <f t="shared" si="0"/>
        <v>841.32</v>
      </c>
      <c r="I27" s="88">
        <f t="shared" si="1"/>
        <v>841.32</v>
      </c>
      <c r="J27" s="102"/>
      <c r="K27" s="86">
        <f t="shared" si="2"/>
        <v>1</v>
      </c>
      <c r="L27" s="87">
        <f t="shared" si="3"/>
        <v>420.66</v>
      </c>
      <c r="M27" s="87">
        <f t="shared" si="4"/>
        <v>420.66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420.66</v>
      </c>
      <c r="T27" s="92">
        <f t="shared" si="7"/>
        <v>420.66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140</v>
      </c>
      <c r="C28" s="16" t="s">
        <v>141</v>
      </c>
      <c r="D28" s="84"/>
      <c r="E28" s="97" t="s">
        <v>127</v>
      </c>
      <c r="F28" s="98">
        <v>1</v>
      </c>
      <c r="G28" s="99">
        <v>5016.5</v>
      </c>
      <c r="H28" s="100">
        <f t="shared" si="0"/>
        <v>3459.66</v>
      </c>
      <c r="I28" s="101">
        <f t="shared" si="1"/>
        <v>3459.66</v>
      </c>
      <c r="J28" s="102"/>
      <c r="K28" s="103">
        <f t="shared" si="2"/>
        <v>1</v>
      </c>
      <c r="L28" s="100">
        <f t="shared" si="3"/>
        <v>1383.86</v>
      </c>
      <c r="M28" s="100">
        <f t="shared" si="4"/>
        <v>1383.86</v>
      </c>
      <c r="N28" s="104"/>
      <c r="O28" s="91"/>
      <c r="P28" s="96"/>
      <c r="Q28" s="99"/>
      <c r="R28" s="105">
        <f t="shared" si="5"/>
        <v>0</v>
      </c>
      <c r="S28" s="106">
        <f t="shared" si="6"/>
        <v>2075.8000000000002</v>
      </c>
      <c r="T28" s="106">
        <f t="shared" si="7"/>
        <v>2075.8000000000002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143</v>
      </c>
      <c r="C29" s="109" t="s">
        <v>199</v>
      </c>
      <c r="D29" s="84"/>
      <c r="E29" s="85" t="s">
        <v>127</v>
      </c>
      <c r="F29" s="110">
        <v>4</v>
      </c>
      <c r="G29" s="92">
        <v>514.04999999999995</v>
      </c>
      <c r="H29" s="87">
        <f t="shared" si="0"/>
        <v>354.52</v>
      </c>
      <c r="I29" s="88">
        <f t="shared" si="1"/>
        <v>1418.08</v>
      </c>
      <c r="J29" s="102"/>
      <c r="K29" s="86">
        <f t="shared" si="2"/>
        <v>4</v>
      </c>
      <c r="L29" s="87">
        <f t="shared" si="3"/>
        <v>124.08</v>
      </c>
      <c r="M29" s="87">
        <f t="shared" si="4"/>
        <v>496.32</v>
      </c>
      <c r="N29" s="111">
        <v>0.05</v>
      </c>
      <c r="O29" s="91"/>
      <c r="P29" s="112"/>
      <c r="Q29" s="92"/>
      <c r="R29" s="92">
        <f t="shared" si="5"/>
        <v>0</v>
      </c>
      <c r="S29" s="92">
        <f t="shared" si="6"/>
        <v>230.44</v>
      </c>
      <c r="T29" s="92">
        <f t="shared" si="7"/>
        <v>921.76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183</v>
      </c>
      <c r="C30" s="16" t="s">
        <v>147</v>
      </c>
      <c r="D30" s="84"/>
      <c r="E30" s="97" t="s">
        <v>127</v>
      </c>
      <c r="F30" s="98">
        <v>1</v>
      </c>
      <c r="G30" s="99">
        <v>4683.2</v>
      </c>
      <c r="H30" s="100">
        <f t="shared" si="0"/>
        <v>3229.79</v>
      </c>
      <c r="I30" s="101">
        <f t="shared" si="1"/>
        <v>3229.79</v>
      </c>
      <c r="J30" s="102"/>
      <c r="K30" s="103">
        <f t="shared" si="2"/>
        <v>1</v>
      </c>
      <c r="L30" s="100">
        <f t="shared" si="3"/>
        <v>1291.92</v>
      </c>
      <c r="M30" s="100">
        <f t="shared" si="4"/>
        <v>1291.92</v>
      </c>
      <c r="N30" s="104"/>
      <c r="O30" s="91"/>
      <c r="P30" s="96"/>
      <c r="Q30" s="99"/>
      <c r="R30" s="105">
        <f t="shared" si="5"/>
        <v>0</v>
      </c>
      <c r="S30" s="106">
        <f t="shared" si="6"/>
        <v>1937.87</v>
      </c>
      <c r="T30" s="106">
        <f t="shared" si="7"/>
        <v>1937.87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184</v>
      </c>
      <c r="C31" s="109" t="s">
        <v>149</v>
      </c>
      <c r="D31" s="84"/>
      <c r="E31" s="85" t="s">
        <v>127</v>
      </c>
      <c r="F31" s="110">
        <v>6</v>
      </c>
      <c r="G31" s="92">
        <v>1678.51</v>
      </c>
      <c r="H31" s="87">
        <f t="shared" si="0"/>
        <v>1157.5899999999999</v>
      </c>
      <c r="I31" s="88">
        <f t="shared" si="1"/>
        <v>6945.54</v>
      </c>
      <c r="J31" s="102"/>
      <c r="K31" s="86">
        <f t="shared" si="2"/>
        <v>6</v>
      </c>
      <c r="L31" s="87">
        <f t="shared" si="3"/>
        <v>463.04</v>
      </c>
      <c r="M31" s="87">
        <f t="shared" si="4"/>
        <v>2778.24</v>
      </c>
      <c r="N31" s="111"/>
      <c r="O31" s="91"/>
      <c r="P31" s="112"/>
      <c r="Q31" s="92"/>
      <c r="R31" s="92">
        <f t="shared" si="5"/>
        <v>0</v>
      </c>
      <c r="S31" s="92">
        <f t="shared" si="6"/>
        <v>694.55</v>
      </c>
      <c r="T31" s="92">
        <f t="shared" si="7"/>
        <v>4167.3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200</v>
      </c>
      <c r="C32" s="16" t="s">
        <v>201</v>
      </c>
      <c r="D32" s="84"/>
      <c r="E32" s="97" t="s">
        <v>127</v>
      </c>
      <c r="F32" s="98">
        <v>1</v>
      </c>
      <c r="G32" s="99">
        <v>63326.52</v>
      </c>
      <c r="H32" s="100">
        <f t="shared" si="0"/>
        <v>43673.46</v>
      </c>
      <c r="I32" s="101">
        <f t="shared" si="1"/>
        <v>43673.46</v>
      </c>
      <c r="J32" s="102"/>
      <c r="K32" s="103">
        <f t="shared" si="2"/>
        <v>1</v>
      </c>
      <c r="L32" s="100">
        <f t="shared" si="3"/>
        <v>17469.38</v>
      </c>
      <c r="M32" s="100">
        <f t="shared" si="4"/>
        <v>17469.38</v>
      </c>
      <c r="N32" s="104"/>
      <c r="O32" s="91"/>
      <c r="P32" s="96"/>
      <c r="Q32" s="99"/>
      <c r="R32" s="105">
        <f t="shared" si="5"/>
        <v>0</v>
      </c>
      <c r="S32" s="106">
        <f t="shared" si="6"/>
        <v>26204.080000000002</v>
      </c>
      <c r="T32" s="106">
        <f t="shared" si="7"/>
        <v>26204.080000000002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202</v>
      </c>
      <c r="C33" s="109" t="s">
        <v>203</v>
      </c>
      <c r="D33" s="84"/>
      <c r="E33" s="85"/>
      <c r="F33" s="110"/>
      <c r="G33" s="92"/>
      <c r="H33" s="87">
        <f t="shared" si="0"/>
        <v>0</v>
      </c>
      <c r="I33" s="88">
        <f t="shared" si="1"/>
        <v>0</v>
      </c>
      <c r="J33" s="102"/>
      <c r="K33" s="86">
        <f t="shared" si="2"/>
        <v>0</v>
      </c>
      <c r="L33" s="87">
        <f t="shared" si="3"/>
        <v>0</v>
      </c>
      <c r="M33" s="87">
        <f t="shared" si="4"/>
        <v>0</v>
      </c>
      <c r="N33" s="111"/>
      <c r="O33" s="91"/>
      <c r="P33" s="112"/>
      <c r="Q33" s="92"/>
      <c r="R33" s="92">
        <f t="shared" si="5"/>
        <v>0</v>
      </c>
      <c r="S33" s="92">
        <f t="shared" si="6"/>
        <v>0</v>
      </c>
      <c r="T33" s="92">
        <f t="shared" si="7"/>
        <v>0</v>
      </c>
      <c r="U33" s="93">
        <f t="shared" si="8"/>
        <v>0</v>
      </c>
      <c r="V33" s="93">
        <f t="shared" si="9"/>
        <v>0</v>
      </c>
      <c r="W33" s="94"/>
    </row>
    <row r="34" spans="2:23" ht="15.75" customHeight="1">
      <c r="B34" s="96" t="s">
        <v>189</v>
      </c>
      <c r="C34" s="16" t="s">
        <v>190</v>
      </c>
      <c r="D34" s="84"/>
      <c r="E34" s="97" t="s">
        <v>127</v>
      </c>
      <c r="F34" s="98">
        <v>4</v>
      </c>
      <c r="G34" s="99">
        <v>339.37</v>
      </c>
      <c r="H34" s="100">
        <f t="shared" si="0"/>
        <v>234.05</v>
      </c>
      <c r="I34" s="101">
        <f t="shared" si="1"/>
        <v>936.2</v>
      </c>
      <c r="J34" s="102"/>
      <c r="K34" s="103">
        <f t="shared" si="2"/>
        <v>4</v>
      </c>
      <c r="L34" s="100">
        <f t="shared" si="3"/>
        <v>81.92</v>
      </c>
      <c r="M34" s="100">
        <f t="shared" si="4"/>
        <v>327.68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152.13</v>
      </c>
      <c r="T34" s="106">
        <f t="shared" si="7"/>
        <v>608.52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156</v>
      </c>
      <c r="C35" s="109" t="s">
        <v>157</v>
      </c>
      <c r="D35" s="84"/>
      <c r="E35" s="85" t="s">
        <v>127</v>
      </c>
      <c r="F35" s="110">
        <v>8</v>
      </c>
      <c r="G35" s="92">
        <v>0.56000000000000005</v>
      </c>
      <c r="H35" s="87">
        <f t="shared" si="0"/>
        <v>0.39</v>
      </c>
      <c r="I35" s="88">
        <f t="shared" si="1"/>
        <v>3.12</v>
      </c>
      <c r="J35" s="102"/>
      <c r="K35" s="86">
        <f t="shared" si="2"/>
        <v>8</v>
      </c>
      <c r="L35" s="87">
        <f t="shared" si="3"/>
        <v>0.14000000000000001</v>
      </c>
      <c r="M35" s="87">
        <f t="shared" si="4"/>
        <v>1.1200000000000001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0.25</v>
      </c>
      <c r="T35" s="92">
        <f t="shared" si="7"/>
        <v>2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204</v>
      </c>
      <c r="C36" s="16" t="s">
        <v>205</v>
      </c>
      <c r="D36" s="84"/>
      <c r="E36" s="97" t="s">
        <v>127</v>
      </c>
      <c r="F36" s="98">
        <v>2</v>
      </c>
      <c r="G36" s="99">
        <v>596.23</v>
      </c>
      <c r="H36" s="100">
        <f t="shared" si="0"/>
        <v>411.19</v>
      </c>
      <c r="I36" s="101">
        <f t="shared" si="1"/>
        <v>822.38</v>
      </c>
      <c r="J36" s="102"/>
      <c r="K36" s="103">
        <f t="shared" si="2"/>
        <v>2</v>
      </c>
      <c r="L36" s="100">
        <f t="shared" si="3"/>
        <v>143.91999999999999</v>
      </c>
      <c r="M36" s="100">
        <f t="shared" si="4"/>
        <v>287.83999999999997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267.27</v>
      </c>
      <c r="T36" s="106">
        <f t="shared" si="7"/>
        <v>534.54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164</v>
      </c>
      <c r="C37" s="109" t="s">
        <v>165</v>
      </c>
      <c r="D37" s="84"/>
      <c r="E37" s="85" t="s">
        <v>127</v>
      </c>
      <c r="F37" s="110">
        <v>8</v>
      </c>
      <c r="G37" s="92">
        <v>8.11</v>
      </c>
      <c r="H37" s="87">
        <f t="shared" si="0"/>
        <v>5.59</v>
      </c>
      <c r="I37" s="88">
        <f t="shared" si="1"/>
        <v>44.72</v>
      </c>
      <c r="J37" s="102"/>
      <c r="K37" s="86">
        <f t="shared" si="2"/>
        <v>8</v>
      </c>
      <c r="L37" s="87">
        <f t="shared" si="3"/>
        <v>1.96</v>
      </c>
      <c r="M37" s="87">
        <f t="shared" si="4"/>
        <v>15.68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3.63</v>
      </c>
      <c r="T37" s="92">
        <f t="shared" si="7"/>
        <v>29.04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160</v>
      </c>
      <c r="C38" s="16" t="s">
        <v>161</v>
      </c>
      <c r="D38" s="84"/>
      <c r="E38" s="97" t="s">
        <v>127</v>
      </c>
      <c r="F38" s="98">
        <v>8</v>
      </c>
      <c r="G38" s="99">
        <v>7.52</v>
      </c>
      <c r="H38" s="100">
        <f t="shared" si="0"/>
        <v>5.19</v>
      </c>
      <c r="I38" s="101">
        <f t="shared" si="1"/>
        <v>41.52</v>
      </c>
      <c r="J38" s="102"/>
      <c r="K38" s="103">
        <f t="shared" si="2"/>
        <v>8</v>
      </c>
      <c r="L38" s="100">
        <f t="shared" si="3"/>
        <v>1.82</v>
      </c>
      <c r="M38" s="100">
        <f t="shared" si="4"/>
        <v>14.56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3.37</v>
      </c>
      <c r="T38" s="106">
        <f t="shared" si="7"/>
        <v>26.96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206</v>
      </c>
      <c r="C39" s="109" t="s">
        <v>163</v>
      </c>
      <c r="D39" s="84"/>
      <c r="E39" s="85" t="s">
        <v>127</v>
      </c>
      <c r="F39" s="110">
        <v>8</v>
      </c>
      <c r="G39" s="92">
        <v>11.76</v>
      </c>
      <c r="H39" s="87">
        <f t="shared" si="0"/>
        <v>8.11</v>
      </c>
      <c r="I39" s="88">
        <f t="shared" si="1"/>
        <v>64.88</v>
      </c>
      <c r="J39" s="102"/>
      <c r="K39" s="86">
        <f t="shared" si="2"/>
        <v>8</v>
      </c>
      <c r="L39" s="87">
        <f t="shared" si="3"/>
        <v>2.84</v>
      </c>
      <c r="M39" s="87">
        <f t="shared" si="4"/>
        <v>22.72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5.27</v>
      </c>
      <c r="T39" s="92">
        <f t="shared" si="7"/>
        <v>42.16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60</v>
      </c>
      <c r="G50" s="118">
        <f t="shared" si="10"/>
        <v>78503.969999999987</v>
      </c>
      <c r="H50" s="119">
        <f t="shared" si="10"/>
        <v>54140.67</v>
      </c>
      <c r="I50" s="120">
        <f t="shared" si="10"/>
        <v>62240.479999999996</v>
      </c>
      <c r="J50" s="121"/>
      <c r="K50" s="122">
        <f t="shared" ref="K50:M50" si="11">SUM(K19:K49)</f>
        <v>60</v>
      </c>
      <c r="L50" s="119">
        <f t="shared" si="11"/>
        <v>21732.189999999995</v>
      </c>
      <c r="M50" s="120">
        <f t="shared" si="11"/>
        <v>24856.63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32408.480000000003</v>
      </c>
      <c r="T50" s="120">
        <f t="shared" si="12"/>
        <v>37383.850000000006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59" priority="1" stopIfTrue="1">
      <formula>$U$9&gt;100%</formula>
    </cfRule>
    <cfRule type="expression" dxfId="258" priority="2">
      <formula>$U$9&lt;50%</formula>
    </cfRule>
  </conditionalFormatting>
  <conditionalFormatting sqref="V9:V11">
    <cfRule type="expression" dxfId="257" priority="3">
      <formula>$V$9&lt;50%</formula>
    </cfRule>
    <cfRule type="expression" dxfId="256" priority="4">
      <formula>$V$9&gt;50%</formula>
    </cfRule>
  </conditionalFormatting>
  <dataValidations count="4">
    <dataValidation type="list" allowBlank="1" showErrorMessage="1" sqref="E19:E49" xr:uid="{00000000-0002-0000-0700-000000000000}">
      <formula1>$Z$19:$Z$30</formula1>
    </dataValidation>
    <dataValidation type="list" allowBlank="1" showErrorMessage="1" sqref="I14" xr:uid="{00000000-0002-0000-0700-000001000000}">
      <formula1>$Y$14:$Y$15</formula1>
    </dataValidation>
    <dataValidation type="list" allowBlank="1" showErrorMessage="1" sqref="J14" xr:uid="{00000000-0002-0000-0700-000002000000}">
      <formula1>$L$9</formula1>
    </dataValidation>
    <dataValidation type="list" allowBlank="1" showErrorMessage="1" sqref="Q15 G18 L18 Q18" xr:uid="{00000000-0002-0000-07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69188.83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27635.970000000005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41552.86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>
        <v>330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0.60057179749968315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3" t="s">
        <v>207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41552.86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208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27635.970000000005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61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112</v>
      </c>
      <c r="C19" s="83" t="s">
        <v>113</v>
      </c>
      <c r="D19" s="84"/>
      <c r="E19" s="85">
        <v>500</v>
      </c>
      <c r="F19" s="86">
        <v>1</v>
      </c>
      <c r="G19" s="87">
        <v>43.39</v>
      </c>
      <c r="H19" s="87">
        <f t="shared" ref="H19:H49" si="0">ROUND(IF($G$18="USD $", G19*$F$16,G19*$E$16),2)</f>
        <v>29.92</v>
      </c>
      <c r="I19" s="88">
        <f t="shared" ref="I19:I49" si="1">ROUND(IF($I$18=$H$18,F19*H19,F19*G19),2)</f>
        <v>29.92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11.97</v>
      </c>
      <c r="M19" s="87">
        <f t="shared" ref="M19:M49" si="4">ROUND((K19*L19),2)</f>
        <v>11.97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17.95</v>
      </c>
      <c r="T19" s="92">
        <f t="shared" ref="T19:T49" si="7">ROUND(I19-M19,2)</f>
        <v>17.95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114</v>
      </c>
      <c r="C20" s="16" t="s">
        <v>115</v>
      </c>
      <c r="D20" s="84"/>
      <c r="E20" s="97">
        <v>1000</v>
      </c>
      <c r="F20" s="98">
        <v>1</v>
      </c>
      <c r="G20" s="99">
        <v>65.790000000000006</v>
      </c>
      <c r="H20" s="100">
        <f t="shared" si="0"/>
        <v>45.37</v>
      </c>
      <c r="I20" s="101">
        <f t="shared" si="1"/>
        <v>45.37</v>
      </c>
      <c r="J20" s="102"/>
      <c r="K20" s="103">
        <f t="shared" si="2"/>
        <v>1</v>
      </c>
      <c r="L20" s="100">
        <f t="shared" si="3"/>
        <v>18.149999999999999</v>
      </c>
      <c r="M20" s="100">
        <f t="shared" si="4"/>
        <v>18.149999999999999</v>
      </c>
      <c r="N20" s="104"/>
      <c r="O20" s="91"/>
      <c r="P20" s="96"/>
      <c r="Q20" s="99"/>
      <c r="R20" s="105">
        <f t="shared" si="5"/>
        <v>0</v>
      </c>
      <c r="S20" s="106">
        <f t="shared" si="6"/>
        <v>27.22</v>
      </c>
      <c r="T20" s="106">
        <f t="shared" si="7"/>
        <v>27.22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118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175</v>
      </c>
      <c r="C22" s="16" t="s">
        <v>124</v>
      </c>
      <c r="D22" s="84"/>
      <c r="E22" s="97">
        <v>2000</v>
      </c>
      <c r="F22" s="98">
        <v>1</v>
      </c>
      <c r="G22" s="99">
        <v>95.08</v>
      </c>
      <c r="H22" s="100">
        <f t="shared" si="0"/>
        <v>65.569999999999993</v>
      </c>
      <c r="I22" s="101">
        <f t="shared" si="1"/>
        <v>65.569999999999993</v>
      </c>
      <c r="J22" s="102"/>
      <c r="K22" s="103">
        <f t="shared" si="2"/>
        <v>1</v>
      </c>
      <c r="L22" s="100">
        <f t="shared" si="3"/>
        <v>26.23</v>
      </c>
      <c r="M22" s="100">
        <f t="shared" si="4"/>
        <v>26.23</v>
      </c>
      <c r="N22" s="104"/>
      <c r="O22" s="91"/>
      <c r="P22" s="96"/>
      <c r="Q22" s="99"/>
      <c r="R22" s="105">
        <f t="shared" si="5"/>
        <v>0</v>
      </c>
      <c r="S22" s="106">
        <f t="shared" si="6"/>
        <v>39.340000000000003</v>
      </c>
      <c r="T22" s="106">
        <f t="shared" si="7"/>
        <v>39.340000000000003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123</v>
      </c>
      <c r="C23" s="109" t="s">
        <v>124</v>
      </c>
      <c r="D23" s="84"/>
      <c r="E23" s="85" t="s">
        <v>127</v>
      </c>
      <c r="F23" s="110">
        <v>1</v>
      </c>
      <c r="G23" s="92">
        <v>278.95999999999998</v>
      </c>
      <c r="H23" s="87">
        <f t="shared" si="0"/>
        <v>192.39</v>
      </c>
      <c r="I23" s="88">
        <f t="shared" si="1"/>
        <v>192.39</v>
      </c>
      <c r="J23" s="102"/>
      <c r="K23" s="86">
        <f t="shared" si="2"/>
        <v>1</v>
      </c>
      <c r="L23" s="87">
        <f t="shared" si="3"/>
        <v>76.959999999999994</v>
      </c>
      <c r="M23" s="87">
        <f t="shared" si="4"/>
        <v>76.959999999999994</v>
      </c>
      <c r="N23" s="111"/>
      <c r="O23" s="91"/>
      <c r="P23" s="112"/>
      <c r="Q23" s="92"/>
      <c r="R23" s="92">
        <f t="shared" si="5"/>
        <v>0</v>
      </c>
      <c r="S23" s="92">
        <f t="shared" si="6"/>
        <v>115.43</v>
      </c>
      <c r="T23" s="92">
        <f t="shared" si="7"/>
        <v>115.43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176</v>
      </c>
      <c r="C24" s="16" t="s">
        <v>126</v>
      </c>
      <c r="D24" s="84"/>
      <c r="E24" s="97" t="s">
        <v>127</v>
      </c>
      <c r="F24" s="98">
        <v>1</v>
      </c>
      <c r="G24" s="99">
        <v>302.55</v>
      </c>
      <c r="H24" s="100">
        <f t="shared" si="0"/>
        <v>208.66</v>
      </c>
      <c r="I24" s="101">
        <f t="shared" si="1"/>
        <v>208.66</v>
      </c>
      <c r="J24" s="102"/>
      <c r="K24" s="103">
        <f t="shared" si="2"/>
        <v>1</v>
      </c>
      <c r="L24" s="100">
        <f t="shared" si="3"/>
        <v>104.33</v>
      </c>
      <c r="M24" s="100">
        <f t="shared" si="4"/>
        <v>104.33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104.33</v>
      </c>
      <c r="T24" s="106">
        <f t="shared" si="7"/>
        <v>104.33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177</v>
      </c>
      <c r="C25" s="109" t="s">
        <v>130</v>
      </c>
      <c r="D25" s="84"/>
      <c r="E25" s="85" t="s">
        <v>127</v>
      </c>
      <c r="F25" s="110">
        <v>1</v>
      </c>
      <c r="G25" s="92">
        <v>135.01</v>
      </c>
      <c r="H25" s="87">
        <f t="shared" si="0"/>
        <v>93.11</v>
      </c>
      <c r="I25" s="88">
        <f t="shared" si="1"/>
        <v>93.11</v>
      </c>
      <c r="J25" s="102"/>
      <c r="K25" s="86">
        <f t="shared" si="2"/>
        <v>1</v>
      </c>
      <c r="L25" s="87">
        <f t="shared" si="3"/>
        <v>46.56</v>
      </c>
      <c r="M25" s="87">
        <f t="shared" si="4"/>
        <v>46.56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46.55</v>
      </c>
      <c r="T25" s="92">
        <f t="shared" si="7"/>
        <v>46.55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132</v>
      </c>
      <c r="C26" s="16" t="s">
        <v>133</v>
      </c>
      <c r="D26" s="84"/>
      <c r="E26" s="97" t="s">
        <v>127</v>
      </c>
      <c r="F26" s="98">
        <v>1</v>
      </c>
      <c r="G26" s="99">
        <v>86.34</v>
      </c>
      <c r="H26" s="100">
        <f t="shared" si="0"/>
        <v>59.54</v>
      </c>
      <c r="I26" s="101">
        <f t="shared" si="1"/>
        <v>59.54</v>
      </c>
      <c r="J26" s="102"/>
      <c r="K26" s="103">
        <f t="shared" si="2"/>
        <v>1</v>
      </c>
      <c r="L26" s="100">
        <f t="shared" si="3"/>
        <v>29.77</v>
      </c>
      <c r="M26" s="100">
        <f t="shared" si="4"/>
        <v>29.77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29.77</v>
      </c>
      <c r="T26" s="106">
        <f t="shared" si="7"/>
        <v>29.77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135</v>
      </c>
      <c r="C27" s="109" t="s">
        <v>133</v>
      </c>
      <c r="D27" s="84"/>
      <c r="E27" s="85">
        <v>2000</v>
      </c>
      <c r="F27" s="110">
        <v>1</v>
      </c>
      <c r="G27" s="92">
        <v>95.42</v>
      </c>
      <c r="H27" s="87">
        <f t="shared" si="0"/>
        <v>65.81</v>
      </c>
      <c r="I27" s="88">
        <f t="shared" si="1"/>
        <v>65.81</v>
      </c>
      <c r="J27" s="102"/>
      <c r="K27" s="86">
        <f t="shared" si="2"/>
        <v>1</v>
      </c>
      <c r="L27" s="87">
        <f t="shared" si="3"/>
        <v>32.909999999999997</v>
      </c>
      <c r="M27" s="87">
        <f t="shared" si="4"/>
        <v>32.909999999999997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32.9</v>
      </c>
      <c r="T27" s="92">
        <f t="shared" si="7"/>
        <v>32.9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178</v>
      </c>
      <c r="C28" s="16" t="s">
        <v>209</v>
      </c>
      <c r="D28" s="84"/>
      <c r="E28" s="97" t="s">
        <v>127</v>
      </c>
      <c r="F28" s="98">
        <v>1</v>
      </c>
      <c r="G28" s="99">
        <v>1219.92</v>
      </c>
      <c r="H28" s="100">
        <f t="shared" si="0"/>
        <v>841.32</v>
      </c>
      <c r="I28" s="101">
        <f t="shared" si="1"/>
        <v>841.32</v>
      </c>
      <c r="J28" s="102"/>
      <c r="K28" s="103">
        <f t="shared" si="2"/>
        <v>1</v>
      </c>
      <c r="L28" s="100">
        <f t="shared" si="3"/>
        <v>420.66</v>
      </c>
      <c r="M28" s="100">
        <f t="shared" si="4"/>
        <v>420.66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420.66</v>
      </c>
      <c r="T28" s="106">
        <f t="shared" si="7"/>
        <v>420.66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210</v>
      </c>
      <c r="C29" s="109" t="s">
        <v>211</v>
      </c>
      <c r="D29" s="84"/>
      <c r="E29" s="85" t="s">
        <v>127</v>
      </c>
      <c r="F29" s="110">
        <v>1</v>
      </c>
      <c r="G29" s="92">
        <v>14310.63</v>
      </c>
      <c r="H29" s="87">
        <f t="shared" si="0"/>
        <v>9869.4</v>
      </c>
      <c r="I29" s="88">
        <f t="shared" si="1"/>
        <v>9869.4</v>
      </c>
      <c r="J29" s="102"/>
      <c r="K29" s="86">
        <f t="shared" si="2"/>
        <v>1</v>
      </c>
      <c r="L29" s="87">
        <f t="shared" si="3"/>
        <v>3947.76</v>
      </c>
      <c r="M29" s="87">
        <f t="shared" si="4"/>
        <v>3947.76</v>
      </c>
      <c r="N29" s="111"/>
      <c r="O29" s="91"/>
      <c r="P29" s="112"/>
      <c r="Q29" s="92"/>
      <c r="R29" s="92">
        <f t="shared" si="5"/>
        <v>0</v>
      </c>
      <c r="S29" s="92">
        <f t="shared" si="6"/>
        <v>5921.64</v>
      </c>
      <c r="T29" s="92">
        <f t="shared" si="7"/>
        <v>5921.64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212</v>
      </c>
      <c r="D30" s="84"/>
      <c r="E30" s="97" t="s">
        <v>127</v>
      </c>
      <c r="F30" s="98">
        <v>4</v>
      </c>
      <c r="G30" s="99">
        <v>514.04999999999995</v>
      </c>
      <c r="H30" s="100">
        <f t="shared" si="0"/>
        <v>354.52</v>
      </c>
      <c r="I30" s="101">
        <f t="shared" si="1"/>
        <v>1418.08</v>
      </c>
      <c r="J30" s="102"/>
      <c r="K30" s="103">
        <f t="shared" si="2"/>
        <v>4</v>
      </c>
      <c r="L30" s="100">
        <f t="shared" si="3"/>
        <v>124.08</v>
      </c>
      <c r="M30" s="100">
        <f t="shared" si="4"/>
        <v>496.32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921.76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213</v>
      </c>
      <c r="C31" s="109" t="s">
        <v>147</v>
      </c>
      <c r="D31" s="84"/>
      <c r="E31" s="85" t="s">
        <v>127</v>
      </c>
      <c r="F31" s="110">
        <v>1</v>
      </c>
      <c r="G31" s="92">
        <v>5369.1</v>
      </c>
      <c r="H31" s="87">
        <f t="shared" si="0"/>
        <v>3702.83</v>
      </c>
      <c r="I31" s="88">
        <f t="shared" si="1"/>
        <v>3702.83</v>
      </c>
      <c r="J31" s="102"/>
      <c r="K31" s="86">
        <f t="shared" si="2"/>
        <v>1</v>
      </c>
      <c r="L31" s="87">
        <f t="shared" si="3"/>
        <v>1481.13</v>
      </c>
      <c r="M31" s="87">
        <f t="shared" si="4"/>
        <v>1481.13</v>
      </c>
      <c r="N31" s="111"/>
      <c r="O31" s="91"/>
      <c r="P31" s="112"/>
      <c r="Q31" s="92"/>
      <c r="R31" s="92">
        <f t="shared" si="5"/>
        <v>0</v>
      </c>
      <c r="S31" s="92">
        <f t="shared" si="6"/>
        <v>2221.6999999999998</v>
      </c>
      <c r="T31" s="92">
        <f t="shared" si="7"/>
        <v>2221.6999999999998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184</v>
      </c>
      <c r="C32" s="16" t="s">
        <v>149</v>
      </c>
      <c r="D32" s="84"/>
      <c r="E32" s="97" t="s">
        <v>127</v>
      </c>
      <c r="F32" s="98">
        <v>6</v>
      </c>
      <c r="G32" s="99">
        <v>1678.51</v>
      </c>
      <c r="H32" s="100">
        <f t="shared" si="0"/>
        <v>1157.5899999999999</v>
      </c>
      <c r="I32" s="101">
        <f t="shared" si="1"/>
        <v>6945.54</v>
      </c>
      <c r="J32" s="102"/>
      <c r="K32" s="103">
        <f t="shared" si="2"/>
        <v>6</v>
      </c>
      <c r="L32" s="100">
        <f t="shared" si="3"/>
        <v>463.04</v>
      </c>
      <c r="M32" s="100">
        <f t="shared" si="4"/>
        <v>2778.24</v>
      </c>
      <c r="N32" s="104"/>
      <c r="O32" s="91"/>
      <c r="P32" s="96"/>
      <c r="Q32" s="99"/>
      <c r="R32" s="105">
        <f t="shared" si="5"/>
        <v>0</v>
      </c>
      <c r="S32" s="106">
        <f t="shared" si="6"/>
        <v>694.55</v>
      </c>
      <c r="T32" s="106">
        <f t="shared" si="7"/>
        <v>4167.3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200</v>
      </c>
      <c r="C33" s="109" t="s">
        <v>214</v>
      </c>
      <c r="D33" s="84"/>
      <c r="E33" s="85" t="s">
        <v>127</v>
      </c>
      <c r="F33" s="110">
        <v>1</v>
      </c>
      <c r="G33" s="92">
        <v>63326.52</v>
      </c>
      <c r="H33" s="87">
        <f t="shared" si="0"/>
        <v>43673.46</v>
      </c>
      <c r="I33" s="88">
        <f t="shared" si="1"/>
        <v>43673.46</v>
      </c>
      <c r="J33" s="102"/>
      <c r="K33" s="86">
        <f t="shared" si="2"/>
        <v>1</v>
      </c>
      <c r="L33" s="87">
        <f t="shared" si="3"/>
        <v>17469.38</v>
      </c>
      <c r="M33" s="87">
        <f t="shared" si="4"/>
        <v>17469.38</v>
      </c>
      <c r="N33" s="111"/>
      <c r="O33" s="91"/>
      <c r="P33" s="112"/>
      <c r="Q33" s="92"/>
      <c r="R33" s="92">
        <f t="shared" si="5"/>
        <v>0</v>
      </c>
      <c r="S33" s="92">
        <f t="shared" si="6"/>
        <v>26204.080000000002</v>
      </c>
      <c r="T33" s="92">
        <f t="shared" si="7"/>
        <v>26204.080000000002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215</v>
      </c>
      <c r="C34" s="16" t="s">
        <v>216</v>
      </c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189</v>
      </c>
      <c r="C35" s="109" t="s">
        <v>190</v>
      </c>
      <c r="D35" s="84"/>
      <c r="E35" s="85" t="s">
        <v>127</v>
      </c>
      <c r="F35" s="110">
        <v>4</v>
      </c>
      <c r="G35" s="92">
        <v>339.37</v>
      </c>
      <c r="H35" s="87">
        <f t="shared" si="0"/>
        <v>234.05</v>
      </c>
      <c r="I35" s="88">
        <f t="shared" si="1"/>
        <v>936.2</v>
      </c>
      <c r="J35" s="102"/>
      <c r="K35" s="86">
        <f t="shared" si="2"/>
        <v>4</v>
      </c>
      <c r="L35" s="87">
        <f t="shared" si="3"/>
        <v>81.92</v>
      </c>
      <c r="M35" s="87">
        <f t="shared" si="4"/>
        <v>327.68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152.13</v>
      </c>
      <c r="T35" s="92">
        <f t="shared" si="7"/>
        <v>608.52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156</v>
      </c>
      <c r="C36" s="16" t="s">
        <v>157</v>
      </c>
      <c r="D36" s="84"/>
      <c r="E36" s="97" t="s">
        <v>127</v>
      </c>
      <c r="F36" s="98">
        <v>8</v>
      </c>
      <c r="G36" s="99">
        <v>0.56000000000000005</v>
      </c>
      <c r="H36" s="100">
        <f t="shared" si="0"/>
        <v>0.39</v>
      </c>
      <c r="I36" s="101">
        <f t="shared" si="1"/>
        <v>3.12</v>
      </c>
      <c r="J36" s="102"/>
      <c r="K36" s="103">
        <f t="shared" si="2"/>
        <v>8</v>
      </c>
      <c r="L36" s="100">
        <f t="shared" si="3"/>
        <v>0.14000000000000001</v>
      </c>
      <c r="M36" s="100">
        <f t="shared" si="4"/>
        <v>1.1200000000000001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0.25</v>
      </c>
      <c r="T36" s="106">
        <f t="shared" si="7"/>
        <v>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204</v>
      </c>
      <c r="C37" s="109" t="s">
        <v>205</v>
      </c>
      <c r="D37" s="84"/>
      <c r="E37" s="85" t="s">
        <v>127</v>
      </c>
      <c r="F37" s="110">
        <v>2</v>
      </c>
      <c r="G37" s="92">
        <v>596.23</v>
      </c>
      <c r="H37" s="87">
        <f t="shared" si="0"/>
        <v>411.19</v>
      </c>
      <c r="I37" s="88">
        <f t="shared" si="1"/>
        <v>822.38</v>
      </c>
      <c r="J37" s="102"/>
      <c r="K37" s="86">
        <f t="shared" si="2"/>
        <v>2</v>
      </c>
      <c r="L37" s="87">
        <f t="shared" si="3"/>
        <v>143.91999999999999</v>
      </c>
      <c r="M37" s="87">
        <f t="shared" si="4"/>
        <v>287.83999999999997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267.27</v>
      </c>
      <c r="T37" s="92">
        <f t="shared" si="7"/>
        <v>534.54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164</v>
      </c>
      <c r="C38" s="16" t="s">
        <v>165</v>
      </c>
      <c r="D38" s="84"/>
      <c r="E38" s="97" t="s">
        <v>127</v>
      </c>
      <c r="F38" s="98">
        <v>8</v>
      </c>
      <c r="G38" s="99">
        <v>8.11</v>
      </c>
      <c r="H38" s="100">
        <f t="shared" si="0"/>
        <v>5.59</v>
      </c>
      <c r="I38" s="101">
        <f t="shared" si="1"/>
        <v>44.72</v>
      </c>
      <c r="J38" s="102"/>
      <c r="K38" s="103">
        <f t="shared" si="2"/>
        <v>8</v>
      </c>
      <c r="L38" s="100">
        <f t="shared" si="3"/>
        <v>1.96</v>
      </c>
      <c r="M38" s="100">
        <f t="shared" si="4"/>
        <v>15.68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3.63</v>
      </c>
      <c r="T38" s="106">
        <f t="shared" si="7"/>
        <v>29.04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160</v>
      </c>
      <c r="C39" s="109" t="s">
        <v>161</v>
      </c>
      <c r="D39" s="84"/>
      <c r="E39" s="85" t="s">
        <v>127</v>
      </c>
      <c r="F39" s="110">
        <v>8</v>
      </c>
      <c r="G39" s="92">
        <v>7.52</v>
      </c>
      <c r="H39" s="87">
        <f t="shared" si="0"/>
        <v>5.19</v>
      </c>
      <c r="I39" s="88">
        <f t="shared" si="1"/>
        <v>41.52</v>
      </c>
      <c r="J39" s="102"/>
      <c r="K39" s="86">
        <f t="shared" si="2"/>
        <v>8</v>
      </c>
      <c r="L39" s="87">
        <f t="shared" si="3"/>
        <v>1.82</v>
      </c>
      <c r="M39" s="87">
        <f t="shared" si="4"/>
        <v>14.56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3.37</v>
      </c>
      <c r="T39" s="92">
        <f t="shared" si="7"/>
        <v>26.96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206</v>
      </c>
      <c r="C40" s="16" t="s">
        <v>163</v>
      </c>
      <c r="D40" s="84"/>
      <c r="E40" s="97" t="s">
        <v>127</v>
      </c>
      <c r="F40" s="98">
        <v>8</v>
      </c>
      <c r="G40" s="99">
        <v>11.76</v>
      </c>
      <c r="H40" s="100">
        <f t="shared" si="0"/>
        <v>8.11</v>
      </c>
      <c r="I40" s="101">
        <f t="shared" si="1"/>
        <v>64.88</v>
      </c>
      <c r="J40" s="102"/>
      <c r="K40" s="103">
        <f t="shared" si="2"/>
        <v>8</v>
      </c>
      <c r="L40" s="100">
        <f t="shared" si="3"/>
        <v>2.84</v>
      </c>
      <c r="M40" s="100">
        <f t="shared" si="4"/>
        <v>22.72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5.27</v>
      </c>
      <c r="T40" s="106">
        <f t="shared" si="7"/>
        <v>42.16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61</v>
      </c>
      <c r="G50" s="118">
        <f t="shared" si="10"/>
        <v>88579.079999999987</v>
      </c>
      <c r="H50" s="119">
        <f t="shared" si="10"/>
        <v>61089.020000000004</v>
      </c>
      <c r="I50" s="120">
        <f t="shared" si="10"/>
        <v>69188.83</v>
      </c>
      <c r="J50" s="121"/>
      <c r="K50" s="122">
        <f t="shared" ref="K50:M50" si="11">SUM(K19:K49)</f>
        <v>61</v>
      </c>
      <c r="L50" s="119">
        <f t="shared" si="11"/>
        <v>24511.529999999995</v>
      </c>
      <c r="M50" s="120">
        <f t="shared" si="11"/>
        <v>27635.970000000005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36577.489999999991</v>
      </c>
      <c r="T50" s="120">
        <f t="shared" si="12"/>
        <v>41552.86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55" priority="1" stopIfTrue="1">
      <formula>$U$9&gt;100%</formula>
    </cfRule>
    <cfRule type="expression" dxfId="254" priority="2">
      <formula>$U$9&lt;50%</formula>
    </cfRule>
  </conditionalFormatting>
  <conditionalFormatting sqref="V9:V11">
    <cfRule type="expression" dxfId="253" priority="3">
      <formula>$V$9&lt;50%</formula>
    </cfRule>
    <cfRule type="expression" dxfId="252" priority="4">
      <formula>$V$9&gt;50%</formula>
    </cfRule>
  </conditionalFormatting>
  <dataValidations count="4">
    <dataValidation type="list" allowBlank="1" showErrorMessage="1" sqref="E19:E49" xr:uid="{00000000-0002-0000-0800-000000000000}">
      <formula1>$Z$19:$Z$30</formula1>
    </dataValidation>
    <dataValidation type="list" allowBlank="1" showErrorMessage="1" sqref="I14" xr:uid="{00000000-0002-0000-0800-000001000000}">
      <formula1>$Y$14:$Y$15</formula1>
    </dataValidation>
    <dataValidation type="list" allowBlank="1" showErrorMessage="1" sqref="J14" xr:uid="{00000000-0002-0000-0800-000002000000}">
      <formula1>$L$9</formula1>
    </dataValidation>
    <dataValidation type="list" allowBlank="1" showErrorMessage="1" sqref="Q15 G18 L18 Q18" xr:uid="{00000000-0002-0000-08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83681.010000000009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2019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34409.29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49271.720000000008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217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0.58880407872706131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218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49271.72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219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34409.29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60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220</v>
      </c>
      <c r="C19" s="83" t="s">
        <v>113</v>
      </c>
      <c r="D19" s="84"/>
      <c r="E19" s="85">
        <v>500</v>
      </c>
      <c r="F19" s="86">
        <v>1</v>
      </c>
      <c r="G19" s="87">
        <v>76.650000000000006</v>
      </c>
      <c r="H19" s="87">
        <f t="shared" ref="H19:H49" si="0">ROUND(IF($G$18="USD $", G19*$F$16,G19*$E$16),2)</f>
        <v>52.86</v>
      </c>
      <c r="I19" s="88">
        <f t="shared" ref="I19:I49" si="1">ROUND(IF($I$18=$H$18,F19*H19,F19*G19),2)</f>
        <v>52.86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21.14</v>
      </c>
      <c r="M19" s="87">
        <f t="shared" ref="M19:M49" si="4">ROUND((K19*L19),2)</f>
        <v>21.14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31.72</v>
      </c>
      <c r="T19" s="92">
        <f t="shared" ref="T19:T49" si="7">ROUND(I19-M19,2)</f>
        <v>31.72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221</v>
      </c>
      <c r="C20" s="16" t="s">
        <v>222</v>
      </c>
      <c r="D20" s="84"/>
      <c r="E20" s="97">
        <v>1000</v>
      </c>
      <c r="F20" s="98">
        <v>1</v>
      </c>
      <c r="G20" s="99">
        <v>101.18</v>
      </c>
      <c r="H20" s="100">
        <f t="shared" si="0"/>
        <v>69.78</v>
      </c>
      <c r="I20" s="101">
        <f t="shared" si="1"/>
        <v>69.78</v>
      </c>
      <c r="J20" s="102"/>
      <c r="K20" s="103">
        <f t="shared" si="2"/>
        <v>1</v>
      </c>
      <c r="L20" s="100">
        <f t="shared" si="3"/>
        <v>27.91</v>
      </c>
      <c r="M20" s="100">
        <f t="shared" si="4"/>
        <v>27.91</v>
      </c>
      <c r="N20" s="104"/>
      <c r="O20" s="91"/>
      <c r="P20" s="96"/>
      <c r="Q20" s="99"/>
      <c r="R20" s="105">
        <f t="shared" si="5"/>
        <v>0</v>
      </c>
      <c r="S20" s="106">
        <f t="shared" si="6"/>
        <v>41.87</v>
      </c>
      <c r="T20" s="106">
        <f t="shared" si="7"/>
        <v>41.87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223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123</v>
      </c>
      <c r="C22" s="16" t="s">
        <v>224</v>
      </c>
      <c r="D22" s="84"/>
      <c r="E22" s="97">
        <v>2000</v>
      </c>
      <c r="F22" s="98">
        <v>1</v>
      </c>
      <c r="G22" s="99">
        <v>278.95999999999998</v>
      </c>
      <c r="H22" s="100">
        <f t="shared" si="0"/>
        <v>192.39</v>
      </c>
      <c r="I22" s="101">
        <f t="shared" si="1"/>
        <v>192.39</v>
      </c>
      <c r="J22" s="102"/>
      <c r="K22" s="103">
        <f t="shared" si="2"/>
        <v>1</v>
      </c>
      <c r="L22" s="100">
        <f t="shared" si="3"/>
        <v>76.959999999999994</v>
      </c>
      <c r="M22" s="100">
        <f t="shared" si="4"/>
        <v>76.959999999999994</v>
      </c>
      <c r="N22" s="104"/>
      <c r="O22" s="91"/>
      <c r="P22" s="96"/>
      <c r="Q22" s="99"/>
      <c r="R22" s="105">
        <f t="shared" si="5"/>
        <v>0</v>
      </c>
      <c r="S22" s="106">
        <f t="shared" si="6"/>
        <v>115.43</v>
      </c>
      <c r="T22" s="106">
        <f t="shared" si="7"/>
        <v>115.43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225</v>
      </c>
      <c r="C23" s="109" t="s">
        <v>226</v>
      </c>
      <c r="D23" s="84"/>
      <c r="E23" s="85" t="s">
        <v>127</v>
      </c>
      <c r="F23" s="110">
        <v>1</v>
      </c>
      <c r="G23" s="92">
        <v>367.08</v>
      </c>
      <c r="H23" s="87">
        <f t="shared" si="0"/>
        <v>253.16</v>
      </c>
      <c r="I23" s="88">
        <f t="shared" si="1"/>
        <v>253.16</v>
      </c>
      <c r="J23" s="102"/>
      <c r="K23" s="86">
        <f t="shared" si="2"/>
        <v>1</v>
      </c>
      <c r="L23" s="87">
        <f t="shared" si="3"/>
        <v>126.58</v>
      </c>
      <c r="M23" s="87">
        <f t="shared" si="4"/>
        <v>126.58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126.58</v>
      </c>
      <c r="T23" s="92">
        <f t="shared" si="7"/>
        <v>126.58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227</v>
      </c>
      <c r="C24" s="16" t="s">
        <v>130</v>
      </c>
      <c r="D24" s="84"/>
      <c r="E24" s="97" t="s">
        <v>127</v>
      </c>
      <c r="F24" s="98">
        <v>1</v>
      </c>
      <c r="G24" s="99">
        <v>138.68</v>
      </c>
      <c r="H24" s="100">
        <f t="shared" si="0"/>
        <v>95.64</v>
      </c>
      <c r="I24" s="101">
        <f t="shared" si="1"/>
        <v>95.64</v>
      </c>
      <c r="J24" s="102"/>
      <c r="K24" s="103">
        <f t="shared" si="2"/>
        <v>1</v>
      </c>
      <c r="L24" s="100">
        <f t="shared" si="3"/>
        <v>47.82</v>
      </c>
      <c r="M24" s="100">
        <f t="shared" si="4"/>
        <v>47.82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47.82</v>
      </c>
      <c r="T24" s="106">
        <f t="shared" si="7"/>
        <v>47.82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132</v>
      </c>
      <c r="C25" s="109" t="s">
        <v>133</v>
      </c>
      <c r="D25" s="84"/>
      <c r="E25" s="85" t="s">
        <v>127</v>
      </c>
      <c r="F25" s="110">
        <v>1</v>
      </c>
      <c r="G25" s="92">
        <v>86.34</v>
      </c>
      <c r="H25" s="87">
        <f t="shared" si="0"/>
        <v>59.54</v>
      </c>
      <c r="I25" s="88">
        <f t="shared" si="1"/>
        <v>59.54</v>
      </c>
      <c r="J25" s="102"/>
      <c r="K25" s="86">
        <f t="shared" si="2"/>
        <v>1</v>
      </c>
      <c r="L25" s="87">
        <f t="shared" si="3"/>
        <v>29.77</v>
      </c>
      <c r="M25" s="87">
        <f t="shared" si="4"/>
        <v>29.77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29.77</v>
      </c>
      <c r="T25" s="92">
        <f t="shared" si="7"/>
        <v>29.77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135</v>
      </c>
      <c r="C26" s="16" t="s">
        <v>133</v>
      </c>
      <c r="D26" s="84"/>
      <c r="E26" s="97" t="s">
        <v>127</v>
      </c>
      <c r="F26" s="98">
        <v>1</v>
      </c>
      <c r="G26" s="99">
        <v>95.42</v>
      </c>
      <c r="H26" s="100">
        <f t="shared" si="0"/>
        <v>65.81</v>
      </c>
      <c r="I26" s="101">
        <f t="shared" si="1"/>
        <v>65.81</v>
      </c>
      <c r="J26" s="102"/>
      <c r="K26" s="103">
        <f t="shared" si="2"/>
        <v>1</v>
      </c>
      <c r="L26" s="100">
        <f t="shared" si="3"/>
        <v>32.909999999999997</v>
      </c>
      <c r="M26" s="100">
        <f t="shared" si="4"/>
        <v>32.909999999999997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32.9</v>
      </c>
      <c r="T26" s="106">
        <f t="shared" si="7"/>
        <v>32.9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228</v>
      </c>
      <c r="C27" s="109" t="s">
        <v>229</v>
      </c>
      <c r="D27" s="84"/>
      <c r="E27" s="85">
        <v>2000</v>
      </c>
      <c r="F27" s="110">
        <v>1</v>
      </c>
      <c r="G27" s="92">
        <v>3996.65</v>
      </c>
      <c r="H27" s="87">
        <f t="shared" si="0"/>
        <v>2756.31</v>
      </c>
      <c r="I27" s="88">
        <f t="shared" si="1"/>
        <v>2756.31</v>
      </c>
      <c r="J27" s="102"/>
      <c r="K27" s="86">
        <f t="shared" si="2"/>
        <v>1</v>
      </c>
      <c r="L27" s="87">
        <f t="shared" si="3"/>
        <v>1378.16</v>
      </c>
      <c r="M27" s="87">
        <f t="shared" si="4"/>
        <v>1378.16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1378.15</v>
      </c>
      <c r="T27" s="92">
        <f t="shared" si="7"/>
        <v>1378.15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230</v>
      </c>
      <c r="C28" s="16" t="s">
        <v>231</v>
      </c>
      <c r="D28" s="84"/>
      <c r="E28" s="97" t="s">
        <v>127</v>
      </c>
      <c r="F28" s="98">
        <v>1</v>
      </c>
      <c r="G28" s="99">
        <v>2263.3000000000002</v>
      </c>
      <c r="H28" s="100">
        <f t="shared" si="0"/>
        <v>1560.9</v>
      </c>
      <c r="I28" s="101">
        <f t="shared" si="1"/>
        <v>1560.9</v>
      </c>
      <c r="J28" s="102"/>
      <c r="K28" s="103">
        <f t="shared" si="2"/>
        <v>1</v>
      </c>
      <c r="L28" s="100">
        <f t="shared" si="3"/>
        <v>780.45</v>
      </c>
      <c r="M28" s="100">
        <f t="shared" si="4"/>
        <v>780.45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780.45</v>
      </c>
      <c r="T28" s="106">
        <f t="shared" si="7"/>
        <v>780.45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232</v>
      </c>
      <c r="C29" s="109" t="s">
        <v>233</v>
      </c>
      <c r="D29" s="84"/>
      <c r="E29" s="85" t="s">
        <v>127</v>
      </c>
      <c r="F29" s="110">
        <v>1</v>
      </c>
      <c r="G29" s="92">
        <v>8536.59</v>
      </c>
      <c r="H29" s="87">
        <f t="shared" si="0"/>
        <v>5887.3</v>
      </c>
      <c r="I29" s="88">
        <f t="shared" si="1"/>
        <v>5887.3</v>
      </c>
      <c r="J29" s="102"/>
      <c r="K29" s="86">
        <f t="shared" si="2"/>
        <v>1</v>
      </c>
      <c r="L29" s="87">
        <f t="shared" si="3"/>
        <v>2943.65</v>
      </c>
      <c r="M29" s="87">
        <f t="shared" si="4"/>
        <v>2943.65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2943.65</v>
      </c>
      <c r="T29" s="92">
        <f t="shared" si="7"/>
        <v>2943.65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180</v>
      </c>
      <c r="C30" s="16" t="s">
        <v>141</v>
      </c>
      <c r="D30" s="84"/>
      <c r="E30" s="97" t="s">
        <v>127</v>
      </c>
      <c r="F30" s="98">
        <v>1</v>
      </c>
      <c r="G30" s="99">
        <v>8566.4500000000007</v>
      </c>
      <c r="H30" s="100">
        <f t="shared" si="0"/>
        <v>5907.9</v>
      </c>
      <c r="I30" s="101">
        <f t="shared" si="1"/>
        <v>5907.9</v>
      </c>
      <c r="J30" s="102"/>
      <c r="K30" s="103">
        <f t="shared" si="2"/>
        <v>1</v>
      </c>
      <c r="L30" s="100">
        <f t="shared" si="3"/>
        <v>2363.16</v>
      </c>
      <c r="M30" s="100">
        <f t="shared" si="4"/>
        <v>2363.16</v>
      </c>
      <c r="N30" s="104"/>
      <c r="O30" s="91"/>
      <c r="P30" s="96"/>
      <c r="Q30" s="99"/>
      <c r="R30" s="105">
        <f t="shared" si="5"/>
        <v>0</v>
      </c>
      <c r="S30" s="106">
        <f t="shared" si="6"/>
        <v>3544.74</v>
      </c>
      <c r="T30" s="106">
        <f t="shared" si="7"/>
        <v>3544.74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143</v>
      </c>
      <c r="C31" s="109" t="s">
        <v>144</v>
      </c>
      <c r="D31" s="84"/>
      <c r="E31" s="85" t="s">
        <v>127</v>
      </c>
      <c r="F31" s="110">
        <v>2</v>
      </c>
      <c r="G31" s="92">
        <v>514.04999999999995</v>
      </c>
      <c r="H31" s="87">
        <f t="shared" si="0"/>
        <v>354.52</v>
      </c>
      <c r="I31" s="88">
        <f t="shared" si="1"/>
        <v>709.04</v>
      </c>
      <c r="J31" s="102"/>
      <c r="K31" s="86">
        <f t="shared" si="2"/>
        <v>2</v>
      </c>
      <c r="L31" s="87">
        <f t="shared" si="3"/>
        <v>124.08</v>
      </c>
      <c r="M31" s="87">
        <f t="shared" si="4"/>
        <v>248.16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230.44</v>
      </c>
      <c r="T31" s="92">
        <f t="shared" si="7"/>
        <v>460.88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234</v>
      </c>
      <c r="C32" s="16" t="s">
        <v>235</v>
      </c>
      <c r="D32" s="84"/>
      <c r="E32" s="97" t="s">
        <v>127</v>
      </c>
      <c r="F32" s="98">
        <v>1</v>
      </c>
      <c r="G32" s="99">
        <v>6295.67</v>
      </c>
      <c r="H32" s="100">
        <f t="shared" si="0"/>
        <v>4341.84</v>
      </c>
      <c r="I32" s="101">
        <f t="shared" si="1"/>
        <v>4341.84</v>
      </c>
      <c r="J32" s="102"/>
      <c r="K32" s="103">
        <f t="shared" si="2"/>
        <v>1</v>
      </c>
      <c r="L32" s="100">
        <f t="shared" si="3"/>
        <v>1736.74</v>
      </c>
      <c r="M32" s="100">
        <f t="shared" si="4"/>
        <v>1736.74</v>
      </c>
      <c r="N32" s="104"/>
      <c r="O32" s="91"/>
      <c r="P32" s="96"/>
      <c r="Q32" s="99"/>
      <c r="R32" s="105">
        <f t="shared" si="5"/>
        <v>0</v>
      </c>
      <c r="S32" s="106">
        <f t="shared" si="6"/>
        <v>2605.1</v>
      </c>
      <c r="T32" s="106">
        <f t="shared" si="7"/>
        <v>2605.1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236</v>
      </c>
      <c r="C33" s="109" t="s">
        <v>237</v>
      </c>
      <c r="D33" s="84"/>
      <c r="E33" s="85" t="s">
        <v>127</v>
      </c>
      <c r="F33" s="110">
        <v>6</v>
      </c>
      <c r="G33" s="92">
        <v>1645.6</v>
      </c>
      <c r="H33" s="87">
        <f t="shared" si="0"/>
        <v>1134.9000000000001</v>
      </c>
      <c r="I33" s="88">
        <f t="shared" si="1"/>
        <v>6809.4</v>
      </c>
      <c r="J33" s="102"/>
      <c r="K33" s="86">
        <f t="shared" si="2"/>
        <v>6</v>
      </c>
      <c r="L33" s="87">
        <f t="shared" si="3"/>
        <v>453.96</v>
      </c>
      <c r="M33" s="87">
        <f t="shared" si="4"/>
        <v>2723.76</v>
      </c>
      <c r="N33" s="111"/>
      <c r="O33" s="91"/>
      <c r="P33" s="112"/>
      <c r="Q33" s="92"/>
      <c r="R33" s="92">
        <f t="shared" si="5"/>
        <v>0</v>
      </c>
      <c r="S33" s="92">
        <f t="shared" si="6"/>
        <v>680.94</v>
      </c>
      <c r="T33" s="92">
        <f t="shared" si="7"/>
        <v>4085.64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238</v>
      </c>
      <c r="C34" s="16" t="s">
        <v>239</v>
      </c>
      <c r="D34" s="84"/>
      <c r="E34" s="97" t="s">
        <v>127</v>
      </c>
      <c r="F34" s="98">
        <v>1</v>
      </c>
      <c r="G34" s="99">
        <v>76764.899999999994</v>
      </c>
      <c r="H34" s="100">
        <f t="shared" si="0"/>
        <v>52941.31</v>
      </c>
      <c r="I34" s="101">
        <f t="shared" si="1"/>
        <v>52941.31</v>
      </c>
      <c r="J34" s="102"/>
      <c r="K34" s="103">
        <f t="shared" si="2"/>
        <v>1</v>
      </c>
      <c r="L34" s="100">
        <f t="shared" si="3"/>
        <v>21176.52</v>
      </c>
      <c r="M34" s="100">
        <f t="shared" si="4"/>
        <v>21176.52</v>
      </c>
      <c r="N34" s="104"/>
      <c r="O34" s="91"/>
      <c r="P34" s="96"/>
      <c r="Q34" s="99"/>
      <c r="R34" s="105">
        <f t="shared" si="5"/>
        <v>0</v>
      </c>
      <c r="S34" s="106">
        <f t="shared" si="6"/>
        <v>31764.79</v>
      </c>
      <c r="T34" s="106">
        <f t="shared" si="7"/>
        <v>31764.79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215</v>
      </c>
      <c r="C35" s="109" t="s">
        <v>216</v>
      </c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189</v>
      </c>
      <c r="C36" s="16" t="s">
        <v>190</v>
      </c>
      <c r="D36" s="84"/>
      <c r="E36" s="97" t="s">
        <v>127</v>
      </c>
      <c r="F36" s="98">
        <v>4</v>
      </c>
      <c r="G36" s="129">
        <v>339.37</v>
      </c>
      <c r="H36" s="100">
        <f t="shared" si="0"/>
        <v>234.05</v>
      </c>
      <c r="I36" s="101">
        <f t="shared" si="1"/>
        <v>936.2</v>
      </c>
      <c r="J36" s="102"/>
      <c r="K36" s="103">
        <f t="shared" si="2"/>
        <v>4</v>
      </c>
      <c r="L36" s="100">
        <f t="shared" si="3"/>
        <v>81.92</v>
      </c>
      <c r="M36" s="100">
        <f t="shared" si="4"/>
        <v>327.68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152.13</v>
      </c>
      <c r="T36" s="106">
        <f t="shared" si="7"/>
        <v>608.52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156</v>
      </c>
      <c r="C37" s="109" t="s">
        <v>157</v>
      </c>
      <c r="D37" s="84"/>
      <c r="E37" s="85" t="s">
        <v>127</v>
      </c>
      <c r="F37" s="110">
        <v>8</v>
      </c>
      <c r="G37" s="128">
        <v>0.56000000000000005</v>
      </c>
      <c r="H37" s="87">
        <f t="shared" si="0"/>
        <v>0.39</v>
      </c>
      <c r="I37" s="88">
        <f t="shared" si="1"/>
        <v>3.12</v>
      </c>
      <c r="J37" s="102"/>
      <c r="K37" s="86">
        <f t="shared" si="2"/>
        <v>8</v>
      </c>
      <c r="L37" s="87">
        <f t="shared" si="3"/>
        <v>0.14000000000000001</v>
      </c>
      <c r="M37" s="87">
        <f t="shared" si="4"/>
        <v>1.1200000000000001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0.25</v>
      </c>
      <c r="T37" s="92">
        <f t="shared" si="7"/>
        <v>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204</v>
      </c>
      <c r="C38" s="16" t="s">
        <v>205</v>
      </c>
      <c r="D38" s="84"/>
      <c r="E38" s="97" t="s">
        <v>127</v>
      </c>
      <c r="F38" s="98">
        <v>2</v>
      </c>
      <c r="G38" s="129">
        <v>596.23</v>
      </c>
      <c r="H38" s="100">
        <f t="shared" si="0"/>
        <v>411.19</v>
      </c>
      <c r="I38" s="101">
        <f t="shared" si="1"/>
        <v>822.38</v>
      </c>
      <c r="J38" s="102"/>
      <c r="K38" s="103">
        <f t="shared" si="2"/>
        <v>2</v>
      </c>
      <c r="L38" s="100">
        <f t="shared" si="3"/>
        <v>143.91999999999999</v>
      </c>
      <c r="M38" s="100">
        <f t="shared" si="4"/>
        <v>287.83999999999997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267.27</v>
      </c>
      <c r="T38" s="106">
        <f t="shared" si="7"/>
        <v>534.54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164</v>
      </c>
      <c r="C39" s="109" t="s">
        <v>165</v>
      </c>
      <c r="D39" s="84"/>
      <c r="E39" s="85" t="s">
        <v>127</v>
      </c>
      <c r="F39" s="110">
        <v>8</v>
      </c>
      <c r="G39" s="128">
        <v>8.11</v>
      </c>
      <c r="H39" s="87">
        <f t="shared" si="0"/>
        <v>5.59</v>
      </c>
      <c r="I39" s="88">
        <f t="shared" si="1"/>
        <v>44.72</v>
      </c>
      <c r="J39" s="102"/>
      <c r="K39" s="86">
        <f t="shared" si="2"/>
        <v>8</v>
      </c>
      <c r="L39" s="87">
        <f t="shared" si="3"/>
        <v>1.96</v>
      </c>
      <c r="M39" s="87">
        <f t="shared" si="4"/>
        <v>15.68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3.63</v>
      </c>
      <c r="T39" s="92">
        <f t="shared" si="7"/>
        <v>29.04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160</v>
      </c>
      <c r="C40" s="16" t="s">
        <v>161</v>
      </c>
      <c r="D40" s="84"/>
      <c r="E40" s="97" t="s">
        <v>127</v>
      </c>
      <c r="F40" s="98">
        <v>8</v>
      </c>
      <c r="G40" s="129">
        <v>7.52</v>
      </c>
      <c r="H40" s="100">
        <f t="shared" si="0"/>
        <v>5.19</v>
      </c>
      <c r="I40" s="101">
        <f t="shared" si="1"/>
        <v>41.52</v>
      </c>
      <c r="J40" s="102"/>
      <c r="K40" s="103">
        <f t="shared" si="2"/>
        <v>8</v>
      </c>
      <c r="L40" s="100">
        <f t="shared" si="3"/>
        <v>1.82</v>
      </c>
      <c r="M40" s="100">
        <f t="shared" si="4"/>
        <v>14.56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3.37</v>
      </c>
      <c r="T40" s="106">
        <f t="shared" si="7"/>
        <v>26.96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206</v>
      </c>
      <c r="C41" s="109" t="s">
        <v>163</v>
      </c>
      <c r="D41" s="84"/>
      <c r="E41" s="85" t="s">
        <v>127</v>
      </c>
      <c r="F41" s="110">
        <v>8</v>
      </c>
      <c r="G41" s="128">
        <v>11.76</v>
      </c>
      <c r="H41" s="87">
        <f t="shared" si="0"/>
        <v>8.11</v>
      </c>
      <c r="I41" s="88">
        <f t="shared" si="1"/>
        <v>64.88</v>
      </c>
      <c r="J41" s="102"/>
      <c r="K41" s="86">
        <f t="shared" si="2"/>
        <v>8</v>
      </c>
      <c r="L41" s="87">
        <f t="shared" si="3"/>
        <v>2.84</v>
      </c>
      <c r="M41" s="87">
        <f t="shared" si="4"/>
        <v>22.72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5.27</v>
      </c>
      <c r="T41" s="92">
        <f t="shared" si="7"/>
        <v>42.16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60</v>
      </c>
      <c r="G50" s="118">
        <f t="shared" si="10"/>
        <v>110785.32999999999</v>
      </c>
      <c r="H50" s="119">
        <f t="shared" si="10"/>
        <v>76403.69</v>
      </c>
      <c r="I50" s="120">
        <f t="shared" si="10"/>
        <v>83681.010000000009</v>
      </c>
      <c r="J50" s="121"/>
      <c r="K50" s="122">
        <f t="shared" ref="K50:M50" si="11">SUM(K19:K49)</f>
        <v>60</v>
      </c>
      <c r="L50" s="119">
        <f t="shared" si="11"/>
        <v>31578.409999999993</v>
      </c>
      <c r="M50" s="120">
        <f t="shared" si="11"/>
        <v>34409.29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44825.279999999992</v>
      </c>
      <c r="T50" s="120">
        <f t="shared" si="12"/>
        <v>49271.72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51" priority="1" stopIfTrue="1">
      <formula>$U$9&gt;100%</formula>
    </cfRule>
    <cfRule type="expression" dxfId="250" priority="2">
      <formula>$U$9&lt;50%</formula>
    </cfRule>
  </conditionalFormatting>
  <conditionalFormatting sqref="V9:V11">
    <cfRule type="expression" dxfId="249" priority="3">
      <formula>$V$9&lt;50%</formula>
    </cfRule>
    <cfRule type="expression" dxfId="248" priority="4">
      <formula>$V$9&gt;50%</formula>
    </cfRule>
  </conditionalFormatting>
  <dataValidations count="4">
    <dataValidation type="list" allowBlank="1" showErrorMessage="1" sqref="E19:E49" xr:uid="{00000000-0002-0000-0900-000000000000}">
      <formula1>$Z$19:$Z$30</formula1>
    </dataValidation>
    <dataValidation type="list" allowBlank="1" showErrorMessage="1" sqref="I14" xr:uid="{00000000-0002-0000-0900-000001000000}">
      <formula1>$Y$14:$Y$15</formula1>
    </dataValidation>
    <dataValidation type="list" allowBlank="1" showErrorMessage="1" sqref="J14" xr:uid="{00000000-0002-0000-0900-000002000000}">
      <formula1>$L$9</formula1>
    </dataValidation>
    <dataValidation type="list" allowBlank="1" showErrorMessage="1" sqref="Q15 G18 L18 Q18" xr:uid="{00000000-0002-0000-09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83681.010000000009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2021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34409.29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49271.720000000008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217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0.58880407872706131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240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49271.72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241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34409.29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60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220</v>
      </c>
      <c r="C19" s="83" t="s">
        <v>113</v>
      </c>
      <c r="D19" s="84"/>
      <c r="E19" s="85">
        <v>500</v>
      </c>
      <c r="F19" s="86">
        <v>1</v>
      </c>
      <c r="G19" s="87">
        <v>76.650000000000006</v>
      </c>
      <c r="H19" s="87">
        <f t="shared" ref="H19:H49" si="0">ROUND(IF($G$18="USD $", G19*$F$16,G19*$E$16),2)</f>
        <v>52.86</v>
      </c>
      <c r="I19" s="88">
        <f t="shared" ref="I19:I49" si="1">ROUND(IF($I$18=$H$18,F19*H19,F19*G19),2)</f>
        <v>52.86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21.14</v>
      </c>
      <c r="M19" s="87">
        <f t="shared" ref="M19:M49" si="4">ROUND((K19*L19),2)</f>
        <v>21.14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31.72</v>
      </c>
      <c r="T19" s="92">
        <f t="shared" ref="T19:T49" si="7">ROUND(I19-M19,2)</f>
        <v>31.72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221</v>
      </c>
      <c r="C20" s="16" t="s">
        <v>222</v>
      </c>
      <c r="D20" s="84"/>
      <c r="E20" s="97">
        <v>1000</v>
      </c>
      <c r="F20" s="98">
        <v>1</v>
      </c>
      <c r="G20" s="99">
        <v>101.18</v>
      </c>
      <c r="H20" s="100">
        <f t="shared" si="0"/>
        <v>69.78</v>
      </c>
      <c r="I20" s="101">
        <f t="shared" si="1"/>
        <v>69.78</v>
      </c>
      <c r="J20" s="102"/>
      <c r="K20" s="103">
        <f t="shared" si="2"/>
        <v>1</v>
      </c>
      <c r="L20" s="100">
        <f t="shared" si="3"/>
        <v>27.91</v>
      </c>
      <c r="M20" s="100">
        <f t="shared" si="4"/>
        <v>27.91</v>
      </c>
      <c r="N20" s="104"/>
      <c r="O20" s="91"/>
      <c r="P20" s="96"/>
      <c r="Q20" s="99"/>
      <c r="R20" s="105">
        <f t="shared" si="5"/>
        <v>0</v>
      </c>
      <c r="S20" s="106">
        <f t="shared" si="6"/>
        <v>41.87</v>
      </c>
      <c r="T20" s="106">
        <f t="shared" si="7"/>
        <v>41.87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223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123</v>
      </c>
      <c r="C22" s="16" t="s">
        <v>224</v>
      </c>
      <c r="D22" s="84"/>
      <c r="E22" s="97">
        <v>2000</v>
      </c>
      <c r="F22" s="98">
        <v>1</v>
      </c>
      <c r="G22" s="99">
        <v>278.95999999999998</v>
      </c>
      <c r="H22" s="100">
        <f t="shared" si="0"/>
        <v>192.39</v>
      </c>
      <c r="I22" s="101">
        <f t="shared" si="1"/>
        <v>192.39</v>
      </c>
      <c r="J22" s="102"/>
      <c r="K22" s="103">
        <f t="shared" si="2"/>
        <v>1</v>
      </c>
      <c r="L22" s="100">
        <f t="shared" si="3"/>
        <v>76.959999999999994</v>
      </c>
      <c r="M22" s="100">
        <f t="shared" si="4"/>
        <v>76.959999999999994</v>
      </c>
      <c r="N22" s="104"/>
      <c r="O22" s="91"/>
      <c r="P22" s="96"/>
      <c r="Q22" s="99"/>
      <c r="R22" s="105">
        <f t="shared" si="5"/>
        <v>0</v>
      </c>
      <c r="S22" s="106">
        <f t="shared" si="6"/>
        <v>115.43</v>
      </c>
      <c r="T22" s="106">
        <f t="shared" si="7"/>
        <v>115.43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225</v>
      </c>
      <c r="C23" s="109" t="s">
        <v>226</v>
      </c>
      <c r="D23" s="84"/>
      <c r="E23" s="85" t="s">
        <v>127</v>
      </c>
      <c r="F23" s="110">
        <v>1</v>
      </c>
      <c r="G23" s="92">
        <v>367.08</v>
      </c>
      <c r="H23" s="87">
        <f t="shared" si="0"/>
        <v>253.16</v>
      </c>
      <c r="I23" s="88">
        <f t="shared" si="1"/>
        <v>253.16</v>
      </c>
      <c r="J23" s="102"/>
      <c r="K23" s="86">
        <f t="shared" si="2"/>
        <v>1</v>
      </c>
      <c r="L23" s="87">
        <f t="shared" si="3"/>
        <v>126.58</v>
      </c>
      <c r="M23" s="87">
        <f t="shared" si="4"/>
        <v>126.58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126.58</v>
      </c>
      <c r="T23" s="92">
        <f t="shared" si="7"/>
        <v>126.58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227</v>
      </c>
      <c r="C24" s="16" t="s">
        <v>130</v>
      </c>
      <c r="D24" s="84"/>
      <c r="E24" s="97" t="s">
        <v>127</v>
      </c>
      <c r="F24" s="98">
        <v>1</v>
      </c>
      <c r="G24" s="99">
        <v>138.68</v>
      </c>
      <c r="H24" s="100">
        <f t="shared" si="0"/>
        <v>95.64</v>
      </c>
      <c r="I24" s="101">
        <f t="shared" si="1"/>
        <v>95.64</v>
      </c>
      <c r="J24" s="102"/>
      <c r="K24" s="103">
        <f t="shared" si="2"/>
        <v>1</v>
      </c>
      <c r="L24" s="100">
        <f t="shared" si="3"/>
        <v>47.82</v>
      </c>
      <c r="M24" s="100">
        <f t="shared" si="4"/>
        <v>47.82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47.82</v>
      </c>
      <c r="T24" s="106">
        <f t="shared" si="7"/>
        <v>47.82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132</v>
      </c>
      <c r="C25" s="109" t="s">
        <v>133</v>
      </c>
      <c r="D25" s="84"/>
      <c r="E25" s="85" t="s">
        <v>127</v>
      </c>
      <c r="F25" s="110">
        <v>1</v>
      </c>
      <c r="G25" s="92">
        <v>86.34</v>
      </c>
      <c r="H25" s="87">
        <f t="shared" si="0"/>
        <v>59.54</v>
      </c>
      <c r="I25" s="88">
        <f t="shared" si="1"/>
        <v>59.54</v>
      </c>
      <c r="J25" s="102"/>
      <c r="K25" s="86">
        <f t="shared" si="2"/>
        <v>1</v>
      </c>
      <c r="L25" s="87">
        <f t="shared" si="3"/>
        <v>29.77</v>
      </c>
      <c r="M25" s="87">
        <f t="shared" si="4"/>
        <v>29.77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29.77</v>
      </c>
      <c r="T25" s="92">
        <f t="shared" si="7"/>
        <v>29.77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135</v>
      </c>
      <c r="C26" s="16" t="s">
        <v>133</v>
      </c>
      <c r="D26" s="84"/>
      <c r="E26" s="97" t="s">
        <v>127</v>
      </c>
      <c r="F26" s="98">
        <v>1</v>
      </c>
      <c r="G26" s="99">
        <v>95.42</v>
      </c>
      <c r="H26" s="100">
        <f t="shared" si="0"/>
        <v>65.81</v>
      </c>
      <c r="I26" s="101">
        <f t="shared" si="1"/>
        <v>65.81</v>
      </c>
      <c r="J26" s="102"/>
      <c r="K26" s="103">
        <f t="shared" si="2"/>
        <v>1</v>
      </c>
      <c r="L26" s="100">
        <f t="shared" si="3"/>
        <v>32.909999999999997</v>
      </c>
      <c r="M26" s="100">
        <f t="shared" si="4"/>
        <v>32.909999999999997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32.9</v>
      </c>
      <c r="T26" s="106">
        <f t="shared" si="7"/>
        <v>32.9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228</v>
      </c>
      <c r="C27" s="109" t="s">
        <v>229</v>
      </c>
      <c r="D27" s="84"/>
      <c r="E27" s="85">
        <v>2000</v>
      </c>
      <c r="F27" s="110">
        <v>1</v>
      </c>
      <c r="G27" s="92">
        <v>3996.65</v>
      </c>
      <c r="H27" s="87">
        <f t="shared" si="0"/>
        <v>2756.31</v>
      </c>
      <c r="I27" s="88">
        <f t="shared" si="1"/>
        <v>2756.31</v>
      </c>
      <c r="J27" s="102"/>
      <c r="K27" s="86">
        <f t="shared" si="2"/>
        <v>1</v>
      </c>
      <c r="L27" s="87">
        <f t="shared" si="3"/>
        <v>1378.16</v>
      </c>
      <c r="M27" s="87">
        <f t="shared" si="4"/>
        <v>1378.16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1378.15</v>
      </c>
      <c r="T27" s="92">
        <f t="shared" si="7"/>
        <v>1378.15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230</v>
      </c>
      <c r="C28" s="16" t="s">
        <v>231</v>
      </c>
      <c r="D28" s="84"/>
      <c r="E28" s="97" t="s">
        <v>127</v>
      </c>
      <c r="F28" s="98">
        <v>1</v>
      </c>
      <c r="G28" s="99">
        <v>2263.3000000000002</v>
      </c>
      <c r="H28" s="100">
        <f t="shared" si="0"/>
        <v>1560.9</v>
      </c>
      <c r="I28" s="101">
        <f t="shared" si="1"/>
        <v>1560.9</v>
      </c>
      <c r="J28" s="102"/>
      <c r="K28" s="103">
        <f t="shared" si="2"/>
        <v>1</v>
      </c>
      <c r="L28" s="100">
        <f t="shared" si="3"/>
        <v>780.45</v>
      </c>
      <c r="M28" s="100">
        <f t="shared" si="4"/>
        <v>780.45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780.45</v>
      </c>
      <c r="T28" s="106">
        <f t="shared" si="7"/>
        <v>780.45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232</v>
      </c>
      <c r="C29" s="109" t="s">
        <v>233</v>
      </c>
      <c r="D29" s="84"/>
      <c r="E29" s="85" t="s">
        <v>127</v>
      </c>
      <c r="F29" s="110">
        <v>1</v>
      </c>
      <c r="G29" s="92">
        <v>8536.59</v>
      </c>
      <c r="H29" s="87">
        <f t="shared" si="0"/>
        <v>5887.3</v>
      </c>
      <c r="I29" s="88">
        <f t="shared" si="1"/>
        <v>5887.3</v>
      </c>
      <c r="J29" s="102"/>
      <c r="K29" s="86">
        <f t="shared" si="2"/>
        <v>1</v>
      </c>
      <c r="L29" s="87">
        <f t="shared" si="3"/>
        <v>2943.65</v>
      </c>
      <c r="M29" s="87">
        <f t="shared" si="4"/>
        <v>2943.65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2943.65</v>
      </c>
      <c r="T29" s="92">
        <f t="shared" si="7"/>
        <v>2943.65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180</v>
      </c>
      <c r="C30" s="16" t="s">
        <v>141</v>
      </c>
      <c r="D30" s="84"/>
      <c r="E30" s="97" t="s">
        <v>127</v>
      </c>
      <c r="F30" s="98">
        <v>1</v>
      </c>
      <c r="G30" s="99">
        <v>8566.4500000000007</v>
      </c>
      <c r="H30" s="100">
        <f t="shared" si="0"/>
        <v>5907.9</v>
      </c>
      <c r="I30" s="101">
        <f t="shared" si="1"/>
        <v>5907.9</v>
      </c>
      <c r="J30" s="102"/>
      <c r="K30" s="103">
        <f t="shared" si="2"/>
        <v>1</v>
      </c>
      <c r="L30" s="100">
        <f t="shared" si="3"/>
        <v>2363.16</v>
      </c>
      <c r="M30" s="100">
        <f t="shared" si="4"/>
        <v>2363.16</v>
      </c>
      <c r="N30" s="104"/>
      <c r="O30" s="91"/>
      <c r="P30" s="96"/>
      <c r="Q30" s="99"/>
      <c r="R30" s="105">
        <f t="shared" si="5"/>
        <v>0</v>
      </c>
      <c r="S30" s="106">
        <f t="shared" si="6"/>
        <v>3544.74</v>
      </c>
      <c r="T30" s="106">
        <f t="shared" si="7"/>
        <v>3544.74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143</v>
      </c>
      <c r="C31" s="109" t="s">
        <v>144</v>
      </c>
      <c r="D31" s="84"/>
      <c r="E31" s="85" t="s">
        <v>127</v>
      </c>
      <c r="F31" s="110">
        <v>2</v>
      </c>
      <c r="G31" s="92">
        <v>514.04999999999995</v>
      </c>
      <c r="H31" s="87">
        <f t="shared" si="0"/>
        <v>354.52</v>
      </c>
      <c r="I31" s="88">
        <f t="shared" si="1"/>
        <v>709.04</v>
      </c>
      <c r="J31" s="102"/>
      <c r="K31" s="86">
        <f t="shared" si="2"/>
        <v>2</v>
      </c>
      <c r="L31" s="87">
        <f t="shared" si="3"/>
        <v>124.08</v>
      </c>
      <c r="M31" s="87">
        <f t="shared" si="4"/>
        <v>248.16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230.44</v>
      </c>
      <c r="T31" s="92">
        <f t="shared" si="7"/>
        <v>460.88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234</v>
      </c>
      <c r="C32" s="16" t="s">
        <v>235</v>
      </c>
      <c r="D32" s="84"/>
      <c r="E32" s="97" t="s">
        <v>127</v>
      </c>
      <c r="F32" s="98">
        <v>1</v>
      </c>
      <c r="G32" s="99">
        <v>6295.67</v>
      </c>
      <c r="H32" s="100">
        <f t="shared" si="0"/>
        <v>4341.84</v>
      </c>
      <c r="I32" s="101">
        <f t="shared" si="1"/>
        <v>4341.84</v>
      </c>
      <c r="J32" s="102"/>
      <c r="K32" s="103">
        <f t="shared" si="2"/>
        <v>1</v>
      </c>
      <c r="L32" s="100">
        <f t="shared" si="3"/>
        <v>1736.74</v>
      </c>
      <c r="M32" s="100">
        <f t="shared" si="4"/>
        <v>1736.74</v>
      </c>
      <c r="N32" s="104"/>
      <c r="O32" s="91"/>
      <c r="P32" s="96"/>
      <c r="Q32" s="99"/>
      <c r="R32" s="105">
        <f t="shared" si="5"/>
        <v>0</v>
      </c>
      <c r="S32" s="106">
        <f t="shared" si="6"/>
        <v>2605.1</v>
      </c>
      <c r="T32" s="106">
        <f t="shared" si="7"/>
        <v>2605.1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236</v>
      </c>
      <c r="C33" s="109" t="s">
        <v>237</v>
      </c>
      <c r="D33" s="84"/>
      <c r="E33" s="85" t="s">
        <v>127</v>
      </c>
      <c r="F33" s="110">
        <v>6</v>
      </c>
      <c r="G33" s="92">
        <v>1645.6</v>
      </c>
      <c r="H33" s="87">
        <f t="shared" si="0"/>
        <v>1134.9000000000001</v>
      </c>
      <c r="I33" s="88">
        <f t="shared" si="1"/>
        <v>6809.4</v>
      </c>
      <c r="J33" s="102"/>
      <c r="K33" s="86">
        <f t="shared" si="2"/>
        <v>6</v>
      </c>
      <c r="L33" s="87">
        <f t="shared" si="3"/>
        <v>453.96</v>
      </c>
      <c r="M33" s="87">
        <f t="shared" si="4"/>
        <v>2723.76</v>
      </c>
      <c r="N33" s="111"/>
      <c r="O33" s="91"/>
      <c r="P33" s="112"/>
      <c r="Q33" s="92"/>
      <c r="R33" s="92">
        <f t="shared" si="5"/>
        <v>0</v>
      </c>
      <c r="S33" s="92">
        <f t="shared" si="6"/>
        <v>680.94</v>
      </c>
      <c r="T33" s="92">
        <f t="shared" si="7"/>
        <v>4085.64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238</v>
      </c>
      <c r="C34" s="16" t="s">
        <v>239</v>
      </c>
      <c r="D34" s="84"/>
      <c r="E34" s="97" t="s">
        <v>127</v>
      </c>
      <c r="F34" s="98">
        <v>1</v>
      </c>
      <c r="G34" s="99">
        <v>76764.899999999994</v>
      </c>
      <c r="H34" s="100">
        <f t="shared" si="0"/>
        <v>52941.31</v>
      </c>
      <c r="I34" s="101">
        <f t="shared" si="1"/>
        <v>52941.31</v>
      </c>
      <c r="J34" s="102"/>
      <c r="K34" s="103">
        <f t="shared" si="2"/>
        <v>1</v>
      </c>
      <c r="L34" s="100">
        <f t="shared" si="3"/>
        <v>21176.52</v>
      </c>
      <c r="M34" s="100">
        <f t="shared" si="4"/>
        <v>21176.52</v>
      </c>
      <c r="N34" s="104"/>
      <c r="O34" s="91"/>
      <c r="P34" s="96"/>
      <c r="Q34" s="99"/>
      <c r="R34" s="105">
        <f t="shared" si="5"/>
        <v>0</v>
      </c>
      <c r="S34" s="106">
        <f t="shared" si="6"/>
        <v>31764.79</v>
      </c>
      <c r="T34" s="106">
        <f t="shared" si="7"/>
        <v>31764.79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215</v>
      </c>
      <c r="C35" s="109" t="s">
        <v>216</v>
      </c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189</v>
      </c>
      <c r="C36" s="16" t="s">
        <v>190</v>
      </c>
      <c r="D36" s="84"/>
      <c r="E36" s="97" t="s">
        <v>127</v>
      </c>
      <c r="F36" s="98">
        <v>4</v>
      </c>
      <c r="G36" s="99">
        <v>339.37</v>
      </c>
      <c r="H36" s="100">
        <f t="shared" si="0"/>
        <v>234.05</v>
      </c>
      <c r="I36" s="101">
        <f t="shared" si="1"/>
        <v>936.2</v>
      </c>
      <c r="J36" s="102"/>
      <c r="K36" s="103">
        <f t="shared" si="2"/>
        <v>4</v>
      </c>
      <c r="L36" s="100">
        <f t="shared" si="3"/>
        <v>81.92</v>
      </c>
      <c r="M36" s="100">
        <f t="shared" si="4"/>
        <v>327.68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152.13</v>
      </c>
      <c r="T36" s="106">
        <f t="shared" si="7"/>
        <v>608.52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156</v>
      </c>
      <c r="C37" s="109" t="s">
        <v>157</v>
      </c>
      <c r="D37" s="84"/>
      <c r="E37" s="85" t="s">
        <v>127</v>
      </c>
      <c r="F37" s="110">
        <v>8</v>
      </c>
      <c r="G37" s="92">
        <v>0.56000000000000005</v>
      </c>
      <c r="H37" s="87">
        <f t="shared" si="0"/>
        <v>0.39</v>
      </c>
      <c r="I37" s="88">
        <f t="shared" si="1"/>
        <v>3.12</v>
      </c>
      <c r="J37" s="102"/>
      <c r="K37" s="86">
        <f t="shared" si="2"/>
        <v>8</v>
      </c>
      <c r="L37" s="87">
        <f t="shared" si="3"/>
        <v>0.14000000000000001</v>
      </c>
      <c r="M37" s="87">
        <f t="shared" si="4"/>
        <v>1.1200000000000001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0.25</v>
      </c>
      <c r="T37" s="92">
        <f t="shared" si="7"/>
        <v>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204</v>
      </c>
      <c r="C38" s="16" t="s">
        <v>205</v>
      </c>
      <c r="D38" s="84"/>
      <c r="E38" s="97" t="s">
        <v>127</v>
      </c>
      <c r="F38" s="98">
        <v>2</v>
      </c>
      <c r="G38" s="99">
        <v>596.23</v>
      </c>
      <c r="H38" s="100">
        <f t="shared" si="0"/>
        <v>411.19</v>
      </c>
      <c r="I38" s="101">
        <f t="shared" si="1"/>
        <v>822.38</v>
      </c>
      <c r="J38" s="102"/>
      <c r="K38" s="103">
        <f t="shared" si="2"/>
        <v>2</v>
      </c>
      <c r="L38" s="100">
        <f t="shared" si="3"/>
        <v>143.91999999999999</v>
      </c>
      <c r="M38" s="100">
        <f t="shared" si="4"/>
        <v>287.83999999999997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267.27</v>
      </c>
      <c r="T38" s="106">
        <f t="shared" si="7"/>
        <v>534.54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164</v>
      </c>
      <c r="C39" s="109" t="s">
        <v>165</v>
      </c>
      <c r="D39" s="84"/>
      <c r="E39" s="85" t="s">
        <v>127</v>
      </c>
      <c r="F39" s="110">
        <v>8</v>
      </c>
      <c r="G39" s="92">
        <v>8.11</v>
      </c>
      <c r="H39" s="87">
        <f t="shared" si="0"/>
        <v>5.59</v>
      </c>
      <c r="I39" s="88">
        <f t="shared" si="1"/>
        <v>44.72</v>
      </c>
      <c r="J39" s="102"/>
      <c r="K39" s="86">
        <f t="shared" si="2"/>
        <v>8</v>
      </c>
      <c r="L39" s="87">
        <f t="shared" si="3"/>
        <v>1.96</v>
      </c>
      <c r="M39" s="87">
        <f t="shared" si="4"/>
        <v>15.68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3.63</v>
      </c>
      <c r="T39" s="92">
        <f t="shared" si="7"/>
        <v>29.04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160</v>
      </c>
      <c r="C40" s="16" t="s">
        <v>161</v>
      </c>
      <c r="D40" s="84"/>
      <c r="E40" s="97" t="s">
        <v>127</v>
      </c>
      <c r="F40" s="98">
        <v>8</v>
      </c>
      <c r="G40" s="99">
        <v>7.52</v>
      </c>
      <c r="H40" s="100">
        <f t="shared" si="0"/>
        <v>5.19</v>
      </c>
      <c r="I40" s="101">
        <f t="shared" si="1"/>
        <v>41.52</v>
      </c>
      <c r="J40" s="102"/>
      <c r="K40" s="103">
        <f t="shared" si="2"/>
        <v>8</v>
      </c>
      <c r="L40" s="100">
        <f t="shared" si="3"/>
        <v>1.82</v>
      </c>
      <c r="M40" s="100">
        <f t="shared" si="4"/>
        <v>14.56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3.37</v>
      </c>
      <c r="T40" s="106">
        <f t="shared" si="7"/>
        <v>26.96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206</v>
      </c>
      <c r="C41" s="109" t="s">
        <v>163</v>
      </c>
      <c r="D41" s="84"/>
      <c r="E41" s="85" t="s">
        <v>127</v>
      </c>
      <c r="F41" s="110">
        <v>8</v>
      </c>
      <c r="G41" s="92">
        <v>11.76</v>
      </c>
      <c r="H41" s="87">
        <f t="shared" si="0"/>
        <v>8.11</v>
      </c>
      <c r="I41" s="88">
        <f t="shared" si="1"/>
        <v>64.88</v>
      </c>
      <c r="J41" s="102"/>
      <c r="K41" s="86">
        <f t="shared" si="2"/>
        <v>8</v>
      </c>
      <c r="L41" s="87">
        <f t="shared" si="3"/>
        <v>2.84</v>
      </c>
      <c r="M41" s="87">
        <f t="shared" si="4"/>
        <v>22.72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5.27</v>
      </c>
      <c r="T41" s="92">
        <f t="shared" si="7"/>
        <v>42.16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60</v>
      </c>
      <c r="G50" s="118">
        <f t="shared" si="10"/>
        <v>110785.32999999999</v>
      </c>
      <c r="H50" s="119">
        <f t="shared" si="10"/>
        <v>76403.69</v>
      </c>
      <c r="I50" s="120">
        <f t="shared" si="10"/>
        <v>83681.010000000009</v>
      </c>
      <c r="J50" s="121"/>
      <c r="K50" s="122">
        <f t="shared" ref="K50:M50" si="11">SUM(K19:K49)</f>
        <v>60</v>
      </c>
      <c r="L50" s="119">
        <f t="shared" si="11"/>
        <v>31578.409999999993</v>
      </c>
      <c r="M50" s="120">
        <f t="shared" si="11"/>
        <v>34409.29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44825.279999999992</v>
      </c>
      <c r="T50" s="120">
        <f t="shared" si="12"/>
        <v>49271.72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47" priority="1" stopIfTrue="1">
      <formula>$U$9&gt;100%</formula>
    </cfRule>
    <cfRule type="expression" dxfId="246" priority="2">
      <formula>$U$9&lt;50%</formula>
    </cfRule>
  </conditionalFormatting>
  <conditionalFormatting sqref="V9:V11">
    <cfRule type="expression" dxfId="245" priority="3">
      <formula>$V$9&lt;50%</formula>
    </cfRule>
    <cfRule type="expression" dxfId="244" priority="4">
      <formula>$V$9&gt;50%</formula>
    </cfRule>
  </conditionalFormatting>
  <dataValidations count="4">
    <dataValidation type="list" allowBlank="1" showErrorMessage="1" sqref="E19:E49" xr:uid="{00000000-0002-0000-0A00-000000000000}">
      <formula1>$Z$19:$Z$30</formula1>
    </dataValidation>
    <dataValidation type="list" allowBlank="1" showErrorMessage="1" sqref="I14" xr:uid="{00000000-0002-0000-0A00-000001000000}">
      <formula1>$Y$14:$Y$15</formula1>
    </dataValidation>
    <dataValidation type="list" allowBlank="1" showErrorMessage="1" sqref="J14" xr:uid="{00000000-0002-0000-0A00-000002000000}">
      <formula1>$L$9</formula1>
    </dataValidation>
    <dataValidation type="list" allowBlank="1" showErrorMessage="1" sqref="Q15 G18 L18 Q18" xr:uid="{00000000-0002-0000-0A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83681.010000000009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2021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34409.29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169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49271.720000000008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217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0.58880407872706131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242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49271.72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243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34409.29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60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220</v>
      </c>
      <c r="C19" s="83" t="s">
        <v>113</v>
      </c>
      <c r="D19" s="84"/>
      <c r="E19" s="85">
        <v>500</v>
      </c>
      <c r="F19" s="86">
        <v>1</v>
      </c>
      <c r="G19" s="87">
        <v>76.650000000000006</v>
      </c>
      <c r="H19" s="87">
        <f t="shared" ref="H19:H49" si="0">ROUND(IF($G$18="USD $", G19*$F$16,G19*$E$16),2)</f>
        <v>52.86</v>
      </c>
      <c r="I19" s="88">
        <f t="shared" ref="I19:I49" si="1">ROUND(IF($I$18=$H$18,F19*H19,F19*G19),2)</f>
        <v>52.86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21.14</v>
      </c>
      <c r="M19" s="87">
        <f t="shared" ref="M19:M49" si="4">ROUND((K19*L19),2)</f>
        <v>21.14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31.72</v>
      </c>
      <c r="T19" s="92">
        <f t="shared" ref="T19:T49" si="7">ROUND(I19-M19,2)</f>
        <v>31.72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221</v>
      </c>
      <c r="C20" s="16" t="s">
        <v>222</v>
      </c>
      <c r="D20" s="84"/>
      <c r="E20" s="97">
        <v>1000</v>
      </c>
      <c r="F20" s="98">
        <v>1</v>
      </c>
      <c r="G20" s="99">
        <v>101.18</v>
      </c>
      <c r="H20" s="100">
        <f t="shared" si="0"/>
        <v>69.78</v>
      </c>
      <c r="I20" s="101">
        <f t="shared" si="1"/>
        <v>69.78</v>
      </c>
      <c r="J20" s="102"/>
      <c r="K20" s="103">
        <f t="shared" si="2"/>
        <v>1</v>
      </c>
      <c r="L20" s="100">
        <f t="shared" si="3"/>
        <v>27.91</v>
      </c>
      <c r="M20" s="100">
        <f t="shared" si="4"/>
        <v>27.91</v>
      </c>
      <c r="N20" s="104"/>
      <c r="O20" s="91"/>
      <c r="P20" s="96"/>
      <c r="Q20" s="99"/>
      <c r="R20" s="105">
        <f t="shared" si="5"/>
        <v>0</v>
      </c>
      <c r="S20" s="106">
        <f t="shared" si="6"/>
        <v>41.87</v>
      </c>
      <c r="T20" s="106">
        <f t="shared" si="7"/>
        <v>41.87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117</v>
      </c>
      <c r="C21" s="109" t="s">
        <v>223</v>
      </c>
      <c r="D21" s="84"/>
      <c r="E21" s="85">
        <v>1000</v>
      </c>
      <c r="F21" s="110">
        <v>1</v>
      </c>
      <c r="G21" s="92">
        <v>94.26</v>
      </c>
      <c r="H21" s="87">
        <f t="shared" si="0"/>
        <v>65.010000000000005</v>
      </c>
      <c r="I21" s="88">
        <f t="shared" si="1"/>
        <v>65.010000000000005</v>
      </c>
      <c r="J21" s="102"/>
      <c r="K21" s="86">
        <f t="shared" si="2"/>
        <v>1</v>
      </c>
      <c r="L21" s="87">
        <f t="shared" si="3"/>
        <v>26</v>
      </c>
      <c r="M21" s="87">
        <f t="shared" si="4"/>
        <v>26</v>
      </c>
      <c r="N21" s="111"/>
      <c r="O21" s="91"/>
      <c r="P21" s="112"/>
      <c r="Q21" s="92"/>
      <c r="R21" s="92">
        <f t="shared" si="5"/>
        <v>0</v>
      </c>
      <c r="S21" s="92">
        <f t="shared" si="6"/>
        <v>39.01</v>
      </c>
      <c r="T21" s="92">
        <f t="shared" si="7"/>
        <v>39.01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123</v>
      </c>
      <c r="C22" s="16" t="s">
        <v>224</v>
      </c>
      <c r="D22" s="84"/>
      <c r="E22" s="97">
        <v>2000</v>
      </c>
      <c r="F22" s="98">
        <v>1</v>
      </c>
      <c r="G22" s="99">
        <v>278.95999999999998</v>
      </c>
      <c r="H22" s="100">
        <f t="shared" si="0"/>
        <v>192.39</v>
      </c>
      <c r="I22" s="101">
        <f t="shared" si="1"/>
        <v>192.39</v>
      </c>
      <c r="J22" s="102"/>
      <c r="K22" s="103">
        <f t="shared" si="2"/>
        <v>1</v>
      </c>
      <c r="L22" s="100">
        <f t="shared" si="3"/>
        <v>76.959999999999994</v>
      </c>
      <c r="M22" s="100">
        <f t="shared" si="4"/>
        <v>76.959999999999994</v>
      </c>
      <c r="N22" s="104"/>
      <c r="O22" s="91"/>
      <c r="P22" s="96"/>
      <c r="Q22" s="99"/>
      <c r="R22" s="105">
        <f t="shared" si="5"/>
        <v>0</v>
      </c>
      <c r="S22" s="106">
        <f t="shared" si="6"/>
        <v>115.43</v>
      </c>
      <c r="T22" s="106">
        <f t="shared" si="7"/>
        <v>115.43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225</v>
      </c>
      <c r="C23" s="109" t="s">
        <v>226</v>
      </c>
      <c r="D23" s="84"/>
      <c r="E23" s="85" t="s">
        <v>127</v>
      </c>
      <c r="F23" s="110">
        <v>1</v>
      </c>
      <c r="G23" s="92">
        <v>367.08</v>
      </c>
      <c r="H23" s="87">
        <f t="shared" si="0"/>
        <v>253.16</v>
      </c>
      <c r="I23" s="88">
        <f t="shared" si="1"/>
        <v>253.16</v>
      </c>
      <c r="J23" s="102"/>
      <c r="K23" s="86">
        <f t="shared" si="2"/>
        <v>1</v>
      </c>
      <c r="L23" s="87">
        <f t="shared" si="3"/>
        <v>126.58</v>
      </c>
      <c r="M23" s="87">
        <f t="shared" si="4"/>
        <v>126.58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126.58</v>
      </c>
      <c r="T23" s="92">
        <f t="shared" si="7"/>
        <v>126.58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227</v>
      </c>
      <c r="C24" s="16" t="s">
        <v>130</v>
      </c>
      <c r="D24" s="84"/>
      <c r="E24" s="97" t="s">
        <v>127</v>
      </c>
      <c r="F24" s="98">
        <v>1</v>
      </c>
      <c r="G24" s="99">
        <v>138.68</v>
      </c>
      <c r="H24" s="100">
        <f t="shared" si="0"/>
        <v>95.64</v>
      </c>
      <c r="I24" s="101">
        <f t="shared" si="1"/>
        <v>95.64</v>
      </c>
      <c r="J24" s="102"/>
      <c r="K24" s="103">
        <f t="shared" si="2"/>
        <v>1</v>
      </c>
      <c r="L24" s="100">
        <f t="shared" si="3"/>
        <v>47.82</v>
      </c>
      <c r="M24" s="100">
        <f t="shared" si="4"/>
        <v>47.82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47.82</v>
      </c>
      <c r="T24" s="106">
        <f t="shared" si="7"/>
        <v>47.82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132</v>
      </c>
      <c r="C25" s="109" t="s">
        <v>133</v>
      </c>
      <c r="D25" s="84"/>
      <c r="E25" s="85" t="s">
        <v>127</v>
      </c>
      <c r="F25" s="110">
        <v>1</v>
      </c>
      <c r="G25" s="92">
        <v>86.34</v>
      </c>
      <c r="H25" s="87">
        <f t="shared" si="0"/>
        <v>59.54</v>
      </c>
      <c r="I25" s="88">
        <f t="shared" si="1"/>
        <v>59.54</v>
      </c>
      <c r="J25" s="102"/>
      <c r="K25" s="86">
        <f t="shared" si="2"/>
        <v>1</v>
      </c>
      <c r="L25" s="87">
        <f t="shared" si="3"/>
        <v>29.77</v>
      </c>
      <c r="M25" s="87">
        <f t="shared" si="4"/>
        <v>29.77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29.77</v>
      </c>
      <c r="T25" s="92">
        <f t="shared" si="7"/>
        <v>29.77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135</v>
      </c>
      <c r="C26" s="16" t="s">
        <v>133</v>
      </c>
      <c r="D26" s="84"/>
      <c r="E26" s="97" t="s">
        <v>127</v>
      </c>
      <c r="F26" s="98">
        <v>1</v>
      </c>
      <c r="G26" s="99">
        <v>95.42</v>
      </c>
      <c r="H26" s="100">
        <f t="shared" si="0"/>
        <v>65.81</v>
      </c>
      <c r="I26" s="101">
        <f t="shared" si="1"/>
        <v>65.81</v>
      </c>
      <c r="J26" s="102"/>
      <c r="K26" s="103">
        <f t="shared" si="2"/>
        <v>1</v>
      </c>
      <c r="L26" s="100">
        <f t="shared" si="3"/>
        <v>32.909999999999997</v>
      </c>
      <c r="M26" s="100">
        <f t="shared" si="4"/>
        <v>32.909999999999997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32.9</v>
      </c>
      <c r="T26" s="106">
        <f t="shared" si="7"/>
        <v>32.9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228</v>
      </c>
      <c r="C27" s="109" t="s">
        <v>229</v>
      </c>
      <c r="D27" s="84"/>
      <c r="E27" s="85">
        <v>2000</v>
      </c>
      <c r="F27" s="110">
        <v>1</v>
      </c>
      <c r="G27" s="92">
        <v>3996.65</v>
      </c>
      <c r="H27" s="87">
        <f t="shared" si="0"/>
        <v>2756.31</v>
      </c>
      <c r="I27" s="88">
        <f t="shared" si="1"/>
        <v>2756.31</v>
      </c>
      <c r="J27" s="102"/>
      <c r="K27" s="86">
        <f t="shared" si="2"/>
        <v>1</v>
      </c>
      <c r="L27" s="87">
        <f t="shared" si="3"/>
        <v>1378.16</v>
      </c>
      <c r="M27" s="87">
        <f t="shared" si="4"/>
        <v>1378.16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1378.15</v>
      </c>
      <c r="T27" s="92">
        <f t="shared" si="7"/>
        <v>1378.15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230</v>
      </c>
      <c r="C28" s="16" t="s">
        <v>231</v>
      </c>
      <c r="D28" s="84"/>
      <c r="E28" s="97" t="s">
        <v>127</v>
      </c>
      <c r="F28" s="98">
        <v>1</v>
      </c>
      <c r="G28" s="99">
        <v>2263.3000000000002</v>
      </c>
      <c r="H28" s="100">
        <f t="shared" si="0"/>
        <v>1560.9</v>
      </c>
      <c r="I28" s="101">
        <f t="shared" si="1"/>
        <v>1560.9</v>
      </c>
      <c r="J28" s="102"/>
      <c r="K28" s="103">
        <f t="shared" si="2"/>
        <v>1</v>
      </c>
      <c r="L28" s="100">
        <f t="shared" si="3"/>
        <v>780.45</v>
      </c>
      <c r="M28" s="100">
        <f t="shared" si="4"/>
        <v>780.45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780.45</v>
      </c>
      <c r="T28" s="106">
        <f t="shared" si="7"/>
        <v>780.45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232</v>
      </c>
      <c r="C29" s="109" t="s">
        <v>233</v>
      </c>
      <c r="D29" s="84"/>
      <c r="E29" s="85" t="s">
        <v>127</v>
      </c>
      <c r="F29" s="110">
        <v>1</v>
      </c>
      <c r="G29" s="92">
        <v>8536.59</v>
      </c>
      <c r="H29" s="87">
        <f t="shared" si="0"/>
        <v>5887.3</v>
      </c>
      <c r="I29" s="88">
        <f t="shared" si="1"/>
        <v>5887.3</v>
      </c>
      <c r="J29" s="102"/>
      <c r="K29" s="86">
        <f t="shared" si="2"/>
        <v>1</v>
      </c>
      <c r="L29" s="87">
        <f t="shared" si="3"/>
        <v>2943.65</v>
      </c>
      <c r="M29" s="87">
        <f t="shared" si="4"/>
        <v>2943.65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2943.65</v>
      </c>
      <c r="T29" s="92">
        <f t="shared" si="7"/>
        <v>2943.65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180</v>
      </c>
      <c r="C30" s="16" t="s">
        <v>141</v>
      </c>
      <c r="D30" s="84"/>
      <c r="E30" s="97" t="s">
        <v>127</v>
      </c>
      <c r="F30" s="98">
        <v>1</v>
      </c>
      <c r="G30" s="99">
        <v>8566.4500000000007</v>
      </c>
      <c r="H30" s="100">
        <f t="shared" si="0"/>
        <v>5907.9</v>
      </c>
      <c r="I30" s="101">
        <f t="shared" si="1"/>
        <v>5907.9</v>
      </c>
      <c r="J30" s="102"/>
      <c r="K30" s="103">
        <f t="shared" si="2"/>
        <v>1</v>
      </c>
      <c r="L30" s="100">
        <f t="shared" si="3"/>
        <v>2363.16</v>
      </c>
      <c r="M30" s="100">
        <f t="shared" si="4"/>
        <v>2363.16</v>
      </c>
      <c r="N30" s="104"/>
      <c r="O30" s="91"/>
      <c r="P30" s="96"/>
      <c r="Q30" s="99"/>
      <c r="R30" s="105">
        <f t="shared" si="5"/>
        <v>0</v>
      </c>
      <c r="S30" s="106">
        <f t="shared" si="6"/>
        <v>3544.74</v>
      </c>
      <c r="T30" s="106">
        <f t="shared" si="7"/>
        <v>3544.74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143</v>
      </c>
      <c r="C31" s="109" t="s">
        <v>144</v>
      </c>
      <c r="D31" s="84"/>
      <c r="E31" s="85" t="s">
        <v>127</v>
      </c>
      <c r="F31" s="110">
        <v>2</v>
      </c>
      <c r="G31" s="92">
        <v>514.04999999999995</v>
      </c>
      <c r="H31" s="87">
        <f t="shared" si="0"/>
        <v>354.52</v>
      </c>
      <c r="I31" s="88">
        <f t="shared" si="1"/>
        <v>709.04</v>
      </c>
      <c r="J31" s="102"/>
      <c r="K31" s="86">
        <f t="shared" si="2"/>
        <v>2</v>
      </c>
      <c r="L31" s="87">
        <f t="shared" si="3"/>
        <v>124.08</v>
      </c>
      <c r="M31" s="87">
        <f t="shared" si="4"/>
        <v>248.16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230.44</v>
      </c>
      <c r="T31" s="92">
        <f t="shared" si="7"/>
        <v>460.88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234</v>
      </c>
      <c r="C32" s="16" t="s">
        <v>235</v>
      </c>
      <c r="D32" s="84"/>
      <c r="E32" s="97" t="s">
        <v>127</v>
      </c>
      <c r="F32" s="98">
        <v>1</v>
      </c>
      <c r="G32" s="99">
        <v>6295.67</v>
      </c>
      <c r="H32" s="100">
        <f t="shared" si="0"/>
        <v>4341.84</v>
      </c>
      <c r="I32" s="101">
        <f t="shared" si="1"/>
        <v>4341.84</v>
      </c>
      <c r="J32" s="102"/>
      <c r="K32" s="103">
        <f t="shared" si="2"/>
        <v>1</v>
      </c>
      <c r="L32" s="100">
        <f t="shared" si="3"/>
        <v>1736.74</v>
      </c>
      <c r="M32" s="100">
        <f t="shared" si="4"/>
        <v>1736.74</v>
      </c>
      <c r="N32" s="104"/>
      <c r="O32" s="91"/>
      <c r="P32" s="96"/>
      <c r="Q32" s="99"/>
      <c r="R32" s="105">
        <f t="shared" si="5"/>
        <v>0</v>
      </c>
      <c r="S32" s="106">
        <f t="shared" si="6"/>
        <v>2605.1</v>
      </c>
      <c r="T32" s="106">
        <f t="shared" si="7"/>
        <v>2605.1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236</v>
      </c>
      <c r="C33" s="109" t="s">
        <v>237</v>
      </c>
      <c r="D33" s="84"/>
      <c r="E33" s="85" t="s">
        <v>127</v>
      </c>
      <c r="F33" s="110">
        <v>6</v>
      </c>
      <c r="G33" s="92">
        <v>1645.6</v>
      </c>
      <c r="H33" s="87">
        <f t="shared" si="0"/>
        <v>1134.9000000000001</v>
      </c>
      <c r="I33" s="88">
        <f t="shared" si="1"/>
        <v>6809.4</v>
      </c>
      <c r="J33" s="102"/>
      <c r="K33" s="86">
        <f t="shared" si="2"/>
        <v>6</v>
      </c>
      <c r="L33" s="87">
        <f t="shared" si="3"/>
        <v>453.96</v>
      </c>
      <c r="M33" s="87">
        <f t="shared" si="4"/>
        <v>2723.76</v>
      </c>
      <c r="N33" s="111"/>
      <c r="O33" s="91"/>
      <c r="P33" s="112"/>
      <c r="Q33" s="92"/>
      <c r="R33" s="92">
        <f t="shared" si="5"/>
        <v>0</v>
      </c>
      <c r="S33" s="92">
        <f t="shared" si="6"/>
        <v>680.94</v>
      </c>
      <c r="T33" s="92">
        <f t="shared" si="7"/>
        <v>4085.64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238</v>
      </c>
      <c r="C34" s="16" t="s">
        <v>244</v>
      </c>
      <c r="D34" s="84"/>
      <c r="E34" s="97" t="s">
        <v>127</v>
      </c>
      <c r="F34" s="98">
        <v>1</v>
      </c>
      <c r="G34" s="99">
        <v>76764.899999999994</v>
      </c>
      <c r="H34" s="100">
        <f t="shared" si="0"/>
        <v>52941.31</v>
      </c>
      <c r="I34" s="101">
        <f t="shared" si="1"/>
        <v>52941.31</v>
      </c>
      <c r="J34" s="102"/>
      <c r="K34" s="103">
        <f t="shared" si="2"/>
        <v>1</v>
      </c>
      <c r="L34" s="100">
        <f t="shared" si="3"/>
        <v>21176.52</v>
      </c>
      <c r="M34" s="100">
        <f t="shared" si="4"/>
        <v>21176.52</v>
      </c>
      <c r="N34" s="104"/>
      <c r="O34" s="91"/>
      <c r="P34" s="96"/>
      <c r="Q34" s="99"/>
      <c r="R34" s="105">
        <f t="shared" si="5"/>
        <v>0</v>
      </c>
      <c r="S34" s="106">
        <f t="shared" si="6"/>
        <v>31764.79</v>
      </c>
      <c r="T34" s="106">
        <f t="shared" si="7"/>
        <v>31764.79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215</v>
      </c>
      <c r="C35" s="109" t="s">
        <v>216</v>
      </c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189</v>
      </c>
      <c r="C36" s="16" t="s">
        <v>190</v>
      </c>
      <c r="D36" s="84"/>
      <c r="E36" s="97" t="s">
        <v>127</v>
      </c>
      <c r="F36" s="98">
        <v>4</v>
      </c>
      <c r="G36" s="99">
        <v>339.37</v>
      </c>
      <c r="H36" s="100">
        <f t="shared" si="0"/>
        <v>234.05</v>
      </c>
      <c r="I36" s="101">
        <f t="shared" si="1"/>
        <v>936.2</v>
      </c>
      <c r="J36" s="102"/>
      <c r="K36" s="103">
        <f t="shared" si="2"/>
        <v>4</v>
      </c>
      <c r="L36" s="100">
        <f t="shared" si="3"/>
        <v>81.92</v>
      </c>
      <c r="M36" s="100">
        <f t="shared" si="4"/>
        <v>327.68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152.13</v>
      </c>
      <c r="T36" s="106">
        <f t="shared" si="7"/>
        <v>608.52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156</v>
      </c>
      <c r="C37" s="109" t="s">
        <v>157</v>
      </c>
      <c r="D37" s="84"/>
      <c r="E37" s="85" t="s">
        <v>127</v>
      </c>
      <c r="F37" s="110">
        <v>8</v>
      </c>
      <c r="G37" s="92">
        <v>0.56000000000000005</v>
      </c>
      <c r="H37" s="87">
        <f t="shared" si="0"/>
        <v>0.39</v>
      </c>
      <c r="I37" s="88">
        <f t="shared" si="1"/>
        <v>3.12</v>
      </c>
      <c r="J37" s="102"/>
      <c r="K37" s="86">
        <f t="shared" si="2"/>
        <v>8</v>
      </c>
      <c r="L37" s="87">
        <f t="shared" si="3"/>
        <v>0.14000000000000001</v>
      </c>
      <c r="M37" s="87">
        <f t="shared" si="4"/>
        <v>1.1200000000000001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0.25</v>
      </c>
      <c r="T37" s="92">
        <f t="shared" si="7"/>
        <v>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204</v>
      </c>
      <c r="C38" s="16" t="s">
        <v>205</v>
      </c>
      <c r="D38" s="84"/>
      <c r="E38" s="97" t="s">
        <v>127</v>
      </c>
      <c r="F38" s="98">
        <v>2</v>
      </c>
      <c r="G38" s="99">
        <v>596.23</v>
      </c>
      <c r="H38" s="100">
        <f t="shared" si="0"/>
        <v>411.19</v>
      </c>
      <c r="I38" s="101">
        <f t="shared" si="1"/>
        <v>822.38</v>
      </c>
      <c r="J38" s="102"/>
      <c r="K38" s="103">
        <f t="shared" si="2"/>
        <v>2</v>
      </c>
      <c r="L38" s="100">
        <f t="shared" si="3"/>
        <v>143.91999999999999</v>
      </c>
      <c r="M38" s="100">
        <f t="shared" si="4"/>
        <v>287.83999999999997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267.27</v>
      </c>
      <c r="T38" s="106">
        <f t="shared" si="7"/>
        <v>534.54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164</v>
      </c>
      <c r="C39" s="109" t="s">
        <v>165</v>
      </c>
      <c r="D39" s="84"/>
      <c r="E39" s="85" t="s">
        <v>127</v>
      </c>
      <c r="F39" s="110">
        <v>8</v>
      </c>
      <c r="G39" s="92">
        <v>8.11</v>
      </c>
      <c r="H39" s="87">
        <f t="shared" si="0"/>
        <v>5.59</v>
      </c>
      <c r="I39" s="88">
        <f t="shared" si="1"/>
        <v>44.72</v>
      </c>
      <c r="J39" s="102"/>
      <c r="K39" s="86">
        <f t="shared" si="2"/>
        <v>8</v>
      </c>
      <c r="L39" s="87">
        <f t="shared" si="3"/>
        <v>1.96</v>
      </c>
      <c r="M39" s="87">
        <f t="shared" si="4"/>
        <v>15.68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3.63</v>
      </c>
      <c r="T39" s="92">
        <f t="shared" si="7"/>
        <v>29.04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160</v>
      </c>
      <c r="C40" s="16" t="s">
        <v>161</v>
      </c>
      <c r="D40" s="84"/>
      <c r="E40" s="97" t="s">
        <v>127</v>
      </c>
      <c r="F40" s="98">
        <v>8</v>
      </c>
      <c r="G40" s="99">
        <v>7.52</v>
      </c>
      <c r="H40" s="100">
        <f t="shared" si="0"/>
        <v>5.19</v>
      </c>
      <c r="I40" s="101">
        <f t="shared" si="1"/>
        <v>41.52</v>
      </c>
      <c r="J40" s="102"/>
      <c r="K40" s="103">
        <f t="shared" si="2"/>
        <v>8</v>
      </c>
      <c r="L40" s="100">
        <f t="shared" si="3"/>
        <v>1.82</v>
      </c>
      <c r="M40" s="100">
        <f t="shared" si="4"/>
        <v>14.56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3.37</v>
      </c>
      <c r="T40" s="106">
        <f t="shared" si="7"/>
        <v>26.96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206</v>
      </c>
      <c r="C41" s="109" t="s">
        <v>163</v>
      </c>
      <c r="D41" s="84"/>
      <c r="E41" s="85" t="s">
        <v>127</v>
      </c>
      <c r="F41" s="110">
        <v>8</v>
      </c>
      <c r="G41" s="92">
        <v>11.76</v>
      </c>
      <c r="H41" s="87">
        <f t="shared" si="0"/>
        <v>8.11</v>
      </c>
      <c r="I41" s="88">
        <f t="shared" si="1"/>
        <v>64.88</v>
      </c>
      <c r="J41" s="102"/>
      <c r="K41" s="86">
        <f t="shared" si="2"/>
        <v>8</v>
      </c>
      <c r="L41" s="87">
        <f t="shared" si="3"/>
        <v>2.84</v>
      </c>
      <c r="M41" s="87">
        <f t="shared" si="4"/>
        <v>22.72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5.27</v>
      </c>
      <c r="T41" s="92">
        <f t="shared" si="7"/>
        <v>42.16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60</v>
      </c>
      <c r="G50" s="118">
        <f t="shared" si="10"/>
        <v>110785.32999999999</v>
      </c>
      <c r="H50" s="119">
        <f t="shared" si="10"/>
        <v>76403.69</v>
      </c>
      <c r="I50" s="120">
        <f t="shared" si="10"/>
        <v>83681.010000000009</v>
      </c>
      <c r="J50" s="121"/>
      <c r="K50" s="122">
        <f t="shared" ref="K50:M50" si="11">SUM(K19:K49)</f>
        <v>60</v>
      </c>
      <c r="L50" s="119">
        <f t="shared" si="11"/>
        <v>31578.409999999993</v>
      </c>
      <c r="M50" s="120">
        <f t="shared" si="11"/>
        <v>34409.29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44825.279999999992</v>
      </c>
      <c r="T50" s="120">
        <f t="shared" si="12"/>
        <v>49271.72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43" priority="1" stopIfTrue="1">
      <formula>$U$9&gt;100%</formula>
    </cfRule>
    <cfRule type="expression" dxfId="242" priority="2">
      <formula>$U$9&lt;50%</formula>
    </cfRule>
  </conditionalFormatting>
  <conditionalFormatting sqref="V9:V11">
    <cfRule type="expression" dxfId="241" priority="3">
      <formula>$V$9&lt;50%</formula>
    </cfRule>
    <cfRule type="expression" dxfId="240" priority="4">
      <formula>$V$9&gt;50%</formula>
    </cfRule>
  </conditionalFormatting>
  <dataValidations count="4">
    <dataValidation type="list" allowBlank="1" showErrorMessage="1" sqref="E19:E49" xr:uid="{00000000-0002-0000-0B00-000000000000}">
      <formula1>$Z$19:$Z$30</formula1>
    </dataValidation>
    <dataValidation type="list" allowBlank="1" showErrorMessage="1" sqref="I14" xr:uid="{00000000-0002-0000-0B00-000001000000}">
      <formula1>$Y$14:$Y$15</formula1>
    </dataValidation>
    <dataValidation type="list" allowBlank="1" showErrorMessage="1" sqref="J14" xr:uid="{00000000-0002-0000-0B00-000002000000}">
      <formula1>$L$9</formula1>
    </dataValidation>
    <dataValidation type="list" allowBlank="1" showErrorMessage="1" sqref="Q15 G18 L18 Q18" xr:uid="{00000000-0002-0000-0B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95188.09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39830.43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55357.659999999996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245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0.58156078139607592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246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55357.66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247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39830.43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64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1000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" t="s">
        <v>250</v>
      </c>
      <c r="C21" s="109" t="s">
        <v>251</v>
      </c>
      <c r="D21" s="84"/>
      <c r="E21" s="85">
        <v>1000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82" t="s">
        <v>252</v>
      </c>
      <c r="C22" s="16" t="s">
        <v>121</v>
      </c>
      <c r="D22" s="84"/>
      <c r="E22" s="97">
        <v>2000</v>
      </c>
      <c r="F22" s="98">
        <v>1</v>
      </c>
      <c r="G22" s="99">
        <v>104.72</v>
      </c>
      <c r="H22" s="100">
        <f t="shared" si="0"/>
        <v>72.22</v>
      </c>
      <c r="I22" s="101">
        <f t="shared" si="1"/>
        <v>72.22</v>
      </c>
      <c r="J22" s="102"/>
      <c r="K22" s="103">
        <f t="shared" si="2"/>
        <v>1</v>
      </c>
      <c r="L22" s="100">
        <f t="shared" si="3"/>
        <v>28.89</v>
      </c>
      <c r="M22" s="100">
        <f t="shared" si="4"/>
        <v>28.89</v>
      </c>
      <c r="N22" s="104"/>
      <c r="O22" s="91"/>
      <c r="P22" s="96"/>
      <c r="Q22" s="99"/>
      <c r="R22" s="105">
        <f t="shared" si="5"/>
        <v>0</v>
      </c>
      <c r="S22" s="106">
        <f t="shared" si="6"/>
        <v>43.33</v>
      </c>
      <c r="T22" s="106">
        <f t="shared" si="7"/>
        <v>43.33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253</v>
      </c>
      <c r="C23" s="109" t="s">
        <v>121</v>
      </c>
      <c r="D23" s="84"/>
      <c r="E23" s="85" t="s">
        <v>127</v>
      </c>
      <c r="F23" s="110">
        <v>1</v>
      </c>
      <c r="G23" s="92">
        <v>225.06</v>
      </c>
      <c r="H23" s="87">
        <f t="shared" si="0"/>
        <v>155.21</v>
      </c>
      <c r="I23" s="88">
        <f t="shared" si="1"/>
        <v>155.21</v>
      </c>
      <c r="J23" s="102"/>
      <c r="K23" s="86">
        <f t="shared" si="2"/>
        <v>1</v>
      </c>
      <c r="L23" s="87">
        <f t="shared" si="3"/>
        <v>62.08</v>
      </c>
      <c r="M23" s="87">
        <f t="shared" si="4"/>
        <v>62.08</v>
      </c>
      <c r="N23" s="111"/>
      <c r="O23" s="91"/>
      <c r="P23" s="112"/>
      <c r="Q23" s="92"/>
      <c r="R23" s="92">
        <f t="shared" si="5"/>
        <v>0</v>
      </c>
      <c r="S23" s="92">
        <f t="shared" si="6"/>
        <v>93.13</v>
      </c>
      <c r="T23" s="92">
        <f t="shared" si="7"/>
        <v>93.13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254</v>
      </c>
      <c r="C24" s="16" t="s">
        <v>121</v>
      </c>
      <c r="D24" s="84"/>
      <c r="E24" s="97" t="s">
        <v>127</v>
      </c>
      <c r="F24" s="98">
        <v>1</v>
      </c>
      <c r="G24" s="99">
        <v>245.3</v>
      </c>
      <c r="H24" s="100">
        <f t="shared" si="0"/>
        <v>169.17</v>
      </c>
      <c r="I24" s="101">
        <f t="shared" si="1"/>
        <v>169.17</v>
      </c>
      <c r="J24" s="102"/>
      <c r="K24" s="103">
        <f t="shared" si="2"/>
        <v>1</v>
      </c>
      <c r="L24" s="100">
        <f t="shared" si="3"/>
        <v>67.67</v>
      </c>
      <c r="M24" s="100">
        <f t="shared" si="4"/>
        <v>67.67</v>
      </c>
      <c r="N24" s="104"/>
      <c r="O24" s="91"/>
      <c r="P24" s="96"/>
      <c r="Q24" s="99"/>
      <c r="R24" s="105">
        <f t="shared" si="5"/>
        <v>0</v>
      </c>
      <c r="S24" s="106">
        <f t="shared" si="6"/>
        <v>101.5</v>
      </c>
      <c r="T24" s="106">
        <f t="shared" si="7"/>
        <v>101.5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255</v>
      </c>
      <c r="C25" s="109" t="s">
        <v>121</v>
      </c>
      <c r="D25" s="84"/>
      <c r="E25" s="85" t="s">
        <v>127</v>
      </c>
      <c r="F25" s="110">
        <v>1</v>
      </c>
      <c r="G25" s="92">
        <v>100.33</v>
      </c>
      <c r="H25" s="87">
        <f t="shared" si="0"/>
        <v>69.19</v>
      </c>
      <c r="I25" s="88">
        <f t="shared" si="1"/>
        <v>69.19</v>
      </c>
      <c r="J25" s="102"/>
      <c r="K25" s="86">
        <f t="shared" si="2"/>
        <v>1</v>
      </c>
      <c r="L25" s="87">
        <f t="shared" si="3"/>
        <v>27.68</v>
      </c>
      <c r="M25" s="87">
        <f t="shared" si="4"/>
        <v>27.68</v>
      </c>
      <c r="N25" s="111"/>
      <c r="O25" s="91"/>
      <c r="P25" s="112"/>
      <c r="Q25" s="92"/>
      <c r="R25" s="92">
        <f t="shared" si="5"/>
        <v>0</v>
      </c>
      <c r="S25" s="92">
        <f t="shared" si="6"/>
        <v>41.51</v>
      </c>
      <c r="T25" s="92">
        <f t="shared" si="7"/>
        <v>41.51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8" t="s">
        <v>256</v>
      </c>
      <c r="C26" s="16" t="s">
        <v>226</v>
      </c>
      <c r="D26" s="84"/>
      <c r="E26" s="97" t="s">
        <v>127</v>
      </c>
      <c r="F26" s="98">
        <v>1</v>
      </c>
      <c r="G26" s="99">
        <v>202.56</v>
      </c>
      <c r="H26" s="100">
        <f t="shared" si="0"/>
        <v>139.69999999999999</v>
      </c>
      <c r="I26" s="101">
        <f t="shared" si="1"/>
        <v>139.69999999999999</v>
      </c>
      <c r="J26" s="102"/>
      <c r="K26" s="103">
        <f t="shared" si="2"/>
        <v>1</v>
      </c>
      <c r="L26" s="100">
        <f t="shared" si="3"/>
        <v>69.849999999999994</v>
      </c>
      <c r="M26" s="100">
        <f t="shared" si="4"/>
        <v>69.849999999999994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69.849999999999994</v>
      </c>
      <c r="T26" s="106">
        <f t="shared" si="7"/>
        <v>69.849999999999994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96" t="s">
        <v>257</v>
      </c>
      <c r="C27" s="109" t="s">
        <v>130</v>
      </c>
      <c r="D27" s="84"/>
      <c r="E27" s="85">
        <v>2000</v>
      </c>
      <c r="F27" s="110">
        <v>1</v>
      </c>
      <c r="G27" s="92">
        <v>103.45</v>
      </c>
      <c r="H27" s="87">
        <f t="shared" si="0"/>
        <v>71.34</v>
      </c>
      <c r="I27" s="88">
        <f t="shared" si="1"/>
        <v>71.34</v>
      </c>
      <c r="J27" s="102"/>
      <c r="K27" s="86">
        <f t="shared" si="2"/>
        <v>1</v>
      </c>
      <c r="L27" s="87">
        <f t="shared" si="3"/>
        <v>35.67</v>
      </c>
      <c r="M27" s="87">
        <f t="shared" si="4"/>
        <v>35.67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35.67</v>
      </c>
      <c r="T27" s="92">
        <f t="shared" si="7"/>
        <v>35.67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258</v>
      </c>
      <c r="C28" s="16" t="s">
        <v>133</v>
      </c>
      <c r="D28" s="84"/>
      <c r="E28" s="97" t="s">
        <v>127</v>
      </c>
      <c r="F28" s="98">
        <v>1</v>
      </c>
      <c r="G28" s="99">
        <v>83.56</v>
      </c>
      <c r="H28" s="100">
        <f t="shared" si="0"/>
        <v>57.63</v>
      </c>
      <c r="I28" s="101">
        <f t="shared" si="1"/>
        <v>57.63</v>
      </c>
      <c r="J28" s="102"/>
      <c r="K28" s="103">
        <f t="shared" si="2"/>
        <v>1</v>
      </c>
      <c r="L28" s="100">
        <f t="shared" si="3"/>
        <v>28.82</v>
      </c>
      <c r="M28" s="100">
        <f t="shared" si="4"/>
        <v>28.82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28.81</v>
      </c>
      <c r="T28" s="106">
        <f t="shared" si="7"/>
        <v>28.81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259</v>
      </c>
      <c r="C29" s="109" t="s">
        <v>133</v>
      </c>
      <c r="D29" s="84"/>
      <c r="E29" s="85" t="s">
        <v>127</v>
      </c>
      <c r="F29" s="110">
        <v>1</v>
      </c>
      <c r="G29" s="92">
        <v>92.79</v>
      </c>
      <c r="H29" s="87">
        <f t="shared" si="0"/>
        <v>63.99</v>
      </c>
      <c r="I29" s="88">
        <f t="shared" si="1"/>
        <v>63.99</v>
      </c>
      <c r="J29" s="102"/>
      <c r="K29" s="86">
        <f t="shared" si="2"/>
        <v>1</v>
      </c>
      <c r="L29" s="87">
        <f t="shared" si="3"/>
        <v>32</v>
      </c>
      <c r="M29" s="87">
        <f t="shared" si="4"/>
        <v>32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31.99</v>
      </c>
      <c r="T29" s="92">
        <f t="shared" si="7"/>
        <v>31.99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260</v>
      </c>
      <c r="C30" s="16" t="s">
        <v>261</v>
      </c>
      <c r="D30" s="84"/>
      <c r="E30" s="97" t="s">
        <v>127</v>
      </c>
      <c r="F30" s="98">
        <v>1</v>
      </c>
      <c r="G30" s="99">
        <v>11811.33</v>
      </c>
      <c r="H30" s="100">
        <f t="shared" si="0"/>
        <v>8145.74</v>
      </c>
      <c r="I30" s="101">
        <f t="shared" si="1"/>
        <v>8145.74</v>
      </c>
      <c r="J30" s="102"/>
      <c r="K30" s="103">
        <f t="shared" si="2"/>
        <v>1</v>
      </c>
      <c r="L30" s="100">
        <f t="shared" si="3"/>
        <v>4072.87</v>
      </c>
      <c r="M30" s="100">
        <f t="shared" si="4"/>
        <v>4072.87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4072.87</v>
      </c>
      <c r="T30" s="106">
        <f t="shared" si="7"/>
        <v>4072.87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262</v>
      </c>
      <c r="C31" s="109" t="s">
        <v>263</v>
      </c>
      <c r="D31" s="84"/>
      <c r="E31" s="85" t="s">
        <v>127</v>
      </c>
      <c r="F31" s="110">
        <v>1</v>
      </c>
      <c r="G31" s="92">
        <v>4330.41</v>
      </c>
      <c r="H31" s="87">
        <f t="shared" si="0"/>
        <v>2986.49</v>
      </c>
      <c r="I31" s="88">
        <f t="shared" si="1"/>
        <v>2986.49</v>
      </c>
      <c r="J31" s="102"/>
      <c r="K31" s="86">
        <f t="shared" si="2"/>
        <v>1</v>
      </c>
      <c r="L31" s="87">
        <f t="shared" si="3"/>
        <v>1493.25</v>
      </c>
      <c r="M31" s="87">
        <f t="shared" si="4"/>
        <v>1493.25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1493.24</v>
      </c>
      <c r="T31" s="92">
        <f t="shared" si="7"/>
        <v>1493.24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264</v>
      </c>
      <c r="C32" s="16" t="s">
        <v>265</v>
      </c>
      <c r="D32" s="84"/>
      <c r="E32" s="97" t="s">
        <v>127</v>
      </c>
      <c r="F32" s="98">
        <v>1</v>
      </c>
      <c r="G32" s="99">
        <v>10724.88</v>
      </c>
      <c r="H32" s="100">
        <f t="shared" si="0"/>
        <v>7396.47</v>
      </c>
      <c r="I32" s="101">
        <f t="shared" si="1"/>
        <v>7396.47</v>
      </c>
      <c r="J32" s="102"/>
      <c r="K32" s="103">
        <f t="shared" si="2"/>
        <v>1</v>
      </c>
      <c r="L32" s="100">
        <f t="shared" si="3"/>
        <v>3698.24</v>
      </c>
      <c r="M32" s="100">
        <f t="shared" si="4"/>
        <v>3698.24</v>
      </c>
      <c r="N32" s="104">
        <v>-0.1</v>
      </c>
      <c r="O32" s="91"/>
      <c r="P32" s="96"/>
      <c r="Q32" s="99"/>
      <c r="R32" s="105">
        <f t="shared" si="5"/>
        <v>0</v>
      </c>
      <c r="S32" s="106">
        <f t="shared" si="6"/>
        <v>3698.23</v>
      </c>
      <c r="T32" s="106">
        <f t="shared" si="7"/>
        <v>3698.23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266</v>
      </c>
      <c r="C33" s="109" t="s">
        <v>267</v>
      </c>
      <c r="D33" s="84"/>
      <c r="E33" s="85" t="s">
        <v>127</v>
      </c>
      <c r="F33" s="110">
        <v>1</v>
      </c>
      <c r="G33" s="92">
        <v>10708.95</v>
      </c>
      <c r="H33" s="87">
        <f t="shared" si="0"/>
        <v>7385.48</v>
      </c>
      <c r="I33" s="88">
        <f t="shared" si="1"/>
        <v>7385.48</v>
      </c>
      <c r="J33" s="102"/>
      <c r="K33" s="86">
        <f t="shared" si="2"/>
        <v>1</v>
      </c>
      <c r="L33" s="87">
        <f t="shared" si="3"/>
        <v>2954.19</v>
      </c>
      <c r="M33" s="87">
        <f t="shared" si="4"/>
        <v>2954.19</v>
      </c>
      <c r="N33" s="111"/>
      <c r="O33" s="91"/>
      <c r="P33" s="112"/>
      <c r="Q33" s="92"/>
      <c r="R33" s="92">
        <f t="shared" si="5"/>
        <v>0</v>
      </c>
      <c r="S33" s="92">
        <f t="shared" si="6"/>
        <v>4431.29</v>
      </c>
      <c r="T33" s="92">
        <f t="shared" si="7"/>
        <v>4431.29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143</v>
      </c>
      <c r="C34" s="16" t="s">
        <v>144</v>
      </c>
      <c r="D34" s="84"/>
      <c r="E34" s="97" t="s">
        <v>127</v>
      </c>
      <c r="F34" s="98">
        <v>2</v>
      </c>
      <c r="G34" s="99">
        <v>514.04999999999995</v>
      </c>
      <c r="H34" s="100">
        <f t="shared" si="0"/>
        <v>354.52</v>
      </c>
      <c r="I34" s="101">
        <f t="shared" si="1"/>
        <v>709.04</v>
      </c>
      <c r="J34" s="102"/>
      <c r="K34" s="103">
        <f t="shared" si="2"/>
        <v>2</v>
      </c>
      <c r="L34" s="100">
        <f t="shared" si="3"/>
        <v>124.08</v>
      </c>
      <c r="M34" s="100">
        <f t="shared" si="4"/>
        <v>248.16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230.44</v>
      </c>
      <c r="T34" s="106">
        <f t="shared" si="7"/>
        <v>460.88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268</v>
      </c>
      <c r="C35" s="109" t="s">
        <v>147</v>
      </c>
      <c r="D35" s="84"/>
      <c r="E35" s="85" t="s">
        <v>127</v>
      </c>
      <c r="F35" s="110">
        <v>1</v>
      </c>
      <c r="G35" s="92">
        <v>8366.7999999999993</v>
      </c>
      <c r="H35" s="87">
        <f t="shared" si="0"/>
        <v>5770.21</v>
      </c>
      <c r="I35" s="88">
        <f t="shared" si="1"/>
        <v>5770.21</v>
      </c>
      <c r="J35" s="102"/>
      <c r="K35" s="86">
        <f t="shared" si="2"/>
        <v>1</v>
      </c>
      <c r="L35" s="87">
        <f t="shared" si="3"/>
        <v>2308.08</v>
      </c>
      <c r="M35" s="87">
        <f t="shared" si="4"/>
        <v>2308.08</v>
      </c>
      <c r="N35" s="111"/>
      <c r="O35" s="91"/>
      <c r="P35" s="112"/>
      <c r="Q35" s="92"/>
      <c r="R35" s="92">
        <f t="shared" si="5"/>
        <v>0</v>
      </c>
      <c r="S35" s="92">
        <f t="shared" si="6"/>
        <v>3462.13</v>
      </c>
      <c r="T35" s="92">
        <f t="shared" si="7"/>
        <v>3462.13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269</v>
      </c>
      <c r="C36" s="16" t="s">
        <v>237</v>
      </c>
      <c r="D36" s="84"/>
      <c r="E36" s="97" t="s">
        <v>127</v>
      </c>
      <c r="F36" s="98">
        <v>6</v>
      </c>
      <c r="G36" s="99">
        <v>1678.51</v>
      </c>
      <c r="H36" s="100">
        <f t="shared" si="0"/>
        <v>1157.5899999999999</v>
      </c>
      <c r="I36" s="101">
        <f t="shared" si="1"/>
        <v>6945.54</v>
      </c>
      <c r="J36" s="102"/>
      <c r="K36" s="103">
        <f t="shared" si="2"/>
        <v>6</v>
      </c>
      <c r="L36" s="100">
        <f t="shared" si="3"/>
        <v>463.04</v>
      </c>
      <c r="M36" s="100">
        <f t="shared" si="4"/>
        <v>2778.24</v>
      </c>
      <c r="N36" s="104"/>
      <c r="O36" s="91"/>
      <c r="P36" s="96"/>
      <c r="Q36" s="99"/>
      <c r="R36" s="105">
        <f t="shared" si="5"/>
        <v>0</v>
      </c>
      <c r="S36" s="106">
        <f t="shared" si="6"/>
        <v>694.55</v>
      </c>
      <c r="T36" s="106">
        <f t="shared" si="7"/>
        <v>4167.3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238</v>
      </c>
      <c r="C37" s="109" t="s">
        <v>239</v>
      </c>
      <c r="D37" s="84"/>
      <c r="E37" s="85" t="s">
        <v>127</v>
      </c>
      <c r="F37" s="110">
        <v>1</v>
      </c>
      <c r="G37" s="92">
        <v>76764.899999999994</v>
      </c>
      <c r="H37" s="87">
        <f t="shared" si="0"/>
        <v>52941.31</v>
      </c>
      <c r="I37" s="88">
        <f t="shared" si="1"/>
        <v>52941.31</v>
      </c>
      <c r="J37" s="102"/>
      <c r="K37" s="86">
        <f t="shared" si="2"/>
        <v>1</v>
      </c>
      <c r="L37" s="87">
        <f t="shared" si="3"/>
        <v>21176.52</v>
      </c>
      <c r="M37" s="87">
        <f t="shared" si="4"/>
        <v>21176.52</v>
      </c>
      <c r="N37" s="111"/>
      <c r="O37" s="91"/>
      <c r="P37" s="112"/>
      <c r="Q37" s="92"/>
      <c r="R37" s="92">
        <f t="shared" si="5"/>
        <v>0</v>
      </c>
      <c r="S37" s="92">
        <f t="shared" si="6"/>
        <v>31764.79</v>
      </c>
      <c r="T37" s="92">
        <f t="shared" si="7"/>
        <v>31764.79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215</v>
      </c>
      <c r="C38" s="16" t="s">
        <v>216</v>
      </c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 t="s">
        <v>189</v>
      </c>
      <c r="C39" s="109" t="s">
        <v>190</v>
      </c>
      <c r="D39" s="84"/>
      <c r="E39" s="85" t="s">
        <v>127</v>
      </c>
      <c r="F39" s="110">
        <v>4</v>
      </c>
      <c r="G39" s="92">
        <v>339.37</v>
      </c>
      <c r="H39" s="87">
        <f t="shared" si="0"/>
        <v>234.05</v>
      </c>
      <c r="I39" s="88">
        <f t="shared" si="1"/>
        <v>936.2</v>
      </c>
      <c r="J39" s="102"/>
      <c r="K39" s="86">
        <f t="shared" si="2"/>
        <v>4</v>
      </c>
      <c r="L39" s="87">
        <f t="shared" si="3"/>
        <v>81.92</v>
      </c>
      <c r="M39" s="87">
        <f t="shared" si="4"/>
        <v>327.68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152.13</v>
      </c>
      <c r="T39" s="92">
        <f t="shared" si="7"/>
        <v>608.52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156</v>
      </c>
      <c r="C40" s="16" t="s">
        <v>157</v>
      </c>
      <c r="D40" s="84"/>
      <c r="E40" s="97" t="s">
        <v>127</v>
      </c>
      <c r="F40" s="98">
        <v>8</v>
      </c>
      <c r="G40" s="99">
        <v>0.56000000000000005</v>
      </c>
      <c r="H40" s="100">
        <f t="shared" si="0"/>
        <v>0.39</v>
      </c>
      <c r="I40" s="101">
        <f t="shared" si="1"/>
        <v>3.12</v>
      </c>
      <c r="J40" s="102"/>
      <c r="K40" s="103">
        <f t="shared" si="2"/>
        <v>8</v>
      </c>
      <c r="L40" s="100">
        <f t="shared" si="3"/>
        <v>0.14000000000000001</v>
      </c>
      <c r="M40" s="100">
        <f t="shared" si="4"/>
        <v>1.1200000000000001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0.25</v>
      </c>
      <c r="T40" s="106">
        <f t="shared" si="7"/>
        <v>2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204</v>
      </c>
      <c r="C41" s="109" t="s">
        <v>205</v>
      </c>
      <c r="D41" s="84"/>
      <c r="E41" s="85" t="s">
        <v>127</v>
      </c>
      <c r="F41" s="110">
        <v>2</v>
      </c>
      <c r="G41" s="92">
        <v>596.23</v>
      </c>
      <c r="H41" s="87">
        <f t="shared" si="0"/>
        <v>411.19</v>
      </c>
      <c r="I41" s="88">
        <f t="shared" si="1"/>
        <v>822.38</v>
      </c>
      <c r="J41" s="102"/>
      <c r="K41" s="86">
        <f t="shared" si="2"/>
        <v>2</v>
      </c>
      <c r="L41" s="87">
        <f t="shared" si="3"/>
        <v>143.91999999999999</v>
      </c>
      <c r="M41" s="87">
        <f t="shared" si="4"/>
        <v>287.83999999999997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267.27</v>
      </c>
      <c r="T41" s="92">
        <f t="shared" si="7"/>
        <v>534.54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164</v>
      </c>
      <c r="C42" s="16" t="s">
        <v>165</v>
      </c>
      <c r="D42" s="84"/>
      <c r="E42" s="97" t="s">
        <v>127</v>
      </c>
      <c r="F42" s="98">
        <v>8</v>
      </c>
      <c r="G42" s="99">
        <v>8.11</v>
      </c>
      <c r="H42" s="100">
        <f t="shared" si="0"/>
        <v>5.59</v>
      </c>
      <c r="I42" s="101">
        <f t="shared" si="1"/>
        <v>44.72</v>
      </c>
      <c r="J42" s="102"/>
      <c r="K42" s="103">
        <f t="shared" si="2"/>
        <v>8</v>
      </c>
      <c r="L42" s="100">
        <f t="shared" si="3"/>
        <v>1.96</v>
      </c>
      <c r="M42" s="100">
        <f t="shared" si="4"/>
        <v>15.68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3.63</v>
      </c>
      <c r="T42" s="106">
        <f t="shared" si="7"/>
        <v>29.04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160</v>
      </c>
      <c r="C43" s="109" t="s">
        <v>161</v>
      </c>
      <c r="D43" s="84"/>
      <c r="E43" s="85" t="s">
        <v>127</v>
      </c>
      <c r="F43" s="110">
        <v>8</v>
      </c>
      <c r="G43" s="92">
        <v>7.52</v>
      </c>
      <c r="H43" s="87">
        <f t="shared" si="0"/>
        <v>5.19</v>
      </c>
      <c r="I43" s="88">
        <f t="shared" si="1"/>
        <v>41.52</v>
      </c>
      <c r="J43" s="102"/>
      <c r="K43" s="86">
        <f t="shared" si="2"/>
        <v>8</v>
      </c>
      <c r="L43" s="87">
        <f t="shared" si="3"/>
        <v>1.82</v>
      </c>
      <c r="M43" s="87">
        <f t="shared" si="4"/>
        <v>14.56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3.37</v>
      </c>
      <c r="T43" s="92">
        <f t="shared" si="7"/>
        <v>26.96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206</v>
      </c>
      <c r="C44" s="16" t="s">
        <v>163</v>
      </c>
      <c r="D44" s="84"/>
      <c r="E44" s="97" t="s">
        <v>127</v>
      </c>
      <c r="F44" s="98">
        <v>8</v>
      </c>
      <c r="G44" s="99">
        <v>11.76</v>
      </c>
      <c r="H44" s="100">
        <f t="shared" si="0"/>
        <v>8.11</v>
      </c>
      <c r="I44" s="101">
        <f t="shared" si="1"/>
        <v>64.88</v>
      </c>
      <c r="J44" s="102"/>
      <c r="K44" s="103">
        <f t="shared" si="2"/>
        <v>8</v>
      </c>
      <c r="L44" s="100">
        <f t="shared" si="3"/>
        <v>2.84</v>
      </c>
      <c r="M44" s="100">
        <f t="shared" si="4"/>
        <v>22.72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5.27</v>
      </c>
      <c r="T44" s="106">
        <f t="shared" si="7"/>
        <v>42.16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64</v>
      </c>
      <c r="G50" s="118">
        <f t="shared" si="10"/>
        <v>127255.50999999998</v>
      </c>
      <c r="H50" s="119">
        <f t="shared" si="10"/>
        <v>87762.400000000009</v>
      </c>
      <c r="I50" s="120">
        <f t="shared" si="10"/>
        <v>95188.09</v>
      </c>
      <c r="J50" s="121"/>
      <c r="K50" s="122">
        <f t="shared" ref="K50:M50" si="11">SUM(K19:K49)</f>
        <v>64</v>
      </c>
      <c r="L50" s="119">
        <f t="shared" si="11"/>
        <v>36940.179999999993</v>
      </c>
      <c r="M50" s="120">
        <f t="shared" si="11"/>
        <v>39830.43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50822.219999999994</v>
      </c>
      <c r="T50" s="120">
        <f t="shared" si="12"/>
        <v>55357.66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39" priority="1" stopIfTrue="1">
      <formula>$U$9&gt;100%</formula>
    </cfRule>
    <cfRule type="expression" dxfId="238" priority="2">
      <formula>$U$9&lt;50%</formula>
    </cfRule>
  </conditionalFormatting>
  <conditionalFormatting sqref="V9:V11">
    <cfRule type="expression" dxfId="237" priority="3">
      <formula>$V$9&lt;50%</formula>
    </cfRule>
    <cfRule type="expression" dxfId="236" priority="4">
      <formula>$V$9&gt;50%</formula>
    </cfRule>
  </conditionalFormatting>
  <dataValidations count="4">
    <dataValidation type="list" allowBlank="1" showErrorMessage="1" sqref="E19:E49" xr:uid="{00000000-0002-0000-0C00-000000000000}">
      <formula1>$Z$19:$Z$30</formula1>
    </dataValidation>
    <dataValidation type="list" allowBlank="1" showErrorMessage="1" sqref="I14" xr:uid="{00000000-0002-0000-0C00-000001000000}">
      <formula1>$Y$14:$Y$15</formula1>
    </dataValidation>
    <dataValidation type="list" allowBlank="1" showErrorMessage="1" sqref="J14" xr:uid="{00000000-0002-0000-0C00-000002000000}">
      <formula1>$L$9</formula1>
    </dataValidation>
    <dataValidation type="list" allowBlank="1" showErrorMessage="1" sqref="Q15 G18 L18 Q18" xr:uid="{00000000-0002-0000-0C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125744.73999999999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52485.909999999996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73258.829999999987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270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0.5825995584387863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271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73258.829999999987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272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52485.909999999996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78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42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250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250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252</v>
      </c>
      <c r="C22" s="16" t="s">
        <v>121</v>
      </c>
      <c r="D22" s="84"/>
      <c r="E22" s="97">
        <v>250</v>
      </c>
      <c r="F22" s="98">
        <v>1</v>
      </c>
      <c r="G22" s="99">
        <v>104.72</v>
      </c>
      <c r="H22" s="100">
        <f t="shared" si="0"/>
        <v>72.22</v>
      </c>
      <c r="I22" s="101">
        <f t="shared" si="1"/>
        <v>72.22</v>
      </c>
      <c r="J22" s="102"/>
      <c r="K22" s="103">
        <f t="shared" si="2"/>
        <v>1</v>
      </c>
      <c r="L22" s="100">
        <f t="shared" si="3"/>
        <v>28.89</v>
      </c>
      <c r="M22" s="100">
        <f t="shared" si="4"/>
        <v>28.89</v>
      </c>
      <c r="N22" s="104"/>
      <c r="O22" s="91"/>
      <c r="P22" s="96"/>
      <c r="Q22" s="99"/>
      <c r="R22" s="105">
        <f t="shared" si="5"/>
        <v>0</v>
      </c>
      <c r="S22" s="106">
        <f t="shared" si="6"/>
        <v>43.33</v>
      </c>
      <c r="T22" s="106">
        <f t="shared" si="7"/>
        <v>43.33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253</v>
      </c>
      <c r="C23" s="109" t="s">
        <v>121</v>
      </c>
      <c r="D23" s="84"/>
      <c r="E23" s="85">
        <v>250</v>
      </c>
      <c r="F23" s="110">
        <v>1</v>
      </c>
      <c r="G23" s="92">
        <v>225.06</v>
      </c>
      <c r="H23" s="87">
        <f t="shared" si="0"/>
        <v>155.21</v>
      </c>
      <c r="I23" s="88">
        <f t="shared" si="1"/>
        <v>155.21</v>
      </c>
      <c r="J23" s="102"/>
      <c r="K23" s="86">
        <f t="shared" si="2"/>
        <v>1</v>
      </c>
      <c r="L23" s="87">
        <f t="shared" si="3"/>
        <v>62.08</v>
      </c>
      <c r="M23" s="87">
        <f t="shared" si="4"/>
        <v>62.08</v>
      </c>
      <c r="N23" s="111"/>
      <c r="O23" s="91"/>
      <c r="P23" s="112"/>
      <c r="Q23" s="92"/>
      <c r="R23" s="92">
        <f t="shared" si="5"/>
        <v>0</v>
      </c>
      <c r="S23" s="92">
        <f t="shared" si="6"/>
        <v>93.13</v>
      </c>
      <c r="T23" s="92">
        <f t="shared" si="7"/>
        <v>93.13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255</v>
      </c>
      <c r="C24" s="16" t="s">
        <v>121</v>
      </c>
      <c r="D24" s="84"/>
      <c r="E24" s="97">
        <v>1000</v>
      </c>
      <c r="F24" s="98">
        <v>1</v>
      </c>
      <c r="G24" s="99">
        <v>100.33</v>
      </c>
      <c r="H24" s="100">
        <f t="shared" si="0"/>
        <v>69.19</v>
      </c>
      <c r="I24" s="101">
        <f t="shared" si="1"/>
        <v>69.19</v>
      </c>
      <c r="J24" s="102"/>
      <c r="K24" s="103">
        <f t="shared" si="2"/>
        <v>1</v>
      </c>
      <c r="L24" s="100">
        <f t="shared" si="3"/>
        <v>27.68</v>
      </c>
      <c r="M24" s="100">
        <f t="shared" si="4"/>
        <v>27.68</v>
      </c>
      <c r="N24" s="104"/>
      <c r="O24" s="91"/>
      <c r="P24" s="96"/>
      <c r="Q24" s="99"/>
      <c r="R24" s="105">
        <f t="shared" si="5"/>
        <v>0</v>
      </c>
      <c r="S24" s="106">
        <f t="shared" si="6"/>
        <v>41.51</v>
      </c>
      <c r="T24" s="106">
        <f t="shared" si="7"/>
        <v>41.51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258</v>
      </c>
      <c r="C27" s="109" t="s">
        <v>133</v>
      </c>
      <c r="D27" s="84"/>
      <c r="E27" s="85">
        <v>500</v>
      </c>
      <c r="F27" s="110">
        <v>1</v>
      </c>
      <c r="G27" s="92">
        <v>83.56</v>
      </c>
      <c r="H27" s="87">
        <f t="shared" si="0"/>
        <v>57.63</v>
      </c>
      <c r="I27" s="88">
        <f t="shared" si="1"/>
        <v>57.63</v>
      </c>
      <c r="J27" s="102"/>
      <c r="K27" s="86">
        <f t="shared" si="2"/>
        <v>1</v>
      </c>
      <c r="L27" s="87">
        <f t="shared" si="3"/>
        <v>28.82</v>
      </c>
      <c r="M27" s="87">
        <f t="shared" si="4"/>
        <v>28.82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28.81</v>
      </c>
      <c r="T27" s="92">
        <f t="shared" si="7"/>
        <v>28.81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259</v>
      </c>
      <c r="C28" s="16" t="s">
        <v>133</v>
      </c>
      <c r="D28" s="84"/>
      <c r="E28" s="97">
        <v>500</v>
      </c>
      <c r="F28" s="98">
        <v>1</v>
      </c>
      <c r="G28" s="99">
        <v>92.79</v>
      </c>
      <c r="H28" s="100">
        <f t="shared" si="0"/>
        <v>63.99</v>
      </c>
      <c r="I28" s="101">
        <f t="shared" si="1"/>
        <v>63.99</v>
      </c>
      <c r="J28" s="102"/>
      <c r="K28" s="103">
        <f t="shared" si="2"/>
        <v>1</v>
      </c>
      <c r="L28" s="100">
        <f t="shared" si="3"/>
        <v>32</v>
      </c>
      <c r="M28" s="100">
        <f t="shared" si="4"/>
        <v>32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31.99</v>
      </c>
      <c r="T28" s="106">
        <f t="shared" si="7"/>
        <v>31.99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275</v>
      </c>
      <c r="C29" s="109" t="s">
        <v>276</v>
      </c>
      <c r="D29" s="84"/>
      <c r="E29" s="85">
        <v>6000</v>
      </c>
      <c r="F29" s="110">
        <v>1</v>
      </c>
      <c r="G29" s="92">
        <v>15333.7</v>
      </c>
      <c r="H29" s="87">
        <f t="shared" si="0"/>
        <v>10574.97</v>
      </c>
      <c r="I29" s="88">
        <f t="shared" si="1"/>
        <v>10574.97</v>
      </c>
      <c r="J29" s="102"/>
      <c r="K29" s="86">
        <f t="shared" si="2"/>
        <v>1</v>
      </c>
      <c r="L29" s="87">
        <f t="shared" si="3"/>
        <v>5287.49</v>
      </c>
      <c r="M29" s="87">
        <f t="shared" si="4"/>
        <v>5287.49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5287.48</v>
      </c>
      <c r="T29" s="92">
        <f t="shared" si="7"/>
        <v>5287.48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277</v>
      </c>
      <c r="C30" s="16" t="s">
        <v>261</v>
      </c>
      <c r="D30" s="84"/>
      <c r="E30" s="97" t="s">
        <v>127</v>
      </c>
      <c r="F30" s="98">
        <v>1</v>
      </c>
      <c r="G30" s="99">
        <v>12693.44</v>
      </c>
      <c r="H30" s="100">
        <f t="shared" si="0"/>
        <v>8754.1</v>
      </c>
      <c r="I30" s="101">
        <f t="shared" si="1"/>
        <v>8754.1</v>
      </c>
      <c r="J30" s="102"/>
      <c r="K30" s="103">
        <f t="shared" si="2"/>
        <v>1</v>
      </c>
      <c r="L30" s="100">
        <f t="shared" si="3"/>
        <v>4377.05</v>
      </c>
      <c r="M30" s="100">
        <f t="shared" si="4"/>
        <v>4377.05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4377.05</v>
      </c>
      <c r="T30" s="106">
        <f t="shared" si="7"/>
        <v>4377.05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278</v>
      </c>
      <c r="C31" s="109" t="s">
        <v>263</v>
      </c>
      <c r="D31" s="84"/>
      <c r="E31" s="85" t="s">
        <v>127</v>
      </c>
      <c r="F31" s="110">
        <v>1</v>
      </c>
      <c r="G31" s="92">
        <v>4999.49</v>
      </c>
      <c r="H31" s="87">
        <f t="shared" si="0"/>
        <v>3447.92</v>
      </c>
      <c r="I31" s="88">
        <f t="shared" si="1"/>
        <v>3447.92</v>
      </c>
      <c r="J31" s="102"/>
      <c r="K31" s="86">
        <f t="shared" si="2"/>
        <v>1</v>
      </c>
      <c r="L31" s="87">
        <f t="shared" si="3"/>
        <v>1723.96</v>
      </c>
      <c r="M31" s="87">
        <f t="shared" si="4"/>
        <v>1723.96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1723.96</v>
      </c>
      <c r="T31" s="92">
        <f t="shared" si="7"/>
        <v>1723.96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266</v>
      </c>
      <c r="C32" s="16" t="s">
        <v>267</v>
      </c>
      <c r="D32" s="84"/>
      <c r="E32" s="97" t="s">
        <v>127</v>
      </c>
      <c r="F32" s="98">
        <v>1</v>
      </c>
      <c r="G32" s="99">
        <v>10708.95</v>
      </c>
      <c r="H32" s="100">
        <f t="shared" si="0"/>
        <v>7385.48</v>
      </c>
      <c r="I32" s="101">
        <f t="shared" si="1"/>
        <v>7385.48</v>
      </c>
      <c r="J32" s="102"/>
      <c r="K32" s="103">
        <f t="shared" si="2"/>
        <v>1</v>
      </c>
      <c r="L32" s="100">
        <f t="shared" si="3"/>
        <v>2954.19</v>
      </c>
      <c r="M32" s="100">
        <f t="shared" si="4"/>
        <v>2954.19</v>
      </c>
      <c r="N32" s="104"/>
      <c r="O32" s="91"/>
      <c r="P32" s="96"/>
      <c r="Q32" s="99"/>
      <c r="R32" s="105">
        <f t="shared" si="5"/>
        <v>0</v>
      </c>
      <c r="S32" s="106">
        <f t="shared" si="6"/>
        <v>4431.29</v>
      </c>
      <c r="T32" s="106">
        <f t="shared" si="7"/>
        <v>4431.29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144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280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282</v>
      </c>
      <c r="C36" s="16" t="s">
        <v>283</v>
      </c>
      <c r="D36" s="84"/>
      <c r="E36" s="97" t="s">
        <v>127</v>
      </c>
      <c r="F36" s="98">
        <v>1</v>
      </c>
      <c r="G36" s="99">
        <v>111189.66</v>
      </c>
      <c r="H36" s="100">
        <f t="shared" si="0"/>
        <v>76682.52</v>
      </c>
      <c r="I36" s="101">
        <f t="shared" si="1"/>
        <v>76682.52</v>
      </c>
      <c r="J36" s="102"/>
      <c r="K36" s="103">
        <f t="shared" si="2"/>
        <v>1</v>
      </c>
      <c r="L36" s="100">
        <f t="shared" si="3"/>
        <v>30673.01</v>
      </c>
      <c r="M36" s="100">
        <f t="shared" si="4"/>
        <v>30673.01</v>
      </c>
      <c r="N36" s="104"/>
      <c r="O36" s="91"/>
      <c r="P36" s="96"/>
      <c r="Q36" s="99"/>
      <c r="R36" s="105">
        <f t="shared" si="5"/>
        <v>0</v>
      </c>
      <c r="S36" s="106">
        <f t="shared" si="6"/>
        <v>46009.51</v>
      </c>
      <c r="T36" s="106">
        <f t="shared" si="7"/>
        <v>46009.51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215</v>
      </c>
      <c r="C37" s="109" t="s">
        <v>284</v>
      </c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189</v>
      </c>
      <c r="C38" s="16" t="s">
        <v>285</v>
      </c>
      <c r="D38" s="84"/>
      <c r="E38" s="97" t="s">
        <v>127</v>
      </c>
      <c r="F38" s="98">
        <v>5</v>
      </c>
      <c r="G38" s="129">
        <v>339.37</v>
      </c>
      <c r="H38" s="100">
        <f t="shared" si="0"/>
        <v>234.05</v>
      </c>
      <c r="I38" s="101">
        <f t="shared" si="1"/>
        <v>1170.25</v>
      </c>
      <c r="J38" s="102"/>
      <c r="K38" s="103">
        <f t="shared" si="2"/>
        <v>5</v>
      </c>
      <c r="L38" s="100">
        <f t="shared" si="3"/>
        <v>81.92</v>
      </c>
      <c r="M38" s="100">
        <f t="shared" si="4"/>
        <v>409.6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152.13</v>
      </c>
      <c r="T38" s="106">
        <f t="shared" si="7"/>
        <v>760.65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156</v>
      </c>
      <c r="C39" s="109" t="s">
        <v>157</v>
      </c>
      <c r="D39" s="84"/>
      <c r="E39" s="85" t="s">
        <v>127</v>
      </c>
      <c r="F39" s="110">
        <v>10</v>
      </c>
      <c r="G39" s="128">
        <v>0.56000000000000005</v>
      </c>
      <c r="H39" s="87">
        <f t="shared" si="0"/>
        <v>0.39</v>
      </c>
      <c r="I39" s="88">
        <f t="shared" si="1"/>
        <v>3.9</v>
      </c>
      <c r="J39" s="102"/>
      <c r="K39" s="86">
        <f t="shared" si="2"/>
        <v>10</v>
      </c>
      <c r="L39" s="87">
        <f t="shared" si="3"/>
        <v>0.14000000000000001</v>
      </c>
      <c r="M39" s="87">
        <f t="shared" si="4"/>
        <v>1.4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0.25</v>
      </c>
      <c r="T39" s="92">
        <f t="shared" si="7"/>
        <v>2.5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42</v>
      </c>
      <c r="G50" s="118">
        <f t="shared" si="10"/>
        <v>167106.14000000001</v>
      </c>
      <c r="H50" s="119">
        <f t="shared" si="10"/>
        <v>115245.6</v>
      </c>
      <c r="I50" s="120">
        <f t="shared" si="10"/>
        <v>125744.73999999999</v>
      </c>
      <c r="J50" s="121"/>
      <c r="K50" s="122">
        <f t="shared" ref="K50:M50" si="11">SUM(K19:K49)</f>
        <v>42</v>
      </c>
      <c r="L50" s="119">
        <f t="shared" si="11"/>
        <v>48386.36</v>
      </c>
      <c r="M50" s="120">
        <f t="shared" si="11"/>
        <v>52485.909999999996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66859.240000000005</v>
      </c>
      <c r="T50" s="120">
        <f t="shared" si="12"/>
        <v>73258.829999999987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35" priority="1" stopIfTrue="1">
      <formula>$U$9&gt;100%</formula>
    </cfRule>
    <cfRule type="expression" dxfId="234" priority="2">
      <formula>$U$9&lt;50%</formula>
    </cfRule>
  </conditionalFormatting>
  <conditionalFormatting sqref="V9:V11">
    <cfRule type="expression" dxfId="233" priority="3">
      <formula>$V$9&lt;50%</formula>
    </cfRule>
    <cfRule type="expression" dxfId="232" priority="4">
      <formula>$V$9&gt;50%</formula>
    </cfRule>
  </conditionalFormatting>
  <dataValidations count="4">
    <dataValidation type="list" allowBlank="1" showErrorMessage="1" sqref="E19:E49" xr:uid="{00000000-0002-0000-0D00-000000000000}">
      <formula1>$Z$19:$Z$30</formula1>
    </dataValidation>
    <dataValidation type="list" allowBlank="1" showErrorMessage="1" sqref="I14" xr:uid="{00000000-0002-0000-0D00-000001000000}">
      <formula1>$Y$14:$Y$15</formula1>
    </dataValidation>
    <dataValidation type="list" allowBlank="1" showErrorMessage="1" sqref="J14" xr:uid="{00000000-0002-0000-0D00-000002000000}">
      <formula1>$L$9</formula1>
    </dataValidation>
    <dataValidation type="list" allowBlank="1" showErrorMessage="1" sqref="Q15 G18 L18 Q18" xr:uid="{00000000-0002-0000-0D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286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287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288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31" priority="1" stopIfTrue="1">
      <formula>$U$9&gt;100%</formula>
    </cfRule>
    <cfRule type="expression" dxfId="230" priority="2">
      <formula>$U$9&lt;50%</formula>
    </cfRule>
  </conditionalFormatting>
  <conditionalFormatting sqref="V9:V11">
    <cfRule type="expression" dxfId="229" priority="3">
      <formula>$V$9&lt;50%</formula>
    </cfRule>
    <cfRule type="expression" dxfId="228" priority="4">
      <formula>$V$9&gt;50%</formula>
    </cfRule>
  </conditionalFormatting>
  <dataValidations count="4">
    <dataValidation type="list" allowBlank="1" showErrorMessage="1" sqref="E19:E49" xr:uid="{00000000-0002-0000-0E00-000000000000}">
      <formula1>$Z$19:$Z$30</formula1>
    </dataValidation>
    <dataValidation type="list" allowBlank="1" showErrorMessage="1" sqref="I14" xr:uid="{00000000-0002-0000-0E00-000001000000}">
      <formula1>$Y$14:$Y$15</formula1>
    </dataValidation>
    <dataValidation type="list" allowBlank="1" showErrorMessage="1" sqref="J14" xr:uid="{00000000-0002-0000-0E00-000002000000}">
      <formula1>$L$9</formula1>
    </dataValidation>
    <dataValidation type="list" allowBlank="1" showErrorMessage="1" sqref="Q15 G18 L18 Q18" xr:uid="{00000000-0002-0000-0E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303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304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27" priority="1" stopIfTrue="1">
      <formula>$U$9&gt;100%</formula>
    </cfRule>
    <cfRule type="expression" dxfId="226" priority="2">
      <formula>$U$9&lt;50%</formula>
    </cfRule>
  </conditionalFormatting>
  <conditionalFormatting sqref="V9:V11">
    <cfRule type="expression" dxfId="225" priority="3">
      <formula>$V$9&lt;50%</formula>
    </cfRule>
    <cfRule type="expression" dxfId="224" priority="4">
      <formula>$V$9&gt;50%</formula>
    </cfRule>
  </conditionalFormatting>
  <dataValidations count="4">
    <dataValidation type="list" allowBlank="1" showErrorMessage="1" sqref="E19:E49" xr:uid="{00000000-0002-0000-0F00-000000000000}">
      <formula1>$Z$19:$Z$30</formula1>
    </dataValidation>
    <dataValidation type="list" allowBlank="1" showErrorMessage="1" sqref="I14" xr:uid="{00000000-0002-0000-0F00-000001000000}">
      <formula1>$Y$14:$Y$15</formula1>
    </dataValidation>
    <dataValidation type="list" allowBlank="1" showErrorMessage="1" sqref="J14" xr:uid="{00000000-0002-0000-0F00-000002000000}">
      <formula1>$L$9</formula1>
    </dataValidation>
    <dataValidation type="list" allowBlank="1" showErrorMessage="1" sqref="Q15 G18 L18 Q18" xr:uid="{00000000-0002-0000-0F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305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306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23" priority="1" stopIfTrue="1">
      <formula>$U$9&gt;100%</formula>
    </cfRule>
    <cfRule type="expression" dxfId="222" priority="2">
      <formula>$U$9&lt;50%</formula>
    </cfRule>
  </conditionalFormatting>
  <conditionalFormatting sqref="V9:V11">
    <cfRule type="expression" dxfId="221" priority="3">
      <formula>$V$9&lt;50%</formula>
    </cfRule>
    <cfRule type="expression" dxfId="220" priority="4">
      <formula>$V$9&gt;50%</formula>
    </cfRule>
  </conditionalFormatting>
  <dataValidations count="4">
    <dataValidation type="list" allowBlank="1" showErrorMessage="1" sqref="E19:E49" xr:uid="{00000000-0002-0000-1000-000000000000}">
      <formula1>$Z$19:$Z$30</formula1>
    </dataValidation>
    <dataValidation type="list" allowBlank="1" showErrorMessage="1" sqref="I14" xr:uid="{00000000-0002-0000-1000-000001000000}">
      <formula1>$Y$14:$Y$15</formula1>
    </dataValidation>
    <dataValidation type="list" allowBlank="1" showErrorMessage="1" sqref="J14" xr:uid="{00000000-0002-0000-1000-000002000000}">
      <formula1>$L$9</formula1>
    </dataValidation>
    <dataValidation type="list" allowBlank="1" showErrorMessage="1" sqref="Q15 G18 L18 Q18" xr:uid="{00000000-0002-0000-10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307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308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19" priority="1" stopIfTrue="1">
      <formula>$U$9&gt;100%</formula>
    </cfRule>
    <cfRule type="expression" dxfId="218" priority="2">
      <formula>$U$9&lt;50%</formula>
    </cfRule>
  </conditionalFormatting>
  <conditionalFormatting sqref="V9:V11">
    <cfRule type="expression" dxfId="217" priority="3">
      <formula>$V$9&lt;50%</formula>
    </cfRule>
    <cfRule type="expression" dxfId="216" priority="4">
      <formula>$V$9&gt;50%</formula>
    </cfRule>
  </conditionalFormatting>
  <dataValidations count="4">
    <dataValidation type="list" allowBlank="1" showErrorMessage="1" sqref="E19:E49" xr:uid="{00000000-0002-0000-1100-000000000000}">
      <formula1>$Z$19:$Z$30</formula1>
    </dataValidation>
    <dataValidation type="list" allowBlank="1" showErrorMessage="1" sqref="I14" xr:uid="{00000000-0002-0000-1100-000001000000}">
      <formula1>$Y$14:$Y$15</formula1>
    </dataValidation>
    <dataValidation type="list" allowBlank="1" showErrorMessage="1" sqref="J14" xr:uid="{00000000-0002-0000-1100-000002000000}">
      <formula1>$L$9</formula1>
    </dataValidation>
    <dataValidation type="list" allowBlank="1" showErrorMessage="1" sqref="Q15 G18 L18 Q18" xr:uid="{00000000-0002-0000-11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309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310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15" priority="1" stopIfTrue="1">
      <formula>$U$9&gt;100%</formula>
    </cfRule>
    <cfRule type="expression" dxfId="214" priority="2">
      <formula>$U$9&lt;50%</formula>
    </cfRule>
  </conditionalFormatting>
  <conditionalFormatting sqref="V9:V11">
    <cfRule type="expression" dxfId="213" priority="3">
      <formula>$V$9&lt;50%</formula>
    </cfRule>
    <cfRule type="expression" dxfId="212" priority="4">
      <formula>$V$9&gt;50%</formula>
    </cfRule>
  </conditionalFormatting>
  <dataValidations count="4">
    <dataValidation type="list" allowBlank="1" showErrorMessage="1" sqref="E19:E49" xr:uid="{00000000-0002-0000-1200-000000000000}">
      <formula1>$Z$19:$Z$30</formula1>
    </dataValidation>
    <dataValidation type="list" allowBlank="1" showErrorMessage="1" sqref="I14" xr:uid="{00000000-0002-0000-1200-000001000000}">
      <formula1>$Y$14:$Y$15</formula1>
    </dataValidation>
    <dataValidation type="list" allowBlank="1" showErrorMessage="1" sqref="J14" xr:uid="{00000000-0002-0000-1200-000002000000}">
      <formula1>$L$9</formula1>
    </dataValidation>
    <dataValidation type="list" allowBlank="1" showErrorMessage="1" sqref="Q15 G18 L18 Q18" xr:uid="{00000000-0002-0000-12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311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11" priority="1" stopIfTrue="1">
      <formula>$U$9&gt;100%</formula>
    </cfRule>
    <cfRule type="expression" dxfId="210" priority="2">
      <formula>$U$9&lt;50%</formula>
    </cfRule>
  </conditionalFormatting>
  <conditionalFormatting sqref="V9:V11">
    <cfRule type="expression" dxfId="209" priority="3">
      <formula>$V$9&lt;50%</formula>
    </cfRule>
    <cfRule type="expression" dxfId="208" priority="4">
      <formula>$V$9&gt;50%</formula>
    </cfRule>
  </conditionalFormatting>
  <dataValidations count="4">
    <dataValidation type="list" allowBlank="1" showErrorMessage="1" sqref="E19:E49" xr:uid="{00000000-0002-0000-1300-000000000000}">
      <formula1>$Z$19:$Z$30</formula1>
    </dataValidation>
    <dataValidation type="list" allowBlank="1" showErrorMessage="1" sqref="I14" xr:uid="{00000000-0002-0000-1300-000001000000}">
      <formula1>$Y$14:$Y$15</formula1>
    </dataValidation>
    <dataValidation type="list" allowBlank="1" showErrorMessage="1" sqref="J14" xr:uid="{00000000-0002-0000-1300-000002000000}">
      <formula1>$L$9</formula1>
    </dataValidation>
    <dataValidation type="list" allowBlank="1" showErrorMessage="1" sqref="Q15 G18 L18 Q18" xr:uid="{00000000-0002-0000-13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07" priority="1" stopIfTrue="1">
      <formula>$U$9&gt;100%</formula>
    </cfRule>
    <cfRule type="expression" dxfId="206" priority="2">
      <formula>$U$9&lt;50%</formula>
    </cfRule>
  </conditionalFormatting>
  <conditionalFormatting sqref="V9:V11">
    <cfRule type="expression" dxfId="205" priority="3">
      <formula>$V$9&lt;50%</formula>
    </cfRule>
    <cfRule type="expression" dxfId="204" priority="4">
      <formula>$V$9&gt;50%</formula>
    </cfRule>
  </conditionalFormatting>
  <dataValidations count="4">
    <dataValidation type="list" allowBlank="1" showErrorMessage="1" sqref="E19:E49" xr:uid="{00000000-0002-0000-1400-000000000000}">
      <formula1>$Z$19:$Z$30</formula1>
    </dataValidation>
    <dataValidation type="list" allowBlank="1" showErrorMessage="1" sqref="I14" xr:uid="{00000000-0002-0000-1400-000001000000}">
      <formula1>$Y$14:$Y$15</formula1>
    </dataValidation>
    <dataValidation type="list" allowBlank="1" showErrorMessage="1" sqref="J14" xr:uid="{00000000-0002-0000-1400-000002000000}">
      <formula1>$L$9</formula1>
    </dataValidation>
    <dataValidation type="list" allowBlank="1" showErrorMessage="1" sqref="Q15 G18 L18 Q18" xr:uid="{00000000-0002-0000-14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314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03" priority="1" stopIfTrue="1">
      <formula>$U$9&gt;100%</formula>
    </cfRule>
    <cfRule type="expression" dxfId="202" priority="2">
      <formula>$U$9&lt;50%</formula>
    </cfRule>
  </conditionalFormatting>
  <conditionalFormatting sqref="V9:V11">
    <cfRule type="expression" dxfId="201" priority="3">
      <formula>$V$9&lt;50%</formula>
    </cfRule>
    <cfRule type="expression" dxfId="200" priority="4">
      <formula>$V$9&gt;50%</formula>
    </cfRule>
  </conditionalFormatting>
  <dataValidations count="4">
    <dataValidation type="list" allowBlank="1" showErrorMessage="1" sqref="E19:E49" xr:uid="{00000000-0002-0000-1500-000000000000}">
      <formula1>$Z$19:$Z$30</formula1>
    </dataValidation>
    <dataValidation type="list" allowBlank="1" showErrorMessage="1" sqref="I14" xr:uid="{00000000-0002-0000-1500-000001000000}">
      <formula1>$Y$14:$Y$15</formula1>
    </dataValidation>
    <dataValidation type="list" allowBlank="1" showErrorMessage="1" sqref="J14" xr:uid="{00000000-0002-0000-1500-000002000000}">
      <formula1>$L$9</formula1>
    </dataValidation>
    <dataValidation type="list" allowBlank="1" showErrorMessage="1" sqref="Q15 G18 L18 Q18" xr:uid="{00000000-0002-0000-15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315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99" priority="1" stopIfTrue="1">
      <formula>$U$9&gt;100%</formula>
    </cfRule>
    <cfRule type="expression" dxfId="198" priority="2">
      <formula>$U$9&lt;50%</formula>
    </cfRule>
  </conditionalFormatting>
  <conditionalFormatting sqref="V9:V11">
    <cfRule type="expression" dxfId="197" priority="3">
      <formula>$V$9&lt;50%</formula>
    </cfRule>
    <cfRule type="expression" dxfId="196" priority="4">
      <formula>$V$9&gt;50%</formula>
    </cfRule>
  </conditionalFormatting>
  <dataValidations count="4">
    <dataValidation type="list" allowBlank="1" showErrorMessage="1" sqref="E19:E49" xr:uid="{00000000-0002-0000-1600-000000000000}">
      <formula1>$Z$19:$Z$30</formula1>
    </dataValidation>
    <dataValidation type="list" allowBlank="1" showErrorMessage="1" sqref="I14" xr:uid="{00000000-0002-0000-1600-000001000000}">
      <formula1>$Y$14:$Y$15</formula1>
    </dataValidation>
    <dataValidation type="list" allowBlank="1" showErrorMessage="1" sqref="J14" xr:uid="{00000000-0002-0000-1600-000002000000}">
      <formula1>$L$9</formula1>
    </dataValidation>
    <dataValidation type="list" allowBlank="1" showErrorMessage="1" sqref="Q15 G18 L18 Q18" xr:uid="{00000000-0002-0000-16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95" priority="1" stopIfTrue="1">
      <formula>$U$9&gt;100%</formula>
    </cfRule>
    <cfRule type="expression" dxfId="194" priority="2">
      <formula>$U$9&lt;50%</formula>
    </cfRule>
  </conditionalFormatting>
  <conditionalFormatting sqref="V9:V11">
    <cfRule type="expression" dxfId="193" priority="3">
      <formula>$V$9&lt;50%</formula>
    </cfRule>
    <cfRule type="expression" dxfId="192" priority="4">
      <formula>$V$9&gt;50%</formula>
    </cfRule>
  </conditionalFormatting>
  <dataValidations count="4">
    <dataValidation type="list" allowBlank="1" showErrorMessage="1" sqref="E19:E49" xr:uid="{00000000-0002-0000-1700-000000000000}">
      <formula1>$Z$19:$Z$30</formula1>
    </dataValidation>
    <dataValidation type="list" allowBlank="1" showErrorMessage="1" sqref="I14" xr:uid="{00000000-0002-0000-1700-000001000000}">
      <formula1>$Y$14:$Y$15</formula1>
    </dataValidation>
    <dataValidation type="list" allowBlank="1" showErrorMessage="1" sqref="J14" xr:uid="{00000000-0002-0000-1700-000002000000}">
      <formula1>$L$9</formula1>
    </dataValidation>
    <dataValidation type="list" allowBlank="1" showErrorMessage="1" sqref="Q15 G18 L18 Q18" xr:uid="{00000000-0002-0000-17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91" priority="1" stopIfTrue="1">
      <formula>$U$9&gt;100%</formula>
    </cfRule>
    <cfRule type="expression" dxfId="190" priority="2">
      <formula>$U$9&lt;50%</formula>
    </cfRule>
  </conditionalFormatting>
  <conditionalFormatting sqref="V9:V11">
    <cfRule type="expression" dxfId="189" priority="3">
      <formula>$V$9&lt;50%</formula>
    </cfRule>
    <cfRule type="expression" dxfId="188" priority="4">
      <formula>$V$9&gt;50%</formula>
    </cfRule>
  </conditionalFormatting>
  <dataValidations count="4">
    <dataValidation type="list" allowBlank="1" showErrorMessage="1" sqref="E19:E49" xr:uid="{00000000-0002-0000-1800-000000000000}">
      <formula1>$Z$19:$Z$30</formula1>
    </dataValidation>
    <dataValidation type="list" allowBlank="1" showErrorMessage="1" sqref="I14" xr:uid="{00000000-0002-0000-1800-000001000000}">
      <formula1>$Y$14:$Y$15</formula1>
    </dataValidation>
    <dataValidation type="list" allowBlank="1" showErrorMessage="1" sqref="J14" xr:uid="{00000000-0002-0000-1800-000002000000}">
      <formula1>$L$9</formula1>
    </dataValidation>
    <dataValidation type="list" allowBlank="1" showErrorMessage="1" sqref="Q15 G18 L18 Q18" xr:uid="{00000000-0002-0000-18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318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87" priority="1" stopIfTrue="1">
      <formula>$U$9&gt;100%</formula>
    </cfRule>
    <cfRule type="expression" dxfId="186" priority="2">
      <formula>$U$9&lt;50%</formula>
    </cfRule>
  </conditionalFormatting>
  <conditionalFormatting sqref="V9:V11">
    <cfRule type="expression" dxfId="185" priority="3">
      <formula>$V$9&lt;50%</formula>
    </cfRule>
    <cfRule type="expression" dxfId="184" priority="4">
      <formula>$V$9&gt;50%</formula>
    </cfRule>
  </conditionalFormatting>
  <dataValidations count="4">
    <dataValidation type="list" allowBlank="1" showErrorMessage="1" sqref="E19:E49" xr:uid="{00000000-0002-0000-1900-000000000000}">
      <formula1>$Z$19:$Z$30</formula1>
    </dataValidation>
    <dataValidation type="list" allowBlank="1" showErrorMessage="1" sqref="I14" xr:uid="{00000000-0002-0000-1900-000001000000}">
      <formula1>$Y$14:$Y$15</formula1>
    </dataValidation>
    <dataValidation type="list" allowBlank="1" showErrorMessage="1" sqref="J14" xr:uid="{00000000-0002-0000-1900-000002000000}">
      <formula1>$L$9</formula1>
    </dataValidation>
    <dataValidation type="list" allowBlank="1" showErrorMessage="1" sqref="Q15 G18 L18 Q18" xr:uid="{00000000-0002-0000-19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319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83" priority="1" stopIfTrue="1">
      <formula>$U$9&gt;100%</formula>
    </cfRule>
    <cfRule type="expression" dxfId="182" priority="2">
      <formula>$U$9&lt;50%</formula>
    </cfRule>
  </conditionalFormatting>
  <conditionalFormatting sqref="V9:V11">
    <cfRule type="expression" dxfId="181" priority="3">
      <formula>$V$9&lt;50%</formula>
    </cfRule>
    <cfRule type="expression" dxfId="180" priority="4">
      <formula>$V$9&gt;50%</formula>
    </cfRule>
  </conditionalFormatting>
  <dataValidations count="4">
    <dataValidation type="list" allowBlank="1" showErrorMessage="1" sqref="E19:E49" xr:uid="{00000000-0002-0000-1A00-000000000000}">
      <formula1>$Z$19:$Z$30</formula1>
    </dataValidation>
    <dataValidation type="list" allowBlank="1" showErrorMessage="1" sqref="I14" xr:uid="{00000000-0002-0000-1A00-000001000000}">
      <formula1>$Y$14:$Y$15</formula1>
    </dataValidation>
    <dataValidation type="list" allowBlank="1" showErrorMessage="1" sqref="J14" xr:uid="{00000000-0002-0000-1A00-000002000000}">
      <formula1>$L$9</formula1>
    </dataValidation>
    <dataValidation type="list" allowBlank="1" showErrorMessage="1" sqref="Q15 G18 L18 Q18" xr:uid="{00000000-0002-0000-1A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81912.95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/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35016.1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46896.85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0.57252058435204689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320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46896.85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/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35016.1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290</v>
      </c>
      <c r="C22" s="16" t="s">
        <v>121</v>
      </c>
      <c r="D22" s="84"/>
      <c r="E22" s="97">
        <v>1000</v>
      </c>
      <c r="F22" s="98">
        <v>1</v>
      </c>
      <c r="G22" s="99">
        <v>136.56</v>
      </c>
      <c r="H22" s="100">
        <f t="shared" si="0"/>
        <v>94.18</v>
      </c>
      <c r="I22" s="101">
        <f t="shared" si="1"/>
        <v>94.18</v>
      </c>
      <c r="J22" s="102"/>
      <c r="K22" s="103">
        <f t="shared" si="2"/>
        <v>1</v>
      </c>
      <c r="L22" s="100">
        <f t="shared" si="3"/>
        <v>37.67</v>
      </c>
      <c r="M22" s="100">
        <f t="shared" si="4"/>
        <v>37.67</v>
      </c>
      <c r="N22" s="104"/>
      <c r="O22" s="91"/>
      <c r="P22" s="96"/>
      <c r="Q22" s="99"/>
      <c r="R22" s="105">
        <f t="shared" si="5"/>
        <v>0</v>
      </c>
      <c r="S22" s="106">
        <f t="shared" si="6"/>
        <v>56.51</v>
      </c>
      <c r="T22" s="106">
        <f t="shared" si="7"/>
        <v>56.51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292</v>
      </c>
      <c r="C24" s="16" t="s">
        <v>121</v>
      </c>
      <c r="D24" s="84"/>
      <c r="E24" s="97">
        <v>1000</v>
      </c>
      <c r="F24" s="98">
        <v>1</v>
      </c>
      <c r="G24" s="99">
        <v>472.79</v>
      </c>
      <c r="H24" s="100">
        <f t="shared" si="0"/>
        <v>326.06</v>
      </c>
      <c r="I24" s="101">
        <f t="shared" si="1"/>
        <v>326.06</v>
      </c>
      <c r="J24" s="102"/>
      <c r="K24" s="103">
        <f t="shared" si="2"/>
        <v>1</v>
      </c>
      <c r="L24" s="100">
        <f t="shared" si="3"/>
        <v>130.41999999999999</v>
      </c>
      <c r="M24" s="100">
        <f t="shared" si="4"/>
        <v>130.41999999999999</v>
      </c>
      <c r="N24" s="104"/>
      <c r="O24" s="91"/>
      <c r="P24" s="96"/>
      <c r="Q24" s="99"/>
      <c r="R24" s="105">
        <f t="shared" si="5"/>
        <v>0</v>
      </c>
      <c r="S24" s="106">
        <f t="shared" si="6"/>
        <v>195.64</v>
      </c>
      <c r="T24" s="106">
        <f t="shared" si="7"/>
        <v>195.64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293</v>
      </c>
      <c r="C27" s="109" t="s">
        <v>133</v>
      </c>
      <c r="D27" s="84"/>
      <c r="E27" s="85">
        <v>500</v>
      </c>
      <c r="F27" s="110">
        <v>1</v>
      </c>
      <c r="G27" s="92">
        <v>108.63</v>
      </c>
      <c r="H27" s="87">
        <f t="shared" si="0"/>
        <v>74.92</v>
      </c>
      <c r="I27" s="88">
        <f t="shared" si="1"/>
        <v>74.92</v>
      </c>
      <c r="J27" s="102"/>
      <c r="K27" s="86">
        <f t="shared" si="2"/>
        <v>1</v>
      </c>
      <c r="L27" s="87">
        <f t="shared" si="3"/>
        <v>37.46</v>
      </c>
      <c r="M27" s="87">
        <f t="shared" si="4"/>
        <v>37.46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37.46</v>
      </c>
      <c r="T27" s="92">
        <f t="shared" si="7"/>
        <v>37.46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294</v>
      </c>
      <c r="C28" s="16" t="s">
        <v>133</v>
      </c>
      <c r="D28" s="84"/>
      <c r="E28" s="97">
        <v>500</v>
      </c>
      <c r="F28" s="98">
        <v>1</v>
      </c>
      <c r="G28" s="99">
        <v>129.66999999999999</v>
      </c>
      <c r="H28" s="100">
        <f t="shared" si="0"/>
        <v>89.43</v>
      </c>
      <c r="I28" s="101">
        <f t="shared" si="1"/>
        <v>89.43</v>
      </c>
      <c r="J28" s="102"/>
      <c r="K28" s="103">
        <f t="shared" si="2"/>
        <v>1</v>
      </c>
      <c r="L28" s="100">
        <f t="shared" si="3"/>
        <v>44.72</v>
      </c>
      <c r="M28" s="100">
        <f t="shared" si="4"/>
        <v>44.72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44.71</v>
      </c>
      <c r="T28" s="106">
        <f t="shared" si="7"/>
        <v>44.71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298</v>
      </c>
      <c r="C32" s="16" t="s">
        <v>299</v>
      </c>
      <c r="D32" s="84"/>
      <c r="E32" s="97" t="s">
        <v>127</v>
      </c>
      <c r="F32" s="98">
        <v>1</v>
      </c>
      <c r="G32" s="99">
        <v>14057.48</v>
      </c>
      <c r="H32" s="100">
        <f t="shared" si="0"/>
        <v>9694.81</v>
      </c>
      <c r="I32" s="101">
        <f t="shared" si="1"/>
        <v>9694.81</v>
      </c>
      <c r="J32" s="102"/>
      <c r="K32" s="103">
        <f t="shared" si="2"/>
        <v>1</v>
      </c>
      <c r="L32" s="100">
        <f t="shared" si="3"/>
        <v>3877.92</v>
      </c>
      <c r="M32" s="100">
        <f t="shared" si="4"/>
        <v>3877.92</v>
      </c>
      <c r="N32" s="104"/>
      <c r="O32" s="91"/>
      <c r="P32" s="96"/>
      <c r="Q32" s="99"/>
      <c r="R32" s="105">
        <f t="shared" si="5"/>
        <v>0</v>
      </c>
      <c r="S32" s="106">
        <f t="shared" si="6"/>
        <v>5816.89</v>
      </c>
      <c r="T32" s="106">
        <f t="shared" si="7"/>
        <v>5816.89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143</v>
      </c>
      <c r="C33" s="109" t="s">
        <v>212</v>
      </c>
      <c r="D33" s="84"/>
      <c r="E33" s="85" t="s">
        <v>127</v>
      </c>
      <c r="F33" s="110">
        <v>4</v>
      </c>
      <c r="G33" s="92">
        <v>514.04999999999995</v>
      </c>
      <c r="H33" s="87">
        <f t="shared" si="0"/>
        <v>354.52</v>
      </c>
      <c r="I33" s="88">
        <f t="shared" si="1"/>
        <v>1418.08</v>
      </c>
      <c r="J33" s="102"/>
      <c r="K33" s="86">
        <f t="shared" si="2"/>
        <v>4</v>
      </c>
      <c r="L33" s="87">
        <f t="shared" si="3"/>
        <v>124.08</v>
      </c>
      <c r="M33" s="87">
        <f t="shared" si="4"/>
        <v>496.32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230.44</v>
      </c>
      <c r="T33" s="92">
        <f t="shared" si="7"/>
        <v>921.76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279</v>
      </c>
      <c r="C34" s="16" t="s">
        <v>147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/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300</v>
      </c>
      <c r="C36" s="16" t="s">
        <v>301</v>
      </c>
      <c r="D36" s="84"/>
      <c r="E36" s="97" t="s">
        <v>127</v>
      </c>
      <c r="F36" s="98">
        <v>6</v>
      </c>
      <c r="G36" s="99">
        <v>7600</v>
      </c>
      <c r="H36" s="100">
        <f t="shared" si="0"/>
        <v>5241.38</v>
      </c>
      <c r="I36" s="101">
        <f t="shared" si="1"/>
        <v>31448.28</v>
      </c>
      <c r="J36" s="102"/>
      <c r="K36" s="103">
        <f t="shared" si="2"/>
        <v>6</v>
      </c>
      <c r="L36" s="100">
        <f t="shared" si="3"/>
        <v>2096.5500000000002</v>
      </c>
      <c r="M36" s="100">
        <f t="shared" si="4"/>
        <v>12579.3</v>
      </c>
      <c r="N36" s="104"/>
      <c r="O36" s="91"/>
      <c r="P36" s="96"/>
      <c r="Q36" s="99"/>
      <c r="R36" s="105">
        <f t="shared" si="5"/>
        <v>0</v>
      </c>
      <c r="S36" s="106">
        <f t="shared" si="6"/>
        <v>3144.83</v>
      </c>
      <c r="T36" s="106">
        <f t="shared" si="7"/>
        <v>18868.98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32</v>
      </c>
      <c r="G50" s="118">
        <f t="shared" si="10"/>
        <v>66912.600000000006</v>
      </c>
      <c r="H50" s="119">
        <f t="shared" si="10"/>
        <v>46146.619999999995</v>
      </c>
      <c r="I50" s="120">
        <f t="shared" si="10"/>
        <v>81912.95</v>
      </c>
      <c r="J50" s="121"/>
      <c r="K50" s="122">
        <f t="shared" ref="K50:M50" si="11">SUM(K19:K49)</f>
        <v>32</v>
      </c>
      <c r="L50" s="119">
        <f t="shared" si="11"/>
        <v>20762.739999999998</v>
      </c>
      <c r="M50" s="120">
        <f t="shared" si="11"/>
        <v>35016.1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25383.879999999997</v>
      </c>
      <c r="T50" s="120">
        <f t="shared" si="12"/>
        <v>46896.85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79" priority="1" stopIfTrue="1">
      <formula>$U$9&gt;100%</formula>
    </cfRule>
    <cfRule type="expression" dxfId="178" priority="2">
      <formula>$U$9&lt;50%</formula>
    </cfRule>
  </conditionalFormatting>
  <conditionalFormatting sqref="V9:V11">
    <cfRule type="expression" dxfId="177" priority="3">
      <formula>$V$9&lt;50%</formula>
    </cfRule>
    <cfRule type="expression" dxfId="176" priority="4">
      <formula>$V$9&gt;50%</formula>
    </cfRule>
  </conditionalFormatting>
  <dataValidations count="4">
    <dataValidation type="list" allowBlank="1" showErrorMessage="1" sqref="E19:E49" xr:uid="{00000000-0002-0000-1B00-000000000000}">
      <formula1>$Z$19:$Z$30</formula1>
    </dataValidation>
    <dataValidation type="list" allowBlank="1" showErrorMessage="1" sqref="I14" xr:uid="{00000000-0002-0000-1B00-000001000000}">
      <formula1>$Y$14:$Y$15</formula1>
    </dataValidation>
    <dataValidation type="list" allowBlank="1" showErrorMessage="1" sqref="J14" xr:uid="{00000000-0002-0000-1B00-000002000000}">
      <formula1>$L$9</formula1>
    </dataValidation>
    <dataValidation type="list" allowBlank="1" showErrorMessage="1" sqref="Q15 G18 L18 Q18" xr:uid="{00000000-0002-0000-1B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66908.989999999991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2014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29032.98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37876.009999999995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6" t="s">
        <v>321</v>
      </c>
      <c r="H5" s="130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0.56608252493424271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322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37876.01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232" t="s">
        <v>323</v>
      </c>
      <c r="H7" s="22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29032.98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121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325</v>
      </c>
      <c r="C24" s="16" t="s">
        <v>121</v>
      </c>
      <c r="D24" s="84"/>
      <c r="E24" s="97">
        <v>1000</v>
      </c>
      <c r="F24" s="98">
        <v>1</v>
      </c>
      <c r="G24" s="99">
        <v>130.27000000000001</v>
      </c>
      <c r="H24" s="100">
        <f t="shared" si="0"/>
        <v>89.84</v>
      </c>
      <c r="I24" s="101">
        <f t="shared" si="1"/>
        <v>89.84</v>
      </c>
      <c r="J24" s="102"/>
      <c r="K24" s="103">
        <f t="shared" si="2"/>
        <v>1</v>
      </c>
      <c r="L24" s="100">
        <f t="shared" si="3"/>
        <v>35.94</v>
      </c>
      <c r="M24" s="100">
        <f t="shared" si="4"/>
        <v>35.94</v>
      </c>
      <c r="N24" s="104"/>
      <c r="O24" s="91"/>
      <c r="P24" s="96"/>
      <c r="Q24" s="99"/>
      <c r="R24" s="105">
        <f t="shared" si="5"/>
        <v>0</v>
      </c>
      <c r="S24" s="106">
        <f t="shared" si="6"/>
        <v>53.9</v>
      </c>
      <c r="T24" s="106">
        <f t="shared" si="7"/>
        <v>53.9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326</v>
      </c>
      <c r="C27" s="109" t="s">
        <v>133</v>
      </c>
      <c r="D27" s="84"/>
      <c r="E27" s="85">
        <v>500</v>
      </c>
      <c r="F27" s="110">
        <v>1</v>
      </c>
      <c r="G27" s="92">
        <v>124.93</v>
      </c>
      <c r="H27" s="87">
        <f t="shared" si="0"/>
        <v>86.16</v>
      </c>
      <c r="I27" s="88">
        <f t="shared" si="1"/>
        <v>86.16</v>
      </c>
      <c r="J27" s="102"/>
      <c r="K27" s="86">
        <f t="shared" si="2"/>
        <v>1</v>
      </c>
      <c r="L27" s="87">
        <f t="shared" si="3"/>
        <v>43.08</v>
      </c>
      <c r="M27" s="87">
        <f t="shared" si="4"/>
        <v>43.08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43.08</v>
      </c>
      <c r="T27" s="92">
        <f t="shared" si="7"/>
        <v>43.08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327</v>
      </c>
      <c r="C28" s="16" t="s">
        <v>133</v>
      </c>
      <c r="D28" s="84"/>
      <c r="E28" s="97">
        <v>500</v>
      </c>
      <c r="F28" s="98">
        <v>1</v>
      </c>
      <c r="G28" s="99">
        <v>66.23</v>
      </c>
      <c r="H28" s="100">
        <f t="shared" si="0"/>
        <v>45.68</v>
      </c>
      <c r="I28" s="101">
        <f t="shared" si="1"/>
        <v>45.68</v>
      </c>
      <c r="J28" s="102"/>
      <c r="K28" s="103">
        <f t="shared" si="2"/>
        <v>1</v>
      </c>
      <c r="L28" s="100">
        <f t="shared" si="3"/>
        <v>22.84</v>
      </c>
      <c r="M28" s="100">
        <f t="shared" si="4"/>
        <v>22.84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22.84</v>
      </c>
      <c r="T28" s="106">
        <f t="shared" si="7"/>
        <v>22.84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275</v>
      </c>
      <c r="C31" s="109" t="s">
        <v>297</v>
      </c>
      <c r="D31" s="84"/>
      <c r="E31" s="85" t="s">
        <v>127</v>
      </c>
      <c r="F31" s="110">
        <v>1</v>
      </c>
      <c r="G31" s="92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328</v>
      </c>
      <c r="C32" s="16" t="s">
        <v>267</v>
      </c>
      <c r="D32" s="84"/>
      <c r="E32" s="97" t="s">
        <v>127</v>
      </c>
      <c r="F32" s="98">
        <v>1</v>
      </c>
      <c r="G32" s="99">
        <v>7987.92</v>
      </c>
      <c r="H32" s="100">
        <f t="shared" si="0"/>
        <v>5508.91</v>
      </c>
      <c r="I32" s="101">
        <f t="shared" si="1"/>
        <v>5508.91</v>
      </c>
      <c r="J32" s="102"/>
      <c r="K32" s="103">
        <f t="shared" si="2"/>
        <v>1</v>
      </c>
      <c r="L32" s="100">
        <f t="shared" si="3"/>
        <v>2203.56</v>
      </c>
      <c r="M32" s="100">
        <f t="shared" si="4"/>
        <v>2203.56</v>
      </c>
      <c r="N32" s="104"/>
      <c r="O32" s="91"/>
      <c r="P32" s="96"/>
      <c r="Q32" s="99"/>
      <c r="R32" s="105">
        <f t="shared" si="5"/>
        <v>0</v>
      </c>
      <c r="S32" s="106">
        <f t="shared" si="6"/>
        <v>3305.35</v>
      </c>
      <c r="T32" s="106">
        <f t="shared" si="7"/>
        <v>3305.35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329</v>
      </c>
      <c r="C33" s="109" t="s">
        <v>330</v>
      </c>
      <c r="D33" s="84"/>
      <c r="E33" s="85" t="s">
        <v>127</v>
      </c>
      <c r="F33" s="110">
        <v>2</v>
      </c>
      <c r="G33" s="92">
        <v>713.85</v>
      </c>
      <c r="H33" s="87">
        <f t="shared" si="0"/>
        <v>492.31</v>
      </c>
      <c r="I33" s="88">
        <f t="shared" si="1"/>
        <v>984.62</v>
      </c>
      <c r="J33" s="102"/>
      <c r="K33" s="86">
        <f t="shared" si="2"/>
        <v>2</v>
      </c>
      <c r="L33" s="87">
        <f t="shared" si="3"/>
        <v>172.31</v>
      </c>
      <c r="M33" s="87">
        <f t="shared" si="4"/>
        <v>344.62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320</v>
      </c>
      <c r="T33" s="92">
        <f t="shared" si="7"/>
        <v>640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331</v>
      </c>
      <c r="C34" s="16" t="s">
        <v>332</v>
      </c>
      <c r="D34" s="84"/>
      <c r="E34" s="97" t="s">
        <v>127</v>
      </c>
      <c r="F34" s="98">
        <v>1</v>
      </c>
      <c r="G34" s="99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281</v>
      </c>
      <c r="C35" s="109" t="s">
        <v>149</v>
      </c>
      <c r="D35" s="84" t="s">
        <v>333</v>
      </c>
      <c r="E35" s="85" t="s">
        <v>127</v>
      </c>
      <c r="F35" s="110">
        <v>6</v>
      </c>
      <c r="G35" s="92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334</v>
      </c>
      <c r="C36" s="16" t="s">
        <v>335</v>
      </c>
      <c r="D36" s="84"/>
      <c r="E36" s="97" t="s">
        <v>127</v>
      </c>
      <c r="F36" s="98">
        <v>6</v>
      </c>
      <c r="G36" s="99">
        <v>5150</v>
      </c>
      <c r="H36" s="100">
        <f t="shared" si="0"/>
        <v>3551.72</v>
      </c>
      <c r="I36" s="101">
        <f t="shared" si="1"/>
        <v>21310.32</v>
      </c>
      <c r="J36" s="102"/>
      <c r="K36" s="103">
        <f t="shared" si="2"/>
        <v>6</v>
      </c>
      <c r="L36" s="100">
        <f t="shared" si="3"/>
        <v>1420.69</v>
      </c>
      <c r="M36" s="100">
        <f t="shared" si="4"/>
        <v>8524.14</v>
      </c>
      <c r="N36" s="104"/>
      <c r="O36" s="91"/>
      <c r="P36" s="96"/>
      <c r="Q36" s="99"/>
      <c r="R36" s="105">
        <f t="shared" si="5"/>
        <v>0</v>
      </c>
      <c r="S36" s="106">
        <f t="shared" si="6"/>
        <v>2131.0300000000002</v>
      </c>
      <c r="T36" s="106">
        <f t="shared" si="7"/>
        <v>12786.18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30</v>
      </c>
      <c r="G50" s="118">
        <f t="shared" si="10"/>
        <v>58235.21</v>
      </c>
      <c r="H50" s="119">
        <f t="shared" si="10"/>
        <v>40162.210000000006</v>
      </c>
      <c r="I50" s="120">
        <f t="shared" si="10"/>
        <v>66908.989999999991</v>
      </c>
      <c r="J50" s="121"/>
      <c r="K50" s="122">
        <f t="shared" ref="K50:M50" si="11">SUM(K19:K49)</f>
        <v>30</v>
      </c>
      <c r="L50" s="119">
        <f t="shared" si="11"/>
        <v>18358.849999999999</v>
      </c>
      <c r="M50" s="120">
        <f t="shared" si="11"/>
        <v>29032.98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21803.360000000001</v>
      </c>
      <c r="T50" s="120">
        <f t="shared" si="12"/>
        <v>37876.01</v>
      </c>
      <c r="U50" s="125"/>
      <c r="V50" s="125"/>
      <c r="W50" s="126"/>
    </row>
  </sheetData>
  <mergeCells count="87">
    <mergeCell ref="M7:N7"/>
    <mergeCell ref="M4:N4"/>
    <mergeCell ref="I7:K7"/>
    <mergeCell ref="D4:F4"/>
    <mergeCell ref="D5:F5"/>
    <mergeCell ref="D6:F6"/>
    <mergeCell ref="G6:H6"/>
    <mergeCell ref="D7:F7"/>
    <mergeCell ref="G7:H7"/>
    <mergeCell ref="G4:H4"/>
    <mergeCell ref="I4:K4"/>
    <mergeCell ref="I5:K5"/>
    <mergeCell ref="M5:N5"/>
    <mergeCell ref="I6:K6"/>
    <mergeCell ref="M6:N6"/>
    <mergeCell ref="G15:I15"/>
    <mergeCell ref="G16:I16"/>
    <mergeCell ref="G17:H17"/>
    <mergeCell ref="B17:B18"/>
    <mergeCell ref="C17:C18"/>
    <mergeCell ref="E17:E18"/>
    <mergeCell ref="F17:F18"/>
    <mergeCell ref="B12:C16"/>
    <mergeCell ref="E12:F14"/>
    <mergeCell ref="G12:I13"/>
    <mergeCell ref="G14:H14"/>
    <mergeCell ref="I8:K8"/>
    <mergeCell ref="D10:F10"/>
    <mergeCell ref="G10:H10"/>
    <mergeCell ref="D8:F8"/>
    <mergeCell ref="D9:F9"/>
    <mergeCell ref="G9:H9"/>
    <mergeCell ref="G8:H8"/>
    <mergeCell ref="K12:N14"/>
    <mergeCell ref="K15:L16"/>
    <mergeCell ref="M15:M16"/>
    <mergeCell ref="N16:N18"/>
    <mergeCell ref="K17:K18"/>
    <mergeCell ref="L18:M18"/>
    <mergeCell ref="P8:R8"/>
    <mergeCell ref="M11:N11"/>
    <mergeCell ref="V9:V11"/>
    <mergeCell ref="W9:W11"/>
    <mergeCell ref="T9:T11"/>
    <mergeCell ref="U9:U11"/>
    <mergeCell ref="P9:R9"/>
    <mergeCell ref="P11:R11"/>
    <mergeCell ref="M9:N9"/>
    <mergeCell ref="M10:N10"/>
    <mergeCell ref="M8:N8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P7:R7"/>
    <mergeCell ref="P2:R2"/>
    <mergeCell ref="P3:R3"/>
    <mergeCell ref="P4:R4"/>
    <mergeCell ref="P5:R5"/>
    <mergeCell ref="P6:R6"/>
  </mergeCells>
  <conditionalFormatting sqref="U9:U11">
    <cfRule type="expression" dxfId="175" priority="1" stopIfTrue="1">
      <formula>$U$9&gt;100%</formula>
    </cfRule>
    <cfRule type="expression" dxfId="174" priority="2">
      <formula>$U$9&lt;50%</formula>
    </cfRule>
  </conditionalFormatting>
  <conditionalFormatting sqref="V9:V11">
    <cfRule type="expression" dxfId="173" priority="3">
      <formula>$V$9&lt;50%</formula>
    </cfRule>
    <cfRule type="expression" dxfId="172" priority="4">
      <formula>$V$9&gt;50%</formula>
    </cfRule>
  </conditionalFormatting>
  <dataValidations count="4">
    <dataValidation type="list" allowBlank="1" showErrorMessage="1" sqref="E19:E49" xr:uid="{00000000-0002-0000-1C00-000000000000}">
      <formula1>$Z$19:$Z$30</formula1>
    </dataValidation>
    <dataValidation type="list" allowBlank="1" showErrorMessage="1" sqref="I14" xr:uid="{00000000-0002-0000-1C00-000001000000}">
      <formula1>$Y$14:$Y$15</formula1>
    </dataValidation>
    <dataValidation type="list" allowBlank="1" showErrorMessage="1" sqref="J14" xr:uid="{00000000-0002-0000-1C00-000002000000}">
      <formula1>$L$9</formula1>
    </dataValidation>
    <dataValidation type="list" allowBlank="1" showErrorMessage="1" sqref="Q15 G18 L18 Q18" xr:uid="{00000000-0002-0000-1C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66908.989999999991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2016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29032.98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37876.009999999995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336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0.56608252493424271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322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37876.01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337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29032.98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289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251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121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291</v>
      </c>
      <c r="C23" s="109" t="s">
        <v>121</v>
      </c>
      <c r="D23" s="84"/>
      <c r="E23" s="85">
        <v>1000</v>
      </c>
      <c r="F23" s="110">
        <v>1</v>
      </c>
      <c r="G23" s="92">
        <v>146.33000000000001</v>
      </c>
      <c r="H23" s="87">
        <f t="shared" si="0"/>
        <v>100.92</v>
      </c>
      <c r="I23" s="88">
        <f t="shared" si="1"/>
        <v>100.92</v>
      </c>
      <c r="J23" s="102"/>
      <c r="K23" s="86">
        <f t="shared" si="2"/>
        <v>1</v>
      </c>
      <c r="L23" s="87">
        <f t="shared" si="3"/>
        <v>40.369999999999997</v>
      </c>
      <c r="M23" s="87">
        <f t="shared" si="4"/>
        <v>40.369999999999997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60.55</v>
      </c>
      <c r="T23" s="92">
        <f t="shared" si="7"/>
        <v>60.55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325</v>
      </c>
      <c r="C24" s="16" t="s">
        <v>121</v>
      </c>
      <c r="D24" s="84"/>
      <c r="E24" s="97">
        <v>1000</v>
      </c>
      <c r="F24" s="98">
        <v>1</v>
      </c>
      <c r="G24" s="99">
        <v>130.27000000000001</v>
      </c>
      <c r="H24" s="100">
        <f t="shared" si="0"/>
        <v>89.84</v>
      </c>
      <c r="I24" s="101">
        <f t="shared" si="1"/>
        <v>89.84</v>
      </c>
      <c r="J24" s="102"/>
      <c r="K24" s="103">
        <f t="shared" si="2"/>
        <v>1</v>
      </c>
      <c r="L24" s="100">
        <f t="shared" si="3"/>
        <v>35.94</v>
      </c>
      <c r="M24" s="100">
        <f t="shared" si="4"/>
        <v>35.94</v>
      </c>
      <c r="N24" s="104"/>
      <c r="O24" s="91"/>
      <c r="P24" s="96"/>
      <c r="Q24" s="99"/>
      <c r="R24" s="105">
        <f t="shared" si="5"/>
        <v>0</v>
      </c>
      <c r="S24" s="106">
        <f t="shared" si="6"/>
        <v>53.9</v>
      </c>
      <c r="T24" s="106">
        <f t="shared" si="7"/>
        <v>53.9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273</v>
      </c>
      <c r="C25" s="109" t="s">
        <v>226</v>
      </c>
      <c r="D25" s="84"/>
      <c r="E25" s="85">
        <v>2000</v>
      </c>
      <c r="F25" s="110">
        <v>1</v>
      </c>
      <c r="G25" s="92">
        <v>258.16000000000003</v>
      </c>
      <c r="H25" s="87">
        <f t="shared" si="0"/>
        <v>178.04</v>
      </c>
      <c r="I25" s="88">
        <f t="shared" si="1"/>
        <v>178.04</v>
      </c>
      <c r="J25" s="102"/>
      <c r="K25" s="86">
        <f t="shared" si="2"/>
        <v>1</v>
      </c>
      <c r="L25" s="87">
        <f t="shared" si="3"/>
        <v>89.02</v>
      </c>
      <c r="M25" s="87">
        <f t="shared" si="4"/>
        <v>89.02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89.02</v>
      </c>
      <c r="T25" s="92">
        <f t="shared" si="7"/>
        <v>89.02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274</v>
      </c>
      <c r="C26" s="16" t="s">
        <v>130</v>
      </c>
      <c r="D26" s="84"/>
      <c r="E26" s="97">
        <v>2000</v>
      </c>
      <c r="F26" s="98">
        <v>1</v>
      </c>
      <c r="G26" s="99">
        <v>143.19</v>
      </c>
      <c r="H26" s="100">
        <f t="shared" si="0"/>
        <v>98.75</v>
      </c>
      <c r="I26" s="101">
        <f t="shared" si="1"/>
        <v>98.75</v>
      </c>
      <c r="J26" s="102"/>
      <c r="K26" s="103">
        <f t="shared" si="2"/>
        <v>1</v>
      </c>
      <c r="L26" s="100">
        <f t="shared" si="3"/>
        <v>49.38</v>
      </c>
      <c r="M26" s="100">
        <f t="shared" si="4"/>
        <v>49.38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49.37</v>
      </c>
      <c r="T26" s="106">
        <f t="shared" si="7"/>
        <v>49.37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326</v>
      </c>
      <c r="C27" s="109" t="s">
        <v>133</v>
      </c>
      <c r="D27" s="84"/>
      <c r="E27" s="85">
        <v>500</v>
      </c>
      <c r="F27" s="110">
        <v>1</v>
      </c>
      <c r="G27" s="92">
        <v>124.93</v>
      </c>
      <c r="H27" s="87">
        <f t="shared" si="0"/>
        <v>86.16</v>
      </c>
      <c r="I27" s="88">
        <f t="shared" si="1"/>
        <v>86.16</v>
      </c>
      <c r="J27" s="102"/>
      <c r="K27" s="86">
        <f t="shared" si="2"/>
        <v>1</v>
      </c>
      <c r="L27" s="87">
        <f t="shared" si="3"/>
        <v>43.08</v>
      </c>
      <c r="M27" s="87">
        <f t="shared" si="4"/>
        <v>43.08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43.08</v>
      </c>
      <c r="T27" s="92">
        <f t="shared" si="7"/>
        <v>43.08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327</v>
      </c>
      <c r="C28" s="16" t="s">
        <v>133</v>
      </c>
      <c r="D28" s="84"/>
      <c r="E28" s="97">
        <v>500</v>
      </c>
      <c r="F28" s="98">
        <v>1</v>
      </c>
      <c r="G28" s="99">
        <v>66.23</v>
      </c>
      <c r="H28" s="100">
        <f t="shared" si="0"/>
        <v>45.68</v>
      </c>
      <c r="I28" s="101">
        <f t="shared" si="1"/>
        <v>45.68</v>
      </c>
      <c r="J28" s="102"/>
      <c r="K28" s="103">
        <f t="shared" si="2"/>
        <v>1</v>
      </c>
      <c r="L28" s="100">
        <f t="shared" si="3"/>
        <v>22.84</v>
      </c>
      <c r="M28" s="100">
        <f t="shared" si="4"/>
        <v>22.84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22.84</v>
      </c>
      <c r="T28" s="106">
        <f t="shared" si="7"/>
        <v>22.84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295</v>
      </c>
      <c r="C29" s="109" t="s">
        <v>261</v>
      </c>
      <c r="D29" s="84"/>
      <c r="E29" s="85" t="s">
        <v>127</v>
      </c>
      <c r="F29" s="110">
        <v>1</v>
      </c>
      <c r="G29" s="92">
        <v>12693.44</v>
      </c>
      <c r="H29" s="87">
        <f t="shared" si="0"/>
        <v>8754.1</v>
      </c>
      <c r="I29" s="88">
        <f t="shared" si="1"/>
        <v>8754.1</v>
      </c>
      <c r="J29" s="102"/>
      <c r="K29" s="86">
        <f t="shared" si="2"/>
        <v>1</v>
      </c>
      <c r="L29" s="87">
        <f t="shared" si="3"/>
        <v>4377.05</v>
      </c>
      <c r="M29" s="87">
        <f t="shared" si="4"/>
        <v>4377.05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4377.05</v>
      </c>
      <c r="T29" s="92">
        <f t="shared" si="7"/>
        <v>4377.05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296</v>
      </c>
      <c r="C30" s="16" t="s">
        <v>263</v>
      </c>
      <c r="D30" s="84"/>
      <c r="E30" s="97" t="s">
        <v>127</v>
      </c>
      <c r="F30" s="98">
        <v>1</v>
      </c>
      <c r="G30" s="99">
        <v>4999.49</v>
      </c>
      <c r="H30" s="100">
        <f t="shared" si="0"/>
        <v>3447.92</v>
      </c>
      <c r="I30" s="101">
        <f t="shared" si="1"/>
        <v>3447.92</v>
      </c>
      <c r="J30" s="102"/>
      <c r="K30" s="103">
        <f t="shared" si="2"/>
        <v>1</v>
      </c>
      <c r="L30" s="100">
        <f t="shared" si="3"/>
        <v>1723.96</v>
      </c>
      <c r="M30" s="100">
        <f t="shared" si="4"/>
        <v>1723.96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1723.96</v>
      </c>
      <c r="T30" s="106">
        <f t="shared" si="7"/>
        <v>1723.96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96" t="s">
        <v>275</v>
      </c>
      <c r="C31" s="16" t="s">
        <v>297</v>
      </c>
      <c r="D31" s="84"/>
      <c r="E31" s="97" t="s">
        <v>127</v>
      </c>
      <c r="F31" s="98">
        <v>1</v>
      </c>
      <c r="G31" s="99">
        <v>15333.7</v>
      </c>
      <c r="H31" s="87">
        <f t="shared" si="0"/>
        <v>10574.97</v>
      </c>
      <c r="I31" s="88">
        <f t="shared" si="1"/>
        <v>10574.97</v>
      </c>
      <c r="J31" s="102"/>
      <c r="K31" s="86">
        <f t="shared" si="2"/>
        <v>1</v>
      </c>
      <c r="L31" s="87">
        <f t="shared" si="3"/>
        <v>5287.49</v>
      </c>
      <c r="M31" s="87">
        <f t="shared" si="4"/>
        <v>5287.49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5287.48</v>
      </c>
      <c r="T31" s="92">
        <f t="shared" si="7"/>
        <v>5287.48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328</v>
      </c>
      <c r="C32" s="16" t="s">
        <v>267</v>
      </c>
      <c r="D32" s="84"/>
      <c r="E32" s="97" t="s">
        <v>127</v>
      </c>
      <c r="F32" s="98">
        <v>1</v>
      </c>
      <c r="G32" s="99">
        <v>7987.92</v>
      </c>
      <c r="H32" s="100">
        <f t="shared" si="0"/>
        <v>5508.91</v>
      </c>
      <c r="I32" s="101">
        <f t="shared" si="1"/>
        <v>5508.91</v>
      </c>
      <c r="J32" s="102"/>
      <c r="K32" s="103">
        <f t="shared" si="2"/>
        <v>1</v>
      </c>
      <c r="L32" s="100">
        <f t="shared" si="3"/>
        <v>2203.56</v>
      </c>
      <c r="M32" s="100">
        <f t="shared" si="4"/>
        <v>2203.56</v>
      </c>
      <c r="N32" s="104"/>
      <c r="O32" s="91"/>
      <c r="P32" s="96"/>
      <c r="Q32" s="99"/>
      <c r="R32" s="105">
        <f t="shared" si="5"/>
        <v>0</v>
      </c>
      <c r="S32" s="106">
        <f t="shared" si="6"/>
        <v>3305.35</v>
      </c>
      <c r="T32" s="106">
        <f t="shared" si="7"/>
        <v>3305.35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329</v>
      </c>
      <c r="C33" s="109" t="s">
        <v>330</v>
      </c>
      <c r="D33" s="84"/>
      <c r="E33" s="85" t="s">
        <v>127</v>
      </c>
      <c r="F33" s="110">
        <v>2</v>
      </c>
      <c r="G33" s="92">
        <v>713.85</v>
      </c>
      <c r="H33" s="87">
        <f t="shared" si="0"/>
        <v>492.31</v>
      </c>
      <c r="I33" s="88">
        <f t="shared" si="1"/>
        <v>984.62</v>
      </c>
      <c r="J33" s="102"/>
      <c r="K33" s="86">
        <f t="shared" si="2"/>
        <v>2</v>
      </c>
      <c r="L33" s="87">
        <f t="shared" si="3"/>
        <v>172.31</v>
      </c>
      <c r="M33" s="87">
        <f t="shared" si="4"/>
        <v>344.62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320</v>
      </c>
      <c r="T33" s="92">
        <f t="shared" si="7"/>
        <v>640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82" t="s">
        <v>279</v>
      </c>
      <c r="C34" s="109" t="s">
        <v>147</v>
      </c>
      <c r="D34" s="84"/>
      <c r="E34" s="85" t="s">
        <v>127</v>
      </c>
      <c r="F34" s="110">
        <v>1</v>
      </c>
      <c r="G34" s="92">
        <v>7631.08</v>
      </c>
      <c r="H34" s="100">
        <f t="shared" si="0"/>
        <v>5262.81</v>
      </c>
      <c r="I34" s="101">
        <f t="shared" si="1"/>
        <v>5262.81</v>
      </c>
      <c r="J34" s="102"/>
      <c r="K34" s="103">
        <f t="shared" si="2"/>
        <v>1</v>
      </c>
      <c r="L34" s="100">
        <f t="shared" si="3"/>
        <v>2105.12</v>
      </c>
      <c r="M34" s="100">
        <f t="shared" si="4"/>
        <v>2105.12</v>
      </c>
      <c r="N34" s="104"/>
      <c r="O34" s="91"/>
      <c r="P34" s="96"/>
      <c r="Q34" s="99"/>
      <c r="R34" s="105">
        <f t="shared" si="5"/>
        <v>0</v>
      </c>
      <c r="S34" s="106">
        <f t="shared" si="6"/>
        <v>3157.69</v>
      </c>
      <c r="T34" s="106">
        <f t="shared" si="7"/>
        <v>3157.69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96" t="s">
        <v>281</v>
      </c>
      <c r="C35" s="16" t="s">
        <v>149</v>
      </c>
      <c r="D35" s="84"/>
      <c r="E35" s="97" t="s">
        <v>127</v>
      </c>
      <c r="F35" s="98">
        <v>6</v>
      </c>
      <c r="G35" s="99">
        <v>2453.67</v>
      </c>
      <c r="H35" s="87">
        <f t="shared" si="0"/>
        <v>1692.19</v>
      </c>
      <c r="I35" s="88">
        <f t="shared" si="1"/>
        <v>10153.14</v>
      </c>
      <c r="J35" s="102"/>
      <c r="K35" s="86">
        <f t="shared" si="2"/>
        <v>6</v>
      </c>
      <c r="L35" s="87">
        <f t="shared" si="3"/>
        <v>676.88</v>
      </c>
      <c r="M35" s="87">
        <f t="shared" si="4"/>
        <v>4061.28</v>
      </c>
      <c r="N35" s="111"/>
      <c r="O35" s="91"/>
      <c r="P35" s="112"/>
      <c r="Q35" s="92"/>
      <c r="R35" s="92">
        <f t="shared" si="5"/>
        <v>0</v>
      </c>
      <c r="S35" s="92">
        <f t="shared" si="6"/>
        <v>1015.31</v>
      </c>
      <c r="T35" s="92">
        <f t="shared" si="7"/>
        <v>6091.86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334</v>
      </c>
      <c r="C36" s="16" t="s">
        <v>338</v>
      </c>
      <c r="D36" s="84"/>
      <c r="E36" s="97" t="s">
        <v>127</v>
      </c>
      <c r="F36" s="98">
        <v>6</v>
      </c>
      <c r="G36" s="99">
        <v>5150</v>
      </c>
      <c r="H36" s="100">
        <f t="shared" si="0"/>
        <v>3551.72</v>
      </c>
      <c r="I36" s="101">
        <f t="shared" si="1"/>
        <v>21310.32</v>
      </c>
      <c r="J36" s="102"/>
      <c r="K36" s="103">
        <f t="shared" si="2"/>
        <v>6</v>
      </c>
      <c r="L36" s="100">
        <f t="shared" si="3"/>
        <v>1420.69</v>
      </c>
      <c r="M36" s="100">
        <f t="shared" si="4"/>
        <v>8524.14</v>
      </c>
      <c r="N36" s="104"/>
      <c r="O36" s="91"/>
      <c r="P36" s="96"/>
      <c r="Q36" s="99"/>
      <c r="R36" s="105">
        <f t="shared" si="5"/>
        <v>0</v>
      </c>
      <c r="S36" s="106">
        <f t="shared" si="6"/>
        <v>2131.0300000000002</v>
      </c>
      <c r="T36" s="106">
        <f t="shared" si="7"/>
        <v>12786.18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30</v>
      </c>
      <c r="G50" s="118">
        <f t="shared" si="10"/>
        <v>58235.21</v>
      </c>
      <c r="H50" s="119">
        <f t="shared" si="10"/>
        <v>40162.210000000006</v>
      </c>
      <c r="I50" s="120">
        <f t="shared" si="10"/>
        <v>66908.989999999991</v>
      </c>
      <c r="J50" s="121"/>
      <c r="K50" s="122">
        <f t="shared" ref="K50:M50" si="11">SUM(K19:K49)</f>
        <v>30</v>
      </c>
      <c r="L50" s="119">
        <f t="shared" si="11"/>
        <v>18358.849999999999</v>
      </c>
      <c r="M50" s="120">
        <f t="shared" si="11"/>
        <v>29032.98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21803.360000000001</v>
      </c>
      <c r="T50" s="120">
        <f t="shared" si="12"/>
        <v>37876.01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71" priority="1" stopIfTrue="1">
      <formula>$U$9&gt;100%</formula>
    </cfRule>
    <cfRule type="expression" dxfId="170" priority="2">
      <formula>$U$9&lt;50%</formula>
    </cfRule>
  </conditionalFormatting>
  <conditionalFormatting sqref="V9:V11">
    <cfRule type="expression" dxfId="169" priority="3">
      <formula>$V$9&lt;50%</formula>
    </cfRule>
    <cfRule type="expression" dxfId="168" priority="4">
      <formula>$V$9&gt;50%</formula>
    </cfRule>
  </conditionalFormatting>
  <dataValidations count="4">
    <dataValidation type="list" allowBlank="1" showErrorMessage="1" sqref="E19:E49" xr:uid="{00000000-0002-0000-1D00-000000000000}">
      <formula1>$Z$19:$Z$30</formula1>
    </dataValidation>
    <dataValidation type="list" allowBlank="1" showErrorMessage="1" sqref="I14" xr:uid="{00000000-0002-0000-1D00-000001000000}">
      <formula1>$Y$14:$Y$15</formula1>
    </dataValidation>
    <dataValidation type="list" allowBlank="1" showErrorMessage="1" sqref="J14" xr:uid="{00000000-0002-0000-1D00-000002000000}">
      <formula1>$L$9</formula1>
    </dataValidation>
    <dataValidation type="list" allowBlank="1" showErrorMessage="1" sqref="Q15 G18 L18 Q18" xr:uid="{00000000-0002-0000-1D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30627.750000000004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12306.06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18321.690000000002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339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0.59820554888948752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340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18321.689999999999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341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12306.06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49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343</v>
      </c>
      <c r="C19" s="83" t="s">
        <v>113</v>
      </c>
      <c r="D19" s="84"/>
      <c r="E19" s="85">
        <v>500</v>
      </c>
      <c r="F19" s="86">
        <v>1</v>
      </c>
      <c r="G19" s="87">
        <v>35.880000000000003</v>
      </c>
      <c r="H19" s="87">
        <f t="shared" ref="H19:H49" si="0">ROUND(IF($G$18="USD $", G19*$F$16,G19*$E$16),2)</f>
        <v>24.74</v>
      </c>
      <c r="I19" s="88">
        <f t="shared" ref="I19:I49" si="1">ROUND(IF($I$18=$H$18,F19*H19,F19*G19),2)</f>
        <v>24.74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9.9</v>
      </c>
      <c r="M19" s="87">
        <f t="shared" ref="M19:M49" si="4">ROUND((K19*L19),2)</f>
        <v>9.9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14.84</v>
      </c>
      <c r="T19" s="92">
        <f t="shared" ref="T19:T49" si="7">ROUND(I19-M19,2)</f>
        <v>14.84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344</v>
      </c>
      <c r="C20" s="16" t="s">
        <v>115</v>
      </c>
      <c r="D20" s="84"/>
      <c r="E20" s="97">
        <v>500</v>
      </c>
      <c r="F20" s="98">
        <v>1</v>
      </c>
      <c r="G20" s="99">
        <v>50.98</v>
      </c>
      <c r="H20" s="100">
        <f t="shared" si="0"/>
        <v>35.159999999999997</v>
      </c>
      <c r="I20" s="101">
        <f t="shared" si="1"/>
        <v>35.159999999999997</v>
      </c>
      <c r="J20" s="102"/>
      <c r="K20" s="103">
        <f t="shared" si="2"/>
        <v>1</v>
      </c>
      <c r="L20" s="100">
        <f t="shared" si="3"/>
        <v>14.06</v>
      </c>
      <c r="M20" s="100">
        <f t="shared" si="4"/>
        <v>14.06</v>
      </c>
      <c r="N20" s="104"/>
      <c r="O20" s="91"/>
      <c r="P20" s="96"/>
      <c r="Q20" s="99"/>
      <c r="R20" s="105">
        <f t="shared" si="5"/>
        <v>0</v>
      </c>
      <c r="S20" s="106">
        <f t="shared" si="6"/>
        <v>21.1</v>
      </c>
      <c r="T20" s="106">
        <f t="shared" si="7"/>
        <v>21.1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345</v>
      </c>
      <c r="C21" s="109" t="s">
        <v>223</v>
      </c>
      <c r="D21" s="84"/>
      <c r="E21" s="85">
        <v>500</v>
      </c>
      <c r="F21" s="110">
        <v>1</v>
      </c>
      <c r="G21" s="92">
        <v>77.510000000000005</v>
      </c>
      <c r="H21" s="87">
        <f t="shared" si="0"/>
        <v>53.46</v>
      </c>
      <c r="I21" s="88">
        <f t="shared" si="1"/>
        <v>53.46</v>
      </c>
      <c r="J21" s="102"/>
      <c r="K21" s="86">
        <f t="shared" si="2"/>
        <v>1</v>
      </c>
      <c r="L21" s="87">
        <f t="shared" si="3"/>
        <v>21.38</v>
      </c>
      <c r="M21" s="87">
        <f t="shared" si="4"/>
        <v>21.38</v>
      </c>
      <c r="N21" s="111"/>
      <c r="O21" s="91"/>
      <c r="P21" s="112"/>
      <c r="Q21" s="92"/>
      <c r="R21" s="92">
        <f t="shared" si="5"/>
        <v>0</v>
      </c>
      <c r="S21" s="92">
        <f t="shared" si="6"/>
        <v>32.08</v>
      </c>
      <c r="T21" s="92">
        <f t="shared" si="7"/>
        <v>32.08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346</v>
      </c>
      <c r="C22" s="16" t="s">
        <v>124</v>
      </c>
      <c r="D22" s="84"/>
      <c r="E22" s="97">
        <v>1000</v>
      </c>
      <c r="F22" s="98">
        <v>1</v>
      </c>
      <c r="G22" s="99">
        <v>109.52</v>
      </c>
      <c r="H22" s="100">
        <f t="shared" si="0"/>
        <v>75.53</v>
      </c>
      <c r="I22" s="101">
        <f t="shared" si="1"/>
        <v>75.53</v>
      </c>
      <c r="J22" s="102"/>
      <c r="K22" s="103">
        <f t="shared" si="2"/>
        <v>1</v>
      </c>
      <c r="L22" s="100">
        <f t="shared" si="3"/>
        <v>30.21</v>
      </c>
      <c r="M22" s="100">
        <f t="shared" si="4"/>
        <v>30.21</v>
      </c>
      <c r="N22" s="104"/>
      <c r="O22" s="91"/>
      <c r="P22" s="96"/>
      <c r="Q22" s="99"/>
      <c r="R22" s="105">
        <f t="shared" si="5"/>
        <v>0</v>
      </c>
      <c r="S22" s="106">
        <f t="shared" si="6"/>
        <v>45.32</v>
      </c>
      <c r="T22" s="106">
        <f t="shared" si="7"/>
        <v>45.32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347</v>
      </c>
      <c r="C23" s="109" t="s">
        <v>124</v>
      </c>
      <c r="D23" s="84"/>
      <c r="E23" s="85">
        <v>1000</v>
      </c>
      <c r="F23" s="110">
        <v>1</v>
      </c>
      <c r="G23" s="92">
        <v>121.35</v>
      </c>
      <c r="H23" s="87">
        <f t="shared" si="0"/>
        <v>83.69</v>
      </c>
      <c r="I23" s="88">
        <f t="shared" si="1"/>
        <v>83.69</v>
      </c>
      <c r="J23" s="102"/>
      <c r="K23" s="86">
        <f t="shared" si="2"/>
        <v>1</v>
      </c>
      <c r="L23" s="87">
        <f t="shared" si="3"/>
        <v>33.479999999999997</v>
      </c>
      <c r="M23" s="87">
        <f t="shared" si="4"/>
        <v>33.479999999999997</v>
      </c>
      <c r="N23" s="111"/>
      <c r="O23" s="91"/>
      <c r="P23" s="112"/>
      <c r="Q23" s="92"/>
      <c r="R23" s="92">
        <f t="shared" si="5"/>
        <v>0</v>
      </c>
      <c r="S23" s="92">
        <f t="shared" si="6"/>
        <v>50.21</v>
      </c>
      <c r="T23" s="92">
        <f t="shared" si="7"/>
        <v>50.21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348</v>
      </c>
      <c r="C24" s="16" t="s">
        <v>126</v>
      </c>
      <c r="D24" s="84"/>
      <c r="E24" s="97">
        <v>2000</v>
      </c>
      <c r="F24" s="98">
        <v>1</v>
      </c>
      <c r="G24" s="99">
        <v>102.47</v>
      </c>
      <c r="H24" s="100">
        <f t="shared" si="0"/>
        <v>70.67</v>
      </c>
      <c r="I24" s="101">
        <f t="shared" si="1"/>
        <v>70.67</v>
      </c>
      <c r="J24" s="102"/>
      <c r="K24" s="103">
        <f t="shared" si="2"/>
        <v>1</v>
      </c>
      <c r="L24" s="100">
        <f t="shared" si="3"/>
        <v>35.340000000000003</v>
      </c>
      <c r="M24" s="100">
        <f t="shared" si="4"/>
        <v>35.340000000000003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35.33</v>
      </c>
      <c r="T24" s="106">
        <f t="shared" si="7"/>
        <v>35.33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349</v>
      </c>
      <c r="C25" s="109" t="s">
        <v>130</v>
      </c>
      <c r="D25" s="84"/>
      <c r="E25" s="85">
        <v>2000</v>
      </c>
      <c r="F25" s="110">
        <v>1</v>
      </c>
      <c r="G25" s="92">
        <v>81.52</v>
      </c>
      <c r="H25" s="87">
        <f t="shared" si="0"/>
        <v>56.22</v>
      </c>
      <c r="I25" s="88">
        <f t="shared" si="1"/>
        <v>56.22</v>
      </c>
      <c r="J25" s="102"/>
      <c r="K25" s="86">
        <f t="shared" si="2"/>
        <v>1</v>
      </c>
      <c r="L25" s="87">
        <f t="shared" si="3"/>
        <v>28.11</v>
      </c>
      <c r="M25" s="87">
        <f t="shared" si="4"/>
        <v>28.11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28.11</v>
      </c>
      <c r="T25" s="92">
        <f t="shared" si="7"/>
        <v>28.11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350</v>
      </c>
      <c r="C26" s="16" t="s">
        <v>351</v>
      </c>
      <c r="D26" s="84"/>
      <c r="E26" s="97">
        <v>2000</v>
      </c>
      <c r="F26" s="98">
        <v>1</v>
      </c>
      <c r="G26" s="99">
        <v>522.77</v>
      </c>
      <c r="H26" s="100">
        <f t="shared" si="0"/>
        <v>360.53</v>
      </c>
      <c r="I26" s="101">
        <f t="shared" si="1"/>
        <v>360.53</v>
      </c>
      <c r="J26" s="102"/>
      <c r="K26" s="103">
        <f t="shared" si="2"/>
        <v>1</v>
      </c>
      <c r="L26" s="100">
        <f t="shared" si="3"/>
        <v>180.27</v>
      </c>
      <c r="M26" s="100">
        <f t="shared" si="4"/>
        <v>180.27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180.26</v>
      </c>
      <c r="T26" s="106">
        <f t="shared" si="7"/>
        <v>180.26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352</v>
      </c>
      <c r="C27" s="109" t="s">
        <v>133</v>
      </c>
      <c r="D27" s="84"/>
      <c r="E27" s="85">
        <v>500</v>
      </c>
      <c r="F27" s="110">
        <v>1</v>
      </c>
      <c r="G27" s="92">
        <v>116.52</v>
      </c>
      <c r="H27" s="87">
        <f t="shared" si="0"/>
        <v>80.36</v>
      </c>
      <c r="I27" s="88">
        <f t="shared" si="1"/>
        <v>80.36</v>
      </c>
      <c r="J27" s="102"/>
      <c r="K27" s="86">
        <f t="shared" si="2"/>
        <v>1</v>
      </c>
      <c r="L27" s="87">
        <f t="shared" si="3"/>
        <v>40.18</v>
      </c>
      <c r="M27" s="87">
        <f t="shared" si="4"/>
        <v>40.18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40.18</v>
      </c>
      <c r="T27" s="92">
        <f t="shared" si="7"/>
        <v>40.18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353</v>
      </c>
      <c r="C28" s="16" t="s">
        <v>133</v>
      </c>
      <c r="D28" s="84"/>
      <c r="E28" s="97">
        <v>500</v>
      </c>
      <c r="F28" s="98">
        <v>1</v>
      </c>
      <c r="G28" s="99">
        <v>128.94</v>
      </c>
      <c r="H28" s="100">
        <f t="shared" si="0"/>
        <v>88.92</v>
      </c>
      <c r="I28" s="101">
        <f t="shared" si="1"/>
        <v>88.92</v>
      </c>
      <c r="J28" s="102"/>
      <c r="K28" s="103">
        <f t="shared" si="2"/>
        <v>1</v>
      </c>
      <c r="L28" s="100">
        <f t="shared" si="3"/>
        <v>44.46</v>
      </c>
      <c r="M28" s="100">
        <f t="shared" si="4"/>
        <v>44.46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44.46</v>
      </c>
      <c r="T28" s="106">
        <f t="shared" si="7"/>
        <v>44.46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178</v>
      </c>
      <c r="C29" s="109" t="s">
        <v>354</v>
      </c>
      <c r="D29" s="84"/>
      <c r="E29" s="85" t="s">
        <v>127</v>
      </c>
      <c r="F29" s="110">
        <v>1</v>
      </c>
      <c r="G29" s="92">
        <v>1252.01</v>
      </c>
      <c r="H29" s="87">
        <f t="shared" si="0"/>
        <v>863.46</v>
      </c>
      <c r="I29" s="88">
        <f t="shared" si="1"/>
        <v>863.46</v>
      </c>
      <c r="J29" s="102"/>
      <c r="K29" s="86">
        <f t="shared" si="2"/>
        <v>1</v>
      </c>
      <c r="L29" s="87">
        <f t="shared" si="3"/>
        <v>431.73</v>
      </c>
      <c r="M29" s="87">
        <f t="shared" si="4"/>
        <v>431.73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431.73</v>
      </c>
      <c r="T29" s="92">
        <f t="shared" si="7"/>
        <v>431.73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355</v>
      </c>
      <c r="C30" s="16" t="s">
        <v>356</v>
      </c>
      <c r="D30" s="84"/>
      <c r="E30" s="97" t="s">
        <v>127</v>
      </c>
      <c r="F30" s="98">
        <v>1</v>
      </c>
      <c r="G30" s="99">
        <v>7871.88</v>
      </c>
      <c r="H30" s="100">
        <f t="shared" si="0"/>
        <v>5428.88</v>
      </c>
      <c r="I30" s="101">
        <f t="shared" si="1"/>
        <v>5428.88</v>
      </c>
      <c r="J30" s="102"/>
      <c r="K30" s="103">
        <f t="shared" si="2"/>
        <v>1</v>
      </c>
      <c r="L30" s="100">
        <f t="shared" si="3"/>
        <v>2171.5500000000002</v>
      </c>
      <c r="M30" s="100">
        <f t="shared" si="4"/>
        <v>2171.5500000000002</v>
      </c>
      <c r="N30" s="104"/>
      <c r="O30" s="91"/>
      <c r="P30" s="96"/>
      <c r="Q30" s="99"/>
      <c r="R30" s="105">
        <f t="shared" si="5"/>
        <v>0</v>
      </c>
      <c r="S30" s="106">
        <f t="shared" si="6"/>
        <v>3257.33</v>
      </c>
      <c r="T30" s="106">
        <f t="shared" si="7"/>
        <v>3257.33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143</v>
      </c>
      <c r="C31" s="109" t="s">
        <v>182</v>
      </c>
      <c r="D31" s="84"/>
      <c r="E31" s="85" t="s">
        <v>127</v>
      </c>
      <c r="F31" s="110">
        <v>2</v>
      </c>
      <c r="G31" s="92">
        <v>514.04999999999995</v>
      </c>
      <c r="H31" s="87">
        <f t="shared" si="0"/>
        <v>354.52</v>
      </c>
      <c r="I31" s="88">
        <f t="shared" si="1"/>
        <v>709.04</v>
      </c>
      <c r="J31" s="102"/>
      <c r="K31" s="86">
        <f t="shared" si="2"/>
        <v>2</v>
      </c>
      <c r="L31" s="87">
        <f t="shared" si="3"/>
        <v>124.08</v>
      </c>
      <c r="M31" s="87">
        <f t="shared" si="4"/>
        <v>248.16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230.44</v>
      </c>
      <c r="T31" s="92">
        <f t="shared" si="7"/>
        <v>460.88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357</v>
      </c>
      <c r="C32" s="16" t="s">
        <v>358</v>
      </c>
      <c r="D32" s="84"/>
      <c r="E32" s="97" t="s">
        <v>127</v>
      </c>
      <c r="F32" s="98">
        <v>1</v>
      </c>
      <c r="G32" s="99">
        <v>4257.3900000000003</v>
      </c>
      <c r="H32" s="100">
        <f t="shared" si="0"/>
        <v>2936.13</v>
      </c>
      <c r="I32" s="101">
        <f t="shared" si="1"/>
        <v>2936.13</v>
      </c>
      <c r="J32" s="102"/>
      <c r="K32" s="103">
        <f t="shared" si="2"/>
        <v>1</v>
      </c>
      <c r="L32" s="100">
        <f t="shared" si="3"/>
        <v>1174.45</v>
      </c>
      <c r="M32" s="100">
        <f t="shared" si="4"/>
        <v>1174.45</v>
      </c>
      <c r="N32" s="104"/>
      <c r="O32" s="91"/>
      <c r="P32" s="96"/>
      <c r="Q32" s="99"/>
      <c r="R32" s="105">
        <f t="shared" si="5"/>
        <v>0</v>
      </c>
      <c r="S32" s="106">
        <f t="shared" si="6"/>
        <v>1761.68</v>
      </c>
      <c r="T32" s="106">
        <f t="shared" si="7"/>
        <v>1761.68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184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359</v>
      </c>
      <c r="C34" s="16" t="s">
        <v>360</v>
      </c>
      <c r="D34" s="84"/>
      <c r="E34" s="97" t="s">
        <v>127</v>
      </c>
      <c r="F34" s="98">
        <v>4</v>
      </c>
      <c r="G34" s="99">
        <v>4198</v>
      </c>
      <c r="H34" s="100">
        <f t="shared" si="0"/>
        <v>2895.17</v>
      </c>
      <c r="I34" s="101">
        <f t="shared" si="1"/>
        <v>11580.68</v>
      </c>
      <c r="J34" s="102"/>
      <c r="K34" s="103">
        <f t="shared" si="2"/>
        <v>4</v>
      </c>
      <c r="L34" s="100">
        <f t="shared" si="3"/>
        <v>1158.07</v>
      </c>
      <c r="M34" s="100">
        <f t="shared" si="4"/>
        <v>4632.28</v>
      </c>
      <c r="N34" s="104"/>
      <c r="O34" s="91"/>
      <c r="P34" s="96"/>
      <c r="Q34" s="99"/>
      <c r="R34" s="105">
        <f t="shared" si="5"/>
        <v>0</v>
      </c>
      <c r="S34" s="106">
        <f t="shared" si="6"/>
        <v>1737.1</v>
      </c>
      <c r="T34" s="106">
        <f t="shared" si="7"/>
        <v>6948.4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202</v>
      </c>
      <c r="C35" s="109" t="s">
        <v>361</v>
      </c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131" t="s">
        <v>362</v>
      </c>
      <c r="C36" s="16" t="s">
        <v>363</v>
      </c>
      <c r="D36" s="84"/>
      <c r="E36" s="97" t="s">
        <v>127</v>
      </c>
      <c r="F36" s="98">
        <v>2</v>
      </c>
      <c r="G36" s="99">
        <v>593.77</v>
      </c>
      <c r="H36" s="100">
        <f t="shared" si="0"/>
        <v>409.5</v>
      </c>
      <c r="I36" s="101">
        <f t="shared" si="1"/>
        <v>819</v>
      </c>
      <c r="J36" s="102"/>
      <c r="K36" s="103">
        <f t="shared" si="2"/>
        <v>2</v>
      </c>
      <c r="L36" s="100">
        <f t="shared" si="3"/>
        <v>143.33000000000001</v>
      </c>
      <c r="M36" s="100">
        <f t="shared" si="4"/>
        <v>286.66000000000003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266.17</v>
      </c>
      <c r="T36" s="106">
        <f t="shared" si="7"/>
        <v>532.34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364</v>
      </c>
      <c r="C37" s="109" t="s">
        <v>365</v>
      </c>
      <c r="D37" s="84"/>
      <c r="E37" s="85" t="s">
        <v>127</v>
      </c>
      <c r="F37" s="110">
        <v>2</v>
      </c>
      <c r="G37" s="92">
        <v>213.76</v>
      </c>
      <c r="H37" s="87">
        <f t="shared" si="0"/>
        <v>147.41999999999999</v>
      </c>
      <c r="I37" s="88">
        <f t="shared" si="1"/>
        <v>294.83999999999997</v>
      </c>
      <c r="J37" s="102"/>
      <c r="K37" s="86">
        <f t="shared" si="2"/>
        <v>2</v>
      </c>
      <c r="L37" s="87">
        <f t="shared" si="3"/>
        <v>51.6</v>
      </c>
      <c r="M37" s="87">
        <f t="shared" si="4"/>
        <v>103.2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95.82</v>
      </c>
      <c r="T37" s="92">
        <f t="shared" si="7"/>
        <v>191.64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366</v>
      </c>
      <c r="C38" s="16" t="s">
        <v>367</v>
      </c>
      <c r="D38" s="84"/>
      <c r="E38" s="97" t="s">
        <v>127</v>
      </c>
      <c r="F38" s="98">
        <v>10</v>
      </c>
      <c r="G38" s="99">
        <v>9.43</v>
      </c>
      <c r="H38" s="100">
        <f t="shared" si="0"/>
        <v>6.5</v>
      </c>
      <c r="I38" s="101">
        <f t="shared" si="1"/>
        <v>65</v>
      </c>
      <c r="J38" s="102"/>
      <c r="K38" s="103">
        <f t="shared" si="2"/>
        <v>10</v>
      </c>
      <c r="L38" s="100">
        <f t="shared" si="3"/>
        <v>2.2799999999999998</v>
      </c>
      <c r="M38" s="100">
        <f t="shared" si="4"/>
        <v>22.8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4.22</v>
      </c>
      <c r="T38" s="106">
        <f t="shared" si="7"/>
        <v>42.2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164</v>
      </c>
      <c r="C39" s="109" t="s">
        <v>368</v>
      </c>
      <c r="D39" s="84"/>
      <c r="E39" s="85" t="s">
        <v>127</v>
      </c>
      <c r="F39" s="110">
        <v>10</v>
      </c>
      <c r="G39" s="92">
        <v>8.11</v>
      </c>
      <c r="H39" s="87">
        <f t="shared" si="0"/>
        <v>5.59</v>
      </c>
      <c r="I39" s="88">
        <f t="shared" si="1"/>
        <v>55.9</v>
      </c>
      <c r="J39" s="102"/>
      <c r="K39" s="86">
        <f t="shared" si="2"/>
        <v>10</v>
      </c>
      <c r="L39" s="87">
        <f t="shared" si="3"/>
        <v>1.96</v>
      </c>
      <c r="M39" s="87">
        <f t="shared" si="4"/>
        <v>19.600000000000001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3.63</v>
      </c>
      <c r="T39" s="92">
        <f t="shared" si="7"/>
        <v>36.299999999999997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49</v>
      </c>
      <c r="G50" s="118">
        <f t="shared" si="10"/>
        <v>21944.37</v>
      </c>
      <c r="H50" s="119">
        <f t="shared" si="10"/>
        <v>15134.04</v>
      </c>
      <c r="I50" s="120">
        <f t="shared" si="10"/>
        <v>30627.750000000004</v>
      </c>
      <c r="J50" s="121"/>
      <c r="K50" s="122">
        <f t="shared" ref="K50:M50" si="11">SUM(K19:K49)</f>
        <v>49</v>
      </c>
      <c r="L50" s="119">
        <f t="shared" si="11"/>
        <v>6159.48</v>
      </c>
      <c r="M50" s="120">
        <f t="shared" si="11"/>
        <v>12306.06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8974.5599999999977</v>
      </c>
      <c r="T50" s="120">
        <f t="shared" si="12"/>
        <v>18321.689999999999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67" priority="1" stopIfTrue="1">
      <formula>$U$9&gt;100%</formula>
    </cfRule>
    <cfRule type="expression" dxfId="166" priority="2">
      <formula>$U$9&lt;50%</formula>
    </cfRule>
  </conditionalFormatting>
  <conditionalFormatting sqref="V9:V11">
    <cfRule type="expression" dxfId="165" priority="3">
      <formula>$V$9&lt;50%</formula>
    </cfRule>
    <cfRule type="expression" dxfId="164" priority="4">
      <formula>$V$9&gt;50%</formula>
    </cfRule>
  </conditionalFormatting>
  <dataValidations count="4">
    <dataValidation type="list" allowBlank="1" showErrorMessage="1" sqref="E19:E49" xr:uid="{00000000-0002-0000-1E00-000000000000}">
      <formula1>$Z$19:$Z$30</formula1>
    </dataValidation>
    <dataValidation type="list" allowBlank="1" showErrorMessage="1" sqref="I14" xr:uid="{00000000-0002-0000-1E00-000001000000}">
      <formula1>$Y$14:$Y$15</formula1>
    </dataValidation>
    <dataValidation type="list" allowBlank="1" showErrorMessage="1" sqref="J14" xr:uid="{00000000-0002-0000-1E00-000002000000}">
      <formula1>$L$9</formula1>
    </dataValidation>
    <dataValidation type="list" allowBlank="1" showErrorMessage="1" sqref="Q15 G18 L18 Q18" xr:uid="{00000000-0002-0000-1E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31965.53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2008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12588.62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19376.909999999996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369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0.60618140853600733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370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19376.910000000003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371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12588.62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112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343</v>
      </c>
      <c r="C19" s="83" t="s">
        <v>113</v>
      </c>
      <c r="D19" s="84"/>
      <c r="E19" s="85">
        <v>500</v>
      </c>
      <c r="F19" s="86">
        <v>1</v>
      </c>
      <c r="G19" s="87">
        <v>35.880000000000003</v>
      </c>
      <c r="H19" s="87">
        <f t="shared" ref="H19:H49" si="0">ROUND(IF($G$18="USD $", G19*$F$16,G19*$E$16),2)</f>
        <v>24.74</v>
      </c>
      <c r="I19" s="88">
        <f t="shared" ref="I19:I49" si="1">ROUND(IF($I$18=$H$18,F19*H19,F19*G19),2)</f>
        <v>24.74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9.9</v>
      </c>
      <c r="M19" s="87">
        <f t="shared" ref="M19:M49" si="4">ROUND((K19*L19),2)</f>
        <v>9.9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14.84</v>
      </c>
      <c r="T19" s="92">
        <f t="shared" ref="T19:T49" si="7">ROUND(I19-M19,2)</f>
        <v>14.84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372</v>
      </c>
      <c r="C20" s="16" t="s">
        <v>115</v>
      </c>
      <c r="D20" s="84"/>
      <c r="E20" s="97">
        <v>500</v>
      </c>
      <c r="F20" s="98">
        <v>1</v>
      </c>
      <c r="G20" s="99">
        <v>55.81</v>
      </c>
      <c r="H20" s="100">
        <f t="shared" si="0"/>
        <v>38.49</v>
      </c>
      <c r="I20" s="101">
        <f t="shared" si="1"/>
        <v>38.49</v>
      </c>
      <c r="J20" s="102"/>
      <c r="K20" s="103">
        <f t="shared" si="2"/>
        <v>1</v>
      </c>
      <c r="L20" s="100">
        <f t="shared" si="3"/>
        <v>15.4</v>
      </c>
      <c r="M20" s="100">
        <f t="shared" si="4"/>
        <v>15.4</v>
      </c>
      <c r="N20" s="104"/>
      <c r="O20" s="91"/>
      <c r="P20" s="96"/>
      <c r="Q20" s="99"/>
      <c r="R20" s="105">
        <f t="shared" si="5"/>
        <v>0</v>
      </c>
      <c r="S20" s="106">
        <f t="shared" si="6"/>
        <v>23.09</v>
      </c>
      <c r="T20" s="106">
        <f t="shared" si="7"/>
        <v>23.09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373</v>
      </c>
      <c r="C21" s="109" t="s">
        <v>223</v>
      </c>
      <c r="D21" s="84"/>
      <c r="E21" s="85">
        <v>500</v>
      </c>
      <c r="F21" s="110">
        <v>1</v>
      </c>
      <c r="G21" s="92">
        <v>84.12</v>
      </c>
      <c r="H21" s="87">
        <f t="shared" si="0"/>
        <v>58.01</v>
      </c>
      <c r="I21" s="88">
        <f t="shared" si="1"/>
        <v>58.01</v>
      </c>
      <c r="J21" s="102"/>
      <c r="K21" s="86">
        <f t="shared" si="2"/>
        <v>1</v>
      </c>
      <c r="L21" s="87">
        <f t="shared" si="3"/>
        <v>23.2</v>
      </c>
      <c r="M21" s="87">
        <f t="shared" si="4"/>
        <v>23.2</v>
      </c>
      <c r="N21" s="111"/>
      <c r="O21" s="91"/>
      <c r="P21" s="112"/>
      <c r="Q21" s="92"/>
      <c r="R21" s="92">
        <f t="shared" si="5"/>
        <v>0</v>
      </c>
      <c r="S21" s="92">
        <f t="shared" si="6"/>
        <v>34.81</v>
      </c>
      <c r="T21" s="92">
        <f t="shared" si="7"/>
        <v>34.81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374</v>
      </c>
      <c r="C22" s="16" t="s">
        <v>375</v>
      </c>
      <c r="D22" s="84"/>
      <c r="E22" s="97">
        <v>1000</v>
      </c>
      <c r="F22" s="98">
        <v>1</v>
      </c>
      <c r="G22" s="99">
        <v>147.88</v>
      </c>
      <c r="H22" s="100">
        <f t="shared" si="0"/>
        <v>101.99</v>
      </c>
      <c r="I22" s="101">
        <f t="shared" si="1"/>
        <v>101.99</v>
      </c>
      <c r="J22" s="102"/>
      <c r="K22" s="103">
        <f t="shared" si="2"/>
        <v>1</v>
      </c>
      <c r="L22" s="100">
        <f t="shared" si="3"/>
        <v>40.799999999999997</v>
      </c>
      <c r="M22" s="100">
        <f t="shared" si="4"/>
        <v>40.799999999999997</v>
      </c>
      <c r="N22" s="104"/>
      <c r="O22" s="91"/>
      <c r="P22" s="96"/>
      <c r="Q22" s="99"/>
      <c r="R22" s="105">
        <f t="shared" si="5"/>
        <v>0</v>
      </c>
      <c r="S22" s="106">
        <f t="shared" si="6"/>
        <v>61.19</v>
      </c>
      <c r="T22" s="106">
        <f t="shared" si="7"/>
        <v>61.19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376</v>
      </c>
      <c r="C23" s="109" t="s">
        <v>121</v>
      </c>
      <c r="D23" s="84"/>
      <c r="E23" s="85">
        <v>1000</v>
      </c>
      <c r="F23" s="110">
        <v>1</v>
      </c>
      <c r="G23" s="92">
        <v>218.1</v>
      </c>
      <c r="H23" s="87">
        <f t="shared" si="0"/>
        <v>150.41</v>
      </c>
      <c r="I23" s="88">
        <f t="shared" si="1"/>
        <v>150.41</v>
      </c>
      <c r="J23" s="102"/>
      <c r="K23" s="86">
        <f t="shared" si="2"/>
        <v>1</v>
      </c>
      <c r="L23" s="87">
        <f t="shared" si="3"/>
        <v>60.16</v>
      </c>
      <c r="M23" s="87">
        <f t="shared" si="4"/>
        <v>60.16</v>
      </c>
      <c r="N23" s="111"/>
      <c r="O23" s="91"/>
      <c r="P23" s="112"/>
      <c r="Q23" s="92"/>
      <c r="R23" s="92">
        <f t="shared" si="5"/>
        <v>0</v>
      </c>
      <c r="S23" s="92">
        <f t="shared" si="6"/>
        <v>90.25</v>
      </c>
      <c r="T23" s="92">
        <f t="shared" si="7"/>
        <v>90.25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377</v>
      </c>
      <c r="C24" s="16" t="s">
        <v>121</v>
      </c>
      <c r="D24" s="84"/>
      <c r="E24" s="97">
        <v>1000</v>
      </c>
      <c r="F24" s="98">
        <v>1</v>
      </c>
      <c r="G24" s="99">
        <v>149.66</v>
      </c>
      <c r="H24" s="100">
        <f t="shared" si="0"/>
        <v>103.21</v>
      </c>
      <c r="I24" s="101">
        <f t="shared" si="1"/>
        <v>103.21</v>
      </c>
      <c r="J24" s="102"/>
      <c r="K24" s="103">
        <f t="shared" si="2"/>
        <v>1</v>
      </c>
      <c r="L24" s="100">
        <f t="shared" si="3"/>
        <v>41.28</v>
      </c>
      <c r="M24" s="100">
        <f t="shared" si="4"/>
        <v>41.28</v>
      </c>
      <c r="N24" s="104"/>
      <c r="O24" s="91"/>
      <c r="P24" s="96"/>
      <c r="Q24" s="99"/>
      <c r="R24" s="105">
        <f t="shared" si="5"/>
        <v>0</v>
      </c>
      <c r="S24" s="106">
        <f t="shared" si="6"/>
        <v>61.93</v>
      </c>
      <c r="T24" s="106">
        <f t="shared" si="7"/>
        <v>61.93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378</v>
      </c>
      <c r="C25" s="109" t="s">
        <v>126</v>
      </c>
      <c r="D25" s="84"/>
      <c r="E25" s="85">
        <v>2000</v>
      </c>
      <c r="F25" s="110">
        <v>1</v>
      </c>
      <c r="G25" s="92">
        <v>117.06</v>
      </c>
      <c r="H25" s="87">
        <f t="shared" si="0"/>
        <v>80.73</v>
      </c>
      <c r="I25" s="88">
        <f t="shared" si="1"/>
        <v>80.73</v>
      </c>
      <c r="J25" s="102"/>
      <c r="K25" s="86">
        <f t="shared" si="2"/>
        <v>1</v>
      </c>
      <c r="L25" s="87">
        <f t="shared" si="3"/>
        <v>40.369999999999997</v>
      </c>
      <c r="M25" s="87">
        <f t="shared" si="4"/>
        <v>40.369999999999997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40.36</v>
      </c>
      <c r="T25" s="92">
        <f t="shared" si="7"/>
        <v>40.36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379</v>
      </c>
      <c r="C26" s="16" t="s">
        <v>130</v>
      </c>
      <c r="D26" s="84"/>
      <c r="E26" s="97">
        <v>2000</v>
      </c>
      <c r="F26" s="98">
        <v>1</v>
      </c>
      <c r="G26" s="99">
        <v>86.45</v>
      </c>
      <c r="H26" s="100">
        <f t="shared" si="0"/>
        <v>59.62</v>
      </c>
      <c r="I26" s="101">
        <f t="shared" si="1"/>
        <v>59.62</v>
      </c>
      <c r="J26" s="102"/>
      <c r="K26" s="103">
        <f t="shared" si="2"/>
        <v>1</v>
      </c>
      <c r="L26" s="100">
        <f t="shared" si="3"/>
        <v>29.81</v>
      </c>
      <c r="M26" s="100">
        <f t="shared" si="4"/>
        <v>29.81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29.81</v>
      </c>
      <c r="T26" s="106">
        <f t="shared" si="7"/>
        <v>29.81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380</v>
      </c>
      <c r="C27" s="109" t="s">
        <v>133</v>
      </c>
      <c r="D27" s="84"/>
      <c r="E27" s="85">
        <v>500</v>
      </c>
      <c r="F27" s="110">
        <v>1</v>
      </c>
      <c r="G27" s="92">
        <v>16.79</v>
      </c>
      <c r="H27" s="87">
        <f t="shared" si="0"/>
        <v>11.58</v>
      </c>
      <c r="I27" s="88">
        <f t="shared" si="1"/>
        <v>11.58</v>
      </c>
      <c r="J27" s="102"/>
      <c r="K27" s="86">
        <f t="shared" si="2"/>
        <v>1</v>
      </c>
      <c r="L27" s="87">
        <f t="shared" si="3"/>
        <v>5.79</v>
      </c>
      <c r="M27" s="87">
        <f t="shared" si="4"/>
        <v>5.79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5.79</v>
      </c>
      <c r="T27" s="92">
        <f t="shared" si="7"/>
        <v>5.79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381</v>
      </c>
      <c r="C28" s="16" t="s">
        <v>133</v>
      </c>
      <c r="D28" s="84"/>
      <c r="E28" s="97">
        <v>500</v>
      </c>
      <c r="F28" s="98">
        <v>1</v>
      </c>
      <c r="G28" s="99">
        <v>138.08000000000001</v>
      </c>
      <c r="H28" s="100">
        <f t="shared" si="0"/>
        <v>95.23</v>
      </c>
      <c r="I28" s="101">
        <f t="shared" si="1"/>
        <v>95.23</v>
      </c>
      <c r="J28" s="102"/>
      <c r="K28" s="103">
        <f t="shared" si="2"/>
        <v>1</v>
      </c>
      <c r="L28" s="100">
        <f t="shared" si="3"/>
        <v>47.62</v>
      </c>
      <c r="M28" s="100">
        <f t="shared" si="4"/>
        <v>47.62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47.61</v>
      </c>
      <c r="T28" s="106">
        <f t="shared" si="7"/>
        <v>47.61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382</v>
      </c>
      <c r="C29" s="109" t="s">
        <v>383</v>
      </c>
      <c r="D29" s="84"/>
      <c r="E29" s="85" t="s">
        <v>127</v>
      </c>
      <c r="F29" s="110">
        <v>1</v>
      </c>
      <c r="G29" s="92">
        <v>8549.01</v>
      </c>
      <c r="H29" s="87">
        <f t="shared" si="0"/>
        <v>5895.87</v>
      </c>
      <c r="I29" s="88">
        <f t="shared" si="1"/>
        <v>5895.87</v>
      </c>
      <c r="J29" s="102"/>
      <c r="K29" s="86">
        <f t="shared" si="2"/>
        <v>1</v>
      </c>
      <c r="L29" s="87">
        <f t="shared" si="3"/>
        <v>2358.35</v>
      </c>
      <c r="M29" s="87">
        <f t="shared" si="4"/>
        <v>2358.35</v>
      </c>
      <c r="N29" s="111"/>
      <c r="O29" s="91"/>
      <c r="P29" s="112"/>
      <c r="Q29" s="92"/>
      <c r="R29" s="92">
        <f t="shared" si="5"/>
        <v>0</v>
      </c>
      <c r="S29" s="92">
        <f t="shared" si="6"/>
        <v>3537.52</v>
      </c>
      <c r="T29" s="92">
        <f t="shared" si="7"/>
        <v>3537.52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384</v>
      </c>
      <c r="D30" s="84"/>
      <c r="E30" s="97" t="s">
        <v>127</v>
      </c>
      <c r="F30" s="98">
        <v>2</v>
      </c>
      <c r="G30" s="99">
        <v>514.04999999999995</v>
      </c>
      <c r="H30" s="100">
        <f t="shared" si="0"/>
        <v>354.52</v>
      </c>
      <c r="I30" s="101">
        <f t="shared" si="1"/>
        <v>709.04</v>
      </c>
      <c r="J30" s="102"/>
      <c r="K30" s="103">
        <f t="shared" si="2"/>
        <v>2</v>
      </c>
      <c r="L30" s="100">
        <f t="shared" si="3"/>
        <v>124.08</v>
      </c>
      <c r="M30" s="100">
        <f t="shared" si="4"/>
        <v>248.16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460.88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385</v>
      </c>
      <c r="C31" s="109" t="s">
        <v>147</v>
      </c>
      <c r="D31" s="84"/>
      <c r="E31" s="85" t="s">
        <v>127</v>
      </c>
      <c r="F31" s="110">
        <v>1</v>
      </c>
      <c r="G31" s="92">
        <v>5770.11</v>
      </c>
      <c r="H31" s="87">
        <f t="shared" si="0"/>
        <v>3979.39</v>
      </c>
      <c r="I31" s="88">
        <f t="shared" si="1"/>
        <v>3979.39</v>
      </c>
      <c r="J31" s="102"/>
      <c r="K31" s="86">
        <f t="shared" si="2"/>
        <v>1</v>
      </c>
      <c r="L31" s="87">
        <f t="shared" si="3"/>
        <v>1591.76</v>
      </c>
      <c r="M31" s="87">
        <f t="shared" si="4"/>
        <v>1591.76</v>
      </c>
      <c r="N31" s="111"/>
      <c r="O31" s="91"/>
      <c r="P31" s="112"/>
      <c r="Q31" s="92"/>
      <c r="R31" s="92">
        <f t="shared" si="5"/>
        <v>0</v>
      </c>
      <c r="S31" s="92">
        <f t="shared" si="6"/>
        <v>2387.63</v>
      </c>
      <c r="T31" s="92">
        <f t="shared" si="7"/>
        <v>2387.63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386</v>
      </c>
      <c r="C32" s="16" t="s">
        <v>149</v>
      </c>
      <c r="D32" s="84"/>
      <c r="E32" s="97" t="s">
        <v>127</v>
      </c>
      <c r="F32" s="98">
        <v>6</v>
      </c>
      <c r="G32" s="99">
        <v>1290.04</v>
      </c>
      <c r="H32" s="100">
        <f t="shared" si="0"/>
        <v>889.68</v>
      </c>
      <c r="I32" s="101">
        <f t="shared" si="1"/>
        <v>5338.08</v>
      </c>
      <c r="J32" s="102"/>
      <c r="K32" s="103">
        <f t="shared" si="2"/>
        <v>6</v>
      </c>
      <c r="L32" s="100">
        <f t="shared" si="3"/>
        <v>355.87</v>
      </c>
      <c r="M32" s="100">
        <f t="shared" si="4"/>
        <v>2135.2199999999998</v>
      </c>
      <c r="N32" s="104"/>
      <c r="O32" s="91"/>
      <c r="P32" s="96"/>
      <c r="Q32" s="99"/>
      <c r="R32" s="105">
        <f t="shared" si="5"/>
        <v>0</v>
      </c>
      <c r="S32" s="106">
        <f t="shared" si="6"/>
        <v>533.80999999999995</v>
      </c>
      <c r="T32" s="106">
        <f t="shared" si="7"/>
        <v>3202.86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359</v>
      </c>
      <c r="C33" s="109" t="s">
        <v>387</v>
      </c>
      <c r="D33" s="84"/>
      <c r="E33" s="85" t="s">
        <v>127</v>
      </c>
      <c r="F33" s="110">
        <v>4</v>
      </c>
      <c r="G33" s="92">
        <v>4198</v>
      </c>
      <c r="H33" s="87">
        <f t="shared" si="0"/>
        <v>2895.17</v>
      </c>
      <c r="I33" s="88">
        <f t="shared" si="1"/>
        <v>11580.68</v>
      </c>
      <c r="J33" s="102"/>
      <c r="K33" s="86">
        <f t="shared" si="2"/>
        <v>4</v>
      </c>
      <c r="L33" s="87">
        <f t="shared" si="3"/>
        <v>1158.07</v>
      </c>
      <c r="M33" s="87">
        <f t="shared" si="4"/>
        <v>4632.28</v>
      </c>
      <c r="N33" s="111"/>
      <c r="O33" s="91"/>
      <c r="P33" s="112"/>
      <c r="Q33" s="92"/>
      <c r="R33" s="92">
        <f t="shared" si="5"/>
        <v>0</v>
      </c>
      <c r="S33" s="92">
        <f t="shared" si="6"/>
        <v>1737.1</v>
      </c>
      <c r="T33" s="92">
        <f t="shared" si="7"/>
        <v>6948.4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8" t="s">
        <v>202</v>
      </c>
      <c r="C34" s="8" t="s">
        <v>388</v>
      </c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389</v>
      </c>
      <c r="C35" s="109" t="s">
        <v>390</v>
      </c>
      <c r="D35" s="84"/>
      <c r="E35" s="85" t="s">
        <v>127</v>
      </c>
      <c r="F35" s="110">
        <v>2</v>
      </c>
      <c r="G35" s="92">
        <v>643.64</v>
      </c>
      <c r="H35" s="87">
        <f t="shared" si="0"/>
        <v>443.89</v>
      </c>
      <c r="I35" s="88">
        <f t="shared" si="1"/>
        <v>887.78</v>
      </c>
      <c r="J35" s="102"/>
      <c r="K35" s="86">
        <f t="shared" si="2"/>
        <v>2</v>
      </c>
      <c r="L35" s="87">
        <f t="shared" si="3"/>
        <v>155.36000000000001</v>
      </c>
      <c r="M35" s="87">
        <f t="shared" si="4"/>
        <v>310.72000000000003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288.52999999999997</v>
      </c>
      <c r="T35" s="92">
        <f t="shared" si="7"/>
        <v>577.05999999999995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364</v>
      </c>
      <c r="C36" s="16" t="s">
        <v>391</v>
      </c>
      <c r="D36" s="84"/>
      <c r="E36" s="97" t="s">
        <v>127</v>
      </c>
      <c r="F36" s="98">
        <v>2</v>
      </c>
      <c r="G36" s="99">
        <v>213.76</v>
      </c>
      <c r="H36" s="100">
        <f t="shared" si="0"/>
        <v>147.41999999999999</v>
      </c>
      <c r="I36" s="101">
        <f t="shared" si="1"/>
        <v>294.83999999999997</v>
      </c>
      <c r="J36" s="102"/>
      <c r="K36" s="103">
        <f t="shared" si="2"/>
        <v>2</v>
      </c>
      <c r="L36" s="100">
        <f t="shared" si="3"/>
        <v>51.6</v>
      </c>
      <c r="M36" s="100">
        <f t="shared" si="4"/>
        <v>103.2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95.82</v>
      </c>
      <c r="T36" s="106">
        <f t="shared" si="7"/>
        <v>191.64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366</v>
      </c>
      <c r="C37" s="109" t="s">
        <v>367</v>
      </c>
      <c r="D37" s="84"/>
      <c r="E37" s="85" t="s">
        <v>127</v>
      </c>
      <c r="F37" s="110">
        <v>10</v>
      </c>
      <c r="G37" s="92">
        <v>9.43</v>
      </c>
      <c r="H37" s="87">
        <f t="shared" si="0"/>
        <v>6.5</v>
      </c>
      <c r="I37" s="88">
        <f t="shared" si="1"/>
        <v>65</v>
      </c>
      <c r="J37" s="102"/>
      <c r="K37" s="86">
        <f t="shared" si="2"/>
        <v>10</v>
      </c>
      <c r="L37" s="87">
        <f t="shared" si="3"/>
        <v>2.2799999999999998</v>
      </c>
      <c r="M37" s="87">
        <f t="shared" si="4"/>
        <v>22.8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4.22</v>
      </c>
      <c r="T37" s="92">
        <f t="shared" si="7"/>
        <v>42.2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164</v>
      </c>
      <c r="C38" s="16" t="s">
        <v>368</v>
      </c>
      <c r="D38" s="84"/>
      <c r="E38" s="97" t="s">
        <v>127</v>
      </c>
      <c r="F38" s="98">
        <v>10</v>
      </c>
      <c r="G38" s="99">
        <v>8.11</v>
      </c>
      <c r="H38" s="100">
        <f t="shared" si="0"/>
        <v>5.59</v>
      </c>
      <c r="I38" s="101">
        <f t="shared" si="1"/>
        <v>55.9</v>
      </c>
      <c r="J38" s="102"/>
      <c r="K38" s="103">
        <f t="shared" si="2"/>
        <v>10</v>
      </c>
      <c r="L38" s="100">
        <f t="shared" si="3"/>
        <v>1.96</v>
      </c>
      <c r="M38" s="100">
        <f t="shared" si="4"/>
        <v>19.600000000000001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3.63</v>
      </c>
      <c r="T38" s="106">
        <f t="shared" si="7"/>
        <v>36.299999999999997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392</v>
      </c>
      <c r="C39" s="109" t="s">
        <v>393</v>
      </c>
      <c r="D39" s="84"/>
      <c r="E39" s="85" t="s">
        <v>127</v>
      </c>
      <c r="F39" s="110">
        <v>6</v>
      </c>
      <c r="G39" s="92">
        <v>281.29000000000002</v>
      </c>
      <c r="H39" s="87">
        <f t="shared" si="0"/>
        <v>193.99</v>
      </c>
      <c r="I39" s="88">
        <f t="shared" si="1"/>
        <v>1163.94</v>
      </c>
      <c r="J39" s="102"/>
      <c r="K39" s="86">
        <f t="shared" si="2"/>
        <v>6</v>
      </c>
      <c r="L39" s="87">
        <f t="shared" si="3"/>
        <v>67.900000000000006</v>
      </c>
      <c r="M39" s="87">
        <f t="shared" si="4"/>
        <v>407.4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126.09</v>
      </c>
      <c r="T39" s="92">
        <f t="shared" si="7"/>
        <v>756.54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394</v>
      </c>
      <c r="C40" s="16" t="s">
        <v>395</v>
      </c>
      <c r="D40" s="84"/>
      <c r="E40" s="97" t="s">
        <v>127</v>
      </c>
      <c r="F40" s="98">
        <v>1</v>
      </c>
      <c r="G40" s="99">
        <v>351.47</v>
      </c>
      <c r="H40" s="100">
        <f t="shared" si="0"/>
        <v>242.39</v>
      </c>
      <c r="I40" s="101">
        <f t="shared" si="1"/>
        <v>242.39</v>
      </c>
      <c r="J40" s="102"/>
      <c r="K40" s="103">
        <f t="shared" si="2"/>
        <v>1</v>
      </c>
      <c r="L40" s="100">
        <f t="shared" si="3"/>
        <v>84.84</v>
      </c>
      <c r="M40" s="100">
        <f t="shared" si="4"/>
        <v>84.84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157.55000000000001</v>
      </c>
      <c r="T40" s="106">
        <f t="shared" si="7"/>
        <v>157.55000000000001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396</v>
      </c>
      <c r="C41" s="109" t="s">
        <v>397</v>
      </c>
      <c r="D41" s="84"/>
      <c r="E41" s="85" t="s">
        <v>127</v>
      </c>
      <c r="F41" s="110">
        <v>1</v>
      </c>
      <c r="G41" s="92">
        <v>351.47</v>
      </c>
      <c r="H41" s="87">
        <f t="shared" si="0"/>
        <v>242.39</v>
      </c>
      <c r="I41" s="88">
        <f t="shared" si="1"/>
        <v>242.39</v>
      </c>
      <c r="J41" s="102"/>
      <c r="K41" s="86">
        <f t="shared" si="2"/>
        <v>1</v>
      </c>
      <c r="L41" s="87">
        <f t="shared" si="3"/>
        <v>84.84</v>
      </c>
      <c r="M41" s="87">
        <f t="shared" si="4"/>
        <v>84.84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157.55000000000001</v>
      </c>
      <c r="T41" s="92">
        <f t="shared" si="7"/>
        <v>157.55000000000001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206</v>
      </c>
      <c r="C42" s="16" t="s">
        <v>367</v>
      </c>
      <c r="D42" s="84"/>
      <c r="E42" s="97" t="s">
        <v>127</v>
      </c>
      <c r="F42" s="98">
        <v>12</v>
      </c>
      <c r="G42" s="99">
        <v>11.76</v>
      </c>
      <c r="H42" s="100">
        <f t="shared" si="0"/>
        <v>8.11</v>
      </c>
      <c r="I42" s="101">
        <f t="shared" si="1"/>
        <v>97.32</v>
      </c>
      <c r="J42" s="102"/>
      <c r="K42" s="103">
        <f t="shared" si="2"/>
        <v>12</v>
      </c>
      <c r="L42" s="100">
        <f t="shared" si="3"/>
        <v>2.84</v>
      </c>
      <c r="M42" s="100">
        <f t="shared" si="4"/>
        <v>34.08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5.27</v>
      </c>
      <c r="T42" s="106">
        <f t="shared" si="7"/>
        <v>63.24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398</v>
      </c>
      <c r="C43" s="109" t="s">
        <v>367</v>
      </c>
      <c r="D43" s="84"/>
      <c r="E43" s="85" t="s">
        <v>127</v>
      </c>
      <c r="F43" s="110">
        <v>2</v>
      </c>
      <c r="G43" s="92">
        <v>10.19</v>
      </c>
      <c r="H43" s="87">
        <f t="shared" si="0"/>
        <v>7.03</v>
      </c>
      <c r="I43" s="88">
        <f t="shared" si="1"/>
        <v>14.06</v>
      </c>
      <c r="J43" s="102"/>
      <c r="K43" s="86">
        <f t="shared" si="2"/>
        <v>2</v>
      </c>
      <c r="L43" s="87">
        <f t="shared" si="3"/>
        <v>2.46</v>
      </c>
      <c r="M43" s="87">
        <f t="shared" si="4"/>
        <v>4.92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4.57</v>
      </c>
      <c r="T43" s="92">
        <f t="shared" si="7"/>
        <v>9.14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399</v>
      </c>
      <c r="C44" s="16" t="s">
        <v>367</v>
      </c>
      <c r="D44" s="84"/>
      <c r="E44" s="97" t="s">
        <v>127</v>
      </c>
      <c r="F44" s="98">
        <v>2</v>
      </c>
      <c r="G44" s="99">
        <v>14.73</v>
      </c>
      <c r="H44" s="100">
        <f t="shared" si="0"/>
        <v>10.16</v>
      </c>
      <c r="I44" s="101">
        <f t="shared" si="1"/>
        <v>20.32</v>
      </c>
      <c r="J44" s="102"/>
      <c r="K44" s="103">
        <f t="shared" si="2"/>
        <v>2</v>
      </c>
      <c r="L44" s="100">
        <f t="shared" si="3"/>
        <v>3.56</v>
      </c>
      <c r="M44" s="100">
        <f t="shared" si="4"/>
        <v>7.12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6.6</v>
      </c>
      <c r="T44" s="106">
        <f t="shared" si="7"/>
        <v>13.2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400</v>
      </c>
      <c r="C45" s="109" t="s">
        <v>165</v>
      </c>
      <c r="D45" s="84"/>
      <c r="E45" s="85" t="s">
        <v>127</v>
      </c>
      <c r="F45" s="110">
        <v>12</v>
      </c>
      <c r="G45" s="92">
        <v>5.59</v>
      </c>
      <c r="H45" s="87">
        <f t="shared" si="0"/>
        <v>3.86</v>
      </c>
      <c r="I45" s="88">
        <f t="shared" si="1"/>
        <v>46.32</v>
      </c>
      <c r="J45" s="102"/>
      <c r="K45" s="86">
        <f t="shared" si="2"/>
        <v>12</v>
      </c>
      <c r="L45" s="87">
        <f t="shared" si="3"/>
        <v>1.35</v>
      </c>
      <c r="M45" s="87">
        <f t="shared" si="4"/>
        <v>16.2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2.5099999999999998</v>
      </c>
      <c r="T45" s="92">
        <f t="shared" si="7"/>
        <v>30.12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164</v>
      </c>
      <c r="C46" s="16" t="s">
        <v>165</v>
      </c>
      <c r="D46" s="84"/>
      <c r="E46" s="97" t="s">
        <v>127</v>
      </c>
      <c r="F46" s="98">
        <v>4</v>
      </c>
      <c r="G46" s="99">
        <v>8.11</v>
      </c>
      <c r="H46" s="100">
        <f t="shared" si="0"/>
        <v>5.59</v>
      </c>
      <c r="I46" s="101">
        <f t="shared" si="1"/>
        <v>22.36</v>
      </c>
      <c r="J46" s="102"/>
      <c r="K46" s="103">
        <f t="shared" si="2"/>
        <v>4</v>
      </c>
      <c r="L46" s="100">
        <f t="shared" si="3"/>
        <v>1.96</v>
      </c>
      <c r="M46" s="100">
        <f t="shared" si="4"/>
        <v>7.84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3.63</v>
      </c>
      <c r="T46" s="106">
        <f t="shared" si="7"/>
        <v>14.52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401</v>
      </c>
      <c r="C47" s="109" t="s">
        <v>402</v>
      </c>
      <c r="D47" s="84"/>
      <c r="E47" s="85" t="s">
        <v>127</v>
      </c>
      <c r="F47" s="110">
        <v>8</v>
      </c>
      <c r="G47" s="92">
        <v>7.56</v>
      </c>
      <c r="H47" s="87">
        <f t="shared" si="0"/>
        <v>5.21</v>
      </c>
      <c r="I47" s="88">
        <f t="shared" si="1"/>
        <v>41.68</v>
      </c>
      <c r="J47" s="102"/>
      <c r="K47" s="86">
        <f t="shared" si="2"/>
        <v>8</v>
      </c>
      <c r="L47" s="87">
        <f t="shared" si="3"/>
        <v>1.82</v>
      </c>
      <c r="M47" s="87">
        <f t="shared" si="4"/>
        <v>14.56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3.39</v>
      </c>
      <c r="T47" s="92">
        <f t="shared" si="7"/>
        <v>27.12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403</v>
      </c>
      <c r="C48" s="16" t="s">
        <v>404</v>
      </c>
      <c r="D48" s="84"/>
      <c r="E48" s="97" t="s">
        <v>127</v>
      </c>
      <c r="F48" s="98">
        <v>8</v>
      </c>
      <c r="G48" s="99">
        <v>19.239999999999998</v>
      </c>
      <c r="H48" s="100">
        <f t="shared" si="0"/>
        <v>13.27</v>
      </c>
      <c r="I48" s="101">
        <f t="shared" si="1"/>
        <v>106.16</v>
      </c>
      <c r="J48" s="102"/>
      <c r="K48" s="103">
        <f t="shared" si="2"/>
        <v>8</v>
      </c>
      <c r="L48" s="100">
        <f t="shared" si="3"/>
        <v>4.6399999999999997</v>
      </c>
      <c r="M48" s="100">
        <f t="shared" si="4"/>
        <v>37.119999999999997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8.6300000000000008</v>
      </c>
      <c r="T48" s="106">
        <f t="shared" si="7"/>
        <v>69.040000000000006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405</v>
      </c>
      <c r="C49" s="109" t="s">
        <v>406</v>
      </c>
      <c r="D49" s="84"/>
      <c r="E49" s="85" t="s">
        <v>127</v>
      </c>
      <c r="F49" s="110">
        <v>8</v>
      </c>
      <c r="G49" s="92">
        <v>79.39</v>
      </c>
      <c r="H49" s="87">
        <f t="shared" si="0"/>
        <v>54.75</v>
      </c>
      <c r="I49" s="88">
        <f t="shared" si="1"/>
        <v>438</v>
      </c>
      <c r="J49" s="102"/>
      <c r="K49" s="86">
        <f t="shared" si="2"/>
        <v>8</v>
      </c>
      <c r="L49" s="87">
        <f t="shared" si="3"/>
        <v>19.16</v>
      </c>
      <c r="M49" s="87">
        <f t="shared" si="4"/>
        <v>153.28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35.590000000000003</v>
      </c>
      <c r="T49" s="92">
        <f t="shared" si="7"/>
        <v>284.72000000000003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112</v>
      </c>
      <c r="G50" s="118">
        <f t="shared" si="10"/>
        <v>23386.780000000002</v>
      </c>
      <c r="H50" s="119">
        <f t="shared" si="10"/>
        <v>16128.789999999999</v>
      </c>
      <c r="I50" s="120">
        <f t="shared" si="10"/>
        <v>31965.53</v>
      </c>
      <c r="J50" s="121"/>
      <c r="K50" s="122">
        <f t="shared" ref="K50:M50" si="11">SUM(K19:K49)</f>
        <v>112</v>
      </c>
      <c r="L50" s="119">
        <f t="shared" si="11"/>
        <v>6389.03</v>
      </c>
      <c r="M50" s="120">
        <f t="shared" si="11"/>
        <v>12588.62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9739.7599999999966</v>
      </c>
      <c r="T50" s="120">
        <f t="shared" si="12"/>
        <v>19376.910000000003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63" priority="1" stopIfTrue="1">
      <formula>$U$9&gt;100%</formula>
    </cfRule>
    <cfRule type="expression" dxfId="162" priority="2">
      <formula>$U$9&lt;50%</formula>
    </cfRule>
  </conditionalFormatting>
  <conditionalFormatting sqref="V9:V11">
    <cfRule type="expression" dxfId="161" priority="3">
      <formula>$V$9&lt;50%</formula>
    </cfRule>
    <cfRule type="expression" dxfId="160" priority="4">
      <formula>$V$9&gt;50%</formula>
    </cfRule>
  </conditionalFormatting>
  <dataValidations count="4">
    <dataValidation type="list" allowBlank="1" showErrorMessage="1" sqref="E19:E49" xr:uid="{00000000-0002-0000-1F00-000000000000}">
      <formula1>$Z$19:$Z$30</formula1>
    </dataValidation>
    <dataValidation type="list" allowBlank="1" showErrorMessage="1" sqref="I14" xr:uid="{00000000-0002-0000-1F00-000001000000}">
      <formula1>$Y$14:$Y$15</formula1>
    </dataValidation>
    <dataValidation type="list" allowBlank="1" showErrorMessage="1" sqref="J14" xr:uid="{00000000-0002-0000-1F00-000002000000}">
      <formula1>$L$9</formula1>
    </dataValidation>
    <dataValidation type="list" allowBlank="1" showErrorMessage="1" sqref="Q15 G18 L18 Q18" xr:uid="{00000000-0002-0000-1F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35473.019999999997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2006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14185.1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21287.919999999998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407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0.60011580632266437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408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21287.919999999998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409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14185.1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24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410</v>
      </c>
      <c r="C19" s="83" t="s">
        <v>113</v>
      </c>
      <c r="D19" s="84"/>
      <c r="E19" s="85">
        <v>500</v>
      </c>
      <c r="F19" s="86">
        <v>1</v>
      </c>
      <c r="G19" s="87">
        <v>43.33</v>
      </c>
      <c r="H19" s="87">
        <f t="shared" ref="H19:H49" si="0">ROUND(IF($G$18="USD $", G19*$F$16,G19*$E$16),2)</f>
        <v>29.88</v>
      </c>
      <c r="I19" s="88">
        <f t="shared" ref="I19:I49" si="1">ROUND(IF($I$18=$H$18,F19*H19,F19*G19),2)</f>
        <v>29.88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11.95</v>
      </c>
      <c r="M19" s="87">
        <f t="shared" ref="M19:M49" si="4">ROUND((K19*L19),2)</f>
        <v>11.95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17.93</v>
      </c>
      <c r="T19" s="92">
        <f t="shared" ref="T19:T49" si="7">ROUND(I19-M19,2)</f>
        <v>17.93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411</v>
      </c>
      <c r="C20" s="16" t="s">
        <v>222</v>
      </c>
      <c r="D20" s="84"/>
      <c r="E20" s="97">
        <v>500</v>
      </c>
      <c r="F20" s="98">
        <v>1</v>
      </c>
      <c r="G20" s="99">
        <v>66.28</v>
      </c>
      <c r="H20" s="100">
        <f t="shared" si="0"/>
        <v>45.71</v>
      </c>
      <c r="I20" s="101">
        <f t="shared" si="1"/>
        <v>45.71</v>
      </c>
      <c r="J20" s="102"/>
      <c r="K20" s="103">
        <f t="shared" si="2"/>
        <v>1</v>
      </c>
      <c r="L20" s="100">
        <f t="shared" si="3"/>
        <v>18.28</v>
      </c>
      <c r="M20" s="100">
        <f t="shared" si="4"/>
        <v>18.28</v>
      </c>
      <c r="N20" s="104"/>
      <c r="O20" s="91"/>
      <c r="P20" s="96"/>
      <c r="Q20" s="99"/>
      <c r="R20" s="105">
        <f t="shared" si="5"/>
        <v>0</v>
      </c>
      <c r="S20" s="106">
        <f t="shared" si="6"/>
        <v>27.43</v>
      </c>
      <c r="T20" s="106">
        <f t="shared" si="7"/>
        <v>27.43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373</v>
      </c>
      <c r="C21" s="109" t="s">
        <v>251</v>
      </c>
      <c r="D21" s="84"/>
      <c r="E21" s="85">
        <v>500</v>
      </c>
      <c r="F21" s="110">
        <v>1</v>
      </c>
      <c r="G21" s="92">
        <v>64.12</v>
      </c>
      <c r="H21" s="87">
        <f t="shared" si="0"/>
        <v>44.22</v>
      </c>
      <c r="I21" s="88">
        <f t="shared" si="1"/>
        <v>44.22</v>
      </c>
      <c r="J21" s="102"/>
      <c r="K21" s="86">
        <f t="shared" si="2"/>
        <v>1</v>
      </c>
      <c r="L21" s="87">
        <f t="shared" si="3"/>
        <v>17.690000000000001</v>
      </c>
      <c r="M21" s="87">
        <f t="shared" si="4"/>
        <v>17.690000000000001</v>
      </c>
      <c r="N21" s="111"/>
      <c r="O21" s="91"/>
      <c r="P21" s="112"/>
      <c r="Q21" s="92"/>
      <c r="R21" s="92">
        <f t="shared" si="5"/>
        <v>0</v>
      </c>
      <c r="S21" s="92">
        <f t="shared" si="6"/>
        <v>26.53</v>
      </c>
      <c r="T21" s="92">
        <f t="shared" si="7"/>
        <v>26.53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374</v>
      </c>
      <c r="C22" s="16" t="s">
        <v>375</v>
      </c>
      <c r="D22" s="84"/>
      <c r="E22" s="97">
        <v>1000</v>
      </c>
      <c r="F22" s="98">
        <v>1</v>
      </c>
      <c r="G22" s="99">
        <v>147.88</v>
      </c>
      <c r="H22" s="100">
        <f t="shared" si="0"/>
        <v>101.99</v>
      </c>
      <c r="I22" s="101">
        <f t="shared" si="1"/>
        <v>101.99</v>
      </c>
      <c r="J22" s="102"/>
      <c r="K22" s="103">
        <f t="shared" si="2"/>
        <v>1</v>
      </c>
      <c r="L22" s="100">
        <f t="shared" si="3"/>
        <v>40.799999999999997</v>
      </c>
      <c r="M22" s="100">
        <f t="shared" si="4"/>
        <v>40.799999999999997</v>
      </c>
      <c r="N22" s="104"/>
      <c r="O22" s="91"/>
      <c r="P22" s="96"/>
      <c r="Q22" s="99"/>
      <c r="R22" s="105">
        <f t="shared" si="5"/>
        <v>0</v>
      </c>
      <c r="S22" s="106">
        <f t="shared" si="6"/>
        <v>61.19</v>
      </c>
      <c r="T22" s="106">
        <f t="shared" si="7"/>
        <v>61.19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376</v>
      </c>
      <c r="C23" s="109" t="s">
        <v>121</v>
      </c>
      <c r="D23" s="84"/>
      <c r="E23" s="85">
        <v>1000</v>
      </c>
      <c r="F23" s="110">
        <v>1</v>
      </c>
      <c r="G23" s="92">
        <v>218.1</v>
      </c>
      <c r="H23" s="87">
        <f t="shared" si="0"/>
        <v>150.41</v>
      </c>
      <c r="I23" s="88">
        <f t="shared" si="1"/>
        <v>150.41</v>
      </c>
      <c r="J23" s="102"/>
      <c r="K23" s="86">
        <f t="shared" si="2"/>
        <v>1</v>
      </c>
      <c r="L23" s="87">
        <f t="shared" si="3"/>
        <v>60.16</v>
      </c>
      <c r="M23" s="87">
        <f t="shared" si="4"/>
        <v>60.16</v>
      </c>
      <c r="N23" s="111"/>
      <c r="O23" s="91"/>
      <c r="P23" s="112"/>
      <c r="Q23" s="92"/>
      <c r="R23" s="92">
        <f t="shared" si="5"/>
        <v>0</v>
      </c>
      <c r="S23" s="92">
        <f t="shared" si="6"/>
        <v>90.25</v>
      </c>
      <c r="T23" s="92">
        <f t="shared" si="7"/>
        <v>90.25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377</v>
      </c>
      <c r="C24" s="16" t="s">
        <v>121</v>
      </c>
      <c r="D24" s="84"/>
      <c r="E24" s="97">
        <v>1000</v>
      </c>
      <c r="F24" s="98">
        <v>1</v>
      </c>
      <c r="G24" s="99">
        <v>149.66</v>
      </c>
      <c r="H24" s="100">
        <f t="shared" si="0"/>
        <v>103.21</v>
      </c>
      <c r="I24" s="101">
        <f t="shared" si="1"/>
        <v>103.21</v>
      </c>
      <c r="J24" s="102"/>
      <c r="K24" s="103">
        <f t="shared" si="2"/>
        <v>1</v>
      </c>
      <c r="L24" s="100">
        <f t="shared" si="3"/>
        <v>41.28</v>
      </c>
      <c r="M24" s="100">
        <f t="shared" si="4"/>
        <v>41.28</v>
      </c>
      <c r="N24" s="104"/>
      <c r="O24" s="91"/>
      <c r="P24" s="96"/>
      <c r="Q24" s="99"/>
      <c r="R24" s="105">
        <f t="shared" si="5"/>
        <v>0</v>
      </c>
      <c r="S24" s="106">
        <f t="shared" si="6"/>
        <v>61.93</v>
      </c>
      <c r="T24" s="106">
        <f t="shared" si="7"/>
        <v>61.93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412</v>
      </c>
      <c r="C25" s="109" t="s">
        <v>126</v>
      </c>
      <c r="D25" s="84"/>
      <c r="E25" s="85">
        <v>2000</v>
      </c>
      <c r="F25" s="110">
        <v>1</v>
      </c>
      <c r="G25" s="92">
        <v>164.14</v>
      </c>
      <c r="H25" s="87">
        <f t="shared" si="0"/>
        <v>113.2</v>
      </c>
      <c r="I25" s="88">
        <f t="shared" si="1"/>
        <v>113.2</v>
      </c>
      <c r="J25" s="102"/>
      <c r="K25" s="86">
        <f t="shared" si="2"/>
        <v>1</v>
      </c>
      <c r="L25" s="87">
        <f t="shared" si="3"/>
        <v>56.6</v>
      </c>
      <c r="M25" s="87">
        <f t="shared" si="4"/>
        <v>56.6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56.6</v>
      </c>
      <c r="T25" s="92">
        <f t="shared" si="7"/>
        <v>56.6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413</v>
      </c>
      <c r="C26" s="16" t="s">
        <v>130</v>
      </c>
      <c r="D26" s="84"/>
      <c r="E26" s="97">
        <v>2000</v>
      </c>
      <c r="F26" s="98">
        <v>1</v>
      </c>
      <c r="G26" s="99">
        <v>107.85</v>
      </c>
      <c r="H26" s="100">
        <f t="shared" si="0"/>
        <v>74.38</v>
      </c>
      <c r="I26" s="101">
        <f t="shared" si="1"/>
        <v>74.38</v>
      </c>
      <c r="J26" s="102"/>
      <c r="K26" s="103">
        <f t="shared" si="2"/>
        <v>1</v>
      </c>
      <c r="L26" s="100">
        <f t="shared" si="3"/>
        <v>37.19</v>
      </c>
      <c r="M26" s="100">
        <f t="shared" si="4"/>
        <v>37.19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37.19</v>
      </c>
      <c r="T26" s="106">
        <f t="shared" si="7"/>
        <v>37.19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414</v>
      </c>
      <c r="C27" s="109" t="s">
        <v>133</v>
      </c>
      <c r="D27" s="84"/>
      <c r="E27" s="85">
        <v>500</v>
      </c>
      <c r="F27" s="110">
        <v>2</v>
      </c>
      <c r="G27" s="92">
        <v>91.28</v>
      </c>
      <c r="H27" s="87">
        <f t="shared" si="0"/>
        <v>62.95</v>
      </c>
      <c r="I27" s="88">
        <f t="shared" si="1"/>
        <v>125.9</v>
      </c>
      <c r="J27" s="102"/>
      <c r="K27" s="86">
        <f t="shared" si="2"/>
        <v>2</v>
      </c>
      <c r="L27" s="87">
        <f t="shared" si="3"/>
        <v>31.48</v>
      </c>
      <c r="M27" s="87">
        <f t="shared" si="4"/>
        <v>62.96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31.47</v>
      </c>
      <c r="T27" s="92">
        <f t="shared" si="7"/>
        <v>62.94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/>
      <c r="C28" s="16"/>
      <c r="D28" s="84"/>
      <c r="E28" s="97"/>
      <c r="F28" s="98"/>
      <c r="G28" s="99"/>
      <c r="H28" s="100">
        <f t="shared" si="0"/>
        <v>0</v>
      </c>
      <c r="I28" s="101">
        <f t="shared" si="1"/>
        <v>0</v>
      </c>
      <c r="J28" s="102"/>
      <c r="K28" s="103">
        <f t="shared" si="2"/>
        <v>0</v>
      </c>
      <c r="L28" s="100">
        <f t="shared" si="3"/>
        <v>0</v>
      </c>
      <c r="M28" s="100">
        <f t="shared" si="4"/>
        <v>0</v>
      </c>
      <c r="N28" s="104"/>
      <c r="O28" s="91"/>
      <c r="P28" s="96"/>
      <c r="Q28" s="99"/>
      <c r="R28" s="105">
        <f t="shared" si="5"/>
        <v>0</v>
      </c>
      <c r="S28" s="106">
        <f t="shared" si="6"/>
        <v>0</v>
      </c>
      <c r="T28" s="106">
        <f t="shared" si="7"/>
        <v>0</v>
      </c>
      <c r="U28" s="107">
        <f t="shared" si="8"/>
        <v>0</v>
      </c>
      <c r="V28" s="107">
        <f t="shared" si="9"/>
        <v>0</v>
      </c>
      <c r="W28" s="108"/>
      <c r="X28" s="95"/>
      <c r="Y28" s="8" t="s">
        <v>139</v>
      </c>
      <c r="Z28" s="113">
        <v>10000</v>
      </c>
    </row>
    <row r="29" spans="2:26" ht="15.75" customHeight="1">
      <c r="B29" s="8" t="s">
        <v>415</v>
      </c>
      <c r="C29" s="109" t="s">
        <v>416</v>
      </c>
      <c r="D29" s="84"/>
      <c r="E29" s="85" t="s">
        <v>127</v>
      </c>
      <c r="F29" s="110">
        <v>1</v>
      </c>
      <c r="G29" s="92">
        <v>7771.75</v>
      </c>
      <c r="H29" s="87">
        <f t="shared" si="0"/>
        <v>5359.83</v>
      </c>
      <c r="I29" s="88">
        <f t="shared" si="1"/>
        <v>5359.83</v>
      </c>
      <c r="J29" s="102"/>
      <c r="K29" s="86">
        <f t="shared" si="2"/>
        <v>1</v>
      </c>
      <c r="L29" s="87">
        <f t="shared" si="3"/>
        <v>2143.9299999999998</v>
      </c>
      <c r="M29" s="87">
        <f t="shared" si="4"/>
        <v>2143.9299999999998</v>
      </c>
      <c r="N29" s="111"/>
      <c r="O29" s="91"/>
      <c r="P29" s="112"/>
      <c r="Q29" s="92"/>
      <c r="R29" s="92">
        <f t="shared" si="5"/>
        <v>0</v>
      </c>
      <c r="S29" s="92">
        <f t="shared" si="6"/>
        <v>3215.9</v>
      </c>
      <c r="T29" s="92">
        <f t="shared" si="7"/>
        <v>3215.9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82" t="s">
        <v>143</v>
      </c>
      <c r="C30" s="16" t="s">
        <v>384</v>
      </c>
      <c r="D30" s="84"/>
      <c r="E30" s="97" t="s">
        <v>127</v>
      </c>
      <c r="F30" s="98">
        <v>2</v>
      </c>
      <c r="G30" s="99">
        <v>514.04999999999995</v>
      </c>
      <c r="H30" s="100">
        <f t="shared" si="0"/>
        <v>354.52</v>
      </c>
      <c r="I30" s="101">
        <f t="shared" si="1"/>
        <v>709.04</v>
      </c>
      <c r="J30" s="102"/>
      <c r="K30" s="103">
        <f t="shared" si="2"/>
        <v>2</v>
      </c>
      <c r="L30" s="100">
        <f t="shared" si="3"/>
        <v>124.08</v>
      </c>
      <c r="M30" s="100">
        <f t="shared" si="4"/>
        <v>248.16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460.88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417</v>
      </c>
      <c r="C31" s="109" t="s">
        <v>147</v>
      </c>
      <c r="D31" s="84"/>
      <c r="E31" s="85" t="s">
        <v>127</v>
      </c>
      <c r="F31" s="110">
        <v>1</v>
      </c>
      <c r="G31" s="92">
        <v>7868.41</v>
      </c>
      <c r="H31" s="87">
        <f t="shared" si="0"/>
        <v>5426.49</v>
      </c>
      <c r="I31" s="88">
        <f t="shared" si="1"/>
        <v>5426.49</v>
      </c>
      <c r="J31" s="102"/>
      <c r="K31" s="86">
        <f t="shared" si="2"/>
        <v>1</v>
      </c>
      <c r="L31" s="87">
        <f t="shared" si="3"/>
        <v>2170.6</v>
      </c>
      <c r="M31" s="87">
        <f t="shared" si="4"/>
        <v>2170.6</v>
      </c>
      <c r="N31" s="111"/>
      <c r="O31" s="91"/>
      <c r="P31" s="112"/>
      <c r="Q31" s="92"/>
      <c r="R31" s="92">
        <f t="shared" si="5"/>
        <v>0</v>
      </c>
      <c r="S31" s="92">
        <f t="shared" si="6"/>
        <v>3255.89</v>
      </c>
      <c r="T31" s="92">
        <f t="shared" si="7"/>
        <v>3255.89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418</v>
      </c>
      <c r="C32" s="16" t="s">
        <v>419</v>
      </c>
      <c r="D32" s="84"/>
      <c r="E32" s="97" t="s">
        <v>127</v>
      </c>
      <c r="F32" s="98">
        <v>6</v>
      </c>
      <c r="G32" s="99">
        <v>2170.62</v>
      </c>
      <c r="H32" s="100">
        <f t="shared" si="0"/>
        <v>1496.98</v>
      </c>
      <c r="I32" s="101">
        <f t="shared" si="1"/>
        <v>8981.8799999999992</v>
      </c>
      <c r="J32" s="102"/>
      <c r="K32" s="103">
        <f t="shared" si="2"/>
        <v>6</v>
      </c>
      <c r="L32" s="100">
        <f t="shared" si="3"/>
        <v>598.79</v>
      </c>
      <c r="M32" s="100">
        <f t="shared" si="4"/>
        <v>3592.74</v>
      </c>
      <c r="N32" s="104"/>
      <c r="O32" s="91"/>
      <c r="P32" s="96"/>
      <c r="Q32" s="99"/>
      <c r="R32" s="105">
        <f t="shared" si="5"/>
        <v>0</v>
      </c>
      <c r="S32" s="106">
        <f t="shared" si="6"/>
        <v>898.19</v>
      </c>
      <c r="T32" s="106">
        <f t="shared" si="7"/>
        <v>5389.14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334</v>
      </c>
      <c r="C33" s="109" t="s">
        <v>420</v>
      </c>
      <c r="D33" s="84"/>
      <c r="E33" s="85" t="s">
        <v>127</v>
      </c>
      <c r="F33" s="110">
        <v>4</v>
      </c>
      <c r="G33" s="92">
        <v>5150</v>
      </c>
      <c r="H33" s="87">
        <f t="shared" si="0"/>
        <v>3551.72</v>
      </c>
      <c r="I33" s="88">
        <f t="shared" si="1"/>
        <v>14206.88</v>
      </c>
      <c r="J33" s="102"/>
      <c r="K33" s="86">
        <f t="shared" si="2"/>
        <v>4</v>
      </c>
      <c r="L33" s="87">
        <f t="shared" si="3"/>
        <v>1420.69</v>
      </c>
      <c r="M33" s="87">
        <f t="shared" si="4"/>
        <v>5682.76</v>
      </c>
      <c r="N33" s="111"/>
      <c r="O33" s="91"/>
      <c r="P33" s="112"/>
      <c r="Q33" s="92"/>
      <c r="R33" s="92">
        <f t="shared" si="5"/>
        <v>0</v>
      </c>
      <c r="S33" s="92">
        <f t="shared" si="6"/>
        <v>2131.0300000000002</v>
      </c>
      <c r="T33" s="92">
        <f t="shared" si="7"/>
        <v>8524.1200000000008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202</v>
      </c>
      <c r="C34" s="16" t="s">
        <v>361</v>
      </c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/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/>
      <c r="C36" s="16"/>
      <c r="D36" s="84"/>
      <c r="E36" s="97"/>
      <c r="F36" s="98"/>
      <c r="G36" s="99"/>
      <c r="H36" s="100">
        <f t="shared" si="0"/>
        <v>0</v>
      </c>
      <c r="I36" s="101">
        <f t="shared" si="1"/>
        <v>0</v>
      </c>
      <c r="J36" s="102"/>
      <c r="K36" s="103">
        <f t="shared" si="2"/>
        <v>0</v>
      </c>
      <c r="L36" s="100">
        <f t="shared" si="3"/>
        <v>0</v>
      </c>
      <c r="M36" s="100">
        <f t="shared" si="4"/>
        <v>0</v>
      </c>
      <c r="N36" s="104"/>
      <c r="O36" s="91"/>
      <c r="P36" s="96"/>
      <c r="Q36" s="99"/>
      <c r="R36" s="105">
        <f t="shared" si="5"/>
        <v>0</v>
      </c>
      <c r="S36" s="106">
        <f t="shared" si="6"/>
        <v>0</v>
      </c>
      <c r="T36" s="106">
        <f t="shared" si="7"/>
        <v>0</v>
      </c>
      <c r="U36" s="107">
        <f t="shared" si="8"/>
        <v>0</v>
      </c>
      <c r="V36" s="107">
        <f t="shared" si="9"/>
        <v>0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24</v>
      </c>
      <c r="G50" s="118">
        <f t="shared" si="10"/>
        <v>24527.469999999998</v>
      </c>
      <c r="H50" s="119">
        <f t="shared" si="10"/>
        <v>16915.489999999998</v>
      </c>
      <c r="I50" s="120">
        <f t="shared" si="10"/>
        <v>35473.019999999997</v>
      </c>
      <c r="J50" s="121"/>
      <c r="K50" s="122">
        <f t="shared" ref="K50:M50" si="11">SUM(K19:K49)</f>
        <v>24</v>
      </c>
      <c r="L50" s="119">
        <f t="shared" si="11"/>
        <v>6773.5199999999986</v>
      </c>
      <c r="M50" s="120">
        <f t="shared" si="11"/>
        <v>14185.1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10141.970000000001</v>
      </c>
      <c r="T50" s="120">
        <f t="shared" si="12"/>
        <v>21287.919999999998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59" priority="1" stopIfTrue="1">
      <formula>$U$9&gt;100%</formula>
    </cfRule>
    <cfRule type="expression" dxfId="158" priority="2">
      <formula>$U$9&lt;50%</formula>
    </cfRule>
  </conditionalFormatting>
  <conditionalFormatting sqref="V9:V11">
    <cfRule type="expression" dxfId="157" priority="3">
      <formula>$V$9&lt;50%</formula>
    </cfRule>
    <cfRule type="expression" dxfId="156" priority="4">
      <formula>$V$9&gt;50%</formula>
    </cfRule>
  </conditionalFormatting>
  <dataValidations count="4">
    <dataValidation type="list" allowBlank="1" showErrorMessage="1" sqref="E19:E49" xr:uid="{00000000-0002-0000-2000-000000000000}">
      <formula1>$Z$19:$Z$30</formula1>
    </dataValidation>
    <dataValidation type="list" allowBlank="1" showErrorMessage="1" sqref="I14" xr:uid="{00000000-0002-0000-2000-000001000000}">
      <formula1>$Y$14:$Y$15</formula1>
    </dataValidation>
    <dataValidation type="list" allowBlank="1" showErrorMessage="1" sqref="J14" xr:uid="{00000000-0002-0000-2000-000002000000}">
      <formula1>$L$9</formula1>
    </dataValidation>
    <dataValidation type="list" allowBlank="1" showErrorMessage="1" sqref="Q15 G18 L18 Q18" xr:uid="{00000000-0002-0000-20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52881.15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22935.040000000001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29946.11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421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0.56629082385689422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422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29946.11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423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22935.040000000001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61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343</v>
      </c>
      <c r="C19" s="83" t="s">
        <v>113</v>
      </c>
      <c r="D19" s="84"/>
      <c r="E19" s="85">
        <v>500</v>
      </c>
      <c r="F19" s="86">
        <v>1</v>
      </c>
      <c r="G19" s="87">
        <v>35.880000000000003</v>
      </c>
      <c r="H19" s="87">
        <f t="shared" ref="H19:H49" si="0">ROUND(IF($G$18="USD $", G19*$F$16,G19*$E$16),2)</f>
        <v>24.74</v>
      </c>
      <c r="I19" s="88">
        <f t="shared" ref="I19:I49" si="1">ROUND(IF($I$18=$H$18,F19*H19,F19*G19),2)</f>
        <v>24.74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9.9</v>
      </c>
      <c r="M19" s="87">
        <f t="shared" ref="M19:M49" si="4">ROUND((K19*L19),2)</f>
        <v>9.9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14.84</v>
      </c>
      <c r="T19" s="92">
        <f t="shared" ref="T19:T49" si="7">ROUND(I19-M19,2)</f>
        <v>14.84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344</v>
      </c>
      <c r="C20" s="16" t="s">
        <v>115</v>
      </c>
      <c r="D20" s="84"/>
      <c r="E20" s="97">
        <v>500</v>
      </c>
      <c r="F20" s="98">
        <v>1</v>
      </c>
      <c r="G20" s="99">
        <v>50.98</v>
      </c>
      <c r="H20" s="100">
        <f t="shared" si="0"/>
        <v>35.159999999999997</v>
      </c>
      <c r="I20" s="101">
        <f t="shared" si="1"/>
        <v>35.159999999999997</v>
      </c>
      <c r="J20" s="102"/>
      <c r="K20" s="103">
        <f t="shared" si="2"/>
        <v>1</v>
      </c>
      <c r="L20" s="100">
        <f t="shared" si="3"/>
        <v>14.06</v>
      </c>
      <c r="M20" s="100">
        <f t="shared" si="4"/>
        <v>14.06</v>
      </c>
      <c r="N20" s="104"/>
      <c r="O20" s="91"/>
      <c r="P20" s="96"/>
      <c r="Q20" s="99"/>
      <c r="R20" s="105">
        <f t="shared" si="5"/>
        <v>0</v>
      </c>
      <c r="S20" s="106">
        <f t="shared" si="6"/>
        <v>21.1</v>
      </c>
      <c r="T20" s="106">
        <f t="shared" si="7"/>
        <v>21.1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345</v>
      </c>
      <c r="C21" s="109" t="s">
        <v>251</v>
      </c>
      <c r="D21" s="84"/>
      <c r="E21" s="85">
        <v>500</v>
      </c>
      <c r="F21" s="110">
        <v>1</v>
      </c>
      <c r="G21" s="92">
        <v>77.510000000000005</v>
      </c>
      <c r="H21" s="87">
        <f t="shared" si="0"/>
        <v>53.46</v>
      </c>
      <c r="I21" s="88">
        <f t="shared" si="1"/>
        <v>53.46</v>
      </c>
      <c r="J21" s="102"/>
      <c r="K21" s="86">
        <f t="shared" si="2"/>
        <v>1</v>
      </c>
      <c r="L21" s="87">
        <f t="shared" si="3"/>
        <v>21.38</v>
      </c>
      <c r="M21" s="87">
        <f t="shared" si="4"/>
        <v>21.38</v>
      </c>
      <c r="N21" s="111"/>
      <c r="O21" s="91"/>
      <c r="P21" s="112"/>
      <c r="Q21" s="92"/>
      <c r="R21" s="92">
        <f t="shared" si="5"/>
        <v>0</v>
      </c>
      <c r="S21" s="92">
        <f t="shared" si="6"/>
        <v>32.08</v>
      </c>
      <c r="T21" s="92">
        <f t="shared" si="7"/>
        <v>32.08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424</v>
      </c>
      <c r="C22" s="16" t="s">
        <v>375</v>
      </c>
      <c r="D22" s="84"/>
      <c r="E22" s="97">
        <v>1000</v>
      </c>
      <c r="F22" s="98">
        <v>1</v>
      </c>
      <c r="G22" s="99">
        <v>124.6</v>
      </c>
      <c r="H22" s="100">
        <f t="shared" si="0"/>
        <v>85.93</v>
      </c>
      <c r="I22" s="101">
        <f t="shared" si="1"/>
        <v>85.93</v>
      </c>
      <c r="J22" s="102"/>
      <c r="K22" s="103">
        <f t="shared" si="2"/>
        <v>1</v>
      </c>
      <c r="L22" s="100">
        <f t="shared" si="3"/>
        <v>34.369999999999997</v>
      </c>
      <c r="M22" s="100">
        <f t="shared" si="4"/>
        <v>34.369999999999997</v>
      </c>
      <c r="N22" s="104"/>
      <c r="O22" s="91"/>
      <c r="P22" s="96"/>
      <c r="Q22" s="99"/>
      <c r="R22" s="105">
        <f t="shared" si="5"/>
        <v>0</v>
      </c>
      <c r="S22" s="106">
        <f t="shared" si="6"/>
        <v>51.56</v>
      </c>
      <c r="T22" s="106">
        <f t="shared" si="7"/>
        <v>51.56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425</v>
      </c>
      <c r="C23" s="109" t="s">
        <v>124</v>
      </c>
      <c r="D23" s="84"/>
      <c r="E23" s="85">
        <v>1000</v>
      </c>
      <c r="F23" s="110">
        <v>1</v>
      </c>
      <c r="G23" s="92">
        <v>129.49</v>
      </c>
      <c r="H23" s="87">
        <f t="shared" si="0"/>
        <v>89.3</v>
      </c>
      <c r="I23" s="88">
        <f t="shared" si="1"/>
        <v>89.3</v>
      </c>
      <c r="J23" s="102"/>
      <c r="K23" s="86">
        <f t="shared" si="2"/>
        <v>1</v>
      </c>
      <c r="L23" s="87">
        <f t="shared" si="3"/>
        <v>35.72</v>
      </c>
      <c r="M23" s="87">
        <f t="shared" si="4"/>
        <v>35.72</v>
      </c>
      <c r="N23" s="111"/>
      <c r="O23" s="91"/>
      <c r="P23" s="112"/>
      <c r="Q23" s="92"/>
      <c r="R23" s="92">
        <f t="shared" si="5"/>
        <v>0</v>
      </c>
      <c r="S23" s="92">
        <f t="shared" si="6"/>
        <v>53.58</v>
      </c>
      <c r="T23" s="92">
        <f t="shared" si="7"/>
        <v>53.58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426</v>
      </c>
      <c r="C24" s="16" t="s">
        <v>124</v>
      </c>
      <c r="D24" s="84"/>
      <c r="E24" s="97">
        <v>1000</v>
      </c>
      <c r="F24" s="98">
        <v>1</v>
      </c>
      <c r="G24" s="99">
        <v>197.11</v>
      </c>
      <c r="H24" s="100">
        <f t="shared" si="0"/>
        <v>135.94</v>
      </c>
      <c r="I24" s="101">
        <f t="shared" si="1"/>
        <v>135.94</v>
      </c>
      <c r="J24" s="102"/>
      <c r="K24" s="103">
        <f t="shared" si="2"/>
        <v>1</v>
      </c>
      <c r="L24" s="100">
        <f t="shared" si="3"/>
        <v>54.38</v>
      </c>
      <c r="M24" s="100">
        <f t="shared" si="4"/>
        <v>54.38</v>
      </c>
      <c r="N24" s="104"/>
      <c r="O24" s="91"/>
      <c r="P24" s="96"/>
      <c r="Q24" s="99"/>
      <c r="R24" s="105">
        <f t="shared" si="5"/>
        <v>0</v>
      </c>
      <c r="S24" s="106">
        <f t="shared" si="6"/>
        <v>81.56</v>
      </c>
      <c r="T24" s="106">
        <f t="shared" si="7"/>
        <v>81.56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427</v>
      </c>
      <c r="C25" s="109" t="s">
        <v>126</v>
      </c>
      <c r="D25" s="84"/>
      <c r="E25" s="85">
        <v>2000</v>
      </c>
      <c r="F25" s="110">
        <v>1</v>
      </c>
      <c r="G25" s="92">
        <v>224.51</v>
      </c>
      <c r="H25" s="87">
        <f t="shared" si="0"/>
        <v>154.83000000000001</v>
      </c>
      <c r="I25" s="88">
        <f t="shared" si="1"/>
        <v>154.83000000000001</v>
      </c>
      <c r="J25" s="102"/>
      <c r="K25" s="86">
        <f t="shared" si="2"/>
        <v>1</v>
      </c>
      <c r="L25" s="87">
        <f t="shared" si="3"/>
        <v>77.42</v>
      </c>
      <c r="M25" s="87">
        <f t="shared" si="4"/>
        <v>77.42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77.41</v>
      </c>
      <c r="T25" s="92">
        <f t="shared" si="7"/>
        <v>77.41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428</v>
      </c>
      <c r="C26" s="16" t="s">
        <v>130</v>
      </c>
      <c r="D26" s="84"/>
      <c r="E26" s="97">
        <v>2000</v>
      </c>
      <c r="F26" s="98">
        <v>1</v>
      </c>
      <c r="G26" s="99">
        <v>99.55</v>
      </c>
      <c r="H26" s="100">
        <f t="shared" si="0"/>
        <v>68.66</v>
      </c>
      <c r="I26" s="101">
        <f t="shared" si="1"/>
        <v>68.66</v>
      </c>
      <c r="J26" s="102"/>
      <c r="K26" s="103">
        <f t="shared" si="2"/>
        <v>1</v>
      </c>
      <c r="L26" s="100">
        <f t="shared" si="3"/>
        <v>34.33</v>
      </c>
      <c r="M26" s="100">
        <f t="shared" si="4"/>
        <v>34.33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34.33</v>
      </c>
      <c r="T26" s="106">
        <f t="shared" si="7"/>
        <v>34.33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429</v>
      </c>
      <c r="C27" s="109" t="s">
        <v>133</v>
      </c>
      <c r="D27" s="84"/>
      <c r="E27" s="85">
        <v>500</v>
      </c>
      <c r="F27" s="110">
        <v>1</v>
      </c>
      <c r="G27" s="92">
        <v>280.62</v>
      </c>
      <c r="H27" s="87">
        <f t="shared" si="0"/>
        <v>193.53</v>
      </c>
      <c r="I27" s="88">
        <f t="shared" si="1"/>
        <v>193.53</v>
      </c>
      <c r="J27" s="102"/>
      <c r="K27" s="86">
        <f t="shared" si="2"/>
        <v>1</v>
      </c>
      <c r="L27" s="87">
        <f t="shared" si="3"/>
        <v>96.77</v>
      </c>
      <c r="M27" s="87">
        <f t="shared" si="4"/>
        <v>96.77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96.76</v>
      </c>
      <c r="T27" s="92">
        <f t="shared" si="7"/>
        <v>96.76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430</v>
      </c>
      <c r="C28" s="16" t="s">
        <v>133</v>
      </c>
      <c r="D28" s="84"/>
      <c r="E28" s="97">
        <v>500</v>
      </c>
      <c r="F28" s="98">
        <v>1</v>
      </c>
      <c r="G28" s="99">
        <v>127.53</v>
      </c>
      <c r="H28" s="100">
        <f t="shared" si="0"/>
        <v>87.95</v>
      </c>
      <c r="I28" s="101">
        <f t="shared" si="1"/>
        <v>87.95</v>
      </c>
      <c r="J28" s="102"/>
      <c r="K28" s="103">
        <f t="shared" si="2"/>
        <v>1</v>
      </c>
      <c r="L28" s="100">
        <f t="shared" si="3"/>
        <v>43.98</v>
      </c>
      <c r="M28" s="100">
        <f t="shared" si="4"/>
        <v>43.98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43.97</v>
      </c>
      <c r="T28" s="106">
        <f t="shared" si="7"/>
        <v>43.97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431</v>
      </c>
      <c r="C29" s="109" t="s">
        <v>432</v>
      </c>
      <c r="D29" s="84"/>
      <c r="E29" s="85" t="s">
        <v>127</v>
      </c>
      <c r="F29" s="110">
        <v>1</v>
      </c>
      <c r="G29" s="92">
        <v>2561.0500000000002</v>
      </c>
      <c r="H29" s="87">
        <f t="shared" si="0"/>
        <v>1766.24</v>
      </c>
      <c r="I29" s="88">
        <f t="shared" si="1"/>
        <v>1766.24</v>
      </c>
      <c r="J29" s="102"/>
      <c r="K29" s="86">
        <f t="shared" si="2"/>
        <v>1</v>
      </c>
      <c r="L29" s="87">
        <f t="shared" si="3"/>
        <v>883.12</v>
      </c>
      <c r="M29" s="87">
        <f t="shared" si="4"/>
        <v>883.12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883.12</v>
      </c>
      <c r="T29" s="92">
        <f t="shared" si="7"/>
        <v>883.12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178</v>
      </c>
      <c r="C30" s="16" t="s">
        <v>433</v>
      </c>
      <c r="D30" s="84"/>
      <c r="E30" s="97" t="s">
        <v>127</v>
      </c>
      <c r="F30" s="98">
        <v>1</v>
      </c>
      <c r="G30" s="99">
        <v>1252.01</v>
      </c>
      <c r="H30" s="100">
        <f t="shared" si="0"/>
        <v>863.46</v>
      </c>
      <c r="I30" s="101">
        <f t="shared" si="1"/>
        <v>863.46</v>
      </c>
      <c r="J30" s="102"/>
      <c r="K30" s="103">
        <f t="shared" si="2"/>
        <v>1</v>
      </c>
      <c r="L30" s="100">
        <f t="shared" si="3"/>
        <v>431.73</v>
      </c>
      <c r="M30" s="100">
        <f t="shared" si="4"/>
        <v>431.73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431.73</v>
      </c>
      <c r="T30" s="106">
        <f t="shared" si="7"/>
        <v>431.73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434</v>
      </c>
      <c r="C31" s="109" t="s">
        <v>435</v>
      </c>
      <c r="D31" s="84"/>
      <c r="E31" s="85" t="s">
        <v>127</v>
      </c>
      <c r="F31" s="110">
        <v>1</v>
      </c>
      <c r="G31" s="92">
        <v>3372.74</v>
      </c>
      <c r="H31" s="87">
        <f t="shared" si="0"/>
        <v>2326.0300000000002</v>
      </c>
      <c r="I31" s="88">
        <f t="shared" si="1"/>
        <v>2326.0300000000002</v>
      </c>
      <c r="J31" s="102"/>
      <c r="K31" s="86">
        <f t="shared" si="2"/>
        <v>1</v>
      </c>
      <c r="L31" s="87">
        <f t="shared" si="3"/>
        <v>1163.02</v>
      </c>
      <c r="M31" s="87">
        <f t="shared" si="4"/>
        <v>1163.02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1163.01</v>
      </c>
      <c r="T31" s="92">
        <f t="shared" si="7"/>
        <v>1163.01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436</v>
      </c>
      <c r="C32" s="16" t="s">
        <v>437</v>
      </c>
      <c r="D32" s="84"/>
      <c r="E32" s="97" t="s">
        <v>127</v>
      </c>
      <c r="F32" s="98">
        <v>1</v>
      </c>
      <c r="G32" s="99">
        <v>6947.77</v>
      </c>
      <c r="H32" s="100">
        <f t="shared" si="0"/>
        <v>4791.57</v>
      </c>
      <c r="I32" s="101">
        <f t="shared" si="1"/>
        <v>4791.57</v>
      </c>
      <c r="J32" s="102"/>
      <c r="K32" s="103">
        <f t="shared" si="2"/>
        <v>1</v>
      </c>
      <c r="L32" s="100">
        <f t="shared" si="3"/>
        <v>2395.79</v>
      </c>
      <c r="M32" s="100">
        <f t="shared" si="4"/>
        <v>2395.79</v>
      </c>
      <c r="N32" s="104">
        <v>-0.1</v>
      </c>
      <c r="O32" s="91"/>
      <c r="P32" s="96"/>
      <c r="Q32" s="99"/>
      <c r="R32" s="105">
        <f t="shared" si="5"/>
        <v>0</v>
      </c>
      <c r="S32" s="106">
        <f t="shared" si="6"/>
        <v>2395.7800000000002</v>
      </c>
      <c r="T32" s="106">
        <f t="shared" si="7"/>
        <v>2395.7800000000002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438</v>
      </c>
      <c r="C33" s="109" t="s">
        <v>439</v>
      </c>
      <c r="D33" s="84"/>
      <c r="E33" s="85" t="s">
        <v>127</v>
      </c>
      <c r="F33" s="110">
        <v>1</v>
      </c>
      <c r="G33" s="92">
        <v>11778.34</v>
      </c>
      <c r="H33" s="87">
        <f t="shared" si="0"/>
        <v>8122.99</v>
      </c>
      <c r="I33" s="88">
        <f t="shared" si="1"/>
        <v>8122.99</v>
      </c>
      <c r="J33" s="102"/>
      <c r="K33" s="86">
        <f t="shared" si="2"/>
        <v>1</v>
      </c>
      <c r="L33" s="87">
        <f t="shared" si="3"/>
        <v>4061.5</v>
      </c>
      <c r="M33" s="87">
        <f t="shared" si="4"/>
        <v>4061.5</v>
      </c>
      <c r="N33" s="111">
        <v>-0.1</v>
      </c>
      <c r="O33" s="91"/>
      <c r="P33" s="112"/>
      <c r="Q33" s="92"/>
      <c r="R33" s="92">
        <f t="shared" si="5"/>
        <v>0</v>
      </c>
      <c r="S33" s="92">
        <f t="shared" si="6"/>
        <v>4061.49</v>
      </c>
      <c r="T33" s="92">
        <f t="shared" si="7"/>
        <v>4061.49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440</v>
      </c>
      <c r="C34" s="16" t="s">
        <v>441</v>
      </c>
      <c r="D34" s="84"/>
      <c r="E34" s="97" t="s">
        <v>127</v>
      </c>
      <c r="F34" s="98">
        <v>1</v>
      </c>
      <c r="G34" s="99">
        <v>7316.92</v>
      </c>
      <c r="H34" s="100">
        <f t="shared" si="0"/>
        <v>5046.1499999999996</v>
      </c>
      <c r="I34" s="101">
        <f t="shared" si="1"/>
        <v>5046.1499999999996</v>
      </c>
      <c r="J34" s="102"/>
      <c r="K34" s="103">
        <f t="shared" si="2"/>
        <v>1</v>
      </c>
      <c r="L34" s="100">
        <f t="shared" si="3"/>
        <v>2018.46</v>
      </c>
      <c r="M34" s="100">
        <f t="shared" si="4"/>
        <v>2018.46</v>
      </c>
      <c r="N34" s="104"/>
      <c r="O34" s="91"/>
      <c r="P34" s="96"/>
      <c r="Q34" s="99"/>
      <c r="R34" s="105">
        <f t="shared" si="5"/>
        <v>0</v>
      </c>
      <c r="S34" s="106">
        <f t="shared" si="6"/>
        <v>3027.69</v>
      </c>
      <c r="T34" s="106">
        <f t="shared" si="7"/>
        <v>3027.69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442</v>
      </c>
      <c r="C35" s="109" t="s">
        <v>443</v>
      </c>
      <c r="D35" s="84"/>
      <c r="E35" s="85" t="s">
        <v>127</v>
      </c>
      <c r="F35" s="110">
        <v>2</v>
      </c>
      <c r="G35" s="92">
        <v>797.61</v>
      </c>
      <c r="H35" s="87">
        <f t="shared" si="0"/>
        <v>550.08000000000004</v>
      </c>
      <c r="I35" s="88">
        <f t="shared" si="1"/>
        <v>1100.1600000000001</v>
      </c>
      <c r="J35" s="102"/>
      <c r="K35" s="86">
        <f t="shared" si="2"/>
        <v>2</v>
      </c>
      <c r="L35" s="87">
        <f t="shared" si="3"/>
        <v>192.53</v>
      </c>
      <c r="M35" s="87">
        <f t="shared" si="4"/>
        <v>385.06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357.55</v>
      </c>
      <c r="T35" s="92">
        <f t="shared" si="7"/>
        <v>715.1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444</v>
      </c>
      <c r="C36" s="16" t="s">
        <v>445</v>
      </c>
      <c r="D36" s="84"/>
      <c r="E36" s="97" t="s">
        <v>127</v>
      </c>
      <c r="F36" s="98">
        <v>1</v>
      </c>
      <c r="G36" s="99">
        <v>4465.71</v>
      </c>
      <c r="H36" s="100">
        <f t="shared" si="0"/>
        <v>3079.8</v>
      </c>
      <c r="I36" s="101">
        <f t="shared" si="1"/>
        <v>3079.8</v>
      </c>
      <c r="J36" s="102"/>
      <c r="K36" s="103">
        <f t="shared" si="2"/>
        <v>1</v>
      </c>
      <c r="L36" s="100">
        <f t="shared" si="3"/>
        <v>1231.92</v>
      </c>
      <c r="M36" s="100">
        <f t="shared" si="4"/>
        <v>1231.92</v>
      </c>
      <c r="N36" s="104"/>
      <c r="O36" s="91"/>
      <c r="P36" s="96"/>
      <c r="Q36" s="99"/>
      <c r="R36" s="105">
        <f t="shared" si="5"/>
        <v>0</v>
      </c>
      <c r="S36" s="106">
        <f t="shared" si="6"/>
        <v>1847.88</v>
      </c>
      <c r="T36" s="106">
        <f t="shared" si="7"/>
        <v>1847.88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446</v>
      </c>
      <c r="C37" s="109" t="s">
        <v>147</v>
      </c>
      <c r="D37" s="84"/>
      <c r="E37" s="85" t="s">
        <v>127</v>
      </c>
      <c r="F37" s="110">
        <v>1</v>
      </c>
      <c r="G37" s="92">
        <v>5369.1</v>
      </c>
      <c r="H37" s="87">
        <f t="shared" si="0"/>
        <v>3702.83</v>
      </c>
      <c r="I37" s="88">
        <f t="shared" si="1"/>
        <v>3702.83</v>
      </c>
      <c r="J37" s="102"/>
      <c r="K37" s="86">
        <f t="shared" si="2"/>
        <v>1</v>
      </c>
      <c r="L37" s="87">
        <f t="shared" si="3"/>
        <v>1481.13</v>
      </c>
      <c r="M37" s="87">
        <f t="shared" si="4"/>
        <v>1481.13</v>
      </c>
      <c r="N37" s="111"/>
      <c r="O37" s="91"/>
      <c r="P37" s="112"/>
      <c r="Q37" s="92"/>
      <c r="R37" s="92">
        <f t="shared" si="5"/>
        <v>0</v>
      </c>
      <c r="S37" s="92">
        <f t="shared" si="6"/>
        <v>2221.6999999999998</v>
      </c>
      <c r="T37" s="92">
        <f t="shared" si="7"/>
        <v>2221.6999999999998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447</v>
      </c>
      <c r="C38" s="16" t="s">
        <v>149</v>
      </c>
      <c r="D38" s="84"/>
      <c r="E38" s="97" t="s">
        <v>127</v>
      </c>
      <c r="F38" s="98">
        <v>6</v>
      </c>
      <c r="G38" s="99">
        <v>1678.51</v>
      </c>
      <c r="H38" s="100">
        <f t="shared" si="0"/>
        <v>1157.5899999999999</v>
      </c>
      <c r="I38" s="101">
        <f t="shared" si="1"/>
        <v>6945.54</v>
      </c>
      <c r="J38" s="102"/>
      <c r="K38" s="103">
        <f t="shared" si="2"/>
        <v>6</v>
      </c>
      <c r="L38" s="100">
        <f t="shared" si="3"/>
        <v>463.04</v>
      </c>
      <c r="M38" s="100">
        <f t="shared" si="4"/>
        <v>2778.24</v>
      </c>
      <c r="N38" s="104"/>
      <c r="O38" s="91"/>
      <c r="P38" s="96"/>
      <c r="Q38" s="99"/>
      <c r="R38" s="105">
        <f t="shared" si="5"/>
        <v>0</v>
      </c>
      <c r="S38" s="106">
        <f t="shared" si="6"/>
        <v>694.55</v>
      </c>
      <c r="T38" s="106">
        <f t="shared" si="7"/>
        <v>4167.3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334</v>
      </c>
      <c r="C39" s="109" t="s">
        <v>420</v>
      </c>
      <c r="D39" s="84"/>
      <c r="E39" s="85" t="s">
        <v>127</v>
      </c>
      <c r="F39" s="110">
        <v>4</v>
      </c>
      <c r="G39" s="92">
        <v>5150</v>
      </c>
      <c r="H39" s="87">
        <f t="shared" si="0"/>
        <v>3551.72</v>
      </c>
      <c r="I39" s="88">
        <f t="shared" si="1"/>
        <v>14206.88</v>
      </c>
      <c r="J39" s="102"/>
      <c r="K39" s="86">
        <f t="shared" si="2"/>
        <v>4</v>
      </c>
      <c r="L39" s="87">
        <f t="shared" si="3"/>
        <v>1420.69</v>
      </c>
      <c r="M39" s="87">
        <f t="shared" si="4"/>
        <v>5682.76</v>
      </c>
      <c r="N39" s="111"/>
      <c r="O39" s="91"/>
      <c r="P39" s="112"/>
      <c r="Q39" s="92"/>
      <c r="R39" s="92">
        <f t="shared" si="5"/>
        <v>0</v>
      </c>
      <c r="S39" s="92">
        <f t="shared" si="6"/>
        <v>2131.0300000000002</v>
      </c>
      <c r="T39" s="92">
        <f t="shared" si="7"/>
        <v>8524.1200000000008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448</v>
      </c>
      <c r="C40" s="16" t="s">
        <v>449</v>
      </c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 t="s">
        <v>450</v>
      </c>
      <c r="C41" s="109" t="s">
        <v>451</v>
      </c>
      <c r="D41" s="84"/>
      <c r="E41" s="85" t="s">
        <v>127</v>
      </c>
      <c r="F41" s="110">
        <v>2</v>
      </c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2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 t="s">
        <v>452</v>
      </c>
      <c r="C42" s="16" t="s">
        <v>453</v>
      </c>
      <c r="D42" s="84"/>
      <c r="E42" s="97" t="s">
        <v>127</v>
      </c>
      <c r="F42" s="98">
        <v>2</v>
      </c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2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 t="s">
        <v>454</v>
      </c>
      <c r="C43" s="109" t="s">
        <v>455</v>
      </c>
      <c r="D43" s="84"/>
      <c r="E43" s="85" t="s">
        <v>127</v>
      </c>
      <c r="F43" s="110">
        <v>12</v>
      </c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12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 t="s">
        <v>164</v>
      </c>
      <c r="C44" s="16" t="s">
        <v>456</v>
      </c>
      <c r="D44" s="84"/>
      <c r="E44" s="97" t="s">
        <v>127</v>
      </c>
      <c r="F44" s="98">
        <v>12</v>
      </c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12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 t="s">
        <v>457</v>
      </c>
      <c r="C45" s="109" t="s">
        <v>458</v>
      </c>
      <c r="D45" s="84"/>
      <c r="E45" s="85" t="s">
        <v>127</v>
      </c>
      <c r="F45" s="110">
        <v>1</v>
      </c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1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 t="s">
        <v>459</v>
      </c>
      <c r="C46" s="16" t="s">
        <v>458</v>
      </c>
      <c r="D46" s="84"/>
      <c r="E46" s="97" t="s">
        <v>127</v>
      </c>
      <c r="F46" s="98">
        <v>1</v>
      </c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1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 t="s">
        <v>460</v>
      </c>
      <c r="C47" s="109" t="s">
        <v>461</v>
      </c>
      <c r="D47" s="84"/>
      <c r="E47" s="85" t="s">
        <v>127</v>
      </c>
      <c r="F47" s="110">
        <v>1</v>
      </c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1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61</v>
      </c>
      <c r="G50" s="118">
        <f t="shared" si="10"/>
        <v>52037.54</v>
      </c>
      <c r="H50" s="119">
        <f t="shared" si="10"/>
        <v>35887.96</v>
      </c>
      <c r="I50" s="120">
        <f t="shared" si="10"/>
        <v>52881.15</v>
      </c>
      <c r="J50" s="121"/>
      <c r="K50" s="122">
        <f t="shared" ref="K50:M50" si="11">SUM(K19:K49)</f>
        <v>61</v>
      </c>
      <c r="L50" s="119">
        <f t="shared" si="11"/>
        <v>16165.240000000003</v>
      </c>
      <c r="M50" s="120">
        <f t="shared" si="11"/>
        <v>22935.040000000001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19722.719999999998</v>
      </c>
      <c r="T50" s="120">
        <f t="shared" si="12"/>
        <v>29946.11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55" priority="1" stopIfTrue="1">
      <formula>$U$9&gt;100%</formula>
    </cfRule>
    <cfRule type="expression" dxfId="154" priority="2">
      <formula>$U$9&lt;50%</formula>
    </cfRule>
  </conditionalFormatting>
  <conditionalFormatting sqref="V9:V11">
    <cfRule type="expression" dxfId="153" priority="3">
      <formula>$V$9&lt;50%</formula>
    </cfRule>
    <cfRule type="expression" dxfId="152" priority="4">
      <formula>$V$9&gt;50%</formula>
    </cfRule>
  </conditionalFormatting>
  <dataValidations count="4">
    <dataValidation type="list" allowBlank="1" showErrorMessage="1" sqref="E19:E49" xr:uid="{00000000-0002-0000-2100-000000000000}">
      <formula1>$Z$19:$Z$30</formula1>
    </dataValidation>
    <dataValidation type="list" allowBlank="1" showErrorMessage="1" sqref="I14" xr:uid="{00000000-0002-0000-2100-000001000000}">
      <formula1>$Y$14:$Y$15</formula1>
    </dataValidation>
    <dataValidation type="list" allowBlank="1" showErrorMessage="1" sqref="J14" xr:uid="{00000000-0002-0000-2100-000002000000}">
      <formula1>$L$9</formula1>
    </dataValidation>
    <dataValidation type="list" allowBlank="1" showErrorMessage="1" sqref="Q15 G18 L18 Q18" xr:uid="{00000000-0002-0000-21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52881.15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22935.040000000001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29946.11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421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0.56629082385689422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462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29946.11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463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22935.040000000001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30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343</v>
      </c>
      <c r="C19" s="83" t="s">
        <v>113</v>
      </c>
      <c r="D19" s="84"/>
      <c r="E19" s="85">
        <v>500</v>
      </c>
      <c r="F19" s="86">
        <v>1</v>
      </c>
      <c r="G19" s="87">
        <v>35.880000000000003</v>
      </c>
      <c r="H19" s="87">
        <f t="shared" ref="H19:H49" si="0">ROUND(IF($G$18="USD $", G19*$F$16,G19*$E$16),2)</f>
        <v>24.74</v>
      </c>
      <c r="I19" s="88">
        <f t="shared" ref="I19:I49" si="1">ROUND(IF($I$18=$H$18,F19*H19,F19*G19),2)</f>
        <v>24.74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9.9</v>
      </c>
      <c r="M19" s="87">
        <f t="shared" ref="M19:M49" si="4">ROUND((K19*L19),2)</f>
        <v>9.9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14.84</v>
      </c>
      <c r="T19" s="92">
        <f t="shared" ref="T19:T49" si="7">ROUND(I19-M19,2)</f>
        <v>14.84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344</v>
      </c>
      <c r="C20" s="16" t="s">
        <v>115</v>
      </c>
      <c r="D20" s="84"/>
      <c r="E20" s="97">
        <v>500</v>
      </c>
      <c r="F20" s="98">
        <v>1</v>
      </c>
      <c r="G20" s="99">
        <v>50.98</v>
      </c>
      <c r="H20" s="100">
        <f t="shared" si="0"/>
        <v>35.159999999999997</v>
      </c>
      <c r="I20" s="101">
        <f t="shared" si="1"/>
        <v>35.159999999999997</v>
      </c>
      <c r="J20" s="102"/>
      <c r="K20" s="103">
        <f t="shared" si="2"/>
        <v>1</v>
      </c>
      <c r="L20" s="100">
        <f t="shared" si="3"/>
        <v>14.06</v>
      </c>
      <c r="M20" s="100">
        <f t="shared" si="4"/>
        <v>14.06</v>
      </c>
      <c r="N20" s="104"/>
      <c r="O20" s="91"/>
      <c r="P20" s="96"/>
      <c r="Q20" s="99"/>
      <c r="R20" s="105">
        <f t="shared" si="5"/>
        <v>0</v>
      </c>
      <c r="S20" s="106">
        <f t="shared" si="6"/>
        <v>21.1</v>
      </c>
      <c r="T20" s="106">
        <f t="shared" si="7"/>
        <v>21.1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345</v>
      </c>
      <c r="C21" s="109" t="s">
        <v>251</v>
      </c>
      <c r="D21" s="84"/>
      <c r="E21" s="85">
        <v>500</v>
      </c>
      <c r="F21" s="110">
        <v>1</v>
      </c>
      <c r="G21" s="92">
        <v>77.510000000000005</v>
      </c>
      <c r="H21" s="87">
        <f t="shared" si="0"/>
        <v>53.46</v>
      </c>
      <c r="I21" s="88">
        <f t="shared" si="1"/>
        <v>53.46</v>
      </c>
      <c r="J21" s="102"/>
      <c r="K21" s="86">
        <f t="shared" si="2"/>
        <v>1</v>
      </c>
      <c r="L21" s="87">
        <f t="shared" si="3"/>
        <v>21.38</v>
      </c>
      <c r="M21" s="87">
        <f t="shared" si="4"/>
        <v>21.38</v>
      </c>
      <c r="N21" s="111"/>
      <c r="O21" s="91"/>
      <c r="P21" s="112"/>
      <c r="Q21" s="92"/>
      <c r="R21" s="92">
        <f t="shared" si="5"/>
        <v>0</v>
      </c>
      <c r="S21" s="92">
        <f t="shared" si="6"/>
        <v>32.08</v>
      </c>
      <c r="T21" s="92">
        <f t="shared" si="7"/>
        <v>32.08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424</v>
      </c>
      <c r="C22" s="16" t="s">
        <v>375</v>
      </c>
      <c r="D22" s="84"/>
      <c r="E22" s="97">
        <v>1000</v>
      </c>
      <c r="F22" s="98">
        <v>1</v>
      </c>
      <c r="G22" s="99">
        <v>124.6</v>
      </c>
      <c r="H22" s="100">
        <f t="shared" si="0"/>
        <v>85.93</v>
      </c>
      <c r="I22" s="101">
        <f t="shared" si="1"/>
        <v>85.93</v>
      </c>
      <c r="J22" s="102"/>
      <c r="K22" s="103">
        <f t="shared" si="2"/>
        <v>1</v>
      </c>
      <c r="L22" s="100">
        <f t="shared" si="3"/>
        <v>34.369999999999997</v>
      </c>
      <c r="M22" s="100">
        <f t="shared" si="4"/>
        <v>34.369999999999997</v>
      </c>
      <c r="N22" s="104"/>
      <c r="O22" s="91"/>
      <c r="P22" s="96"/>
      <c r="Q22" s="99"/>
      <c r="R22" s="105">
        <f t="shared" si="5"/>
        <v>0</v>
      </c>
      <c r="S22" s="106">
        <f t="shared" si="6"/>
        <v>51.56</v>
      </c>
      <c r="T22" s="106">
        <f t="shared" si="7"/>
        <v>51.56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425</v>
      </c>
      <c r="C23" s="109" t="s">
        <v>124</v>
      </c>
      <c r="D23" s="84"/>
      <c r="E23" s="85">
        <v>1000</v>
      </c>
      <c r="F23" s="110">
        <v>1</v>
      </c>
      <c r="G23" s="92">
        <v>129.49</v>
      </c>
      <c r="H23" s="87">
        <f t="shared" si="0"/>
        <v>89.3</v>
      </c>
      <c r="I23" s="88">
        <f t="shared" si="1"/>
        <v>89.3</v>
      </c>
      <c r="J23" s="102"/>
      <c r="K23" s="86">
        <f t="shared" si="2"/>
        <v>1</v>
      </c>
      <c r="L23" s="87">
        <f t="shared" si="3"/>
        <v>35.72</v>
      </c>
      <c r="M23" s="87">
        <f t="shared" si="4"/>
        <v>35.72</v>
      </c>
      <c r="N23" s="111"/>
      <c r="O23" s="91"/>
      <c r="P23" s="112"/>
      <c r="Q23" s="92"/>
      <c r="R23" s="92">
        <f t="shared" si="5"/>
        <v>0</v>
      </c>
      <c r="S23" s="92">
        <f t="shared" si="6"/>
        <v>53.58</v>
      </c>
      <c r="T23" s="92">
        <f t="shared" si="7"/>
        <v>53.58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426</v>
      </c>
      <c r="C24" s="16" t="s">
        <v>124</v>
      </c>
      <c r="D24" s="84"/>
      <c r="E24" s="97">
        <v>1000</v>
      </c>
      <c r="F24" s="98">
        <v>1</v>
      </c>
      <c r="G24" s="99">
        <v>197.11</v>
      </c>
      <c r="H24" s="100">
        <f t="shared" si="0"/>
        <v>135.94</v>
      </c>
      <c r="I24" s="101">
        <f t="shared" si="1"/>
        <v>135.94</v>
      </c>
      <c r="J24" s="102"/>
      <c r="K24" s="103">
        <f t="shared" si="2"/>
        <v>1</v>
      </c>
      <c r="L24" s="100">
        <f t="shared" si="3"/>
        <v>54.38</v>
      </c>
      <c r="M24" s="100">
        <f t="shared" si="4"/>
        <v>54.38</v>
      </c>
      <c r="N24" s="104"/>
      <c r="O24" s="91"/>
      <c r="P24" s="96"/>
      <c r="Q24" s="99"/>
      <c r="R24" s="105">
        <f t="shared" si="5"/>
        <v>0</v>
      </c>
      <c r="S24" s="106">
        <f t="shared" si="6"/>
        <v>81.56</v>
      </c>
      <c r="T24" s="106">
        <f t="shared" si="7"/>
        <v>81.56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427</v>
      </c>
      <c r="C25" s="109" t="s">
        <v>126</v>
      </c>
      <c r="D25" s="84"/>
      <c r="E25" s="85">
        <v>2000</v>
      </c>
      <c r="F25" s="110">
        <v>1</v>
      </c>
      <c r="G25" s="92">
        <v>224.51</v>
      </c>
      <c r="H25" s="87">
        <f t="shared" si="0"/>
        <v>154.83000000000001</v>
      </c>
      <c r="I25" s="88">
        <f t="shared" si="1"/>
        <v>154.83000000000001</v>
      </c>
      <c r="J25" s="102"/>
      <c r="K25" s="86">
        <f t="shared" si="2"/>
        <v>1</v>
      </c>
      <c r="L25" s="87">
        <f t="shared" si="3"/>
        <v>77.42</v>
      </c>
      <c r="M25" s="87">
        <f t="shared" si="4"/>
        <v>77.42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77.41</v>
      </c>
      <c r="T25" s="92">
        <f t="shared" si="7"/>
        <v>77.41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428</v>
      </c>
      <c r="C26" s="16" t="s">
        <v>130</v>
      </c>
      <c r="D26" s="84"/>
      <c r="E26" s="97">
        <v>2000</v>
      </c>
      <c r="F26" s="98">
        <v>1</v>
      </c>
      <c r="G26" s="99">
        <v>99.55</v>
      </c>
      <c r="H26" s="100">
        <f t="shared" si="0"/>
        <v>68.66</v>
      </c>
      <c r="I26" s="101">
        <f t="shared" si="1"/>
        <v>68.66</v>
      </c>
      <c r="J26" s="102"/>
      <c r="K26" s="103">
        <f t="shared" si="2"/>
        <v>1</v>
      </c>
      <c r="L26" s="100">
        <f t="shared" si="3"/>
        <v>34.33</v>
      </c>
      <c r="M26" s="100">
        <f t="shared" si="4"/>
        <v>34.33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34.33</v>
      </c>
      <c r="T26" s="106">
        <f t="shared" si="7"/>
        <v>34.33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429</v>
      </c>
      <c r="C27" s="109" t="s">
        <v>133</v>
      </c>
      <c r="D27" s="84"/>
      <c r="E27" s="85">
        <v>500</v>
      </c>
      <c r="F27" s="110">
        <v>1</v>
      </c>
      <c r="G27" s="92">
        <v>280.62</v>
      </c>
      <c r="H27" s="87">
        <f t="shared" si="0"/>
        <v>193.53</v>
      </c>
      <c r="I27" s="88">
        <f t="shared" si="1"/>
        <v>193.53</v>
      </c>
      <c r="J27" s="102"/>
      <c r="K27" s="86">
        <f t="shared" si="2"/>
        <v>1</v>
      </c>
      <c r="L27" s="87">
        <f t="shared" si="3"/>
        <v>96.77</v>
      </c>
      <c r="M27" s="87">
        <f t="shared" si="4"/>
        <v>96.77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96.76</v>
      </c>
      <c r="T27" s="92">
        <f t="shared" si="7"/>
        <v>96.76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430</v>
      </c>
      <c r="C28" s="16" t="s">
        <v>133</v>
      </c>
      <c r="D28" s="84"/>
      <c r="E28" s="97">
        <v>500</v>
      </c>
      <c r="F28" s="98">
        <v>1</v>
      </c>
      <c r="G28" s="99">
        <v>127.53</v>
      </c>
      <c r="H28" s="100">
        <f t="shared" si="0"/>
        <v>87.95</v>
      </c>
      <c r="I28" s="101">
        <f t="shared" si="1"/>
        <v>87.95</v>
      </c>
      <c r="J28" s="102"/>
      <c r="K28" s="103">
        <f t="shared" si="2"/>
        <v>1</v>
      </c>
      <c r="L28" s="100">
        <f t="shared" si="3"/>
        <v>43.98</v>
      </c>
      <c r="M28" s="100">
        <f t="shared" si="4"/>
        <v>43.98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43.97</v>
      </c>
      <c r="T28" s="106">
        <f t="shared" si="7"/>
        <v>43.97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431</v>
      </c>
      <c r="C29" s="109" t="s">
        <v>432</v>
      </c>
      <c r="D29" s="84"/>
      <c r="E29" s="85" t="s">
        <v>127</v>
      </c>
      <c r="F29" s="110">
        <v>1</v>
      </c>
      <c r="G29" s="92">
        <v>2561.0500000000002</v>
      </c>
      <c r="H29" s="87">
        <f t="shared" si="0"/>
        <v>1766.24</v>
      </c>
      <c r="I29" s="88">
        <f t="shared" si="1"/>
        <v>1766.24</v>
      </c>
      <c r="J29" s="102"/>
      <c r="K29" s="86">
        <f t="shared" si="2"/>
        <v>1</v>
      </c>
      <c r="L29" s="87">
        <f t="shared" si="3"/>
        <v>883.12</v>
      </c>
      <c r="M29" s="87">
        <f t="shared" si="4"/>
        <v>883.12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883.12</v>
      </c>
      <c r="T29" s="92">
        <f t="shared" si="7"/>
        <v>883.12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178</v>
      </c>
      <c r="C30" s="16" t="s">
        <v>433</v>
      </c>
      <c r="D30" s="84"/>
      <c r="E30" s="97" t="s">
        <v>127</v>
      </c>
      <c r="F30" s="98">
        <v>1</v>
      </c>
      <c r="G30" s="99">
        <v>1252.01</v>
      </c>
      <c r="H30" s="100">
        <f t="shared" si="0"/>
        <v>863.46</v>
      </c>
      <c r="I30" s="101">
        <f t="shared" si="1"/>
        <v>863.46</v>
      </c>
      <c r="J30" s="102"/>
      <c r="K30" s="103">
        <f t="shared" si="2"/>
        <v>1</v>
      </c>
      <c r="L30" s="100">
        <f t="shared" si="3"/>
        <v>431.73</v>
      </c>
      <c r="M30" s="100">
        <f t="shared" si="4"/>
        <v>431.73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431.73</v>
      </c>
      <c r="T30" s="106">
        <f t="shared" si="7"/>
        <v>431.73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434</v>
      </c>
      <c r="C31" s="109" t="s">
        <v>435</v>
      </c>
      <c r="D31" s="84"/>
      <c r="E31" s="85" t="s">
        <v>127</v>
      </c>
      <c r="F31" s="110">
        <v>1</v>
      </c>
      <c r="G31" s="92">
        <v>3372.74</v>
      </c>
      <c r="H31" s="87">
        <f t="shared" si="0"/>
        <v>2326.0300000000002</v>
      </c>
      <c r="I31" s="88">
        <f t="shared" si="1"/>
        <v>2326.0300000000002</v>
      </c>
      <c r="J31" s="102"/>
      <c r="K31" s="86">
        <f t="shared" si="2"/>
        <v>1</v>
      </c>
      <c r="L31" s="87">
        <f t="shared" si="3"/>
        <v>1163.02</v>
      </c>
      <c r="M31" s="87">
        <f t="shared" si="4"/>
        <v>1163.02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1163.01</v>
      </c>
      <c r="T31" s="92">
        <f t="shared" si="7"/>
        <v>1163.01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436</v>
      </c>
      <c r="C32" s="16" t="s">
        <v>437</v>
      </c>
      <c r="D32" s="84"/>
      <c r="E32" s="97" t="s">
        <v>127</v>
      </c>
      <c r="F32" s="98">
        <v>1</v>
      </c>
      <c r="G32" s="99">
        <v>6947.77</v>
      </c>
      <c r="H32" s="100">
        <f t="shared" si="0"/>
        <v>4791.57</v>
      </c>
      <c r="I32" s="101">
        <f t="shared" si="1"/>
        <v>4791.57</v>
      </c>
      <c r="J32" s="102"/>
      <c r="K32" s="103">
        <f t="shared" si="2"/>
        <v>1</v>
      </c>
      <c r="L32" s="100">
        <f t="shared" si="3"/>
        <v>2395.79</v>
      </c>
      <c r="M32" s="100">
        <f t="shared" si="4"/>
        <v>2395.79</v>
      </c>
      <c r="N32" s="104">
        <v>-0.1</v>
      </c>
      <c r="O32" s="91"/>
      <c r="P32" s="96"/>
      <c r="Q32" s="99"/>
      <c r="R32" s="105">
        <f t="shared" si="5"/>
        <v>0</v>
      </c>
      <c r="S32" s="106">
        <f t="shared" si="6"/>
        <v>2395.7800000000002</v>
      </c>
      <c r="T32" s="106">
        <f t="shared" si="7"/>
        <v>2395.7800000000002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438</v>
      </c>
      <c r="C33" s="109" t="s">
        <v>439</v>
      </c>
      <c r="D33" s="84"/>
      <c r="E33" s="85" t="s">
        <v>127</v>
      </c>
      <c r="F33" s="110">
        <v>1</v>
      </c>
      <c r="G33" s="92">
        <v>11778.34</v>
      </c>
      <c r="H33" s="87">
        <f t="shared" si="0"/>
        <v>8122.99</v>
      </c>
      <c r="I33" s="88">
        <f t="shared" si="1"/>
        <v>8122.99</v>
      </c>
      <c r="J33" s="102"/>
      <c r="K33" s="86">
        <f t="shared" si="2"/>
        <v>1</v>
      </c>
      <c r="L33" s="87">
        <f t="shared" si="3"/>
        <v>4061.5</v>
      </c>
      <c r="M33" s="87">
        <f t="shared" si="4"/>
        <v>4061.5</v>
      </c>
      <c r="N33" s="111">
        <v>-0.1</v>
      </c>
      <c r="O33" s="91"/>
      <c r="P33" s="112"/>
      <c r="Q33" s="92"/>
      <c r="R33" s="92">
        <f t="shared" si="5"/>
        <v>0</v>
      </c>
      <c r="S33" s="92">
        <f t="shared" si="6"/>
        <v>4061.49</v>
      </c>
      <c r="T33" s="92">
        <f t="shared" si="7"/>
        <v>4061.49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440</v>
      </c>
      <c r="C34" s="16" t="s">
        <v>441</v>
      </c>
      <c r="D34" s="84"/>
      <c r="E34" s="97" t="s">
        <v>127</v>
      </c>
      <c r="F34" s="98">
        <v>1</v>
      </c>
      <c r="G34" s="99">
        <v>7316.92</v>
      </c>
      <c r="H34" s="100">
        <f t="shared" si="0"/>
        <v>5046.1499999999996</v>
      </c>
      <c r="I34" s="101">
        <f t="shared" si="1"/>
        <v>5046.1499999999996</v>
      </c>
      <c r="J34" s="102"/>
      <c r="K34" s="103">
        <f t="shared" si="2"/>
        <v>1</v>
      </c>
      <c r="L34" s="100">
        <f t="shared" si="3"/>
        <v>2018.46</v>
      </c>
      <c r="M34" s="100">
        <f t="shared" si="4"/>
        <v>2018.46</v>
      </c>
      <c r="N34" s="104"/>
      <c r="O34" s="91"/>
      <c r="P34" s="96"/>
      <c r="Q34" s="99"/>
      <c r="R34" s="105">
        <f t="shared" si="5"/>
        <v>0</v>
      </c>
      <c r="S34" s="106">
        <f t="shared" si="6"/>
        <v>3027.69</v>
      </c>
      <c r="T34" s="106">
        <f t="shared" si="7"/>
        <v>3027.69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442</v>
      </c>
      <c r="C35" s="109" t="s">
        <v>443</v>
      </c>
      <c r="D35" s="84"/>
      <c r="E35" s="85" t="s">
        <v>127</v>
      </c>
      <c r="F35" s="110">
        <v>2</v>
      </c>
      <c r="G35" s="92">
        <v>797.61</v>
      </c>
      <c r="H35" s="87">
        <f t="shared" si="0"/>
        <v>550.08000000000004</v>
      </c>
      <c r="I35" s="88">
        <f t="shared" si="1"/>
        <v>1100.1600000000001</v>
      </c>
      <c r="J35" s="102"/>
      <c r="K35" s="86">
        <f t="shared" si="2"/>
        <v>2</v>
      </c>
      <c r="L35" s="87">
        <f t="shared" si="3"/>
        <v>192.53</v>
      </c>
      <c r="M35" s="87">
        <f t="shared" si="4"/>
        <v>385.06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357.55</v>
      </c>
      <c r="T35" s="92">
        <f t="shared" si="7"/>
        <v>715.1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444</v>
      </c>
      <c r="C36" s="16" t="s">
        <v>445</v>
      </c>
      <c r="D36" s="84"/>
      <c r="E36" s="97" t="s">
        <v>127</v>
      </c>
      <c r="F36" s="98">
        <v>1</v>
      </c>
      <c r="G36" s="99">
        <v>4465.71</v>
      </c>
      <c r="H36" s="100">
        <f t="shared" si="0"/>
        <v>3079.8</v>
      </c>
      <c r="I36" s="101">
        <f t="shared" si="1"/>
        <v>3079.8</v>
      </c>
      <c r="J36" s="102"/>
      <c r="K36" s="103">
        <f t="shared" si="2"/>
        <v>1</v>
      </c>
      <c r="L36" s="100">
        <f t="shared" si="3"/>
        <v>1231.92</v>
      </c>
      <c r="M36" s="100">
        <f t="shared" si="4"/>
        <v>1231.92</v>
      </c>
      <c r="N36" s="104"/>
      <c r="O36" s="91"/>
      <c r="P36" s="96"/>
      <c r="Q36" s="99"/>
      <c r="R36" s="105">
        <f t="shared" si="5"/>
        <v>0</v>
      </c>
      <c r="S36" s="106">
        <f t="shared" si="6"/>
        <v>1847.88</v>
      </c>
      <c r="T36" s="106">
        <f t="shared" si="7"/>
        <v>1847.88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446</v>
      </c>
      <c r="C37" s="109" t="s">
        <v>147</v>
      </c>
      <c r="D37" s="84"/>
      <c r="E37" s="85" t="s">
        <v>127</v>
      </c>
      <c r="F37" s="110">
        <v>1</v>
      </c>
      <c r="G37" s="92">
        <v>5369.1</v>
      </c>
      <c r="H37" s="87">
        <f t="shared" si="0"/>
        <v>3702.83</v>
      </c>
      <c r="I37" s="88">
        <f t="shared" si="1"/>
        <v>3702.83</v>
      </c>
      <c r="J37" s="102"/>
      <c r="K37" s="86">
        <f t="shared" si="2"/>
        <v>1</v>
      </c>
      <c r="L37" s="87">
        <f t="shared" si="3"/>
        <v>1481.13</v>
      </c>
      <c r="M37" s="87">
        <f t="shared" si="4"/>
        <v>1481.13</v>
      </c>
      <c r="N37" s="111"/>
      <c r="O37" s="91"/>
      <c r="P37" s="112"/>
      <c r="Q37" s="92"/>
      <c r="R37" s="92">
        <f t="shared" si="5"/>
        <v>0</v>
      </c>
      <c r="S37" s="92">
        <f t="shared" si="6"/>
        <v>2221.6999999999998</v>
      </c>
      <c r="T37" s="92">
        <f t="shared" si="7"/>
        <v>2221.6999999999998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447</v>
      </c>
      <c r="C38" s="16" t="s">
        <v>149</v>
      </c>
      <c r="D38" s="84"/>
      <c r="E38" s="97" t="s">
        <v>127</v>
      </c>
      <c r="F38" s="98">
        <v>6</v>
      </c>
      <c r="G38" s="99">
        <v>1678.51</v>
      </c>
      <c r="H38" s="100">
        <f t="shared" si="0"/>
        <v>1157.5899999999999</v>
      </c>
      <c r="I38" s="101">
        <f t="shared" si="1"/>
        <v>6945.54</v>
      </c>
      <c r="J38" s="102"/>
      <c r="K38" s="103">
        <f t="shared" si="2"/>
        <v>6</v>
      </c>
      <c r="L38" s="100">
        <f t="shared" si="3"/>
        <v>463.04</v>
      </c>
      <c r="M38" s="100">
        <f t="shared" si="4"/>
        <v>2778.24</v>
      </c>
      <c r="N38" s="104"/>
      <c r="O38" s="91"/>
      <c r="P38" s="96"/>
      <c r="Q38" s="99"/>
      <c r="R38" s="105">
        <f t="shared" si="5"/>
        <v>0</v>
      </c>
      <c r="S38" s="106">
        <f t="shared" si="6"/>
        <v>694.55</v>
      </c>
      <c r="T38" s="106">
        <f t="shared" si="7"/>
        <v>4167.3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334</v>
      </c>
      <c r="C39" s="109" t="s">
        <v>420</v>
      </c>
      <c r="D39" s="84"/>
      <c r="E39" s="85" t="s">
        <v>127</v>
      </c>
      <c r="F39" s="110">
        <v>4</v>
      </c>
      <c r="G39" s="92">
        <v>5150</v>
      </c>
      <c r="H39" s="87">
        <f t="shared" si="0"/>
        <v>3551.72</v>
      </c>
      <c r="I39" s="88">
        <f t="shared" si="1"/>
        <v>14206.88</v>
      </c>
      <c r="J39" s="102"/>
      <c r="K39" s="86">
        <f t="shared" si="2"/>
        <v>4</v>
      </c>
      <c r="L39" s="87">
        <f t="shared" si="3"/>
        <v>1420.69</v>
      </c>
      <c r="M39" s="87">
        <f t="shared" si="4"/>
        <v>5682.76</v>
      </c>
      <c r="N39" s="111"/>
      <c r="O39" s="91"/>
      <c r="P39" s="112"/>
      <c r="Q39" s="92"/>
      <c r="R39" s="92">
        <f t="shared" si="5"/>
        <v>0</v>
      </c>
      <c r="S39" s="92">
        <f t="shared" si="6"/>
        <v>2131.0300000000002</v>
      </c>
      <c r="T39" s="92">
        <f t="shared" si="7"/>
        <v>8524.1200000000008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448</v>
      </c>
      <c r="C40" s="16" t="s">
        <v>464</v>
      </c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30</v>
      </c>
      <c r="G50" s="118">
        <f t="shared" si="10"/>
        <v>52037.54</v>
      </c>
      <c r="H50" s="119">
        <f t="shared" si="10"/>
        <v>35887.96</v>
      </c>
      <c r="I50" s="120">
        <f t="shared" si="10"/>
        <v>52881.15</v>
      </c>
      <c r="J50" s="121"/>
      <c r="K50" s="122">
        <f t="shared" ref="K50:M50" si="11">SUM(K19:K49)</f>
        <v>30</v>
      </c>
      <c r="L50" s="119">
        <f t="shared" si="11"/>
        <v>16165.240000000003</v>
      </c>
      <c r="M50" s="120">
        <f t="shared" si="11"/>
        <v>22935.040000000001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19722.719999999998</v>
      </c>
      <c r="T50" s="120">
        <f t="shared" si="12"/>
        <v>29946.11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51" priority="1" stopIfTrue="1">
      <formula>$U$9&gt;100%</formula>
    </cfRule>
    <cfRule type="expression" dxfId="150" priority="2">
      <formula>$U$9&lt;50%</formula>
    </cfRule>
  </conditionalFormatting>
  <conditionalFormatting sqref="V9:V11">
    <cfRule type="expression" dxfId="149" priority="3">
      <formula>$V$9&lt;50%</formula>
    </cfRule>
    <cfRule type="expression" dxfId="148" priority="4">
      <formula>$V$9&gt;50%</formula>
    </cfRule>
  </conditionalFormatting>
  <dataValidations count="4">
    <dataValidation type="list" allowBlank="1" showErrorMessage="1" sqref="E19:E49" xr:uid="{00000000-0002-0000-2200-000000000000}">
      <formula1>$Z$19:$Z$30</formula1>
    </dataValidation>
    <dataValidation type="list" allowBlank="1" showErrorMessage="1" sqref="I14" xr:uid="{00000000-0002-0000-2200-000001000000}">
      <formula1>$Y$14:$Y$15</formula1>
    </dataValidation>
    <dataValidation type="list" allowBlank="1" showErrorMessage="1" sqref="J14" xr:uid="{00000000-0002-0000-2200-000002000000}">
      <formula1>$L$9</formula1>
    </dataValidation>
    <dataValidation type="list" allowBlank="1" showErrorMessage="1" sqref="Q15 G18 L18 Q18" xr:uid="{00000000-0002-0000-22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47204.430000000022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2010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18505.060000000005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28699.370000000017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465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0.60798043742928376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466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28699.369999999995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467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18505.060000000005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116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411</v>
      </c>
      <c r="C20" s="16" t="s">
        <v>115</v>
      </c>
      <c r="D20" s="84"/>
      <c r="E20" s="97">
        <v>500</v>
      </c>
      <c r="F20" s="98">
        <v>1</v>
      </c>
      <c r="G20" s="99">
        <v>66.28</v>
      </c>
      <c r="H20" s="100">
        <f t="shared" si="0"/>
        <v>45.71</v>
      </c>
      <c r="I20" s="101">
        <f t="shared" si="1"/>
        <v>45.71</v>
      </c>
      <c r="J20" s="102"/>
      <c r="K20" s="103">
        <f t="shared" si="2"/>
        <v>1</v>
      </c>
      <c r="L20" s="100">
        <f t="shared" si="3"/>
        <v>18.28</v>
      </c>
      <c r="M20" s="100">
        <f t="shared" si="4"/>
        <v>18.28</v>
      </c>
      <c r="N20" s="104"/>
      <c r="O20" s="91"/>
      <c r="P20" s="96"/>
      <c r="Q20" s="99"/>
      <c r="R20" s="105">
        <f t="shared" si="5"/>
        <v>0</v>
      </c>
      <c r="S20" s="106">
        <f t="shared" si="6"/>
        <v>27.43</v>
      </c>
      <c r="T20" s="106">
        <f t="shared" si="7"/>
        <v>27.43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373</v>
      </c>
      <c r="C21" s="109" t="s">
        <v>223</v>
      </c>
      <c r="D21" s="84"/>
      <c r="E21" s="85">
        <v>500</v>
      </c>
      <c r="F21" s="110">
        <v>1</v>
      </c>
      <c r="G21" s="92">
        <v>84.12</v>
      </c>
      <c r="H21" s="87">
        <f t="shared" si="0"/>
        <v>58.01</v>
      </c>
      <c r="I21" s="88">
        <f t="shared" si="1"/>
        <v>58.01</v>
      </c>
      <c r="J21" s="102"/>
      <c r="K21" s="86">
        <f t="shared" si="2"/>
        <v>1</v>
      </c>
      <c r="L21" s="87">
        <f t="shared" si="3"/>
        <v>23.2</v>
      </c>
      <c r="M21" s="87">
        <f t="shared" si="4"/>
        <v>23.2</v>
      </c>
      <c r="N21" s="111"/>
      <c r="O21" s="91"/>
      <c r="P21" s="112"/>
      <c r="Q21" s="92"/>
      <c r="R21" s="92">
        <f t="shared" si="5"/>
        <v>0</v>
      </c>
      <c r="S21" s="92">
        <f t="shared" si="6"/>
        <v>34.81</v>
      </c>
      <c r="T21" s="92">
        <f t="shared" si="7"/>
        <v>34.81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376</v>
      </c>
      <c r="C22" s="16" t="s">
        <v>121</v>
      </c>
      <c r="D22" s="84"/>
      <c r="E22" s="97">
        <v>1000</v>
      </c>
      <c r="F22" s="98">
        <v>1</v>
      </c>
      <c r="G22" s="99">
        <v>218.1</v>
      </c>
      <c r="H22" s="100">
        <f t="shared" si="0"/>
        <v>150.41</v>
      </c>
      <c r="I22" s="101">
        <f t="shared" si="1"/>
        <v>150.41</v>
      </c>
      <c r="J22" s="102"/>
      <c r="K22" s="103">
        <f t="shared" si="2"/>
        <v>1</v>
      </c>
      <c r="L22" s="100">
        <f t="shared" si="3"/>
        <v>60.16</v>
      </c>
      <c r="M22" s="100">
        <f t="shared" si="4"/>
        <v>60.16</v>
      </c>
      <c r="N22" s="104"/>
      <c r="O22" s="91"/>
      <c r="P22" s="96"/>
      <c r="Q22" s="99"/>
      <c r="R22" s="105">
        <f t="shared" si="5"/>
        <v>0</v>
      </c>
      <c r="S22" s="106">
        <f t="shared" si="6"/>
        <v>90.25</v>
      </c>
      <c r="T22" s="106">
        <f t="shared" si="7"/>
        <v>90.25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468</v>
      </c>
      <c r="C23" s="109" t="s">
        <v>375</v>
      </c>
      <c r="D23" s="84"/>
      <c r="E23" s="85">
        <v>1000</v>
      </c>
      <c r="F23" s="110">
        <v>1</v>
      </c>
      <c r="G23" s="92">
        <v>200.84</v>
      </c>
      <c r="H23" s="87">
        <f t="shared" si="0"/>
        <v>138.51</v>
      </c>
      <c r="I23" s="88">
        <f t="shared" si="1"/>
        <v>138.51</v>
      </c>
      <c r="J23" s="102"/>
      <c r="K23" s="86">
        <f t="shared" si="2"/>
        <v>1</v>
      </c>
      <c r="L23" s="87">
        <f t="shared" si="3"/>
        <v>55.4</v>
      </c>
      <c r="M23" s="87">
        <f t="shared" si="4"/>
        <v>55.4</v>
      </c>
      <c r="N23" s="111"/>
      <c r="O23" s="91"/>
      <c r="P23" s="112"/>
      <c r="Q23" s="92"/>
      <c r="R23" s="92">
        <f t="shared" si="5"/>
        <v>0</v>
      </c>
      <c r="S23" s="92">
        <f t="shared" si="6"/>
        <v>83.11</v>
      </c>
      <c r="T23" s="92">
        <f t="shared" si="7"/>
        <v>83.11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469</v>
      </c>
      <c r="C24" s="16" t="s">
        <v>126</v>
      </c>
      <c r="D24" s="84"/>
      <c r="E24" s="97">
        <v>2000</v>
      </c>
      <c r="F24" s="98">
        <v>1</v>
      </c>
      <c r="G24" s="99">
        <v>218.46</v>
      </c>
      <c r="H24" s="100">
        <f t="shared" si="0"/>
        <v>150.66</v>
      </c>
      <c r="I24" s="101">
        <f t="shared" si="1"/>
        <v>150.66</v>
      </c>
      <c r="J24" s="102"/>
      <c r="K24" s="103">
        <f t="shared" si="2"/>
        <v>1</v>
      </c>
      <c r="L24" s="100">
        <f t="shared" si="3"/>
        <v>75.33</v>
      </c>
      <c r="M24" s="100">
        <f t="shared" si="4"/>
        <v>75.33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75.33</v>
      </c>
      <c r="T24" s="106">
        <f t="shared" si="7"/>
        <v>75.33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470</v>
      </c>
      <c r="C25" s="109" t="s">
        <v>130</v>
      </c>
      <c r="D25" s="84"/>
      <c r="E25" s="85">
        <v>2000</v>
      </c>
      <c r="F25" s="110">
        <v>1</v>
      </c>
      <c r="G25" s="92">
        <v>119.42</v>
      </c>
      <c r="H25" s="87">
        <f t="shared" si="0"/>
        <v>82.36</v>
      </c>
      <c r="I25" s="88">
        <f t="shared" si="1"/>
        <v>82.36</v>
      </c>
      <c r="J25" s="102"/>
      <c r="K25" s="86">
        <f t="shared" si="2"/>
        <v>1</v>
      </c>
      <c r="L25" s="87">
        <f t="shared" si="3"/>
        <v>41.18</v>
      </c>
      <c r="M25" s="87">
        <f t="shared" si="4"/>
        <v>41.18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41.18</v>
      </c>
      <c r="T25" s="92">
        <f t="shared" si="7"/>
        <v>41.18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414</v>
      </c>
      <c r="C26" s="16" t="s">
        <v>133</v>
      </c>
      <c r="D26" s="84"/>
      <c r="E26" s="97">
        <v>2000</v>
      </c>
      <c r="F26" s="98">
        <v>1</v>
      </c>
      <c r="G26" s="99">
        <v>91.28</v>
      </c>
      <c r="H26" s="100">
        <f t="shared" si="0"/>
        <v>62.95</v>
      </c>
      <c r="I26" s="101">
        <f t="shared" si="1"/>
        <v>62.95</v>
      </c>
      <c r="J26" s="102"/>
      <c r="K26" s="103">
        <f t="shared" si="2"/>
        <v>1</v>
      </c>
      <c r="L26" s="100">
        <f t="shared" si="3"/>
        <v>31.48</v>
      </c>
      <c r="M26" s="100">
        <f t="shared" si="4"/>
        <v>31.48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31.47</v>
      </c>
      <c r="T26" s="106">
        <f t="shared" si="7"/>
        <v>31.47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471</v>
      </c>
      <c r="C27" s="109" t="s">
        <v>472</v>
      </c>
      <c r="D27" s="84"/>
      <c r="E27" s="85" t="s">
        <v>127</v>
      </c>
      <c r="F27" s="110">
        <v>1</v>
      </c>
      <c r="G27" s="92">
        <v>3954.89</v>
      </c>
      <c r="H27" s="87">
        <f t="shared" si="0"/>
        <v>2727.51</v>
      </c>
      <c r="I27" s="88">
        <f t="shared" si="1"/>
        <v>2727.51</v>
      </c>
      <c r="J27" s="102"/>
      <c r="K27" s="86">
        <f t="shared" si="2"/>
        <v>1</v>
      </c>
      <c r="L27" s="87">
        <f t="shared" si="3"/>
        <v>1091</v>
      </c>
      <c r="M27" s="87">
        <f t="shared" si="4"/>
        <v>1091</v>
      </c>
      <c r="N27" s="111"/>
      <c r="O27" s="91"/>
      <c r="P27" s="112"/>
      <c r="Q27" s="92"/>
      <c r="R27" s="92">
        <f t="shared" si="5"/>
        <v>0</v>
      </c>
      <c r="S27" s="92">
        <f t="shared" si="6"/>
        <v>1636.51</v>
      </c>
      <c r="T27" s="92">
        <f t="shared" si="7"/>
        <v>1636.51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442</v>
      </c>
      <c r="C28" s="16" t="s">
        <v>473</v>
      </c>
      <c r="D28" s="84"/>
      <c r="E28" s="97" t="s">
        <v>127</v>
      </c>
      <c r="F28" s="98">
        <v>2</v>
      </c>
      <c r="G28" s="99">
        <v>797.61</v>
      </c>
      <c r="H28" s="100">
        <f t="shared" si="0"/>
        <v>550.08000000000004</v>
      </c>
      <c r="I28" s="101">
        <f t="shared" si="1"/>
        <v>1100.1600000000001</v>
      </c>
      <c r="J28" s="102"/>
      <c r="K28" s="103">
        <f t="shared" si="2"/>
        <v>2</v>
      </c>
      <c r="L28" s="100">
        <f t="shared" si="3"/>
        <v>192.53</v>
      </c>
      <c r="M28" s="100">
        <f t="shared" si="4"/>
        <v>385.06</v>
      </c>
      <c r="N28" s="104">
        <v>0.05</v>
      </c>
      <c r="O28" s="91"/>
      <c r="P28" s="96"/>
      <c r="Q28" s="99"/>
      <c r="R28" s="105">
        <f t="shared" si="5"/>
        <v>0</v>
      </c>
      <c r="S28" s="106">
        <f t="shared" si="6"/>
        <v>357.55</v>
      </c>
      <c r="T28" s="106">
        <f t="shared" si="7"/>
        <v>715.1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474</v>
      </c>
      <c r="C29" s="109" t="s">
        <v>147</v>
      </c>
      <c r="D29" s="84"/>
      <c r="E29" s="85" t="s">
        <v>127</v>
      </c>
      <c r="F29" s="110">
        <v>1</v>
      </c>
      <c r="G29" s="92">
        <v>10097.280000000001</v>
      </c>
      <c r="H29" s="87">
        <f t="shared" si="0"/>
        <v>6963.64</v>
      </c>
      <c r="I29" s="88">
        <f t="shared" si="1"/>
        <v>6963.64</v>
      </c>
      <c r="J29" s="102"/>
      <c r="K29" s="86">
        <f t="shared" si="2"/>
        <v>1</v>
      </c>
      <c r="L29" s="87">
        <f t="shared" si="3"/>
        <v>2785.46</v>
      </c>
      <c r="M29" s="87">
        <f t="shared" si="4"/>
        <v>2785.46</v>
      </c>
      <c r="N29" s="111"/>
      <c r="O29" s="91"/>
      <c r="P29" s="112"/>
      <c r="Q29" s="92"/>
      <c r="R29" s="92">
        <f t="shared" si="5"/>
        <v>0</v>
      </c>
      <c r="S29" s="92">
        <f t="shared" si="6"/>
        <v>4178.18</v>
      </c>
      <c r="T29" s="92">
        <f t="shared" si="7"/>
        <v>4178.18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475</v>
      </c>
      <c r="C30" s="16" t="s">
        <v>149</v>
      </c>
      <c r="D30" s="84"/>
      <c r="E30" s="97" t="s">
        <v>127</v>
      </c>
      <c r="F30" s="98">
        <v>6</v>
      </c>
      <c r="G30" s="99">
        <v>2288.25</v>
      </c>
      <c r="H30" s="100">
        <f t="shared" si="0"/>
        <v>1578.1</v>
      </c>
      <c r="I30" s="101">
        <f t="shared" si="1"/>
        <v>9468.6</v>
      </c>
      <c r="J30" s="102"/>
      <c r="K30" s="103">
        <f t="shared" si="2"/>
        <v>6</v>
      </c>
      <c r="L30" s="100">
        <f t="shared" si="3"/>
        <v>631.24</v>
      </c>
      <c r="M30" s="100">
        <f t="shared" si="4"/>
        <v>3787.44</v>
      </c>
      <c r="N30" s="104"/>
      <c r="O30" s="91"/>
      <c r="P30" s="96"/>
      <c r="Q30" s="99"/>
      <c r="R30" s="105">
        <f t="shared" si="5"/>
        <v>0</v>
      </c>
      <c r="S30" s="106">
        <f t="shared" si="6"/>
        <v>946.86</v>
      </c>
      <c r="T30" s="106">
        <f t="shared" si="7"/>
        <v>5681.16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476</v>
      </c>
      <c r="C31" s="109" t="s">
        <v>477</v>
      </c>
      <c r="D31" s="84"/>
      <c r="E31" s="85" t="s">
        <v>127</v>
      </c>
      <c r="F31" s="110">
        <v>4</v>
      </c>
      <c r="G31" s="92">
        <v>6950</v>
      </c>
      <c r="H31" s="87">
        <f t="shared" si="0"/>
        <v>4793.1000000000004</v>
      </c>
      <c r="I31" s="88">
        <f t="shared" si="1"/>
        <v>19172.400000000001</v>
      </c>
      <c r="J31" s="102"/>
      <c r="K31" s="86">
        <f t="shared" si="2"/>
        <v>4</v>
      </c>
      <c r="L31" s="87">
        <f t="shared" si="3"/>
        <v>1917.24</v>
      </c>
      <c r="M31" s="87">
        <f t="shared" si="4"/>
        <v>7668.96</v>
      </c>
      <c r="N31" s="111"/>
      <c r="O31" s="91"/>
      <c r="P31" s="112"/>
      <c r="Q31" s="92"/>
      <c r="R31" s="92">
        <f t="shared" si="5"/>
        <v>0</v>
      </c>
      <c r="S31" s="92">
        <f t="shared" si="6"/>
        <v>2875.86</v>
      </c>
      <c r="T31" s="92">
        <f t="shared" si="7"/>
        <v>11503.44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152</v>
      </c>
      <c r="C32" s="16" t="s">
        <v>478</v>
      </c>
      <c r="D32" s="84"/>
      <c r="E32" s="97"/>
      <c r="F32" s="98"/>
      <c r="G32" s="99"/>
      <c r="H32" s="100">
        <f t="shared" si="0"/>
        <v>0</v>
      </c>
      <c r="I32" s="101">
        <f t="shared" si="1"/>
        <v>0</v>
      </c>
      <c r="J32" s="102"/>
      <c r="K32" s="103">
        <f t="shared" si="2"/>
        <v>0</v>
      </c>
      <c r="L32" s="100">
        <f t="shared" si="3"/>
        <v>0</v>
      </c>
      <c r="M32" s="100">
        <f t="shared" si="4"/>
        <v>0</v>
      </c>
      <c r="N32" s="104"/>
      <c r="O32" s="91"/>
      <c r="P32" s="96"/>
      <c r="Q32" s="99"/>
      <c r="R32" s="105">
        <f t="shared" si="5"/>
        <v>0</v>
      </c>
      <c r="S32" s="106">
        <f t="shared" si="6"/>
        <v>0</v>
      </c>
      <c r="T32" s="106">
        <f t="shared" si="7"/>
        <v>0</v>
      </c>
      <c r="U32" s="107">
        <f t="shared" si="8"/>
        <v>0</v>
      </c>
      <c r="V32" s="107">
        <f t="shared" si="9"/>
        <v>0</v>
      </c>
      <c r="W32" s="108"/>
      <c r="X32" s="95"/>
      <c r="Y32" s="8"/>
      <c r="Z32" s="8"/>
    </row>
    <row r="33" spans="2:23" ht="15.75" customHeight="1">
      <c r="B33" s="82" t="s">
        <v>479</v>
      </c>
      <c r="C33" s="109" t="s">
        <v>480</v>
      </c>
      <c r="D33" s="84"/>
      <c r="E33" s="85" t="s">
        <v>127</v>
      </c>
      <c r="F33" s="110">
        <v>8</v>
      </c>
      <c r="G33" s="92">
        <v>129.91</v>
      </c>
      <c r="H33" s="87">
        <f t="shared" si="0"/>
        <v>89.59</v>
      </c>
      <c r="I33" s="88">
        <f t="shared" si="1"/>
        <v>716.72</v>
      </c>
      <c r="J33" s="102"/>
      <c r="K33" s="86">
        <f t="shared" si="2"/>
        <v>8</v>
      </c>
      <c r="L33" s="87">
        <f t="shared" si="3"/>
        <v>31.36</v>
      </c>
      <c r="M33" s="87">
        <f t="shared" si="4"/>
        <v>250.88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58.23</v>
      </c>
      <c r="T33" s="92">
        <f t="shared" si="7"/>
        <v>465.84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481</v>
      </c>
      <c r="C34" s="16" t="s">
        <v>482</v>
      </c>
      <c r="D34" s="84"/>
      <c r="E34" s="97" t="s">
        <v>127</v>
      </c>
      <c r="F34" s="98">
        <v>8</v>
      </c>
      <c r="G34" s="99">
        <v>14.4</v>
      </c>
      <c r="H34" s="100">
        <f t="shared" si="0"/>
        <v>9.93</v>
      </c>
      <c r="I34" s="101">
        <f t="shared" si="1"/>
        <v>79.44</v>
      </c>
      <c r="J34" s="102"/>
      <c r="K34" s="103">
        <f t="shared" si="2"/>
        <v>8</v>
      </c>
      <c r="L34" s="100">
        <f t="shared" si="3"/>
        <v>3.48</v>
      </c>
      <c r="M34" s="100">
        <f t="shared" si="4"/>
        <v>27.84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6.45</v>
      </c>
      <c r="T34" s="106">
        <f t="shared" si="7"/>
        <v>51.6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483</v>
      </c>
      <c r="C35" s="109" t="s">
        <v>484</v>
      </c>
      <c r="D35" s="84"/>
      <c r="E35" s="85" t="s">
        <v>127</v>
      </c>
      <c r="F35" s="110">
        <v>8</v>
      </c>
      <c r="G35" s="92">
        <v>24.88</v>
      </c>
      <c r="H35" s="87">
        <f t="shared" si="0"/>
        <v>17.16</v>
      </c>
      <c r="I35" s="88">
        <f t="shared" si="1"/>
        <v>137.28</v>
      </c>
      <c r="J35" s="102"/>
      <c r="K35" s="86">
        <f t="shared" si="2"/>
        <v>8</v>
      </c>
      <c r="L35" s="87">
        <f t="shared" si="3"/>
        <v>6.01</v>
      </c>
      <c r="M35" s="87">
        <f t="shared" si="4"/>
        <v>48.08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11.15</v>
      </c>
      <c r="T35" s="92">
        <f t="shared" si="7"/>
        <v>89.2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485</v>
      </c>
      <c r="C36" s="16" t="s">
        <v>486</v>
      </c>
      <c r="D36" s="84"/>
      <c r="E36" s="97" t="s">
        <v>127</v>
      </c>
      <c r="F36" s="98">
        <v>1</v>
      </c>
      <c r="G36" s="99">
        <v>860.83</v>
      </c>
      <c r="H36" s="100">
        <f t="shared" si="0"/>
        <v>593.67999999999995</v>
      </c>
      <c r="I36" s="101">
        <f t="shared" si="1"/>
        <v>593.67999999999995</v>
      </c>
      <c r="J36" s="102"/>
      <c r="K36" s="103">
        <f t="shared" si="2"/>
        <v>1</v>
      </c>
      <c r="L36" s="100">
        <f t="shared" si="3"/>
        <v>207.79</v>
      </c>
      <c r="M36" s="100">
        <f t="shared" si="4"/>
        <v>207.79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385.89</v>
      </c>
      <c r="T36" s="106">
        <f t="shared" si="7"/>
        <v>385.89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487</v>
      </c>
      <c r="C37" s="109" t="s">
        <v>486</v>
      </c>
      <c r="D37" s="84"/>
      <c r="E37" s="85" t="s">
        <v>127</v>
      </c>
      <c r="F37" s="110">
        <v>1</v>
      </c>
      <c r="G37" s="92">
        <v>860.83</v>
      </c>
      <c r="H37" s="87">
        <f t="shared" si="0"/>
        <v>593.67999999999995</v>
      </c>
      <c r="I37" s="88">
        <f t="shared" si="1"/>
        <v>593.67999999999995</v>
      </c>
      <c r="J37" s="102"/>
      <c r="K37" s="86">
        <f t="shared" si="2"/>
        <v>1</v>
      </c>
      <c r="L37" s="87">
        <f t="shared" si="3"/>
        <v>207.79</v>
      </c>
      <c r="M37" s="87">
        <f t="shared" si="4"/>
        <v>207.79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385.89</v>
      </c>
      <c r="T37" s="92">
        <f t="shared" si="7"/>
        <v>385.89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488</v>
      </c>
      <c r="C38" s="16" t="s">
        <v>489</v>
      </c>
      <c r="D38" s="84"/>
      <c r="E38" s="97" t="s">
        <v>127</v>
      </c>
      <c r="F38" s="98">
        <v>2</v>
      </c>
      <c r="G38" s="99">
        <v>28.1</v>
      </c>
      <c r="H38" s="100">
        <f t="shared" si="0"/>
        <v>19.38</v>
      </c>
      <c r="I38" s="101">
        <f t="shared" si="1"/>
        <v>38.76</v>
      </c>
      <c r="J38" s="102"/>
      <c r="K38" s="103">
        <f t="shared" si="2"/>
        <v>2</v>
      </c>
      <c r="L38" s="100">
        <f t="shared" si="3"/>
        <v>6.78</v>
      </c>
      <c r="M38" s="100">
        <f t="shared" si="4"/>
        <v>13.56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12.6</v>
      </c>
      <c r="T38" s="106">
        <f t="shared" si="7"/>
        <v>25.2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490</v>
      </c>
      <c r="C39" s="109" t="s">
        <v>489</v>
      </c>
      <c r="D39" s="84"/>
      <c r="E39" s="85" t="s">
        <v>127</v>
      </c>
      <c r="F39" s="110">
        <v>14</v>
      </c>
      <c r="G39" s="92">
        <v>36.770000000000003</v>
      </c>
      <c r="H39" s="87">
        <f t="shared" si="0"/>
        <v>25.36</v>
      </c>
      <c r="I39" s="88">
        <f t="shared" si="1"/>
        <v>355.04</v>
      </c>
      <c r="J39" s="102"/>
      <c r="K39" s="86">
        <f t="shared" si="2"/>
        <v>14</v>
      </c>
      <c r="L39" s="87">
        <f t="shared" si="3"/>
        <v>8.8800000000000008</v>
      </c>
      <c r="M39" s="87">
        <f t="shared" si="4"/>
        <v>124.32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16.48</v>
      </c>
      <c r="T39" s="92">
        <f t="shared" si="7"/>
        <v>230.72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491</v>
      </c>
      <c r="C40" s="16" t="s">
        <v>492</v>
      </c>
      <c r="D40" s="84"/>
      <c r="E40" s="97" t="s">
        <v>127</v>
      </c>
      <c r="F40" s="98">
        <v>12</v>
      </c>
      <c r="G40" s="99">
        <v>29.62</v>
      </c>
      <c r="H40" s="100">
        <f t="shared" si="0"/>
        <v>20.43</v>
      </c>
      <c r="I40" s="101">
        <f t="shared" si="1"/>
        <v>245.16</v>
      </c>
      <c r="J40" s="102"/>
      <c r="K40" s="103">
        <f t="shared" si="2"/>
        <v>12</v>
      </c>
      <c r="L40" s="100">
        <f t="shared" si="3"/>
        <v>7.15</v>
      </c>
      <c r="M40" s="100">
        <f t="shared" si="4"/>
        <v>85.8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13.28</v>
      </c>
      <c r="T40" s="106">
        <f t="shared" si="7"/>
        <v>159.36000000000001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493</v>
      </c>
      <c r="C41" s="109" t="s">
        <v>486</v>
      </c>
      <c r="D41" s="84"/>
      <c r="E41" s="85" t="s">
        <v>127</v>
      </c>
      <c r="F41" s="110">
        <v>6</v>
      </c>
      <c r="G41" s="92">
        <v>685.81</v>
      </c>
      <c r="H41" s="87">
        <f t="shared" si="0"/>
        <v>472.97</v>
      </c>
      <c r="I41" s="88">
        <f t="shared" si="1"/>
        <v>2837.82</v>
      </c>
      <c r="J41" s="102"/>
      <c r="K41" s="86">
        <f t="shared" si="2"/>
        <v>6</v>
      </c>
      <c r="L41" s="87">
        <f t="shared" si="3"/>
        <v>165.54</v>
      </c>
      <c r="M41" s="87">
        <f t="shared" si="4"/>
        <v>993.24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307.43</v>
      </c>
      <c r="T41" s="92">
        <f t="shared" si="7"/>
        <v>1844.58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494</v>
      </c>
      <c r="C42" s="16" t="s">
        <v>492</v>
      </c>
      <c r="D42" s="84"/>
      <c r="E42" s="97" t="s">
        <v>127</v>
      </c>
      <c r="F42" s="98">
        <v>4</v>
      </c>
      <c r="G42" s="99">
        <v>16.23</v>
      </c>
      <c r="H42" s="100">
        <f t="shared" si="0"/>
        <v>11.19</v>
      </c>
      <c r="I42" s="101">
        <f t="shared" si="1"/>
        <v>44.76</v>
      </c>
      <c r="J42" s="102"/>
      <c r="K42" s="103">
        <f t="shared" si="2"/>
        <v>4</v>
      </c>
      <c r="L42" s="100">
        <f t="shared" si="3"/>
        <v>3.92</v>
      </c>
      <c r="M42" s="100">
        <f t="shared" si="4"/>
        <v>15.68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7.27</v>
      </c>
      <c r="T42" s="106">
        <f t="shared" si="7"/>
        <v>29.08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495</v>
      </c>
      <c r="C43" s="109" t="s">
        <v>492</v>
      </c>
      <c r="D43" s="84"/>
      <c r="E43" s="85" t="s">
        <v>127</v>
      </c>
      <c r="F43" s="110">
        <v>8</v>
      </c>
      <c r="G43" s="92">
        <v>3.65</v>
      </c>
      <c r="H43" s="87">
        <f t="shared" si="0"/>
        <v>2.52</v>
      </c>
      <c r="I43" s="88">
        <f t="shared" si="1"/>
        <v>20.16</v>
      </c>
      <c r="J43" s="102"/>
      <c r="K43" s="86">
        <f t="shared" si="2"/>
        <v>8</v>
      </c>
      <c r="L43" s="87">
        <f t="shared" si="3"/>
        <v>0.88</v>
      </c>
      <c r="M43" s="87">
        <f t="shared" si="4"/>
        <v>7.04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1.64</v>
      </c>
      <c r="T43" s="92">
        <f t="shared" si="7"/>
        <v>13.12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496</v>
      </c>
      <c r="C44" s="16" t="s">
        <v>489</v>
      </c>
      <c r="D44" s="84"/>
      <c r="E44" s="97" t="s">
        <v>127</v>
      </c>
      <c r="F44" s="98">
        <v>8</v>
      </c>
      <c r="G44" s="99">
        <v>5.01</v>
      </c>
      <c r="H44" s="100">
        <f t="shared" si="0"/>
        <v>3.46</v>
      </c>
      <c r="I44" s="101">
        <f t="shared" si="1"/>
        <v>27.68</v>
      </c>
      <c r="J44" s="102"/>
      <c r="K44" s="103">
        <f t="shared" si="2"/>
        <v>8</v>
      </c>
      <c r="L44" s="100">
        <f t="shared" si="3"/>
        <v>1.21</v>
      </c>
      <c r="M44" s="100">
        <f t="shared" si="4"/>
        <v>9.68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2.25</v>
      </c>
      <c r="T44" s="106">
        <f t="shared" si="7"/>
        <v>18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497</v>
      </c>
      <c r="C45" s="109" t="s">
        <v>498</v>
      </c>
      <c r="D45" s="84"/>
      <c r="E45" s="85" t="s">
        <v>127</v>
      </c>
      <c r="F45" s="110">
        <v>8</v>
      </c>
      <c r="G45" s="92">
        <v>4.95</v>
      </c>
      <c r="H45" s="87">
        <f t="shared" si="0"/>
        <v>3.41</v>
      </c>
      <c r="I45" s="88">
        <f t="shared" si="1"/>
        <v>27.28</v>
      </c>
      <c r="J45" s="102"/>
      <c r="K45" s="86">
        <f t="shared" si="2"/>
        <v>8</v>
      </c>
      <c r="L45" s="87">
        <f t="shared" si="3"/>
        <v>1.19</v>
      </c>
      <c r="M45" s="87">
        <f t="shared" si="4"/>
        <v>9.52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2.2200000000000002</v>
      </c>
      <c r="T45" s="92">
        <f t="shared" si="7"/>
        <v>17.760000000000002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499</v>
      </c>
      <c r="C46" s="16" t="s">
        <v>500</v>
      </c>
      <c r="D46" s="84"/>
      <c r="E46" s="97" t="s">
        <v>127</v>
      </c>
      <c r="F46" s="98">
        <v>2</v>
      </c>
      <c r="G46" s="99">
        <v>607.5</v>
      </c>
      <c r="H46" s="100">
        <f t="shared" si="0"/>
        <v>418.97</v>
      </c>
      <c r="I46" s="101">
        <f t="shared" si="1"/>
        <v>837.94</v>
      </c>
      <c r="J46" s="102"/>
      <c r="K46" s="103">
        <f t="shared" si="2"/>
        <v>2</v>
      </c>
      <c r="L46" s="100">
        <f t="shared" si="3"/>
        <v>146.63999999999999</v>
      </c>
      <c r="M46" s="100">
        <f t="shared" si="4"/>
        <v>293.27999999999997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272.33</v>
      </c>
      <c r="T46" s="106">
        <f t="shared" si="7"/>
        <v>544.66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501</v>
      </c>
      <c r="C47" s="109" t="s">
        <v>500</v>
      </c>
      <c r="D47" s="84"/>
      <c r="E47" s="85" t="s">
        <v>127</v>
      </c>
      <c r="F47" s="110">
        <v>4</v>
      </c>
      <c r="G47" s="92">
        <v>171.27</v>
      </c>
      <c r="H47" s="87">
        <f t="shared" si="0"/>
        <v>118.12</v>
      </c>
      <c r="I47" s="88">
        <f t="shared" si="1"/>
        <v>472.48</v>
      </c>
      <c r="J47" s="102"/>
      <c r="K47" s="86">
        <f t="shared" si="2"/>
        <v>4</v>
      </c>
      <c r="L47" s="87">
        <f t="shared" si="3"/>
        <v>41.34</v>
      </c>
      <c r="M47" s="87">
        <f t="shared" si="4"/>
        <v>165.36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76.78</v>
      </c>
      <c r="T47" s="92">
        <f t="shared" si="7"/>
        <v>307.12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116</v>
      </c>
      <c r="G50" s="118">
        <f t="shared" si="10"/>
        <v>28646.960000000006</v>
      </c>
      <c r="H50" s="119">
        <f t="shared" si="10"/>
        <v>19756.520000000004</v>
      </c>
      <c r="I50" s="120">
        <f t="shared" si="10"/>
        <v>47204.430000000022</v>
      </c>
      <c r="J50" s="121"/>
      <c r="K50" s="122">
        <f t="shared" ref="K50:M50" si="11">SUM(K19:K49)</f>
        <v>116</v>
      </c>
      <c r="L50" s="119">
        <f t="shared" si="11"/>
        <v>7784.7099999999991</v>
      </c>
      <c r="M50" s="120">
        <f t="shared" si="11"/>
        <v>18505.060000000005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11971.81</v>
      </c>
      <c r="T50" s="120">
        <f t="shared" si="12"/>
        <v>28699.369999999995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47" priority="1" stopIfTrue="1">
      <formula>$U$9&gt;100%</formula>
    </cfRule>
    <cfRule type="expression" dxfId="146" priority="2">
      <formula>$U$9&lt;50%</formula>
    </cfRule>
  </conditionalFormatting>
  <conditionalFormatting sqref="V9:V11">
    <cfRule type="expression" dxfId="145" priority="3">
      <formula>$V$9&lt;50%</formula>
    </cfRule>
    <cfRule type="expression" dxfId="144" priority="4">
      <formula>$V$9&gt;50%</formula>
    </cfRule>
  </conditionalFormatting>
  <dataValidations count="4">
    <dataValidation type="list" allowBlank="1" showErrorMessage="1" sqref="E19:E49" xr:uid="{00000000-0002-0000-2300-000000000000}">
      <formula1>$Z$19:$Z$30</formula1>
    </dataValidation>
    <dataValidation type="list" allowBlank="1" showErrorMessage="1" sqref="I14" xr:uid="{00000000-0002-0000-2300-000001000000}">
      <formula1>$Y$14:$Y$15</formula1>
    </dataValidation>
    <dataValidation type="list" allowBlank="1" showErrorMessage="1" sqref="J14" xr:uid="{00000000-0002-0000-2300-000002000000}">
      <formula1>$L$9</formula1>
    </dataValidation>
    <dataValidation type="list" allowBlank="1" showErrorMessage="1" sqref="Q15 G18 L18 Q18" xr:uid="{00000000-0002-0000-23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49920.35000000002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2007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19591.430000000008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30328.920000000013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465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0.60754622113026047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502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30328.92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503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19591.430000000008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117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411</v>
      </c>
      <c r="C20" s="16" t="s">
        <v>115</v>
      </c>
      <c r="D20" s="84"/>
      <c r="E20" s="97">
        <v>500</v>
      </c>
      <c r="F20" s="98">
        <v>1</v>
      </c>
      <c r="G20" s="99">
        <v>66.28</v>
      </c>
      <c r="H20" s="100">
        <f t="shared" si="0"/>
        <v>45.71</v>
      </c>
      <c r="I20" s="101">
        <f t="shared" si="1"/>
        <v>45.71</v>
      </c>
      <c r="J20" s="102"/>
      <c r="K20" s="103">
        <f t="shared" si="2"/>
        <v>1</v>
      </c>
      <c r="L20" s="100">
        <f t="shared" si="3"/>
        <v>18.28</v>
      </c>
      <c r="M20" s="100">
        <f t="shared" si="4"/>
        <v>18.28</v>
      </c>
      <c r="N20" s="104"/>
      <c r="O20" s="91"/>
      <c r="P20" s="96"/>
      <c r="Q20" s="99"/>
      <c r="R20" s="105">
        <f t="shared" si="5"/>
        <v>0</v>
      </c>
      <c r="S20" s="106">
        <f t="shared" si="6"/>
        <v>27.43</v>
      </c>
      <c r="T20" s="106">
        <f t="shared" si="7"/>
        <v>27.43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373</v>
      </c>
      <c r="C21" s="109" t="s">
        <v>223</v>
      </c>
      <c r="D21" s="84"/>
      <c r="E21" s="85">
        <v>500</v>
      </c>
      <c r="F21" s="110">
        <v>1</v>
      </c>
      <c r="G21" s="92">
        <v>84.12</v>
      </c>
      <c r="H21" s="87">
        <f t="shared" si="0"/>
        <v>58.01</v>
      </c>
      <c r="I21" s="88">
        <f t="shared" si="1"/>
        <v>58.01</v>
      </c>
      <c r="J21" s="102"/>
      <c r="K21" s="86">
        <f t="shared" si="2"/>
        <v>1</v>
      </c>
      <c r="L21" s="87">
        <f t="shared" si="3"/>
        <v>23.2</v>
      </c>
      <c r="M21" s="87">
        <f t="shared" si="4"/>
        <v>23.2</v>
      </c>
      <c r="N21" s="111"/>
      <c r="O21" s="91"/>
      <c r="P21" s="112"/>
      <c r="Q21" s="92"/>
      <c r="R21" s="92">
        <f t="shared" si="5"/>
        <v>0</v>
      </c>
      <c r="S21" s="92">
        <f t="shared" si="6"/>
        <v>34.81</v>
      </c>
      <c r="T21" s="92">
        <f t="shared" si="7"/>
        <v>34.81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376</v>
      </c>
      <c r="C22" s="16" t="s">
        <v>121</v>
      </c>
      <c r="D22" s="84"/>
      <c r="E22" s="97">
        <v>1000</v>
      </c>
      <c r="F22" s="98">
        <v>1</v>
      </c>
      <c r="G22" s="99">
        <v>218.1</v>
      </c>
      <c r="H22" s="100">
        <f t="shared" si="0"/>
        <v>150.41</v>
      </c>
      <c r="I22" s="101">
        <f t="shared" si="1"/>
        <v>150.41</v>
      </c>
      <c r="J22" s="102"/>
      <c r="K22" s="103">
        <f t="shared" si="2"/>
        <v>1</v>
      </c>
      <c r="L22" s="100">
        <f t="shared" si="3"/>
        <v>60.16</v>
      </c>
      <c r="M22" s="100">
        <f t="shared" si="4"/>
        <v>60.16</v>
      </c>
      <c r="N22" s="104"/>
      <c r="O22" s="91"/>
      <c r="P22" s="96"/>
      <c r="Q22" s="99"/>
      <c r="R22" s="105">
        <f t="shared" si="5"/>
        <v>0</v>
      </c>
      <c r="S22" s="106">
        <f t="shared" si="6"/>
        <v>90.25</v>
      </c>
      <c r="T22" s="106">
        <f t="shared" si="7"/>
        <v>90.25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468</v>
      </c>
      <c r="C23" s="109" t="s">
        <v>375</v>
      </c>
      <c r="D23" s="84"/>
      <c r="E23" s="85">
        <v>1000</v>
      </c>
      <c r="F23" s="110">
        <v>1</v>
      </c>
      <c r="G23" s="92">
        <v>200.84</v>
      </c>
      <c r="H23" s="87">
        <f t="shared" si="0"/>
        <v>138.51</v>
      </c>
      <c r="I23" s="88">
        <f t="shared" si="1"/>
        <v>138.51</v>
      </c>
      <c r="J23" s="102"/>
      <c r="K23" s="86">
        <f t="shared" si="2"/>
        <v>1</v>
      </c>
      <c r="L23" s="87">
        <f t="shared" si="3"/>
        <v>55.4</v>
      </c>
      <c r="M23" s="87">
        <f t="shared" si="4"/>
        <v>55.4</v>
      </c>
      <c r="N23" s="111"/>
      <c r="O23" s="91"/>
      <c r="P23" s="112"/>
      <c r="Q23" s="92"/>
      <c r="R23" s="92">
        <f t="shared" si="5"/>
        <v>0</v>
      </c>
      <c r="S23" s="92">
        <f t="shared" si="6"/>
        <v>83.11</v>
      </c>
      <c r="T23" s="92">
        <f t="shared" si="7"/>
        <v>83.11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504</v>
      </c>
      <c r="C24" s="16" t="s">
        <v>121</v>
      </c>
      <c r="D24" s="84"/>
      <c r="E24" s="97">
        <v>1000</v>
      </c>
      <c r="F24" s="98">
        <v>1</v>
      </c>
      <c r="G24" s="99">
        <v>121.22</v>
      </c>
      <c r="H24" s="100">
        <f t="shared" si="0"/>
        <v>83.6</v>
      </c>
      <c r="I24" s="101">
        <f t="shared" si="1"/>
        <v>83.6</v>
      </c>
      <c r="J24" s="102"/>
      <c r="K24" s="103">
        <f t="shared" si="2"/>
        <v>1</v>
      </c>
      <c r="L24" s="100">
        <f t="shared" si="3"/>
        <v>33.44</v>
      </c>
      <c r="M24" s="100">
        <f t="shared" si="4"/>
        <v>33.44</v>
      </c>
      <c r="N24" s="104"/>
      <c r="O24" s="91"/>
      <c r="P24" s="96"/>
      <c r="Q24" s="99"/>
      <c r="R24" s="105">
        <f t="shared" si="5"/>
        <v>0</v>
      </c>
      <c r="S24" s="106">
        <f t="shared" si="6"/>
        <v>50.16</v>
      </c>
      <c r="T24" s="106">
        <f t="shared" si="7"/>
        <v>50.16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469</v>
      </c>
      <c r="C25" s="109" t="s">
        <v>126</v>
      </c>
      <c r="D25" s="84"/>
      <c r="E25" s="85">
        <v>2000</v>
      </c>
      <c r="F25" s="110">
        <v>1</v>
      </c>
      <c r="G25" s="92">
        <v>218.46</v>
      </c>
      <c r="H25" s="87">
        <f t="shared" si="0"/>
        <v>150.66</v>
      </c>
      <c r="I25" s="88">
        <f t="shared" si="1"/>
        <v>150.66</v>
      </c>
      <c r="J25" s="102"/>
      <c r="K25" s="86">
        <f t="shared" si="2"/>
        <v>1</v>
      </c>
      <c r="L25" s="87">
        <f t="shared" si="3"/>
        <v>75.33</v>
      </c>
      <c r="M25" s="87">
        <f t="shared" si="4"/>
        <v>75.33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75.33</v>
      </c>
      <c r="T25" s="92">
        <f t="shared" si="7"/>
        <v>75.33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470</v>
      </c>
      <c r="C26" s="16" t="s">
        <v>130</v>
      </c>
      <c r="D26" s="84"/>
      <c r="E26" s="97">
        <v>2000</v>
      </c>
      <c r="F26" s="98">
        <v>1</v>
      </c>
      <c r="G26" s="99">
        <v>119.42</v>
      </c>
      <c r="H26" s="100">
        <f t="shared" si="0"/>
        <v>82.36</v>
      </c>
      <c r="I26" s="101">
        <f t="shared" si="1"/>
        <v>82.36</v>
      </c>
      <c r="J26" s="102"/>
      <c r="K26" s="103">
        <f t="shared" si="2"/>
        <v>1</v>
      </c>
      <c r="L26" s="100">
        <f t="shared" si="3"/>
        <v>41.18</v>
      </c>
      <c r="M26" s="100">
        <f t="shared" si="4"/>
        <v>41.18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41.18</v>
      </c>
      <c r="T26" s="106">
        <f t="shared" si="7"/>
        <v>41.18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414</v>
      </c>
      <c r="C27" s="109" t="s">
        <v>133</v>
      </c>
      <c r="D27" s="84"/>
      <c r="E27" s="85">
        <v>2000</v>
      </c>
      <c r="F27" s="110">
        <v>1</v>
      </c>
      <c r="G27" s="92">
        <v>91.28</v>
      </c>
      <c r="H27" s="87">
        <f t="shared" si="0"/>
        <v>62.95</v>
      </c>
      <c r="I27" s="88">
        <f t="shared" si="1"/>
        <v>62.95</v>
      </c>
      <c r="J27" s="102"/>
      <c r="K27" s="86">
        <f t="shared" si="2"/>
        <v>1</v>
      </c>
      <c r="L27" s="87">
        <f t="shared" si="3"/>
        <v>31.48</v>
      </c>
      <c r="M27" s="87">
        <f t="shared" si="4"/>
        <v>31.48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31.47</v>
      </c>
      <c r="T27" s="92">
        <f t="shared" si="7"/>
        <v>31.47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505</v>
      </c>
      <c r="C28" s="16" t="s">
        <v>506</v>
      </c>
      <c r="D28" s="84"/>
      <c r="E28" s="97" t="s">
        <v>127</v>
      </c>
      <c r="F28" s="98">
        <v>1</v>
      </c>
      <c r="G28" s="99">
        <v>7771.75</v>
      </c>
      <c r="H28" s="100">
        <f t="shared" si="0"/>
        <v>5359.83</v>
      </c>
      <c r="I28" s="101">
        <f t="shared" si="1"/>
        <v>5359.83</v>
      </c>
      <c r="J28" s="102"/>
      <c r="K28" s="103">
        <f t="shared" si="2"/>
        <v>1</v>
      </c>
      <c r="L28" s="100">
        <f t="shared" si="3"/>
        <v>2143.9299999999998</v>
      </c>
      <c r="M28" s="100">
        <f t="shared" si="4"/>
        <v>2143.9299999999998</v>
      </c>
      <c r="N28" s="104"/>
      <c r="O28" s="91"/>
      <c r="P28" s="96"/>
      <c r="Q28" s="99"/>
      <c r="R28" s="105">
        <f t="shared" si="5"/>
        <v>0</v>
      </c>
      <c r="S28" s="106">
        <f t="shared" si="6"/>
        <v>3215.9</v>
      </c>
      <c r="T28" s="106">
        <f t="shared" si="7"/>
        <v>3215.9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442</v>
      </c>
      <c r="C29" s="109" t="s">
        <v>473</v>
      </c>
      <c r="D29" s="84"/>
      <c r="E29" s="85" t="s">
        <v>127</v>
      </c>
      <c r="F29" s="110">
        <v>2</v>
      </c>
      <c r="G29" s="92">
        <v>797.61</v>
      </c>
      <c r="H29" s="87">
        <f t="shared" si="0"/>
        <v>550.08000000000004</v>
      </c>
      <c r="I29" s="88">
        <f t="shared" si="1"/>
        <v>1100.1600000000001</v>
      </c>
      <c r="J29" s="102"/>
      <c r="K29" s="86">
        <f t="shared" si="2"/>
        <v>2</v>
      </c>
      <c r="L29" s="87">
        <f t="shared" si="3"/>
        <v>192.53</v>
      </c>
      <c r="M29" s="87">
        <f t="shared" si="4"/>
        <v>385.06</v>
      </c>
      <c r="N29" s="111">
        <v>0.05</v>
      </c>
      <c r="O29" s="91"/>
      <c r="P29" s="112"/>
      <c r="Q29" s="92"/>
      <c r="R29" s="92">
        <f t="shared" si="5"/>
        <v>0</v>
      </c>
      <c r="S29" s="92">
        <f t="shared" si="6"/>
        <v>357.55</v>
      </c>
      <c r="T29" s="92">
        <f t="shared" si="7"/>
        <v>715.1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474</v>
      </c>
      <c r="C30" s="16" t="s">
        <v>147</v>
      </c>
      <c r="D30" s="84"/>
      <c r="E30" s="97" t="s">
        <v>127</v>
      </c>
      <c r="F30" s="98">
        <v>1</v>
      </c>
      <c r="G30" s="99">
        <v>10097.280000000001</v>
      </c>
      <c r="H30" s="100">
        <f t="shared" si="0"/>
        <v>6963.64</v>
      </c>
      <c r="I30" s="101">
        <f t="shared" si="1"/>
        <v>6963.64</v>
      </c>
      <c r="J30" s="102"/>
      <c r="K30" s="103">
        <f t="shared" si="2"/>
        <v>1</v>
      </c>
      <c r="L30" s="100">
        <f t="shared" si="3"/>
        <v>2785.46</v>
      </c>
      <c r="M30" s="100">
        <f t="shared" si="4"/>
        <v>2785.46</v>
      </c>
      <c r="N30" s="104"/>
      <c r="O30" s="91"/>
      <c r="P30" s="96"/>
      <c r="Q30" s="99"/>
      <c r="R30" s="105">
        <f t="shared" si="5"/>
        <v>0</v>
      </c>
      <c r="S30" s="106">
        <f t="shared" si="6"/>
        <v>4178.18</v>
      </c>
      <c r="T30" s="106">
        <f t="shared" si="7"/>
        <v>4178.18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475</v>
      </c>
      <c r="C31" s="109" t="s">
        <v>149</v>
      </c>
      <c r="D31" s="84"/>
      <c r="E31" s="85" t="s">
        <v>127</v>
      </c>
      <c r="F31" s="110">
        <v>6</v>
      </c>
      <c r="G31" s="92">
        <v>2288.25</v>
      </c>
      <c r="H31" s="87">
        <f t="shared" si="0"/>
        <v>1578.1</v>
      </c>
      <c r="I31" s="88">
        <f t="shared" si="1"/>
        <v>9468.6</v>
      </c>
      <c r="J31" s="102"/>
      <c r="K31" s="86">
        <f t="shared" si="2"/>
        <v>6</v>
      </c>
      <c r="L31" s="87">
        <f t="shared" si="3"/>
        <v>631.24</v>
      </c>
      <c r="M31" s="87">
        <f t="shared" si="4"/>
        <v>3787.44</v>
      </c>
      <c r="N31" s="111"/>
      <c r="O31" s="91"/>
      <c r="P31" s="112"/>
      <c r="Q31" s="92"/>
      <c r="R31" s="92">
        <f t="shared" si="5"/>
        <v>0</v>
      </c>
      <c r="S31" s="92">
        <f t="shared" si="6"/>
        <v>946.86</v>
      </c>
      <c r="T31" s="92">
        <f t="shared" si="7"/>
        <v>5681.16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476</v>
      </c>
      <c r="C32" s="16" t="s">
        <v>477</v>
      </c>
      <c r="D32" s="84"/>
      <c r="E32" s="97" t="s">
        <v>127</v>
      </c>
      <c r="F32" s="98">
        <v>4</v>
      </c>
      <c r="G32" s="99">
        <v>6950</v>
      </c>
      <c r="H32" s="100">
        <f t="shared" si="0"/>
        <v>4793.1000000000004</v>
      </c>
      <c r="I32" s="101">
        <f t="shared" si="1"/>
        <v>19172.400000000001</v>
      </c>
      <c r="J32" s="102"/>
      <c r="K32" s="103">
        <f t="shared" si="2"/>
        <v>4</v>
      </c>
      <c r="L32" s="100">
        <f t="shared" si="3"/>
        <v>1917.24</v>
      </c>
      <c r="M32" s="100">
        <f t="shared" si="4"/>
        <v>7668.96</v>
      </c>
      <c r="N32" s="104"/>
      <c r="O32" s="91"/>
      <c r="P32" s="96"/>
      <c r="Q32" s="99"/>
      <c r="R32" s="105">
        <f t="shared" si="5"/>
        <v>0</v>
      </c>
      <c r="S32" s="106">
        <f t="shared" si="6"/>
        <v>2875.86</v>
      </c>
      <c r="T32" s="106">
        <f t="shared" si="7"/>
        <v>11503.44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152</v>
      </c>
      <c r="C33" s="109" t="s">
        <v>478</v>
      </c>
      <c r="D33" s="84"/>
      <c r="E33" s="85"/>
      <c r="F33" s="110"/>
      <c r="G33" s="92"/>
      <c r="H33" s="87">
        <f t="shared" si="0"/>
        <v>0</v>
      </c>
      <c r="I33" s="88">
        <f t="shared" si="1"/>
        <v>0</v>
      </c>
      <c r="J33" s="102"/>
      <c r="K33" s="86">
        <f t="shared" si="2"/>
        <v>0</v>
      </c>
      <c r="L33" s="87">
        <f t="shared" si="3"/>
        <v>0</v>
      </c>
      <c r="M33" s="87">
        <f t="shared" si="4"/>
        <v>0</v>
      </c>
      <c r="N33" s="111"/>
      <c r="O33" s="91"/>
      <c r="P33" s="112"/>
      <c r="Q33" s="92"/>
      <c r="R33" s="92">
        <f t="shared" si="5"/>
        <v>0</v>
      </c>
      <c r="S33" s="92">
        <f t="shared" si="6"/>
        <v>0</v>
      </c>
      <c r="T33" s="92">
        <f t="shared" si="7"/>
        <v>0</v>
      </c>
      <c r="U33" s="93">
        <f t="shared" si="8"/>
        <v>0</v>
      </c>
      <c r="V33" s="93">
        <f t="shared" si="9"/>
        <v>0</v>
      </c>
      <c r="W33" s="94"/>
    </row>
    <row r="34" spans="2:23" ht="15.75" customHeight="1">
      <c r="B34" s="96" t="s">
        <v>479</v>
      </c>
      <c r="C34" s="16" t="s">
        <v>480</v>
      </c>
      <c r="D34" s="84"/>
      <c r="E34" s="97" t="s">
        <v>127</v>
      </c>
      <c r="F34" s="98">
        <v>8</v>
      </c>
      <c r="G34" s="99">
        <v>129.91</v>
      </c>
      <c r="H34" s="100">
        <f t="shared" si="0"/>
        <v>89.59</v>
      </c>
      <c r="I34" s="101">
        <f t="shared" si="1"/>
        <v>716.72</v>
      </c>
      <c r="J34" s="102"/>
      <c r="K34" s="103">
        <f t="shared" si="2"/>
        <v>8</v>
      </c>
      <c r="L34" s="100">
        <f t="shared" si="3"/>
        <v>31.36</v>
      </c>
      <c r="M34" s="100">
        <f t="shared" si="4"/>
        <v>250.88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58.23</v>
      </c>
      <c r="T34" s="106">
        <f t="shared" si="7"/>
        <v>465.84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481</v>
      </c>
      <c r="C35" s="109" t="s">
        <v>482</v>
      </c>
      <c r="D35" s="84"/>
      <c r="E35" s="85" t="s">
        <v>127</v>
      </c>
      <c r="F35" s="110">
        <v>8</v>
      </c>
      <c r="G35" s="92">
        <v>14.4</v>
      </c>
      <c r="H35" s="87">
        <f t="shared" si="0"/>
        <v>9.93</v>
      </c>
      <c r="I35" s="88">
        <f t="shared" si="1"/>
        <v>79.44</v>
      </c>
      <c r="J35" s="102"/>
      <c r="K35" s="86">
        <f t="shared" si="2"/>
        <v>8</v>
      </c>
      <c r="L35" s="87">
        <f t="shared" si="3"/>
        <v>3.48</v>
      </c>
      <c r="M35" s="87">
        <f t="shared" si="4"/>
        <v>27.84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6.45</v>
      </c>
      <c r="T35" s="92">
        <f t="shared" si="7"/>
        <v>51.6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483</v>
      </c>
      <c r="C36" s="16" t="s">
        <v>484</v>
      </c>
      <c r="D36" s="84"/>
      <c r="E36" s="97" t="s">
        <v>127</v>
      </c>
      <c r="F36" s="98">
        <v>8</v>
      </c>
      <c r="G36" s="99">
        <v>24.88</v>
      </c>
      <c r="H36" s="100">
        <f t="shared" si="0"/>
        <v>17.16</v>
      </c>
      <c r="I36" s="101">
        <f t="shared" si="1"/>
        <v>137.28</v>
      </c>
      <c r="J36" s="102"/>
      <c r="K36" s="103">
        <f t="shared" si="2"/>
        <v>8</v>
      </c>
      <c r="L36" s="100">
        <f t="shared" si="3"/>
        <v>6.01</v>
      </c>
      <c r="M36" s="100">
        <f t="shared" si="4"/>
        <v>48.08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11.15</v>
      </c>
      <c r="T36" s="106">
        <f t="shared" si="7"/>
        <v>89.2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132" t="s">
        <v>485</v>
      </c>
      <c r="C37" s="109" t="s">
        <v>486</v>
      </c>
      <c r="D37" s="84"/>
      <c r="E37" s="85" t="s">
        <v>127</v>
      </c>
      <c r="F37" s="110">
        <v>1</v>
      </c>
      <c r="G37" s="92">
        <v>860.83</v>
      </c>
      <c r="H37" s="87">
        <f t="shared" si="0"/>
        <v>593.67999999999995</v>
      </c>
      <c r="I37" s="88">
        <f t="shared" si="1"/>
        <v>593.67999999999995</v>
      </c>
      <c r="J37" s="102"/>
      <c r="K37" s="86">
        <f t="shared" si="2"/>
        <v>1</v>
      </c>
      <c r="L37" s="87">
        <f t="shared" si="3"/>
        <v>207.79</v>
      </c>
      <c r="M37" s="87">
        <f t="shared" si="4"/>
        <v>207.79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385.89</v>
      </c>
      <c r="T37" s="92">
        <f t="shared" si="7"/>
        <v>385.89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131" t="s">
        <v>487</v>
      </c>
      <c r="C38" s="16" t="s">
        <v>486</v>
      </c>
      <c r="D38" s="84"/>
      <c r="E38" s="97" t="s">
        <v>127</v>
      </c>
      <c r="F38" s="98">
        <v>1</v>
      </c>
      <c r="G38" s="99">
        <v>860.83</v>
      </c>
      <c r="H38" s="100">
        <f t="shared" si="0"/>
        <v>593.67999999999995</v>
      </c>
      <c r="I38" s="101">
        <f t="shared" si="1"/>
        <v>593.67999999999995</v>
      </c>
      <c r="J38" s="102"/>
      <c r="K38" s="103">
        <f t="shared" si="2"/>
        <v>1</v>
      </c>
      <c r="L38" s="100">
        <f t="shared" si="3"/>
        <v>207.79</v>
      </c>
      <c r="M38" s="100">
        <f t="shared" si="4"/>
        <v>207.79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385.89</v>
      </c>
      <c r="T38" s="106">
        <f t="shared" si="7"/>
        <v>385.89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488</v>
      </c>
      <c r="C39" s="109" t="s">
        <v>489</v>
      </c>
      <c r="D39" s="84"/>
      <c r="E39" s="85" t="s">
        <v>127</v>
      </c>
      <c r="F39" s="110">
        <v>2</v>
      </c>
      <c r="G39" s="92">
        <v>28.1</v>
      </c>
      <c r="H39" s="87">
        <f t="shared" si="0"/>
        <v>19.38</v>
      </c>
      <c r="I39" s="88">
        <f t="shared" si="1"/>
        <v>38.76</v>
      </c>
      <c r="J39" s="102"/>
      <c r="K39" s="86">
        <f t="shared" si="2"/>
        <v>2</v>
      </c>
      <c r="L39" s="87">
        <f t="shared" si="3"/>
        <v>6.78</v>
      </c>
      <c r="M39" s="87">
        <f t="shared" si="4"/>
        <v>13.56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12.6</v>
      </c>
      <c r="T39" s="92">
        <f t="shared" si="7"/>
        <v>25.2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490</v>
      </c>
      <c r="C40" s="16" t="s">
        <v>489</v>
      </c>
      <c r="D40" s="84"/>
      <c r="E40" s="97" t="s">
        <v>127</v>
      </c>
      <c r="F40" s="98">
        <v>14</v>
      </c>
      <c r="G40" s="99">
        <v>36.770000000000003</v>
      </c>
      <c r="H40" s="100">
        <f t="shared" si="0"/>
        <v>25.36</v>
      </c>
      <c r="I40" s="101">
        <f t="shared" si="1"/>
        <v>355.04</v>
      </c>
      <c r="J40" s="102"/>
      <c r="K40" s="103">
        <f t="shared" si="2"/>
        <v>14</v>
      </c>
      <c r="L40" s="100">
        <f t="shared" si="3"/>
        <v>8.8800000000000008</v>
      </c>
      <c r="M40" s="100">
        <f t="shared" si="4"/>
        <v>124.32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16.48</v>
      </c>
      <c r="T40" s="106">
        <f t="shared" si="7"/>
        <v>230.72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491</v>
      </c>
      <c r="C41" s="109" t="s">
        <v>492</v>
      </c>
      <c r="D41" s="84"/>
      <c r="E41" s="85" t="s">
        <v>127</v>
      </c>
      <c r="F41" s="110">
        <v>12</v>
      </c>
      <c r="G41" s="92">
        <v>29.62</v>
      </c>
      <c r="H41" s="87">
        <f t="shared" si="0"/>
        <v>20.43</v>
      </c>
      <c r="I41" s="88">
        <f t="shared" si="1"/>
        <v>245.16</v>
      </c>
      <c r="J41" s="102"/>
      <c r="K41" s="86">
        <f t="shared" si="2"/>
        <v>12</v>
      </c>
      <c r="L41" s="87">
        <f t="shared" si="3"/>
        <v>7.15</v>
      </c>
      <c r="M41" s="87">
        <f t="shared" si="4"/>
        <v>85.8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13.28</v>
      </c>
      <c r="T41" s="92">
        <f t="shared" si="7"/>
        <v>159.36000000000001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493</v>
      </c>
      <c r="C42" s="16" t="s">
        <v>486</v>
      </c>
      <c r="D42" s="84"/>
      <c r="E42" s="97" t="s">
        <v>127</v>
      </c>
      <c r="F42" s="98">
        <v>6</v>
      </c>
      <c r="G42" s="99">
        <v>685.81</v>
      </c>
      <c r="H42" s="100">
        <f t="shared" si="0"/>
        <v>472.97</v>
      </c>
      <c r="I42" s="101">
        <f t="shared" si="1"/>
        <v>2837.82</v>
      </c>
      <c r="J42" s="102"/>
      <c r="K42" s="103">
        <f t="shared" si="2"/>
        <v>6</v>
      </c>
      <c r="L42" s="100">
        <f t="shared" si="3"/>
        <v>165.54</v>
      </c>
      <c r="M42" s="100">
        <f t="shared" si="4"/>
        <v>993.24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307.43</v>
      </c>
      <c r="T42" s="106">
        <f t="shared" si="7"/>
        <v>1844.58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494</v>
      </c>
      <c r="C43" s="109" t="s">
        <v>492</v>
      </c>
      <c r="D43" s="84"/>
      <c r="E43" s="85" t="s">
        <v>127</v>
      </c>
      <c r="F43" s="110">
        <v>4</v>
      </c>
      <c r="G43" s="92">
        <v>16.23</v>
      </c>
      <c r="H43" s="87">
        <f t="shared" si="0"/>
        <v>11.19</v>
      </c>
      <c r="I43" s="88">
        <f t="shared" si="1"/>
        <v>44.76</v>
      </c>
      <c r="J43" s="102"/>
      <c r="K43" s="86">
        <f t="shared" si="2"/>
        <v>4</v>
      </c>
      <c r="L43" s="87">
        <f t="shared" si="3"/>
        <v>3.92</v>
      </c>
      <c r="M43" s="87">
        <f t="shared" si="4"/>
        <v>15.68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7.27</v>
      </c>
      <c r="T43" s="92">
        <f t="shared" si="7"/>
        <v>29.08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495</v>
      </c>
      <c r="C44" s="16" t="s">
        <v>492</v>
      </c>
      <c r="D44" s="84"/>
      <c r="E44" s="97" t="s">
        <v>127</v>
      </c>
      <c r="F44" s="98">
        <v>8</v>
      </c>
      <c r="G44" s="99">
        <v>3.65</v>
      </c>
      <c r="H44" s="100">
        <f t="shared" si="0"/>
        <v>2.52</v>
      </c>
      <c r="I44" s="101">
        <f t="shared" si="1"/>
        <v>20.16</v>
      </c>
      <c r="J44" s="102"/>
      <c r="K44" s="103">
        <f t="shared" si="2"/>
        <v>8</v>
      </c>
      <c r="L44" s="100">
        <f t="shared" si="3"/>
        <v>0.88</v>
      </c>
      <c r="M44" s="100">
        <f t="shared" si="4"/>
        <v>7.04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1.64</v>
      </c>
      <c r="T44" s="106">
        <f t="shared" si="7"/>
        <v>13.12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496</v>
      </c>
      <c r="C45" s="109" t="s">
        <v>489</v>
      </c>
      <c r="D45" s="84"/>
      <c r="E45" s="85" t="s">
        <v>127</v>
      </c>
      <c r="F45" s="110">
        <v>8</v>
      </c>
      <c r="G45" s="92">
        <v>5.01</v>
      </c>
      <c r="H45" s="87">
        <f t="shared" si="0"/>
        <v>3.46</v>
      </c>
      <c r="I45" s="88">
        <f t="shared" si="1"/>
        <v>27.68</v>
      </c>
      <c r="J45" s="102"/>
      <c r="K45" s="86">
        <f t="shared" si="2"/>
        <v>8</v>
      </c>
      <c r="L45" s="87">
        <f t="shared" si="3"/>
        <v>1.21</v>
      </c>
      <c r="M45" s="87">
        <f t="shared" si="4"/>
        <v>9.68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2.25</v>
      </c>
      <c r="T45" s="92">
        <f t="shared" si="7"/>
        <v>18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497</v>
      </c>
      <c r="C46" s="16" t="s">
        <v>498</v>
      </c>
      <c r="D46" s="84"/>
      <c r="E46" s="97" t="s">
        <v>127</v>
      </c>
      <c r="F46" s="98">
        <v>8</v>
      </c>
      <c r="G46" s="99">
        <v>4.95</v>
      </c>
      <c r="H46" s="100">
        <f t="shared" si="0"/>
        <v>3.41</v>
      </c>
      <c r="I46" s="101">
        <f t="shared" si="1"/>
        <v>27.28</v>
      </c>
      <c r="J46" s="102"/>
      <c r="K46" s="103">
        <f t="shared" si="2"/>
        <v>8</v>
      </c>
      <c r="L46" s="100">
        <f t="shared" si="3"/>
        <v>1.19</v>
      </c>
      <c r="M46" s="100">
        <f t="shared" si="4"/>
        <v>9.52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2.2200000000000002</v>
      </c>
      <c r="T46" s="106">
        <f t="shared" si="7"/>
        <v>17.760000000000002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499</v>
      </c>
      <c r="C47" s="109" t="s">
        <v>500</v>
      </c>
      <c r="D47" s="84"/>
      <c r="E47" s="85" t="s">
        <v>127</v>
      </c>
      <c r="F47" s="110">
        <v>2</v>
      </c>
      <c r="G47" s="92">
        <v>607.5</v>
      </c>
      <c r="H47" s="87">
        <f t="shared" si="0"/>
        <v>418.97</v>
      </c>
      <c r="I47" s="88">
        <f t="shared" si="1"/>
        <v>837.94</v>
      </c>
      <c r="J47" s="102"/>
      <c r="K47" s="86">
        <f t="shared" si="2"/>
        <v>2</v>
      </c>
      <c r="L47" s="87">
        <f t="shared" si="3"/>
        <v>146.63999999999999</v>
      </c>
      <c r="M47" s="87">
        <f t="shared" si="4"/>
        <v>293.27999999999997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272.33</v>
      </c>
      <c r="T47" s="92">
        <f t="shared" si="7"/>
        <v>544.66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501</v>
      </c>
      <c r="C48" s="16" t="s">
        <v>500</v>
      </c>
      <c r="D48" s="84"/>
      <c r="E48" s="97" t="s">
        <v>127</v>
      </c>
      <c r="F48" s="98">
        <v>4</v>
      </c>
      <c r="G48" s="99">
        <v>171.27</v>
      </c>
      <c r="H48" s="100">
        <f t="shared" si="0"/>
        <v>118.12</v>
      </c>
      <c r="I48" s="101">
        <f t="shared" si="1"/>
        <v>472.48</v>
      </c>
      <c r="J48" s="102"/>
      <c r="K48" s="103">
        <f t="shared" si="2"/>
        <v>4</v>
      </c>
      <c r="L48" s="100">
        <f t="shared" si="3"/>
        <v>41.34</v>
      </c>
      <c r="M48" s="100">
        <f t="shared" si="4"/>
        <v>165.36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76.78</v>
      </c>
      <c r="T48" s="106">
        <f t="shared" si="7"/>
        <v>307.12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117</v>
      </c>
      <c r="G50" s="118">
        <f t="shared" si="10"/>
        <v>32585.040000000005</v>
      </c>
      <c r="H50" s="119">
        <f t="shared" si="10"/>
        <v>22472.440000000002</v>
      </c>
      <c r="I50" s="120">
        <f t="shared" si="10"/>
        <v>49920.35000000002</v>
      </c>
      <c r="J50" s="121"/>
      <c r="K50" s="122">
        <f t="shared" ref="K50:M50" si="11">SUM(K19:K49)</f>
        <v>117</v>
      </c>
      <c r="L50" s="119">
        <f t="shared" si="11"/>
        <v>8871.0799999999981</v>
      </c>
      <c r="M50" s="120">
        <f t="shared" si="11"/>
        <v>19591.430000000008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13601.36</v>
      </c>
      <c r="T50" s="120">
        <f t="shared" si="12"/>
        <v>30328.92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43" priority="1" stopIfTrue="1">
      <formula>$U$9&gt;100%</formula>
    </cfRule>
    <cfRule type="expression" dxfId="142" priority="2">
      <formula>$U$9&lt;50%</formula>
    </cfRule>
  </conditionalFormatting>
  <conditionalFormatting sqref="V9:V11">
    <cfRule type="expression" dxfId="141" priority="3">
      <formula>$V$9&lt;50%</formula>
    </cfRule>
    <cfRule type="expression" dxfId="140" priority="4">
      <formula>$V$9&gt;50%</formula>
    </cfRule>
  </conditionalFormatting>
  <dataValidations count="4">
    <dataValidation type="list" allowBlank="1" showErrorMessage="1" sqref="E19:E49" xr:uid="{00000000-0002-0000-2400-000000000000}">
      <formula1>$Z$19:$Z$30</formula1>
    </dataValidation>
    <dataValidation type="list" allowBlank="1" showErrorMessage="1" sqref="I14" xr:uid="{00000000-0002-0000-2400-000001000000}">
      <formula1>$Y$14:$Y$15</formula1>
    </dataValidation>
    <dataValidation type="list" allowBlank="1" showErrorMessage="1" sqref="J14" xr:uid="{00000000-0002-0000-2400-000002000000}">
      <formula1>$L$9</formula1>
    </dataValidation>
    <dataValidation type="list" allowBlank="1" showErrorMessage="1" sqref="Q15 G18 L18 Q18" xr:uid="{00000000-0002-0000-24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B1:Z54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I54</f>
        <v>65475.400000000009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2020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M54</f>
        <v>27678.54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37796.860000000008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507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0.57726810374583437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508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T54</f>
        <v>37796.86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509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R54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27678.54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F54</f>
        <v>122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ROUND(R54*T15,2)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53" si="0">ROUND(IF($G$18="USD $", G19*$F$16,G19*$E$16),2)</f>
        <v>55.63</v>
      </c>
      <c r="I19" s="88">
        <f t="shared" ref="I19:I53" si="1">ROUND(IF($I$18=$H$18,F19*H19,F19*G19),2)</f>
        <v>55.63</v>
      </c>
      <c r="J19" s="89"/>
      <c r="K19" s="86">
        <f t="shared" ref="K19:K53" si="2">F19</f>
        <v>1</v>
      </c>
      <c r="L19" s="87">
        <f t="shared" ref="L19:L53" si="3">ROUND(IF($L$18=$G$18,G19*($M$15-N19),H19*($M$15-N19)),2)</f>
        <v>22.25</v>
      </c>
      <c r="M19" s="87">
        <f t="shared" ref="M19:M53" si="4">ROUND((K19*L19),2)</f>
        <v>22.25</v>
      </c>
      <c r="N19" s="90"/>
      <c r="O19" s="91"/>
      <c r="P19" s="82"/>
      <c r="Q19" s="92"/>
      <c r="R19" s="92">
        <f t="shared" ref="R19:R53" si="5">ROUND(IF($R$18=$Q$18,Q19,IF($R$18="USD $",Q19*$E$16,Q19*$F$16))*F19,2)</f>
        <v>0</v>
      </c>
      <c r="S19" s="92">
        <f t="shared" ref="S19:S53" si="6">IFERROR(ROUND(T19/F19,2),0)</f>
        <v>33.380000000000003</v>
      </c>
      <c r="T19" s="92">
        <f t="shared" ref="T19:T53" si="7">ROUND(I19-M19,2)</f>
        <v>33.380000000000003</v>
      </c>
      <c r="U19" s="93">
        <f t="shared" ref="U19:U53" si="8">IFERROR(((L19-(R19/K19))/(R19/K19)),0)</f>
        <v>0</v>
      </c>
      <c r="V19" s="93">
        <f t="shared" ref="V19:V53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510</v>
      </c>
      <c r="C20" s="16" t="s">
        <v>115</v>
      </c>
      <c r="D20" s="84"/>
      <c r="E20" s="97">
        <v>500</v>
      </c>
      <c r="F20" s="98">
        <v>2</v>
      </c>
      <c r="G20" s="99">
        <v>64.19</v>
      </c>
      <c r="H20" s="100">
        <f t="shared" si="0"/>
        <v>44.27</v>
      </c>
      <c r="I20" s="101">
        <f t="shared" si="1"/>
        <v>88.54</v>
      </c>
      <c r="J20" s="102"/>
      <c r="K20" s="103">
        <f t="shared" si="2"/>
        <v>2</v>
      </c>
      <c r="L20" s="100">
        <f t="shared" si="3"/>
        <v>17.71</v>
      </c>
      <c r="M20" s="100">
        <f t="shared" si="4"/>
        <v>35.42</v>
      </c>
      <c r="N20" s="104"/>
      <c r="O20" s="91"/>
      <c r="P20" s="96"/>
      <c r="Q20" s="99"/>
      <c r="R20" s="105">
        <f t="shared" si="5"/>
        <v>0</v>
      </c>
      <c r="S20" s="106">
        <f t="shared" si="6"/>
        <v>26.56</v>
      </c>
      <c r="T20" s="106">
        <f t="shared" si="7"/>
        <v>53.12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511</v>
      </c>
      <c r="C21" s="109" t="s">
        <v>223</v>
      </c>
      <c r="D21" s="84"/>
      <c r="E21" s="85">
        <v>500</v>
      </c>
      <c r="F21" s="110">
        <v>1</v>
      </c>
      <c r="G21" s="92">
        <v>88.35</v>
      </c>
      <c r="H21" s="87">
        <f t="shared" si="0"/>
        <v>60.93</v>
      </c>
      <c r="I21" s="88">
        <f t="shared" si="1"/>
        <v>60.93</v>
      </c>
      <c r="J21" s="102"/>
      <c r="K21" s="86">
        <f t="shared" si="2"/>
        <v>1</v>
      </c>
      <c r="L21" s="87">
        <f t="shared" si="3"/>
        <v>24.37</v>
      </c>
      <c r="M21" s="87">
        <f t="shared" si="4"/>
        <v>24.37</v>
      </c>
      <c r="N21" s="111"/>
      <c r="O21" s="91"/>
      <c r="P21" s="112"/>
      <c r="Q21" s="92"/>
      <c r="R21" s="92">
        <f t="shared" si="5"/>
        <v>0</v>
      </c>
      <c r="S21" s="92">
        <f t="shared" si="6"/>
        <v>36.56</v>
      </c>
      <c r="T21" s="92">
        <f t="shared" si="7"/>
        <v>36.56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121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426</v>
      </c>
      <c r="C23" s="109" t="s">
        <v>375</v>
      </c>
      <c r="D23" s="84"/>
      <c r="E23" s="85">
        <v>1000</v>
      </c>
      <c r="F23" s="110">
        <v>1</v>
      </c>
      <c r="G23" s="92">
        <v>197.11</v>
      </c>
      <c r="H23" s="87">
        <f t="shared" si="0"/>
        <v>135.94</v>
      </c>
      <c r="I23" s="88">
        <f t="shared" si="1"/>
        <v>135.94</v>
      </c>
      <c r="J23" s="102"/>
      <c r="K23" s="86">
        <f t="shared" si="2"/>
        <v>1</v>
      </c>
      <c r="L23" s="87">
        <f t="shared" si="3"/>
        <v>54.38</v>
      </c>
      <c r="M23" s="87">
        <f t="shared" si="4"/>
        <v>54.38</v>
      </c>
      <c r="N23" s="111"/>
      <c r="O23" s="91"/>
      <c r="P23" s="112"/>
      <c r="Q23" s="92"/>
      <c r="R23" s="92">
        <f t="shared" si="5"/>
        <v>0</v>
      </c>
      <c r="S23" s="92">
        <f t="shared" si="6"/>
        <v>81.56</v>
      </c>
      <c r="T23" s="92">
        <f t="shared" si="7"/>
        <v>81.56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512</v>
      </c>
      <c r="C24" s="16" t="s">
        <v>121</v>
      </c>
      <c r="D24" s="84"/>
      <c r="E24" s="97">
        <v>1000</v>
      </c>
      <c r="F24" s="98">
        <v>1</v>
      </c>
      <c r="G24" s="99">
        <v>129.49</v>
      </c>
      <c r="H24" s="100">
        <f t="shared" si="0"/>
        <v>89.3</v>
      </c>
      <c r="I24" s="101">
        <f t="shared" si="1"/>
        <v>89.3</v>
      </c>
      <c r="J24" s="102"/>
      <c r="K24" s="103">
        <f t="shared" si="2"/>
        <v>1</v>
      </c>
      <c r="L24" s="100">
        <f t="shared" si="3"/>
        <v>35.72</v>
      </c>
      <c r="M24" s="100">
        <f t="shared" si="4"/>
        <v>35.72</v>
      </c>
      <c r="N24" s="104"/>
      <c r="O24" s="91"/>
      <c r="P24" s="96"/>
      <c r="Q24" s="99"/>
      <c r="R24" s="105">
        <f t="shared" si="5"/>
        <v>0</v>
      </c>
      <c r="S24" s="106">
        <f t="shared" si="6"/>
        <v>53.58</v>
      </c>
      <c r="T24" s="106">
        <f t="shared" si="7"/>
        <v>53.58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513</v>
      </c>
      <c r="C25" s="109" t="s">
        <v>126</v>
      </c>
      <c r="D25" s="84"/>
      <c r="E25" s="85">
        <v>2000</v>
      </c>
      <c r="F25" s="110">
        <v>1</v>
      </c>
      <c r="G25" s="92">
        <v>255.34</v>
      </c>
      <c r="H25" s="87">
        <f t="shared" si="0"/>
        <v>176.1</v>
      </c>
      <c r="I25" s="88">
        <f t="shared" si="1"/>
        <v>176.1</v>
      </c>
      <c r="J25" s="102"/>
      <c r="K25" s="86">
        <f t="shared" si="2"/>
        <v>1</v>
      </c>
      <c r="L25" s="87">
        <f t="shared" si="3"/>
        <v>88.05</v>
      </c>
      <c r="M25" s="87">
        <f t="shared" si="4"/>
        <v>88.05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88.05</v>
      </c>
      <c r="T25" s="92">
        <f t="shared" si="7"/>
        <v>88.05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514</v>
      </c>
      <c r="C26" s="16" t="s">
        <v>130</v>
      </c>
      <c r="D26" s="84"/>
      <c r="E26" s="97">
        <v>2000</v>
      </c>
      <c r="F26" s="98">
        <v>1</v>
      </c>
      <c r="G26" s="99">
        <v>107.14</v>
      </c>
      <c r="H26" s="100">
        <f t="shared" si="0"/>
        <v>73.89</v>
      </c>
      <c r="I26" s="101">
        <f t="shared" si="1"/>
        <v>73.89</v>
      </c>
      <c r="J26" s="102"/>
      <c r="K26" s="103">
        <f t="shared" si="2"/>
        <v>1</v>
      </c>
      <c r="L26" s="100">
        <f t="shared" si="3"/>
        <v>36.950000000000003</v>
      </c>
      <c r="M26" s="100">
        <f t="shared" si="4"/>
        <v>36.950000000000003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36.94</v>
      </c>
      <c r="T26" s="106">
        <f t="shared" si="7"/>
        <v>36.94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515</v>
      </c>
      <c r="C27" s="109" t="s">
        <v>133</v>
      </c>
      <c r="D27" s="84"/>
      <c r="E27" s="85">
        <v>2000</v>
      </c>
      <c r="F27" s="110">
        <v>1</v>
      </c>
      <c r="G27" s="92">
        <v>136.16</v>
      </c>
      <c r="H27" s="87">
        <f t="shared" si="0"/>
        <v>93.9</v>
      </c>
      <c r="I27" s="88">
        <f t="shared" si="1"/>
        <v>93.9</v>
      </c>
      <c r="J27" s="102"/>
      <c r="K27" s="86">
        <f t="shared" si="2"/>
        <v>1</v>
      </c>
      <c r="L27" s="87">
        <f t="shared" si="3"/>
        <v>46.95</v>
      </c>
      <c r="M27" s="87">
        <f t="shared" si="4"/>
        <v>46.95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46.95</v>
      </c>
      <c r="T27" s="92">
        <f t="shared" si="7"/>
        <v>46.95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516</v>
      </c>
      <c r="C28" s="16" t="s">
        <v>133</v>
      </c>
      <c r="D28" s="84"/>
      <c r="E28" s="97">
        <v>2000</v>
      </c>
      <c r="F28" s="98">
        <v>1</v>
      </c>
      <c r="G28" s="99">
        <v>99.98</v>
      </c>
      <c r="H28" s="100">
        <f t="shared" si="0"/>
        <v>68.95</v>
      </c>
      <c r="I28" s="101">
        <f t="shared" si="1"/>
        <v>68.95</v>
      </c>
      <c r="J28" s="102"/>
      <c r="K28" s="103">
        <f t="shared" si="2"/>
        <v>1</v>
      </c>
      <c r="L28" s="100">
        <f t="shared" si="3"/>
        <v>34.479999999999997</v>
      </c>
      <c r="M28" s="100">
        <f t="shared" si="4"/>
        <v>34.479999999999997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34.47</v>
      </c>
      <c r="T28" s="106">
        <f t="shared" si="7"/>
        <v>34.47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260</v>
      </c>
      <c r="C29" s="109" t="s">
        <v>261</v>
      </c>
      <c r="D29" s="84"/>
      <c r="E29" s="85" t="s">
        <v>127</v>
      </c>
      <c r="F29" s="110">
        <v>1</v>
      </c>
      <c r="G29" s="92">
        <v>11811.33</v>
      </c>
      <c r="H29" s="87">
        <f t="shared" si="0"/>
        <v>8145.74</v>
      </c>
      <c r="I29" s="88">
        <f t="shared" si="1"/>
        <v>8145.74</v>
      </c>
      <c r="J29" s="102"/>
      <c r="K29" s="86">
        <f t="shared" si="2"/>
        <v>1</v>
      </c>
      <c r="L29" s="87">
        <f t="shared" si="3"/>
        <v>4072.87</v>
      </c>
      <c r="M29" s="87">
        <f t="shared" si="4"/>
        <v>4072.87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4072.87</v>
      </c>
      <c r="T29" s="92">
        <f t="shared" si="7"/>
        <v>4072.87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264</v>
      </c>
      <c r="C30" s="16" t="s">
        <v>517</v>
      </c>
      <c r="D30" s="84"/>
      <c r="E30" s="97" t="s">
        <v>127</v>
      </c>
      <c r="F30" s="98">
        <v>1</v>
      </c>
      <c r="G30" s="99">
        <v>10724.88</v>
      </c>
      <c r="H30" s="100">
        <f t="shared" si="0"/>
        <v>7396.47</v>
      </c>
      <c r="I30" s="101">
        <f t="shared" si="1"/>
        <v>7396.47</v>
      </c>
      <c r="J30" s="102"/>
      <c r="K30" s="103">
        <f t="shared" si="2"/>
        <v>1</v>
      </c>
      <c r="L30" s="100">
        <f t="shared" si="3"/>
        <v>3698.24</v>
      </c>
      <c r="M30" s="100">
        <f t="shared" si="4"/>
        <v>3698.24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3698.23</v>
      </c>
      <c r="T30" s="106">
        <f t="shared" si="7"/>
        <v>3698.23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262</v>
      </c>
      <c r="C31" s="109" t="s">
        <v>518</v>
      </c>
      <c r="D31" s="84"/>
      <c r="E31" s="85" t="s">
        <v>127</v>
      </c>
      <c r="F31" s="110">
        <v>1</v>
      </c>
      <c r="G31" s="92">
        <v>4330.41</v>
      </c>
      <c r="H31" s="87">
        <f t="shared" si="0"/>
        <v>2986.49</v>
      </c>
      <c r="I31" s="88">
        <f t="shared" si="1"/>
        <v>2986.49</v>
      </c>
      <c r="J31" s="102"/>
      <c r="K31" s="86">
        <f t="shared" si="2"/>
        <v>1</v>
      </c>
      <c r="L31" s="87">
        <f t="shared" si="3"/>
        <v>1493.25</v>
      </c>
      <c r="M31" s="87">
        <f t="shared" si="4"/>
        <v>1493.25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1493.24</v>
      </c>
      <c r="T31" s="92">
        <f t="shared" si="7"/>
        <v>1493.24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519</v>
      </c>
      <c r="C32" s="16" t="s">
        <v>141</v>
      </c>
      <c r="D32" s="84"/>
      <c r="E32" s="97" t="s">
        <v>127</v>
      </c>
      <c r="F32" s="98">
        <v>1</v>
      </c>
      <c r="G32" s="99">
        <v>8673.11</v>
      </c>
      <c r="H32" s="100">
        <f t="shared" si="0"/>
        <v>5981.46</v>
      </c>
      <c r="I32" s="101">
        <f t="shared" si="1"/>
        <v>5981.46</v>
      </c>
      <c r="J32" s="102"/>
      <c r="K32" s="103">
        <f t="shared" si="2"/>
        <v>1</v>
      </c>
      <c r="L32" s="100">
        <f t="shared" si="3"/>
        <v>2392.58</v>
      </c>
      <c r="M32" s="100">
        <f t="shared" si="4"/>
        <v>2392.58</v>
      </c>
      <c r="N32" s="104"/>
      <c r="O32" s="91"/>
      <c r="P32" s="96"/>
      <c r="Q32" s="99"/>
      <c r="R32" s="105">
        <f t="shared" si="5"/>
        <v>0</v>
      </c>
      <c r="S32" s="106">
        <f t="shared" si="6"/>
        <v>3588.88</v>
      </c>
      <c r="T32" s="106">
        <f t="shared" si="7"/>
        <v>3588.88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473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268</v>
      </c>
      <c r="C34" s="16" t="s">
        <v>520</v>
      </c>
      <c r="D34" s="84"/>
      <c r="E34" s="97" t="s">
        <v>127</v>
      </c>
      <c r="F34" s="98">
        <v>1</v>
      </c>
      <c r="G34" s="99">
        <v>8366.7999999999993</v>
      </c>
      <c r="H34" s="100">
        <f t="shared" si="0"/>
        <v>5770.21</v>
      </c>
      <c r="I34" s="101">
        <f t="shared" si="1"/>
        <v>5770.21</v>
      </c>
      <c r="J34" s="102"/>
      <c r="K34" s="103">
        <f t="shared" si="2"/>
        <v>1</v>
      </c>
      <c r="L34" s="100">
        <f t="shared" si="3"/>
        <v>2308.08</v>
      </c>
      <c r="M34" s="100">
        <f t="shared" si="4"/>
        <v>2308.08</v>
      </c>
      <c r="N34" s="104"/>
      <c r="O34" s="91"/>
      <c r="P34" s="96"/>
      <c r="Q34" s="99"/>
      <c r="R34" s="105">
        <f t="shared" si="5"/>
        <v>0</v>
      </c>
      <c r="S34" s="106">
        <f t="shared" si="6"/>
        <v>3462.13</v>
      </c>
      <c r="T34" s="106">
        <f t="shared" si="7"/>
        <v>3462.13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149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476</v>
      </c>
      <c r="C36" s="16" t="s">
        <v>477</v>
      </c>
      <c r="D36" s="84"/>
      <c r="E36" s="97" t="s">
        <v>127</v>
      </c>
      <c r="F36" s="98">
        <v>4</v>
      </c>
      <c r="G36" s="99">
        <v>6950</v>
      </c>
      <c r="H36" s="100">
        <f t="shared" si="0"/>
        <v>4793.1000000000004</v>
      </c>
      <c r="I36" s="101">
        <f t="shared" si="1"/>
        <v>19172.400000000001</v>
      </c>
      <c r="J36" s="102"/>
      <c r="K36" s="103">
        <f t="shared" si="2"/>
        <v>4</v>
      </c>
      <c r="L36" s="100">
        <f t="shared" si="3"/>
        <v>1917.24</v>
      </c>
      <c r="M36" s="100">
        <f t="shared" si="4"/>
        <v>7668.96</v>
      </c>
      <c r="N36" s="104"/>
      <c r="O36" s="91"/>
      <c r="P36" s="96"/>
      <c r="Q36" s="99"/>
      <c r="R36" s="105">
        <f t="shared" si="5"/>
        <v>0</v>
      </c>
      <c r="S36" s="106">
        <f t="shared" si="6"/>
        <v>2875.86</v>
      </c>
      <c r="T36" s="106">
        <f t="shared" si="7"/>
        <v>11503.44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521</v>
      </c>
      <c r="C37" s="109" t="s">
        <v>478</v>
      </c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479</v>
      </c>
      <c r="C38" s="16" t="s">
        <v>480</v>
      </c>
      <c r="D38" s="84"/>
      <c r="E38" s="97" t="s">
        <v>127</v>
      </c>
      <c r="F38" s="98">
        <v>8</v>
      </c>
      <c r="G38" s="99">
        <v>129.91</v>
      </c>
      <c r="H38" s="100">
        <f t="shared" si="0"/>
        <v>89.59</v>
      </c>
      <c r="I38" s="101">
        <f t="shared" si="1"/>
        <v>716.72</v>
      </c>
      <c r="J38" s="102"/>
      <c r="K38" s="103">
        <f t="shared" si="2"/>
        <v>8</v>
      </c>
      <c r="L38" s="100">
        <f t="shared" si="3"/>
        <v>31.36</v>
      </c>
      <c r="M38" s="100">
        <f t="shared" si="4"/>
        <v>250.88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58.23</v>
      </c>
      <c r="T38" s="106">
        <f t="shared" si="7"/>
        <v>465.84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481</v>
      </c>
      <c r="C39" s="109" t="s">
        <v>482</v>
      </c>
      <c r="D39" s="84"/>
      <c r="E39" s="85" t="s">
        <v>127</v>
      </c>
      <c r="F39" s="110">
        <v>8</v>
      </c>
      <c r="G39" s="92">
        <v>14.15</v>
      </c>
      <c r="H39" s="87">
        <f t="shared" si="0"/>
        <v>9.76</v>
      </c>
      <c r="I39" s="88">
        <f t="shared" si="1"/>
        <v>78.08</v>
      </c>
      <c r="J39" s="102"/>
      <c r="K39" s="86">
        <f t="shared" si="2"/>
        <v>8</v>
      </c>
      <c r="L39" s="87">
        <f t="shared" si="3"/>
        <v>3.42</v>
      </c>
      <c r="M39" s="87">
        <f t="shared" si="4"/>
        <v>27.36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6.34</v>
      </c>
      <c r="T39" s="92">
        <f t="shared" si="7"/>
        <v>50.72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483</v>
      </c>
      <c r="C40" s="16" t="s">
        <v>484</v>
      </c>
      <c r="D40" s="84"/>
      <c r="E40" s="97" t="s">
        <v>127</v>
      </c>
      <c r="F40" s="98">
        <v>8</v>
      </c>
      <c r="G40" s="99">
        <v>24.46</v>
      </c>
      <c r="H40" s="100">
        <f t="shared" si="0"/>
        <v>16.87</v>
      </c>
      <c r="I40" s="101">
        <f t="shared" si="1"/>
        <v>134.96</v>
      </c>
      <c r="J40" s="102"/>
      <c r="K40" s="103">
        <f t="shared" si="2"/>
        <v>8</v>
      </c>
      <c r="L40" s="100">
        <f t="shared" si="3"/>
        <v>5.9</v>
      </c>
      <c r="M40" s="100">
        <f t="shared" si="4"/>
        <v>47.2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10.97</v>
      </c>
      <c r="T40" s="106">
        <f t="shared" si="7"/>
        <v>87.76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132" t="s">
        <v>485</v>
      </c>
      <c r="C41" s="109" t="s">
        <v>486</v>
      </c>
      <c r="D41" s="84"/>
      <c r="E41" s="85" t="s">
        <v>127</v>
      </c>
      <c r="F41" s="110">
        <v>1</v>
      </c>
      <c r="G41" s="92">
        <v>860.83</v>
      </c>
      <c r="H41" s="87">
        <f t="shared" si="0"/>
        <v>593.67999999999995</v>
      </c>
      <c r="I41" s="88">
        <f t="shared" si="1"/>
        <v>593.67999999999995</v>
      </c>
      <c r="J41" s="102"/>
      <c r="K41" s="86">
        <f t="shared" si="2"/>
        <v>1</v>
      </c>
      <c r="L41" s="87">
        <f t="shared" si="3"/>
        <v>207.79</v>
      </c>
      <c r="M41" s="87">
        <f t="shared" si="4"/>
        <v>207.79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385.89</v>
      </c>
      <c r="T41" s="92">
        <f t="shared" si="7"/>
        <v>385.89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131" t="s">
        <v>487</v>
      </c>
      <c r="C42" s="16" t="s">
        <v>486</v>
      </c>
      <c r="D42" s="84"/>
      <c r="E42" s="97" t="s">
        <v>127</v>
      </c>
      <c r="F42" s="98">
        <v>1</v>
      </c>
      <c r="G42" s="99">
        <v>860.83</v>
      </c>
      <c r="H42" s="100">
        <f t="shared" si="0"/>
        <v>593.67999999999995</v>
      </c>
      <c r="I42" s="101">
        <f t="shared" si="1"/>
        <v>593.67999999999995</v>
      </c>
      <c r="J42" s="102"/>
      <c r="K42" s="103">
        <f t="shared" si="2"/>
        <v>1</v>
      </c>
      <c r="L42" s="100">
        <f t="shared" si="3"/>
        <v>207.79</v>
      </c>
      <c r="M42" s="100">
        <f t="shared" si="4"/>
        <v>207.79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385.89</v>
      </c>
      <c r="T42" s="106">
        <f t="shared" si="7"/>
        <v>385.89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488</v>
      </c>
      <c r="C43" s="109" t="s">
        <v>489</v>
      </c>
      <c r="D43" s="84"/>
      <c r="E43" s="85" t="s">
        <v>127</v>
      </c>
      <c r="F43" s="110">
        <v>2</v>
      </c>
      <c r="G43" s="92">
        <v>28.1</v>
      </c>
      <c r="H43" s="87">
        <f t="shared" si="0"/>
        <v>19.38</v>
      </c>
      <c r="I43" s="88">
        <f t="shared" si="1"/>
        <v>38.76</v>
      </c>
      <c r="J43" s="102"/>
      <c r="K43" s="86">
        <f t="shared" si="2"/>
        <v>2</v>
      </c>
      <c r="L43" s="87">
        <f t="shared" si="3"/>
        <v>6.78</v>
      </c>
      <c r="M43" s="87">
        <f t="shared" si="4"/>
        <v>13.56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12.6</v>
      </c>
      <c r="T43" s="92">
        <f t="shared" si="7"/>
        <v>25.2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82" t="s">
        <v>490</v>
      </c>
      <c r="C44" s="109" t="s">
        <v>489</v>
      </c>
      <c r="D44" s="84"/>
      <c r="E44" s="97" t="s">
        <v>127</v>
      </c>
      <c r="F44" s="98">
        <v>14</v>
      </c>
      <c r="G44" s="99">
        <v>36.770000000000003</v>
      </c>
      <c r="H44" s="100">
        <f t="shared" si="0"/>
        <v>25.36</v>
      </c>
      <c r="I44" s="101">
        <f t="shared" si="1"/>
        <v>355.04</v>
      </c>
      <c r="J44" s="102"/>
      <c r="K44" s="103">
        <f t="shared" si="2"/>
        <v>14</v>
      </c>
      <c r="L44" s="100">
        <f t="shared" si="3"/>
        <v>8.8800000000000008</v>
      </c>
      <c r="M44" s="100">
        <f t="shared" si="4"/>
        <v>124.32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16.48</v>
      </c>
      <c r="T44" s="106">
        <f t="shared" si="7"/>
        <v>230.72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491</v>
      </c>
      <c r="C45" s="109" t="s">
        <v>492</v>
      </c>
      <c r="D45" s="84"/>
      <c r="E45" s="85" t="s">
        <v>127</v>
      </c>
      <c r="F45" s="110">
        <v>12</v>
      </c>
      <c r="G45" s="92">
        <v>29.62</v>
      </c>
      <c r="H45" s="87">
        <f t="shared" si="0"/>
        <v>20.43</v>
      </c>
      <c r="I45" s="88">
        <f t="shared" si="1"/>
        <v>245.16</v>
      </c>
      <c r="J45" s="102"/>
      <c r="K45" s="86">
        <f t="shared" si="2"/>
        <v>12</v>
      </c>
      <c r="L45" s="87">
        <f t="shared" si="3"/>
        <v>7.15</v>
      </c>
      <c r="M45" s="87">
        <f t="shared" si="4"/>
        <v>85.8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13.28</v>
      </c>
      <c r="T45" s="92">
        <f t="shared" si="7"/>
        <v>159.36000000000001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82" t="s">
        <v>493</v>
      </c>
      <c r="C46" s="109" t="s">
        <v>486</v>
      </c>
      <c r="D46" s="84"/>
      <c r="E46" s="97" t="s">
        <v>127</v>
      </c>
      <c r="F46" s="98">
        <v>6</v>
      </c>
      <c r="G46" s="99">
        <v>685.81</v>
      </c>
      <c r="H46" s="100">
        <f t="shared" si="0"/>
        <v>472.97</v>
      </c>
      <c r="I46" s="101">
        <f t="shared" si="1"/>
        <v>2837.82</v>
      </c>
      <c r="J46" s="102"/>
      <c r="K46" s="103">
        <f t="shared" si="2"/>
        <v>6</v>
      </c>
      <c r="L46" s="100">
        <f t="shared" si="3"/>
        <v>165.54</v>
      </c>
      <c r="M46" s="100">
        <f t="shared" si="4"/>
        <v>993.24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307.43</v>
      </c>
      <c r="T46" s="106">
        <f t="shared" si="7"/>
        <v>1844.58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494</v>
      </c>
      <c r="C47" s="109" t="s">
        <v>492</v>
      </c>
      <c r="D47" s="84"/>
      <c r="E47" s="85" t="s">
        <v>127</v>
      </c>
      <c r="F47" s="110">
        <v>4</v>
      </c>
      <c r="G47" s="92">
        <v>16.23</v>
      </c>
      <c r="H47" s="87">
        <f t="shared" si="0"/>
        <v>11.19</v>
      </c>
      <c r="I47" s="88">
        <f t="shared" si="1"/>
        <v>44.76</v>
      </c>
      <c r="J47" s="102"/>
      <c r="K47" s="86">
        <f t="shared" si="2"/>
        <v>4</v>
      </c>
      <c r="L47" s="87">
        <f t="shared" si="3"/>
        <v>3.92</v>
      </c>
      <c r="M47" s="87">
        <f t="shared" si="4"/>
        <v>15.68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7.27</v>
      </c>
      <c r="T47" s="92">
        <f t="shared" si="7"/>
        <v>29.08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495</v>
      </c>
      <c r="C48" s="16" t="s">
        <v>492</v>
      </c>
      <c r="D48" s="84"/>
      <c r="E48" s="97" t="s">
        <v>127</v>
      </c>
      <c r="F48" s="98">
        <v>8</v>
      </c>
      <c r="G48" s="99">
        <v>3.6</v>
      </c>
      <c r="H48" s="100">
        <f t="shared" si="0"/>
        <v>2.48</v>
      </c>
      <c r="I48" s="101">
        <f t="shared" si="1"/>
        <v>19.84</v>
      </c>
      <c r="J48" s="102"/>
      <c r="K48" s="103">
        <f t="shared" si="2"/>
        <v>8</v>
      </c>
      <c r="L48" s="100">
        <f t="shared" si="3"/>
        <v>0.87</v>
      </c>
      <c r="M48" s="100">
        <f t="shared" si="4"/>
        <v>6.96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1.61</v>
      </c>
      <c r="T48" s="106">
        <f t="shared" si="7"/>
        <v>12.88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496</v>
      </c>
      <c r="C49" s="109" t="s">
        <v>489</v>
      </c>
      <c r="D49" s="84"/>
      <c r="E49" s="85" t="s">
        <v>127</v>
      </c>
      <c r="F49" s="110">
        <v>8</v>
      </c>
      <c r="G49" s="92">
        <v>3.86</v>
      </c>
      <c r="H49" s="87">
        <f t="shared" si="0"/>
        <v>2.66</v>
      </c>
      <c r="I49" s="88">
        <f t="shared" si="1"/>
        <v>21.28</v>
      </c>
      <c r="J49" s="102"/>
      <c r="K49" s="86">
        <f t="shared" si="2"/>
        <v>8</v>
      </c>
      <c r="L49" s="87">
        <f t="shared" si="3"/>
        <v>0.93</v>
      </c>
      <c r="M49" s="87">
        <f t="shared" si="4"/>
        <v>7.44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1.73</v>
      </c>
      <c r="T49" s="92">
        <f t="shared" si="7"/>
        <v>13.84</v>
      </c>
      <c r="U49" s="93">
        <f t="shared" si="8"/>
        <v>0</v>
      </c>
      <c r="V49" s="93">
        <f t="shared" si="9"/>
        <v>1</v>
      </c>
      <c r="W49" s="108"/>
    </row>
    <row r="50" spans="2:23" ht="15.75" customHeight="1">
      <c r="B50" s="96" t="s">
        <v>497</v>
      </c>
      <c r="C50" s="16" t="s">
        <v>498</v>
      </c>
      <c r="D50" s="84"/>
      <c r="E50" s="97" t="s">
        <v>127</v>
      </c>
      <c r="F50" s="98">
        <v>8</v>
      </c>
      <c r="G50" s="99">
        <v>4.95</v>
      </c>
      <c r="H50" s="100">
        <f t="shared" si="0"/>
        <v>3.41</v>
      </c>
      <c r="I50" s="101">
        <f t="shared" si="1"/>
        <v>27.28</v>
      </c>
      <c r="J50" s="102"/>
      <c r="K50" s="103">
        <f t="shared" si="2"/>
        <v>8</v>
      </c>
      <c r="L50" s="100">
        <f t="shared" si="3"/>
        <v>1.19</v>
      </c>
      <c r="M50" s="100">
        <f t="shared" si="4"/>
        <v>9.52</v>
      </c>
      <c r="N50" s="104">
        <v>0.05</v>
      </c>
      <c r="O50" s="91"/>
      <c r="P50" s="96"/>
      <c r="Q50" s="99"/>
      <c r="R50" s="105">
        <f t="shared" si="5"/>
        <v>0</v>
      </c>
      <c r="S50" s="106">
        <f t="shared" si="6"/>
        <v>2.2200000000000002</v>
      </c>
      <c r="T50" s="106">
        <f t="shared" si="7"/>
        <v>17.760000000000002</v>
      </c>
      <c r="U50" s="107">
        <f t="shared" si="8"/>
        <v>0</v>
      </c>
      <c r="V50" s="107">
        <f t="shared" si="9"/>
        <v>1</v>
      </c>
      <c r="W50" s="108"/>
    </row>
    <row r="51" spans="2:23" ht="15.75" customHeight="1">
      <c r="B51" s="82" t="s">
        <v>499</v>
      </c>
      <c r="C51" s="109" t="s">
        <v>500</v>
      </c>
      <c r="D51" s="84"/>
      <c r="E51" s="85" t="s">
        <v>127</v>
      </c>
      <c r="F51" s="110">
        <v>2</v>
      </c>
      <c r="G51" s="92">
        <v>607.5</v>
      </c>
      <c r="H51" s="87">
        <f t="shared" si="0"/>
        <v>418.97</v>
      </c>
      <c r="I51" s="88">
        <f t="shared" si="1"/>
        <v>837.94</v>
      </c>
      <c r="J51" s="102"/>
      <c r="K51" s="86">
        <f t="shared" si="2"/>
        <v>2</v>
      </c>
      <c r="L51" s="87">
        <f t="shared" si="3"/>
        <v>146.63999999999999</v>
      </c>
      <c r="M51" s="87">
        <f t="shared" si="4"/>
        <v>293.27999999999997</v>
      </c>
      <c r="N51" s="111">
        <v>0.05</v>
      </c>
      <c r="O51" s="91"/>
      <c r="P51" s="112"/>
      <c r="Q51" s="92"/>
      <c r="R51" s="92">
        <f t="shared" si="5"/>
        <v>0</v>
      </c>
      <c r="S51" s="92">
        <f t="shared" si="6"/>
        <v>272.33</v>
      </c>
      <c r="T51" s="92">
        <f t="shared" si="7"/>
        <v>544.66</v>
      </c>
      <c r="U51" s="93">
        <f t="shared" si="8"/>
        <v>0</v>
      </c>
      <c r="V51" s="93">
        <f t="shared" si="9"/>
        <v>1</v>
      </c>
      <c r="W51" s="108"/>
    </row>
    <row r="52" spans="2:23" ht="15.75" customHeight="1">
      <c r="B52" s="96" t="s">
        <v>501</v>
      </c>
      <c r="C52" s="16" t="s">
        <v>500</v>
      </c>
      <c r="D52" s="84"/>
      <c r="E52" s="97" t="s">
        <v>127</v>
      </c>
      <c r="F52" s="98">
        <v>4</v>
      </c>
      <c r="G52" s="99">
        <v>171.27</v>
      </c>
      <c r="H52" s="100">
        <f t="shared" si="0"/>
        <v>118.12</v>
      </c>
      <c r="I52" s="101">
        <f t="shared" si="1"/>
        <v>472.48</v>
      </c>
      <c r="J52" s="102"/>
      <c r="K52" s="103">
        <f t="shared" si="2"/>
        <v>4</v>
      </c>
      <c r="L52" s="100">
        <f t="shared" si="3"/>
        <v>41.34</v>
      </c>
      <c r="M52" s="100">
        <f t="shared" si="4"/>
        <v>165.36</v>
      </c>
      <c r="N52" s="104">
        <v>0.05</v>
      </c>
      <c r="O52" s="91"/>
      <c r="P52" s="96"/>
      <c r="Q52" s="99"/>
      <c r="R52" s="105">
        <f t="shared" si="5"/>
        <v>0</v>
      </c>
      <c r="S52" s="106">
        <f t="shared" si="6"/>
        <v>76.78</v>
      </c>
      <c r="T52" s="106">
        <f t="shared" si="7"/>
        <v>307.12</v>
      </c>
      <c r="U52" s="107">
        <f t="shared" si="8"/>
        <v>0</v>
      </c>
      <c r="V52" s="107">
        <f t="shared" si="9"/>
        <v>1</v>
      </c>
      <c r="W52" s="108"/>
    </row>
    <row r="53" spans="2:23" ht="15.75" customHeight="1">
      <c r="B53" s="82"/>
      <c r="C53" s="109"/>
      <c r="D53" s="84"/>
      <c r="E53" s="85"/>
      <c r="F53" s="110"/>
      <c r="G53" s="92"/>
      <c r="H53" s="87">
        <f t="shared" si="0"/>
        <v>0</v>
      </c>
      <c r="I53" s="88">
        <f t="shared" si="1"/>
        <v>0</v>
      </c>
      <c r="J53" s="102"/>
      <c r="K53" s="86">
        <f t="shared" si="2"/>
        <v>0</v>
      </c>
      <c r="L53" s="87">
        <f t="shared" si="3"/>
        <v>0</v>
      </c>
      <c r="M53" s="87">
        <f t="shared" si="4"/>
        <v>0</v>
      </c>
      <c r="N53" s="111"/>
      <c r="O53" s="91"/>
      <c r="P53" s="112"/>
      <c r="Q53" s="92"/>
      <c r="R53" s="92">
        <f t="shared" si="5"/>
        <v>0</v>
      </c>
      <c r="S53" s="92">
        <f t="shared" si="6"/>
        <v>0</v>
      </c>
      <c r="T53" s="92">
        <f t="shared" si="7"/>
        <v>0</v>
      </c>
      <c r="U53" s="93">
        <f t="shared" si="8"/>
        <v>0</v>
      </c>
      <c r="V53" s="93">
        <f t="shared" si="9"/>
        <v>0</v>
      </c>
      <c r="W53" s="108"/>
    </row>
    <row r="54" spans="2:23" ht="20.25" customHeight="1">
      <c r="B54" s="114"/>
      <c r="C54" s="114"/>
      <c r="D54" s="115"/>
      <c r="E54" s="116" t="s">
        <v>166</v>
      </c>
      <c r="F54" s="117">
        <f t="shared" ref="F54:I54" si="10">SUM(F19:F53)</f>
        <v>122</v>
      </c>
      <c r="G54" s="118">
        <f t="shared" si="10"/>
        <v>58137.560000000005</v>
      </c>
      <c r="H54" s="119">
        <f t="shared" si="10"/>
        <v>40094.87000000001</v>
      </c>
      <c r="I54" s="120">
        <f t="shared" si="10"/>
        <v>65475.400000000009</v>
      </c>
      <c r="J54" s="121"/>
      <c r="K54" s="122">
        <f t="shared" ref="K54:M54" si="11">SUM(K19:K53)</f>
        <v>122</v>
      </c>
      <c r="L54" s="119">
        <f t="shared" si="11"/>
        <v>17784.7</v>
      </c>
      <c r="M54" s="120">
        <f t="shared" si="11"/>
        <v>27678.54</v>
      </c>
      <c r="N54" s="120"/>
      <c r="O54" s="123"/>
      <c r="P54" s="124"/>
      <c r="Q54" s="119">
        <f t="shared" ref="Q54:T54" si="12">SUM(Q19:Q53)</f>
        <v>0</v>
      </c>
      <c r="R54" s="119">
        <f t="shared" si="12"/>
        <v>0</v>
      </c>
      <c r="S54" s="120">
        <f t="shared" si="12"/>
        <v>22310.17</v>
      </c>
      <c r="T54" s="120">
        <f t="shared" si="12"/>
        <v>37796.86</v>
      </c>
      <c r="U54" s="125"/>
      <c r="V54" s="125"/>
      <c r="W54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39" priority="1" stopIfTrue="1">
      <formula>$U$9&gt;100%</formula>
    </cfRule>
    <cfRule type="expression" dxfId="138" priority="2">
      <formula>$U$9&lt;50%</formula>
    </cfRule>
  </conditionalFormatting>
  <conditionalFormatting sqref="V9:V11">
    <cfRule type="expression" dxfId="137" priority="3">
      <formula>$V$9&lt;50%</formula>
    </cfRule>
    <cfRule type="expression" dxfId="136" priority="4">
      <formula>$V$9&gt;50%</formula>
    </cfRule>
  </conditionalFormatting>
  <dataValidations count="4">
    <dataValidation type="list" allowBlank="1" showErrorMessage="1" sqref="E19:E53" xr:uid="{00000000-0002-0000-2500-000000000000}">
      <formula1>$Z$19:$Z$30</formula1>
    </dataValidation>
    <dataValidation type="list" allowBlank="1" showErrorMessage="1" sqref="I14" xr:uid="{00000000-0002-0000-2500-000001000000}">
      <formula1>$Y$14:$Y$15</formula1>
    </dataValidation>
    <dataValidation type="list" allowBlank="1" showErrorMessage="1" sqref="J14" xr:uid="{00000000-0002-0000-2500-000002000000}">
      <formula1>$L$9</formula1>
    </dataValidation>
    <dataValidation type="list" allowBlank="1" showErrorMessage="1" sqref="Q15 G18 L18 Q18" xr:uid="{00000000-0002-0000-25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52942.22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2013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21146.86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31795.360000000001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522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0.60056718437572132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523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31795.360000000001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524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21146.86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342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25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410</v>
      </c>
      <c r="C19" s="83" t="s">
        <v>113</v>
      </c>
      <c r="D19" s="84"/>
      <c r="E19" s="85">
        <v>500</v>
      </c>
      <c r="F19" s="86">
        <v>1</v>
      </c>
      <c r="G19" s="87">
        <v>43.33</v>
      </c>
      <c r="H19" s="87">
        <f t="shared" ref="H19:H49" si="0">ROUND(IF($G$18="USD $", G19*$F$16,G19*$E$16),2)</f>
        <v>29.88</v>
      </c>
      <c r="I19" s="88">
        <f t="shared" ref="I19:I49" si="1">ROUND(IF($I$18=$H$18,F19*H19,F19*G19),2)</f>
        <v>29.88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11.95</v>
      </c>
      <c r="M19" s="87">
        <f t="shared" ref="M19:M49" si="4">ROUND((K19*L19),2)</f>
        <v>11.95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17.93</v>
      </c>
      <c r="T19" s="92">
        <f t="shared" ref="T19:T49" si="7">ROUND(I19-M19,2)</f>
        <v>17.93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411</v>
      </c>
      <c r="C20" s="16" t="s">
        <v>222</v>
      </c>
      <c r="D20" s="84"/>
      <c r="E20" s="97">
        <v>500</v>
      </c>
      <c r="F20" s="98">
        <v>1</v>
      </c>
      <c r="G20" s="99">
        <v>66.28</v>
      </c>
      <c r="H20" s="100">
        <f t="shared" si="0"/>
        <v>45.71</v>
      </c>
      <c r="I20" s="101">
        <f t="shared" si="1"/>
        <v>45.71</v>
      </c>
      <c r="J20" s="102"/>
      <c r="K20" s="103">
        <f t="shared" si="2"/>
        <v>1</v>
      </c>
      <c r="L20" s="100">
        <f t="shared" si="3"/>
        <v>18.28</v>
      </c>
      <c r="M20" s="100">
        <f t="shared" si="4"/>
        <v>18.28</v>
      </c>
      <c r="N20" s="104"/>
      <c r="O20" s="91"/>
      <c r="P20" s="96"/>
      <c r="Q20" s="99"/>
      <c r="R20" s="105">
        <f t="shared" si="5"/>
        <v>0</v>
      </c>
      <c r="S20" s="106">
        <f t="shared" si="6"/>
        <v>27.43</v>
      </c>
      <c r="T20" s="106">
        <f t="shared" si="7"/>
        <v>27.43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373</v>
      </c>
      <c r="C21" s="109" t="s">
        <v>251</v>
      </c>
      <c r="D21" s="84"/>
      <c r="E21" s="85">
        <v>500</v>
      </c>
      <c r="F21" s="110">
        <v>1</v>
      </c>
      <c r="G21" s="92">
        <v>64.12</v>
      </c>
      <c r="H21" s="87">
        <f t="shared" si="0"/>
        <v>44.22</v>
      </c>
      <c r="I21" s="88">
        <f t="shared" si="1"/>
        <v>44.22</v>
      </c>
      <c r="J21" s="102"/>
      <c r="K21" s="86">
        <f t="shared" si="2"/>
        <v>1</v>
      </c>
      <c r="L21" s="87">
        <f t="shared" si="3"/>
        <v>17.690000000000001</v>
      </c>
      <c r="M21" s="87">
        <f t="shared" si="4"/>
        <v>17.690000000000001</v>
      </c>
      <c r="N21" s="111"/>
      <c r="O21" s="91"/>
      <c r="P21" s="112"/>
      <c r="Q21" s="92"/>
      <c r="R21" s="92">
        <f t="shared" si="5"/>
        <v>0</v>
      </c>
      <c r="S21" s="92">
        <f t="shared" si="6"/>
        <v>26.53</v>
      </c>
      <c r="T21" s="92">
        <f t="shared" si="7"/>
        <v>26.53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525</v>
      </c>
      <c r="C22" s="16" t="s">
        <v>526</v>
      </c>
      <c r="D22" s="84"/>
      <c r="E22" s="97">
        <v>1000</v>
      </c>
      <c r="F22" s="98">
        <v>1</v>
      </c>
      <c r="G22" s="99">
        <v>173.64</v>
      </c>
      <c r="H22" s="100">
        <f t="shared" si="0"/>
        <v>119.75</v>
      </c>
      <c r="I22" s="101">
        <f t="shared" si="1"/>
        <v>119.75</v>
      </c>
      <c r="J22" s="102"/>
      <c r="K22" s="103">
        <f t="shared" si="2"/>
        <v>1</v>
      </c>
      <c r="L22" s="100">
        <f t="shared" si="3"/>
        <v>47.9</v>
      </c>
      <c r="M22" s="100">
        <f t="shared" si="4"/>
        <v>47.9</v>
      </c>
      <c r="N22" s="104"/>
      <c r="O22" s="91"/>
      <c r="P22" s="96"/>
      <c r="Q22" s="99"/>
      <c r="R22" s="105">
        <f t="shared" si="5"/>
        <v>0</v>
      </c>
      <c r="S22" s="106">
        <f t="shared" si="6"/>
        <v>71.849999999999994</v>
      </c>
      <c r="T22" s="106">
        <f t="shared" si="7"/>
        <v>71.849999999999994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527</v>
      </c>
      <c r="C23" s="109" t="s">
        <v>375</v>
      </c>
      <c r="D23" s="84"/>
      <c r="E23" s="85">
        <v>1000</v>
      </c>
      <c r="F23" s="110">
        <v>1</v>
      </c>
      <c r="G23" s="92">
        <v>585.58000000000004</v>
      </c>
      <c r="H23" s="87">
        <f t="shared" si="0"/>
        <v>403.85</v>
      </c>
      <c r="I23" s="88">
        <f t="shared" si="1"/>
        <v>403.85</v>
      </c>
      <c r="J23" s="102"/>
      <c r="K23" s="86">
        <f t="shared" si="2"/>
        <v>1</v>
      </c>
      <c r="L23" s="87">
        <f t="shared" si="3"/>
        <v>161.54</v>
      </c>
      <c r="M23" s="87">
        <f t="shared" si="4"/>
        <v>161.54</v>
      </c>
      <c r="N23" s="111"/>
      <c r="O23" s="91"/>
      <c r="P23" s="112"/>
      <c r="Q23" s="92"/>
      <c r="R23" s="92">
        <f t="shared" si="5"/>
        <v>0</v>
      </c>
      <c r="S23" s="92">
        <f t="shared" si="6"/>
        <v>242.31</v>
      </c>
      <c r="T23" s="92">
        <f t="shared" si="7"/>
        <v>242.31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528</v>
      </c>
      <c r="C24" s="16" t="s">
        <v>126</v>
      </c>
      <c r="D24" s="84"/>
      <c r="E24" s="97">
        <v>2000</v>
      </c>
      <c r="F24" s="98">
        <v>1</v>
      </c>
      <c r="G24" s="99">
        <v>226.16</v>
      </c>
      <c r="H24" s="100">
        <f t="shared" si="0"/>
        <v>155.97</v>
      </c>
      <c r="I24" s="101">
        <f t="shared" si="1"/>
        <v>155.97</v>
      </c>
      <c r="J24" s="102"/>
      <c r="K24" s="103">
        <f t="shared" si="2"/>
        <v>1</v>
      </c>
      <c r="L24" s="100">
        <f t="shared" si="3"/>
        <v>77.989999999999995</v>
      </c>
      <c r="M24" s="100">
        <f t="shared" si="4"/>
        <v>77.989999999999995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77.98</v>
      </c>
      <c r="T24" s="106">
        <f t="shared" si="7"/>
        <v>77.98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529</v>
      </c>
      <c r="C25" s="109" t="s">
        <v>130</v>
      </c>
      <c r="D25" s="84"/>
      <c r="E25" s="85">
        <v>2000</v>
      </c>
      <c r="F25" s="110">
        <v>1</v>
      </c>
      <c r="G25" s="92">
        <v>183.8</v>
      </c>
      <c r="H25" s="87">
        <f t="shared" si="0"/>
        <v>126.76</v>
      </c>
      <c r="I25" s="88">
        <f t="shared" si="1"/>
        <v>126.76</v>
      </c>
      <c r="J25" s="102"/>
      <c r="K25" s="86">
        <f t="shared" si="2"/>
        <v>1</v>
      </c>
      <c r="L25" s="87">
        <f t="shared" si="3"/>
        <v>63.38</v>
      </c>
      <c r="M25" s="87">
        <f t="shared" si="4"/>
        <v>63.38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63.38</v>
      </c>
      <c r="T25" s="92">
        <f t="shared" si="7"/>
        <v>63.38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414</v>
      </c>
      <c r="C26" s="16" t="s">
        <v>133</v>
      </c>
      <c r="D26" s="84"/>
      <c r="E26" s="97">
        <v>2000</v>
      </c>
      <c r="F26" s="98">
        <v>2</v>
      </c>
      <c r="G26" s="99">
        <v>91.28</v>
      </c>
      <c r="H26" s="100">
        <f t="shared" si="0"/>
        <v>62.95</v>
      </c>
      <c r="I26" s="101">
        <f t="shared" si="1"/>
        <v>125.9</v>
      </c>
      <c r="J26" s="102"/>
      <c r="K26" s="103">
        <f t="shared" si="2"/>
        <v>2</v>
      </c>
      <c r="L26" s="100">
        <f t="shared" si="3"/>
        <v>31.48</v>
      </c>
      <c r="M26" s="100">
        <f t="shared" si="4"/>
        <v>62.96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31.47</v>
      </c>
      <c r="T26" s="106">
        <f t="shared" si="7"/>
        <v>62.94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530</v>
      </c>
      <c r="C27" s="109" t="s">
        <v>141</v>
      </c>
      <c r="D27" s="84"/>
      <c r="E27" s="85" t="s">
        <v>127</v>
      </c>
      <c r="F27" s="110">
        <v>1</v>
      </c>
      <c r="G27" s="92">
        <v>6051.92</v>
      </c>
      <c r="H27" s="87">
        <f t="shared" si="0"/>
        <v>4173.74</v>
      </c>
      <c r="I27" s="88">
        <f t="shared" si="1"/>
        <v>4173.74</v>
      </c>
      <c r="J27" s="102"/>
      <c r="K27" s="86">
        <f t="shared" si="2"/>
        <v>1</v>
      </c>
      <c r="L27" s="87">
        <f t="shared" si="3"/>
        <v>1669.5</v>
      </c>
      <c r="M27" s="87">
        <f t="shared" si="4"/>
        <v>1669.5</v>
      </c>
      <c r="N27" s="111"/>
      <c r="O27" s="91"/>
      <c r="P27" s="112"/>
      <c r="Q27" s="92"/>
      <c r="R27" s="92">
        <f t="shared" si="5"/>
        <v>0</v>
      </c>
      <c r="S27" s="92">
        <f t="shared" si="6"/>
        <v>2504.2399999999998</v>
      </c>
      <c r="T27" s="92">
        <f t="shared" si="7"/>
        <v>2504.2399999999998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143</v>
      </c>
      <c r="C28" s="16" t="s">
        <v>384</v>
      </c>
      <c r="D28" s="84"/>
      <c r="E28" s="97" t="s">
        <v>127</v>
      </c>
      <c r="F28" s="98">
        <v>4</v>
      </c>
      <c r="G28" s="99">
        <v>514.04999999999995</v>
      </c>
      <c r="H28" s="100">
        <f t="shared" si="0"/>
        <v>354.52</v>
      </c>
      <c r="I28" s="101">
        <f t="shared" si="1"/>
        <v>1418.08</v>
      </c>
      <c r="J28" s="102"/>
      <c r="K28" s="103">
        <f t="shared" si="2"/>
        <v>4</v>
      </c>
      <c r="L28" s="100">
        <f t="shared" si="3"/>
        <v>124.08</v>
      </c>
      <c r="M28" s="100">
        <f t="shared" si="4"/>
        <v>496.32</v>
      </c>
      <c r="N28" s="104">
        <v>0.05</v>
      </c>
      <c r="O28" s="91"/>
      <c r="P28" s="96"/>
      <c r="Q28" s="99"/>
      <c r="R28" s="105">
        <f t="shared" si="5"/>
        <v>0</v>
      </c>
      <c r="S28" s="106">
        <f t="shared" si="6"/>
        <v>230.44</v>
      </c>
      <c r="T28" s="106">
        <f t="shared" si="7"/>
        <v>921.76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531</v>
      </c>
      <c r="C29" s="109" t="s">
        <v>532</v>
      </c>
      <c r="D29" s="84"/>
      <c r="E29" s="85" t="s">
        <v>127</v>
      </c>
      <c r="F29" s="110">
        <v>1</v>
      </c>
      <c r="G29" s="92">
        <v>13561.1</v>
      </c>
      <c r="H29" s="87">
        <f t="shared" si="0"/>
        <v>9352.48</v>
      </c>
      <c r="I29" s="88">
        <f t="shared" si="1"/>
        <v>9352.48</v>
      </c>
      <c r="J29" s="102"/>
      <c r="K29" s="86">
        <f t="shared" si="2"/>
        <v>1</v>
      </c>
      <c r="L29" s="87">
        <f t="shared" si="3"/>
        <v>3740.99</v>
      </c>
      <c r="M29" s="87">
        <f t="shared" si="4"/>
        <v>3740.99</v>
      </c>
      <c r="N29" s="111"/>
      <c r="O29" s="91"/>
      <c r="P29" s="112"/>
      <c r="Q29" s="92"/>
      <c r="R29" s="92">
        <f t="shared" si="5"/>
        <v>0</v>
      </c>
      <c r="S29" s="92">
        <f t="shared" si="6"/>
        <v>5611.49</v>
      </c>
      <c r="T29" s="92">
        <f t="shared" si="7"/>
        <v>5611.49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533</v>
      </c>
      <c r="C30" s="16" t="s">
        <v>534</v>
      </c>
      <c r="D30" s="84"/>
      <c r="E30" s="97" t="s">
        <v>127</v>
      </c>
      <c r="F30" s="98">
        <v>6</v>
      </c>
      <c r="G30" s="99">
        <v>2395.25</v>
      </c>
      <c r="H30" s="100">
        <f t="shared" si="0"/>
        <v>1651.9</v>
      </c>
      <c r="I30" s="101">
        <f t="shared" si="1"/>
        <v>9911.4</v>
      </c>
      <c r="J30" s="102"/>
      <c r="K30" s="103">
        <f t="shared" si="2"/>
        <v>6</v>
      </c>
      <c r="L30" s="100">
        <f t="shared" si="3"/>
        <v>660.76</v>
      </c>
      <c r="M30" s="100">
        <f t="shared" si="4"/>
        <v>3964.56</v>
      </c>
      <c r="N30" s="104"/>
      <c r="O30" s="91"/>
      <c r="P30" s="96"/>
      <c r="Q30" s="99"/>
      <c r="R30" s="105">
        <f t="shared" si="5"/>
        <v>0</v>
      </c>
      <c r="S30" s="106">
        <f t="shared" si="6"/>
        <v>991.14</v>
      </c>
      <c r="T30" s="106">
        <f t="shared" si="7"/>
        <v>5946.84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535</v>
      </c>
      <c r="C31" s="109" t="s">
        <v>536</v>
      </c>
      <c r="D31" s="84"/>
      <c r="E31" s="85" t="s">
        <v>127</v>
      </c>
      <c r="F31" s="110">
        <v>4</v>
      </c>
      <c r="G31" s="92">
        <v>9800</v>
      </c>
      <c r="H31" s="87">
        <f t="shared" si="0"/>
        <v>6758.62</v>
      </c>
      <c r="I31" s="88">
        <f t="shared" si="1"/>
        <v>27034.48</v>
      </c>
      <c r="J31" s="102"/>
      <c r="K31" s="86">
        <f t="shared" si="2"/>
        <v>4</v>
      </c>
      <c r="L31" s="87">
        <f t="shared" si="3"/>
        <v>2703.45</v>
      </c>
      <c r="M31" s="87">
        <f t="shared" si="4"/>
        <v>10813.8</v>
      </c>
      <c r="N31" s="111"/>
      <c r="O31" s="91"/>
      <c r="P31" s="112"/>
      <c r="Q31" s="92"/>
      <c r="R31" s="92">
        <f t="shared" si="5"/>
        <v>0</v>
      </c>
      <c r="S31" s="92">
        <f t="shared" si="6"/>
        <v>4055.17</v>
      </c>
      <c r="T31" s="92">
        <f t="shared" si="7"/>
        <v>16220.68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521</v>
      </c>
      <c r="C32" s="16" t="s">
        <v>537</v>
      </c>
      <c r="D32" s="84"/>
      <c r="E32" s="97"/>
      <c r="F32" s="98"/>
      <c r="G32" s="99"/>
      <c r="H32" s="100">
        <f t="shared" si="0"/>
        <v>0</v>
      </c>
      <c r="I32" s="101">
        <f t="shared" si="1"/>
        <v>0</v>
      </c>
      <c r="J32" s="102"/>
      <c r="K32" s="103">
        <f t="shared" si="2"/>
        <v>0</v>
      </c>
      <c r="L32" s="100">
        <f t="shared" si="3"/>
        <v>0</v>
      </c>
      <c r="M32" s="100">
        <f t="shared" si="4"/>
        <v>0</v>
      </c>
      <c r="N32" s="104"/>
      <c r="O32" s="91"/>
      <c r="P32" s="96"/>
      <c r="Q32" s="99"/>
      <c r="R32" s="105">
        <f t="shared" si="5"/>
        <v>0</v>
      </c>
      <c r="S32" s="106">
        <f t="shared" si="6"/>
        <v>0</v>
      </c>
      <c r="T32" s="106">
        <f t="shared" si="7"/>
        <v>0</v>
      </c>
      <c r="U32" s="107">
        <f t="shared" si="8"/>
        <v>0</v>
      </c>
      <c r="V32" s="107">
        <f t="shared" si="9"/>
        <v>0</v>
      </c>
      <c r="W32" s="108"/>
      <c r="X32" s="95"/>
      <c r="Y32" s="8"/>
      <c r="Z32" s="8"/>
    </row>
    <row r="33" spans="2:23" ht="15.75" customHeight="1">
      <c r="B33" s="82"/>
      <c r="C33" s="109"/>
      <c r="D33" s="84"/>
      <c r="E33" s="85"/>
      <c r="F33" s="110"/>
      <c r="G33" s="92"/>
      <c r="H33" s="87">
        <f t="shared" si="0"/>
        <v>0</v>
      </c>
      <c r="I33" s="88">
        <f t="shared" si="1"/>
        <v>0</v>
      </c>
      <c r="J33" s="102"/>
      <c r="K33" s="86">
        <f t="shared" si="2"/>
        <v>0</v>
      </c>
      <c r="L33" s="87">
        <f t="shared" si="3"/>
        <v>0</v>
      </c>
      <c r="M33" s="87">
        <f t="shared" si="4"/>
        <v>0</v>
      </c>
      <c r="N33" s="111"/>
      <c r="O33" s="91"/>
      <c r="P33" s="112"/>
      <c r="Q33" s="92"/>
      <c r="R33" s="92">
        <f t="shared" si="5"/>
        <v>0</v>
      </c>
      <c r="S33" s="92">
        <f t="shared" si="6"/>
        <v>0</v>
      </c>
      <c r="T33" s="92">
        <f t="shared" si="7"/>
        <v>0</v>
      </c>
      <c r="U33" s="93">
        <f t="shared" si="8"/>
        <v>0</v>
      </c>
      <c r="V33" s="93">
        <f t="shared" si="9"/>
        <v>0</v>
      </c>
      <c r="W33" s="94"/>
    </row>
    <row r="34" spans="2:23" ht="15.75" customHeight="1">
      <c r="B34" s="96"/>
      <c r="C34" s="16"/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/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/>
      <c r="C36" s="16"/>
      <c r="D36" s="84"/>
      <c r="E36" s="97"/>
      <c r="F36" s="98"/>
      <c r="G36" s="99"/>
      <c r="H36" s="100">
        <f t="shared" si="0"/>
        <v>0</v>
      </c>
      <c r="I36" s="101">
        <f t="shared" si="1"/>
        <v>0</v>
      </c>
      <c r="J36" s="102"/>
      <c r="K36" s="103">
        <f t="shared" si="2"/>
        <v>0</v>
      </c>
      <c r="L36" s="100">
        <f t="shared" si="3"/>
        <v>0</v>
      </c>
      <c r="M36" s="100">
        <f t="shared" si="4"/>
        <v>0</v>
      </c>
      <c r="N36" s="104"/>
      <c r="O36" s="91"/>
      <c r="P36" s="96"/>
      <c r="Q36" s="99"/>
      <c r="R36" s="105">
        <f t="shared" si="5"/>
        <v>0</v>
      </c>
      <c r="S36" s="106">
        <f t="shared" si="6"/>
        <v>0</v>
      </c>
      <c r="T36" s="106">
        <f t="shared" si="7"/>
        <v>0</v>
      </c>
      <c r="U36" s="107">
        <f t="shared" si="8"/>
        <v>0</v>
      </c>
      <c r="V36" s="107">
        <f t="shared" si="9"/>
        <v>0</v>
      </c>
      <c r="W36" s="108"/>
    </row>
    <row r="37" spans="2:23" ht="15.75" customHeight="1">
      <c r="B37" s="82"/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/>
      <c r="C38" s="16"/>
      <c r="D38" s="84"/>
      <c r="E38" s="97"/>
      <c r="F38" s="98"/>
      <c r="G38" s="99"/>
      <c r="H38" s="100">
        <f t="shared" si="0"/>
        <v>0</v>
      </c>
      <c r="I38" s="101">
        <f t="shared" si="1"/>
        <v>0</v>
      </c>
      <c r="J38" s="102"/>
      <c r="K38" s="103">
        <f t="shared" si="2"/>
        <v>0</v>
      </c>
      <c r="L38" s="100">
        <f t="shared" si="3"/>
        <v>0</v>
      </c>
      <c r="M38" s="100">
        <f t="shared" si="4"/>
        <v>0</v>
      </c>
      <c r="N38" s="104"/>
      <c r="O38" s="91"/>
      <c r="P38" s="96"/>
      <c r="Q38" s="99"/>
      <c r="R38" s="105">
        <f t="shared" si="5"/>
        <v>0</v>
      </c>
      <c r="S38" s="106">
        <f t="shared" si="6"/>
        <v>0</v>
      </c>
      <c r="T38" s="106">
        <f t="shared" si="7"/>
        <v>0</v>
      </c>
      <c r="U38" s="107">
        <f t="shared" si="8"/>
        <v>0</v>
      </c>
      <c r="V38" s="107">
        <f t="shared" si="9"/>
        <v>0</v>
      </c>
      <c r="W38" s="108"/>
    </row>
    <row r="39" spans="2:23" ht="15.75" customHeight="1">
      <c r="B39" s="82"/>
      <c r="C39" s="109"/>
      <c r="D39" s="84"/>
      <c r="E39" s="85"/>
      <c r="F39" s="110"/>
      <c r="G39" s="92"/>
      <c r="H39" s="87">
        <f t="shared" si="0"/>
        <v>0</v>
      </c>
      <c r="I39" s="88">
        <f t="shared" si="1"/>
        <v>0</v>
      </c>
      <c r="J39" s="102"/>
      <c r="K39" s="86">
        <f t="shared" si="2"/>
        <v>0</v>
      </c>
      <c r="L39" s="87">
        <f t="shared" si="3"/>
        <v>0</v>
      </c>
      <c r="M39" s="87">
        <f t="shared" si="4"/>
        <v>0</v>
      </c>
      <c r="N39" s="111"/>
      <c r="O39" s="91"/>
      <c r="P39" s="112"/>
      <c r="Q39" s="92"/>
      <c r="R39" s="92">
        <f t="shared" si="5"/>
        <v>0</v>
      </c>
      <c r="S39" s="92">
        <f t="shared" si="6"/>
        <v>0</v>
      </c>
      <c r="T39" s="92">
        <f t="shared" si="7"/>
        <v>0</v>
      </c>
      <c r="U39" s="93">
        <f t="shared" si="8"/>
        <v>0</v>
      </c>
      <c r="V39" s="93">
        <f t="shared" si="9"/>
        <v>0</v>
      </c>
      <c r="W39" s="108"/>
    </row>
    <row r="40" spans="2:23" ht="15.75" customHeight="1">
      <c r="B40" s="96"/>
      <c r="C40" s="16"/>
      <c r="D40" s="84"/>
      <c r="E40" s="97"/>
      <c r="F40" s="98"/>
      <c r="G40" s="99"/>
      <c r="H40" s="100">
        <f t="shared" si="0"/>
        <v>0</v>
      </c>
      <c r="I40" s="101">
        <f t="shared" si="1"/>
        <v>0</v>
      </c>
      <c r="J40" s="102"/>
      <c r="K40" s="103">
        <f t="shared" si="2"/>
        <v>0</v>
      </c>
      <c r="L40" s="100">
        <f t="shared" si="3"/>
        <v>0</v>
      </c>
      <c r="M40" s="100">
        <f t="shared" si="4"/>
        <v>0</v>
      </c>
      <c r="N40" s="104"/>
      <c r="O40" s="91"/>
      <c r="P40" s="96"/>
      <c r="Q40" s="99"/>
      <c r="R40" s="105">
        <f t="shared" si="5"/>
        <v>0</v>
      </c>
      <c r="S40" s="106">
        <f t="shared" si="6"/>
        <v>0</v>
      </c>
      <c r="T40" s="106">
        <f t="shared" si="7"/>
        <v>0</v>
      </c>
      <c r="U40" s="107">
        <f t="shared" si="8"/>
        <v>0</v>
      </c>
      <c r="V40" s="107">
        <f t="shared" si="9"/>
        <v>0</v>
      </c>
      <c r="W40" s="108"/>
    </row>
    <row r="41" spans="2:23" ht="15.75" customHeight="1">
      <c r="B41" s="82"/>
      <c r="C41" s="109"/>
      <c r="D41" s="84"/>
      <c r="E41" s="85"/>
      <c r="F41" s="110"/>
      <c r="G41" s="92"/>
      <c r="H41" s="87">
        <f t="shared" si="0"/>
        <v>0</v>
      </c>
      <c r="I41" s="88">
        <f t="shared" si="1"/>
        <v>0</v>
      </c>
      <c r="J41" s="102"/>
      <c r="K41" s="86">
        <f t="shared" si="2"/>
        <v>0</v>
      </c>
      <c r="L41" s="87">
        <f t="shared" si="3"/>
        <v>0</v>
      </c>
      <c r="M41" s="87">
        <f t="shared" si="4"/>
        <v>0</v>
      </c>
      <c r="N41" s="111"/>
      <c r="O41" s="91"/>
      <c r="P41" s="112"/>
      <c r="Q41" s="92"/>
      <c r="R41" s="92">
        <f t="shared" si="5"/>
        <v>0</v>
      </c>
      <c r="S41" s="92">
        <f t="shared" si="6"/>
        <v>0</v>
      </c>
      <c r="T41" s="92">
        <f t="shared" si="7"/>
        <v>0</v>
      </c>
      <c r="U41" s="93">
        <f t="shared" si="8"/>
        <v>0</v>
      </c>
      <c r="V41" s="93">
        <f t="shared" si="9"/>
        <v>0</v>
      </c>
      <c r="W41" s="108"/>
    </row>
    <row r="42" spans="2:23" ht="15.75" customHeight="1">
      <c r="B42" s="96"/>
      <c r="C42" s="16"/>
      <c r="D42" s="84"/>
      <c r="E42" s="97"/>
      <c r="F42" s="98"/>
      <c r="G42" s="99"/>
      <c r="H42" s="100">
        <f t="shared" si="0"/>
        <v>0</v>
      </c>
      <c r="I42" s="101">
        <f t="shared" si="1"/>
        <v>0</v>
      </c>
      <c r="J42" s="102"/>
      <c r="K42" s="103">
        <f t="shared" si="2"/>
        <v>0</v>
      </c>
      <c r="L42" s="100">
        <f t="shared" si="3"/>
        <v>0</v>
      </c>
      <c r="M42" s="100">
        <f t="shared" si="4"/>
        <v>0</v>
      </c>
      <c r="N42" s="104"/>
      <c r="O42" s="91"/>
      <c r="P42" s="96"/>
      <c r="Q42" s="99"/>
      <c r="R42" s="105">
        <f t="shared" si="5"/>
        <v>0</v>
      </c>
      <c r="S42" s="106">
        <f t="shared" si="6"/>
        <v>0</v>
      </c>
      <c r="T42" s="106">
        <f t="shared" si="7"/>
        <v>0</v>
      </c>
      <c r="U42" s="107">
        <f t="shared" si="8"/>
        <v>0</v>
      </c>
      <c r="V42" s="107">
        <f t="shared" si="9"/>
        <v>0</v>
      </c>
      <c r="W42" s="108"/>
    </row>
    <row r="43" spans="2:23" ht="15.75" customHeight="1">
      <c r="B43" s="82"/>
      <c r="C43" s="109"/>
      <c r="D43" s="84"/>
      <c r="E43" s="85"/>
      <c r="F43" s="110"/>
      <c r="G43" s="92"/>
      <c r="H43" s="87">
        <f t="shared" si="0"/>
        <v>0</v>
      </c>
      <c r="I43" s="88">
        <f t="shared" si="1"/>
        <v>0</v>
      </c>
      <c r="J43" s="102"/>
      <c r="K43" s="86">
        <f t="shared" si="2"/>
        <v>0</v>
      </c>
      <c r="L43" s="87">
        <f t="shared" si="3"/>
        <v>0</v>
      </c>
      <c r="M43" s="87">
        <f t="shared" si="4"/>
        <v>0</v>
      </c>
      <c r="N43" s="111"/>
      <c r="O43" s="91"/>
      <c r="P43" s="112"/>
      <c r="Q43" s="92"/>
      <c r="R43" s="92">
        <f t="shared" si="5"/>
        <v>0</v>
      </c>
      <c r="S43" s="92">
        <f t="shared" si="6"/>
        <v>0</v>
      </c>
      <c r="T43" s="92">
        <f t="shared" si="7"/>
        <v>0</v>
      </c>
      <c r="U43" s="93">
        <f t="shared" si="8"/>
        <v>0</v>
      </c>
      <c r="V43" s="93">
        <f t="shared" si="9"/>
        <v>0</v>
      </c>
      <c r="W43" s="108"/>
    </row>
    <row r="44" spans="2:23" ht="15.75" customHeight="1">
      <c r="B44" s="96"/>
      <c r="C44" s="16"/>
      <c r="D44" s="84"/>
      <c r="E44" s="97"/>
      <c r="F44" s="98"/>
      <c r="G44" s="99"/>
      <c r="H44" s="100">
        <f t="shared" si="0"/>
        <v>0</v>
      </c>
      <c r="I44" s="101">
        <f t="shared" si="1"/>
        <v>0</v>
      </c>
      <c r="J44" s="102"/>
      <c r="K44" s="103">
        <f t="shared" si="2"/>
        <v>0</v>
      </c>
      <c r="L44" s="100">
        <f t="shared" si="3"/>
        <v>0</v>
      </c>
      <c r="M44" s="100">
        <f t="shared" si="4"/>
        <v>0</v>
      </c>
      <c r="N44" s="104"/>
      <c r="O44" s="91"/>
      <c r="P44" s="96"/>
      <c r="Q44" s="99"/>
      <c r="R44" s="105">
        <f t="shared" si="5"/>
        <v>0</v>
      </c>
      <c r="S44" s="106">
        <f t="shared" si="6"/>
        <v>0</v>
      </c>
      <c r="T44" s="106">
        <f t="shared" si="7"/>
        <v>0</v>
      </c>
      <c r="U44" s="107">
        <f t="shared" si="8"/>
        <v>0</v>
      </c>
      <c r="V44" s="107">
        <f t="shared" si="9"/>
        <v>0</v>
      </c>
      <c r="W44" s="108"/>
    </row>
    <row r="45" spans="2:23" ht="15.75" customHeight="1">
      <c r="B45" s="82"/>
      <c r="C45" s="109"/>
      <c r="D45" s="84"/>
      <c r="E45" s="85"/>
      <c r="F45" s="110"/>
      <c r="G45" s="92"/>
      <c r="H45" s="87">
        <f t="shared" si="0"/>
        <v>0</v>
      </c>
      <c r="I45" s="88">
        <f t="shared" si="1"/>
        <v>0</v>
      </c>
      <c r="J45" s="102"/>
      <c r="K45" s="86">
        <f t="shared" si="2"/>
        <v>0</v>
      </c>
      <c r="L45" s="87">
        <f t="shared" si="3"/>
        <v>0</v>
      </c>
      <c r="M45" s="87">
        <f t="shared" si="4"/>
        <v>0</v>
      </c>
      <c r="N45" s="111"/>
      <c r="O45" s="91"/>
      <c r="P45" s="112"/>
      <c r="Q45" s="92"/>
      <c r="R45" s="92">
        <f t="shared" si="5"/>
        <v>0</v>
      </c>
      <c r="S45" s="92">
        <f t="shared" si="6"/>
        <v>0</v>
      </c>
      <c r="T45" s="92">
        <f t="shared" si="7"/>
        <v>0</v>
      </c>
      <c r="U45" s="93">
        <f t="shared" si="8"/>
        <v>0</v>
      </c>
      <c r="V45" s="93">
        <f t="shared" si="9"/>
        <v>0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25</v>
      </c>
      <c r="G50" s="118">
        <f t="shared" si="10"/>
        <v>33756.51</v>
      </c>
      <c r="H50" s="119">
        <f t="shared" si="10"/>
        <v>23280.35</v>
      </c>
      <c r="I50" s="120">
        <f t="shared" si="10"/>
        <v>52942.22</v>
      </c>
      <c r="J50" s="121"/>
      <c r="K50" s="122">
        <f t="shared" ref="K50:M50" si="11">SUM(K19:K49)</f>
        <v>25</v>
      </c>
      <c r="L50" s="119">
        <f t="shared" si="11"/>
        <v>9328.99</v>
      </c>
      <c r="M50" s="120">
        <f t="shared" si="11"/>
        <v>21146.86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13951.359999999999</v>
      </c>
      <c r="T50" s="120">
        <f t="shared" si="12"/>
        <v>31795.360000000001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35" priority="1" stopIfTrue="1">
      <formula>$U$9&gt;100%</formula>
    </cfRule>
    <cfRule type="expression" dxfId="134" priority="2">
      <formula>$U$9&lt;50%</formula>
    </cfRule>
  </conditionalFormatting>
  <conditionalFormatting sqref="V9:V11">
    <cfRule type="expression" dxfId="133" priority="3">
      <formula>$V$9&lt;50%</formula>
    </cfRule>
    <cfRule type="expression" dxfId="132" priority="4">
      <formula>$V$9&gt;50%</formula>
    </cfRule>
  </conditionalFormatting>
  <dataValidations count="4">
    <dataValidation type="list" allowBlank="1" showErrorMessage="1" sqref="E19:E49" xr:uid="{00000000-0002-0000-2600-000000000000}">
      <formula1>$Z$19:$Z$30</formula1>
    </dataValidation>
    <dataValidation type="list" allowBlank="1" showErrorMessage="1" sqref="I14" xr:uid="{00000000-0002-0000-2600-000001000000}">
      <formula1>$Y$14:$Y$15</formula1>
    </dataValidation>
    <dataValidation type="list" allowBlank="1" showErrorMessage="1" sqref="J14" xr:uid="{00000000-0002-0000-2600-000002000000}">
      <formula1>$L$9</formula1>
    </dataValidation>
    <dataValidation type="list" allowBlank="1" showErrorMessage="1" sqref="Q15 G18 L18 Q18" xr:uid="{00000000-0002-0000-26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48263.65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19213.66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29049.99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538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0.60190205257994367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539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29049.990000000005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540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19213.66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110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542</v>
      </c>
      <c r="C19" s="83" t="s">
        <v>113</v>
      </c>
      <c r="D19" s="84"/>
      <c r="E19" s="85">
        <v>500</v>
      </c>
      <c r="F19" s="86">
        <v>1</v>
      </c>
      <c r="G19" s="87">
        <v>55.65</v>
      </c>
      <c r="H19" s="87">
        <f t="shared" ref="H19:H49" si="0">ROUND(IF($G$18="USD $", G19*$F$16,G19*$E$16),2)</f>
        <v>38.380000000000003</v>
      </c>
      <c r="I19" s="88">
        <f t="shared" ref="I19:I49" si="1">ROUND(IF($I$18=$H$18,F19*H19,F19*G19),2)</f>
        <v>38.380000000000003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15.35</v>
      </c>
      <c r="M19" s="87">
        <f t="shared" ref="M19:M49" si="4">ROUND((K19*L19),2)</f>
        <v>15.35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23.03</v>
      </c>
      <c r="T19" s="92">
        <f t="shared" ref="T19:T49" si="7">ROUND(I19-M19,2)</f>
        <v>23.03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344</v>
      </c>
      <c r="C20" s="16" t="s">
        <v>222</v>
      </c>
      <c r="D20" s="84"/>
      <c r="E20" s="97">
        <v>500</v>
      </c>
      <c r="F20" s="98">
        <v>1</v>
      </c>
      <c r="G20" s="99">
        <v>50.98</v>
      </c>
      <c r="H20" s="100">
        <f t="shared" si="0"/>
        <v>35.159999999999997</v>
      </c>
      <c r="I20" s="101">
        <f t="shared" si="1"/>
        <v>35.159999999999997</v>
      </c>
      <c r="J20" s="102"/>
      <c r="K20" s="103">
        <f t="shared" si="2"/>
        <v>1</v>
      </c>
      <c r="L20" s="100">
        <f t="shared" si="3"/>
        <v>14.06</v>
      </c>
      <c r="M20" s="100">
        <f t="shared" si="4"/>
        <v>14.06</v>
      </c>
      <c r="N20" s="104"/>
      <c r="O20" s="91"/>
      <c r="P20" s="96"/>
      <c r="Q20" s="99"/>
      <c r="R20" s="105">
        <f t="shared" si="5"/>
        <v>0</v>
      </c>
      <c r="S20" s="106">
        <f t="shared" si="6"/>
        <v>21.1</v>
      </c>
      <c r="T20" s="106">
        <f t="shared" si="7"/>
        <v>21.1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543</v>
      </c>
      <c r="C21" s="109" t="s">
        <v>223</v>
      </c>
      <c r="D21" s="84"/>
      <c r="E21" s="85">
        <v>500</v>
      </c>
      <c r="F21" s="110">
        <v>1</v>
      </c>
      <c r="G21" s="92">
        <v>78.73</v>
      </c>
      <c r="H21" s="87">
        <f t="shared" si="0"/>
        <v>54.3</v>
      </c>
      <c r="I21" s="88">
        <f t="shared" si="1"/>
        <v>54.3</v>
      </c>
      <c r="J21" s="102"/>
      <c r="K21" s="86">
        <f t="shared" si="2"/>
        <v>1</v>
      </c>
      <c r="L21" s="87">
        <f t="shared" si="3"/>
        <v>21.72</v>
      </c>
      <c r="M21" s="87">
        <f t="shared" si="4"/>
        <v>21.72</v>
      </c>
      <c r="N21" s="111"/>
      <c r="O21" s="91"/>
      <c r="P21" s="112"/>
      <c r="Q21" s="92"/>
      <c r="R21" s="92">
        <f t="shared" si="5"/>
        <v>0</v>
      </c>
      <c r="S21" s="92">
        <f t="shared" si="6"/>
        <v>32.58</v>
      </c>
      <c r="T21" s="92">
        <f t="shared" si="7"/>
        <v>32.58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347</v>
      </c>
      <c r="C22" s="16" t="s">
        <v>375</v>
      </c>
      <c r="D22" s="84"/>
      <c r="E22" s="97">
        <v>1000</v>
      </c>
      <c r="F22" s="98">
        <v>1</v>
      </c>
      <c r="G22" s="99">
        <v>121.35</v>
      </c>
      <c r="H22" s="100">
        <f t="shared" si="0"/>
        <v>83.69</v>
      </c>
      <c r="I22" s="101">
        <f t="shared" si="1"/>
        <v>83.69</v>
      </c>
      <c r="J22" s="102"/>
      <c r="K22" s="103">
        <f t="shared" si="2"/>
        <v>1</v>
      </c>
      <c r="L22" s="100">
        <f t="shared" si="3"/>
        <v>33.479999999999997</v>
      </c>
      <c r="M22" s="100">
        <f t="shared" si="4"/>
        <v>33.479999999999997</v>
      </c>
      <c r="N22" s="104"/>
      <c r="O22" s="91"/>
      <c r="P22" s="96"/>
      <c r="Q22" s="99"/>
      <c r="R22" s="105">
        <f t="shared" si="5"/>
        <v>0</v>
      </c>
      <c r="S22" s="106">
        <f t="shared" si="6"/>
        <v>50.21</v>
      </c>
      <c r="T22" s="106">
        <f t="shared" si="7"/>
        <v>50.21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544</v>
      </c>
      <c r="C23" s="109" t="s">
        <v>121</v>
      </c>
      <c r="D23" s="84"/>
      <c r="E23" s="85">
        <v>1000</v>
      </c>
      <c r="F23" s="110">
        <v>1</v>
      </c>
      <c r="G23" s="92">
        <v>93.53</v>
      </c>
      <c r="H23" s="87">
        <f t="shared" si="0"/>
        <v>64.5</v>
      </c>
      <c r="I23" s="88">
        <f t="shared" si="1"/>
        <v>64.5</v>
      </c>
      <c r="J23" s="102"/>
      <c r="K23" s="86">
        <f t="shared" si="2"/>
        <v>1</v>
      </c>
      <c r="L23" s="87">
        <f t="shared" si="3"/>
        <v>25.8</v>
      </c>
      <c r="M23" s="87">
        <f t="shared" si="4"/>
        <v>25.8</v>
      </c>
      <c r="N23" s="111"/>
      <c r="O23" s="91"/>
      <c r="P23" s="112"/>
      <c r="Q23" s="92"/>
      <c r="R23" s="92">
        <f t="shared" si="5"/>
        <v>0</v>
      </c>
      <c r="S23" s="92">
        <f t="shared" si="6"/>
        <v>38.700000000000003</v>
      </c>
      <c r="T23" s="92">
        <f t="shared" si="7"/>
        <v>38.700000000000003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545</v>
      </c>
      <c r="C24" s="16" t="s">
        <v>126</v>
      </c>
      <c r="D24" s="84"/>
      <c r="E24" s="97">
        <v>2000</v>
      </c>
      <c r="F24" s="98">
        <v>1</v>
      </c>
      <c r="G24" s="99">
        <v>118.08</v>
      </c>
      <c r="H24" s="100">
        <f t="shared" si="0"/>
        <v>81.430000000000007</v>
      </c>
      <c r="I24" s="101">
        <f t="shared" si="1"/>
        <v>81.430000000000007</v>
      </c>
      <c r="J24" s="102"/>
      <c r="K24" s="103">
        <f t="shared" si="2"/>
        <v>1</v>
      </c>
      <c r="L24" s="100">
        <f t="shared" si="3"/>
        <v>40.72</v>
      </c>
      <c r="M24" s="100">
        <f t="shared" si="4"/>
        <v>40.72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40.71</v>
      </c>
      <c r="T24" s="106">
        <f t="shared" si="7"/>
        <v>40.71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546</v>
      </c>
      <c r="C25" s="109" t="s">
        <v>130</v>
      </c>
      <c r="D25" s="84"/>
      <c r="E25" s="85">
        <v>2000</v>
      </c>
      <c r="F25" s="110">
        <v>1</v>
      </c>
      <c r="G25" s="92">
        <v>86.28</v>
      </c>
      <c r="H25" s="87">
        <f t="shared" si="0"/>
        <v>59.5</v>
      </c>
      <c r="I25" s="88">
        <f t="shared" si="1"/>
        <v>59.5</v>
      </c>
      <c r="J25" s="102"/>
      <c r="K25" s="86">
        <f t="shared" si="2"/>
        <v>1</v>
      </c>
      <c r="L25" s="87">
        <f t="shared" si="3"/>
        <v>29.75</v>
      </c>
      <c r="M25" s="87">
        <f t="shared" si="4"/>
        <v>29.75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29.75</v>
      </c>
      <c r="T25" s="92">
        <f t="shared" si="7"/>
        <v>29.75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547</v>
      </c>
      <c r="C26" s="16" t="s">
        <v>548</v>
      </c>
      <c r="D26" s="84"/>
      <c r="E26" s="97">
        <v>500</v>
      </c>
      <c r="F26" s="98">
        <v>1</v>
      </c>
      <c r="G26" s="99">
        <v>786.54</v>
      </c>
      <c r="H26" s="100">
        <f t="shared" si="0"/>
        <v>542.44000000000005</v>
      </c>
      <c r="I26" s="101">
        <f t="shared" si="1"/>
        <v>542.44000000000005</v>
      </c>
      <c r="J26" s="102"/>
      <c r="K26" s="103">
        <f t="shared" si="2"/>
        <v>1</v>
      </c>
      <c r="L26" s="100">
        <f t="shared" si="3"/>
        <v>271.22000000000003</v>
      </c>
      <c r="M26" s="100">
        <f t="shared" si="4"/>
        <v>271.22000000000003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271.22000000000003</v>
      </c>
      <c r="T26" s="106">
        <f t="shared" si="7"/>
        <v>271.22000000000003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549</v>
      </c>
      <c r="C27" s="109" t="s">
        <v>548</v>
      </c>
      <c r="D27" s="84"/>
      <c r="E27" s="85">
        <v>500</v>
      </c>
      <c r="F27" s="110">
        <v>1</v>
      </c>
      <c r="G27" s="92">
        <v>89.9</v>
      </c>
      <c r="H27" s="87">
        <f t="shared" si="0"/>
        <v>62</v>
      </c>
      <c r="I27" s="88">
        <f t="shared" si="1"/>
        <v>62</v>
      </c>
      <c r="J27" s="102"/>
      <c r="K27" s="86">
        <f t="shared" si="2"/>
        <v>1</v>
      </c>
      <c r="L27" s="87">
        <f t="shared" si="3"/>
        <v>31</v>
      </c>
      <c r="M27" s="87">
        <f t="shared" si="4"/>
        <v>31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31</v>
      </c>
      <c r="T27" s="92">
        <f t="shared" si="7"/>
        <v>31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550</v>
      </c>
      <c r="C28" s="16" t="s">
        <v>548</v>
      </c>
      <c r="D28" s="84"/>
      <c r="E28" s="97">
        <v>500</v>
      </c>
      <c r="F28" s="98">
        <v>1</v>
      </c>
      <c r="G28" s="99">
        <v>93.86</v>
      </c>
      <c r="H28" s="100">
        <f t="shared" si="0"/>
        <v>64.73</v>
      </c>
      <c r="I28" s="101">
        <f t="shared" si="1"/>
        <v>64.73</v>
      </c>
      <c r="J28" s="102"/>
      <c r="K28" s="103">
        <f t="shared" si="2"/>
        <v>1</v>
      </c>
      <c r="L28" s="100">
        <f t="shared" si="3"/>
        <v>32.369999999999997</v>
      </c>
      <c r="M28" s="100">
        <f t="shared" si="4"/>
        <v>32.369999999999997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32.36</v>
      </c>
      <c r="T28" s="106">
        <f t="shared" si="7"/>
        <v>32.36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551</v>
      </c>
      <c r="C29" s="109" t="s">
        <v>552</v>
      </c>
      <c r="D29" s="84"/>
      <c r="E29" s="85" t="s">
        <v>127</v>
      </c>
      <c r="F29" s="110">
        <v>1</v>
      </c>
      <c r="G29" s="92">
        <v>8408.65</v>
      </c>
      <c r="H29" s="87">
        <f t="shared" si="0"/>
        <v>5799.07</v>
      </c>
      <c r="I29" s="88">
        <f t="shared" si="1"/>
        <v>5799.07</v>
      </c>
      <c r="J29" s="102"/>
      <c r="K29" s="86">
        <f t="shared" si="2"/>
        <v>1</v>
      </c>
      <c r="L29" s="87">
        <f t="shared" si="3"/>
        <v>2319.63</v>
      </c>
      <c r="M29" s="87">
        <f t="shared" si="4"/>
        <v>2319.63</v>
      </c>
      <c r="N29" s="111"/>
      <c r="O29" s="91"/>
      <c r="P29" s="112"/>
      <c r="Q29" s="92"/>
      <c r="R29" s="92">
        <f t="shared" si="5"/>
        <v>0</v>
      </c>
      <c r="S29" s="92">
        <f t="shared" si="6"/>
        <v>3479.44</v>
      </c>
      <c r="T29" s="92">
        <f t="shared" si="7"/>
        <v>3479.44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143</v>
      </c>
      <c r="C30" s="16" t="s">
        <v>384</v>
      </c>
      <c r="D30" s="84"/>
      <c r="E30" s="97" t="s">
        <v>127</v>
      </c>
      <c r="F30" s="98">
        <v>2</v>
      </c>
      <c r="G30" s="99">
        <v>514.04999999999995</v>
      </c>
      <c r="H30" s="100">
        <f t="shared" si="0"/>
        <v>354.52</v>
      </c>
      <c r="I30" s="101">
        <f t="shared" si="1"/>
        <v>709.04</v>
      </c>
      <c r="J30" s="102"/>
      <c r="K30" s="103">
        <f t="shared" si="2"/>
        <v>2</v>
      </c>
      <c r="L30" s="100">
        <f t="shared" si="3"/>
        <v>124.08</v>
      </c>
      <c r="M30" s="100">
        <f t="shared" si="4"/>
        <v>248.16</v>
      </c>
      <c r="N30" s="104">
        <v>0.05</v>
      </c>
      <c r="O30" s="91"/>
      <c r="P30" s="96"/>
      <c r="Q30" s="99"/>
      <c r="R30" s="105">
        <f t="shared" si="5"/>
        <v>0</v>
      </c>
      <c r="S30" s="106">
        <f t="shared" si="6"/>
        <v>230.44</v>
      </c>
      <c r="T30" s="106">
        <f t="shared" si="7"/>
        <v>460.88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553</v>
      </c>
      <c r="C31" s="109" t="s">
        <v>554</v>
      </c>
      <c r="D31" s="84"/>
      <c r="E31" s="85" t="s">
        <v>127</v>
      </c>
      <c r="F31" s="110">
        <v>1</v>
      </c>
      <c r="G31" s="92">
        <v>3042.77</v>
      </c>
      <c r="H31" s="87">
        <f t="shared" si="0"/>
        <v>2098.46</v>
      </c>
      <c r="I31" s="88">
        <f t="shared" si="1"/>
        <v>2098.46</v>
      </c>
      <c r="J31" s="102"/>
      <c r="K31" s="86">
        <f t="shared" si="2"/>
        <v>1</v>
      </c>
      <c r="L31" s="87">
        <f t="shared" si="3"/>
        <v>839.38</v>
      </c>
      <c r="M31" s="87">
        <f t="shared" si="4"/>
        <v>839.38</v>
      </c>
      <c r="N31" s="111"/>
      <c r="O31" s="91"/>
      <c r="P31" s="112"/>
      <c r="Q31" s="92"/>
      <c r="R31" s="92">
        <f t="shared" si="5"/>
        <v>0</v>
      </c>
      <c r="S31" s="92">
        <f t="shared" si="6"/>
        <v>1259.08</v>
      </c>
      <c r="T31" s="92">
        <f t="shared" si="7"/>
        <v>1259.08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555</v>
      </c>
      <c r="C32" s="16" t="s">
        <v>149</v>
      </c>
      <c r="D32" s="84"/>
      <c r="E32" s="97" t="s">
        <v>127</v>
      </c>
      <c r="F32" s="98">
        <v>4</v>
      </c>
      <c r="G32" s="99">
        <v>1290.04</v>
      </c>
      <c r="H32" s="100">
        <f t="shared" si="0"/>
        <v>889.68</v>
      </c>
      <c r="I32" s="101">
        <f t="shared" si="1"/>
        <v>3558.72</v>
      </c>
      <c r="J32" s="102"/>
      <c r="K32" s="103">
        <f t="shared" si="2"/>
        <v>4</v>
      </c>
      <c r="L32" s="100">
        <f t="shared" si="3"/>
        <v>355.87</v>
      </c>
      <c r="M32" s="100">
        <f t="shared" si="4"/>
        <v>1423.48</v>
      </c>
      <c r="N32" s="104"/>
      <c r="O32" s="91"/>
      <c r="P32" s="96"/>
      <c r="Q32" s="99"/>
      <c r="R32" s="105">
        <f t="shared" si="5"/>
        <v>0</v>
      </c>
      <c r="S32" s="106">
        <f t="shared" si="6"/>
        <v>533.80999999999995</v>
      </c>
      <c r="T32" s="106">
        <f t="shared" si="7"/>
        <v>2135.2399999999998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556</v>
      </c>
      <c r="C33" s="109" t="s">
        <v>557</v>
      </c>
      <c r="D33" s="84"/>
      <c r="E33" s="85" t="s">
        <v>127</v>
      </c>
      <c r="F33" s="110">
        <v>1</v>
      </c>
      <c r="G33" s="92">
        <v>46781.56</v>
      </c>
      <c r="H33" s="87">
        <f t="shared" si="0"/>
        <v>32263.14</v>
      </c>
      <c r="I33" s="88">
        <f t="shared" si="1"/>
        <v>32263.14</v>
      </c>
      <c r="J33" s="102"/>
      <c r="K33" s="86">
        <f t="shared" si="2"/>
        <v>1</v>
      </c>
      <c r="L33" s="87">
        <f t="shared" si="3"/>
        <v>12905.26</v>
      </c>
      <c r="M33" s="87">
        <f t="shared" si="4"/>
        <v>12905.26</v>
      </c>
      <c r="N33" s="111"/>
      <c r="O33" s="91"/>
      <c r="P33" s="112"/>
      <c r="Q33" s="92"/>
      <c r="R33" s="92">
        <f t="shared" si="5"/>
        <v>0</v>
      </c>
      <c r="S33" s="92">
        <f t="shared" si="6"/>
        <v>19357.88</v>
      </c>
      <c r="T33" s="92">
        <f t="shared" si="7"/>
        <v>19357.88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202</v>
      </c>
      <c r="C34" s="16"/>
      <c r="D34" s="84"/>
      <c r="E34" s="97"/>
      <c r="F34" s="98"/>
      <c r="G34" s="99"/>
      <c r="H34" s="100">
        <f t="shared" si="0"/>
        <v>0</v>
      </c>
      <c r="I34" s="101">
        <f t="shared" si="1"/>
        <v>0</v>
      </c>
      <c r="J34" s="102"/>
      <c r="K34" s="103">
        <f t="shared" si="2"/>
        <v>0</v>
      </c>
      <c r="L34" s="100">
        <f t="shared" si="3"/>
        <v>0</v>
      </c>
      <c r="M34" s="100">
        <f t="shared" si="4"/>
        <v>0</v>
      </c>
      <c r="N34" s="104"/>
      <c r="O34" s="91"/>
      <c r="P34" s="96"/>
      <c r="Q34" s="99"/>
      <c r="R34" s="105">
        <f t="shared" si="5"/>
        <v>0</v>
      </c>
      <c r="S34" s="106">
        <f t="shared" si="6"/>
        <v>0</v>
      </c>
      <c r="T34" s="106">
        <f t="shared" si="7"/>
        <v>0</v>
      </c>
      <c r="U34" s="107">
        <f t="shared" si="8"/>
        <v>0</v>
      </c>
      <c r="V34" s="107">
        <f t="shared" si="9"/>
        <v>0</v>
      </c>
      <c r="W34" s="108"/>
    </row>
    <row r="35" spans="2:23" ht="15.75" customHeight="1">
      <c r="B35" s="82" t="s">
        <v>558</v>
      </c>
      <c r="C35" s="109" t="s">
        <v>559</v>
      </c>
      <c r="D35" s="84"/>
      <c r="E35" s="85" t="s">
        <v>127</v>
      </c>
      <c r="F35" s="110">
        <v>1</v>
      </c>
      <c r="G35" s="92">
        <v>89.55</v>
      </c>
      <c r="H35" s="87">
        <f t="shared" si="0"/>
        <v>61.76</v>
      </c>
      <c r="I35" s="88">
        <f t="shared" si="1"/>
        <v>61.76</v>
      </c>
      <c r="J35" s="102"/>
      <c r="K35" s="86">
        <f t="shared" si="2"/>
        <v>1</v>
      </c>
      <c r="L35" s="87">
        <f t="shared" si="3"/>
        <v>21.62</v>
      </c>
      <c r="M35" s="87">
        <f t="shared" si="4"/>
        <v>21.62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40.14</v>
      </c>
      <c r="T35" s="92">
        <f t="shared" si="7"/>
        <v>40.14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560</v>
      </c>
      <c r="C36" s="16" t="s">
        <v>561</v>
      </c>
      <c r="D36" s="84"/>
      <c r="E36" s="97" t="s">
        <v>127</v>
      </c>
      <c r="F36" s="98">
        <v>1</v>
      </c>
      <c r="G36" s="99">
        <v>86.39</v>
      </c>
      <c r="H36" s="100">
        <f t="shared" si="0"/>
        <v>59.58</v>
      </c>
      <c r="I36" s="101">
        <f t="shared" si="1"/>
        <v>59.58</v>
      </c>
      <c r="J36" s="102"/>
      <c r="K36" s="103">
        <f t="shared" si="2"/>
        <v>1</v>
      </c>
      <c r="L36" s="100">
        <f t="shared" si="3"/>
        <v>20.85</v>
      </c>
      <c r="M36" s="100">
        <f t="shared" si="4"/>
        <v>20.85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38.729999999999997</v>
      </c>
      <c r="T36" s="106">
        <f t="shared" si="7"/>
        <v>38.729999999999997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562</v>
      </c>
      <c r="C37" s="109" t="s">
        <v>563</v>
      </c>
      <c r="D37" s="84"/>
      <c r="E37" s="85" t="s">
        <v>127</v>
      </c>
      <c r="F37" s="110">
        <v>2</v>
      </c>
      <c r="G37" s="92">
        <v>311.89999999999998</v>
      </c>
      <c r="H37" s="87">
        <f t="shared" si="0"/>
        <v>215.1</v>
      </c>
      <c r="I37" s="88">
        <f t="shared" si="1"/>
        <v>430.2</v>
      </c>
      <c r="J37" s="102"/>
      <c r="K37" s="86">
        <f t="shared" si="2"/>
        <v>2</v>
      </c>
      <c r="L37" s="87">
        <f t="shared" si="3"/>
        <v>75.290000000000006</v>
      </c>
      <c r="M37" s="87">
        <f t="shared" si="4"/>
        <v>150.58000000000001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139.81</v>
      </c>
      <c r="T37" s="92">
        <f t="shared" si="7"/>
        <v>279.62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564</v>
      </c>
      <c r="C38" s="16" t="s">
        <v>367</v>
      </c>
      <c r="D38" s="84"/>
      <c r="E38" s="97" t="s">
        <v>127</v>
      </c>
      <c r="F38" s="98">
        <v>22</v>
      </c>
      <c r="G38" s="99">
        <v>3.51</v>
      </c>
      <c r="H38" s="100">
        <f t="shared" si="0"/>
        <v>2.42</v>
      </c>
      <c r="I38" s="101">
        <f t="shared" si="1"/>
        <v>53.24</v>
      </c>
      <c r="J38" s="102"/>
      <c r="K38" s="103">
        <f t="shared" si="2"/>
        <v>22</v>
      </c>
      <c r="L38" s="100">
        <f t="shared" si="3"/>
        <v>0.85</v>
      </c>
      <c r="M38" s="100">
        <f t="shared" si="4"/>
        <v>18.7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1.57</v>
      </c>
      <c r="T38" s="106">
        <f t="shared" si="7"/>
        <v>34.54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565</v>
      </c>
      <c r="C39" s="109" t="s">
        <v>566</v>
      </c>
      <c r="D39" s="84"/>
      <c r="E39" s="85" t="s">
        <v>127</v>
      </c>
      <c r="F39" s="110">
        <v>22</v>
      </c>
      <c r="G39" s="92">
        <v>2.39</v>
      </c>
      <c r="H39" s="87">
        <f t="shared" si="0"/>
        <v>1.65</v>
      </c>
      <c r="I39" s="88">
        <f t="shared" si="1"/>
        <v>36.299999999999997</v>
      </c>
      <c r="J39" s="102"/>
      <c r="K39" s="86">
        <f t="shared" si="2"/>
        <v>22</v>
      </c>
      <c r="L39" s="87">
        <f t="shared" si="3"/>
        <v>0.57999999999999996</v>
      </c>
      <c r="M39" s="87">
        <f t="shared" si="4"/>
        <v>12.76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1.07</v>
      </c>
      <c r="T39" s="92">
        <f t="shared" si="7"/>
        <v>23.54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567</v>
      </c>
      <c r="C40" s="16" t="s">
        <v>568</v>
      </c>
      <c r="D40" s="84"/>
      <c r="E40" s="97" t="s">
        <v>127</v>
      </c>
      <c r="F40" s="98">
        <v>22</v>
      </c>
      <c r="G40" s="99">
        <v>2.79</v>
      </c>
      <c r="H40" s="100">
        <f t="shared" si="0"/>
        <v>1.92</v>
      </c>
      <c r="I40" s="101">
        <f t="shared" si="1"/>
        <v>42.24</v>
      </c>
      <c r="J40" s="102"/>
      <c r="K40" s="103">
        <f t="shared" si="2"/>
        <v>22</v>
      </c>
      <c r="L40" s="100">
        <f t="shared" si="3"/>
        <v>0.67</v>
      </c>
      <c r="M40" s="100">
        <f t="shared" si="4"/>
        <v>14.74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1.25</v>
      </c>
      <c r="T40" s="106">
        <f t="shared" si="7"/>
        <v>27.5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569</v>
      </c>
      <c r="C41" s="109" t="s">
        <v>570</v>
      </c>
      <c r="D41" s="84"/>
      <c r="E41" s="85" t="s">
        <v>127</v>
      </c>
      <c r="F41" s="110">
        <v>3</v>
      </c>
      <c r="G41" s="92">
        <v>832.62</v>
      </c>
      <c r="H41" s="87">
        <f t="shared" si="0"/>
        <v>574.22</v>
      </c>
      <c r="I41" s="88">
        <f t="shared" si="1"/>
        <v>1722.66</v>
      </c>
      <c r="J41" s="102"/>
      <c r="K41" s="86">
        <f t="shared" si="2"/>
        <v>3</v>
      </c>
      <c r="L41" s="87">
        <f t="shared" si="3"/>
        <v>200.98</v>
      </c>
      <c r="M41" s="87">
        <f t="shared" si="4"/>
        <v>602.94000000000005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373.24</v>
      </c>
      <c r="T41" s="92">
        <f t="shared" si="7"/>
        <v>1119.72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571</v>
      </c>
      <c r="C42" s="16" t="s">
        <v>572</v>
      </c>
      <c r="D42" s="84"/>
      <c r="E42" s="97" t="s">
        <v>127</v>
      </c>
      <c r="F42" s="98">
        <v>3</v>
      </c>
      <c r="G42" s="99">
        <v>61.96</v>
      </c>
      <c r="H42" s="100">
        <f t="shared" si="0"/>
        <v>42.73</v>
      </c>
      <c r="I42" s="101">
        <f t="shared" si="1"/>
        <v>128.19</v>
      </c>
      <c r="J42" s="102"/>
      <c r="K42" s="103">
        <f t="shared" si="2"/>
        <v>3</v>
      </c>
      <c r="L42" s="100">
        <f t="shared" si="3"/>
        <v>14.96</v>
      </c>
      <c r="M42" s="100">
        <f t="shared" si="4"/>
        <v>44.88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27.77</v>
      </c>
      <c r="T42" s="106">
        <f t="shared" si="7"/>
        <v>83.31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573</v>
      </c>
      <c r="C43" s="109" t="s">
        <v>574</v>
      </c>
      <c r="D43" s="84"/>
      <c r="E43" s="85" t="s">
        <v>127</v>
      </c>
      <c r="F43" s="110">
        <v>6</v>
      </c>
      <c r="G43" s="92">
        <v>0.82</v>
      </c>
      <c r="H43" s="87">
        <f t="shared" si="0"/>
        <v>0.56999999999999995</v>
      </c>
      <c r="I43" s="88">
        <f t="shared" si="1"/>
        <v>3.42</v>
      </c>
      <c r="J43" s="102"/>
      <c r="K43" s="86">
        <f t="shared" si="2"/>
        <v>6</v>
      </c>
      <c r="L43" s="87">
        <f t="shared" si="3"/>
        <v>0.2</v>
      </c>
      <c r="M43" s="87">
        <f t="shared" si="4"/>
        <v>1.2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0.37</v>
      </c>
      <c r="T43" s="92">
        <f t="shared" si="7"/>
        <v>2.2200000000000002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575</v>
      </c>
      <c r="C44" s="16" t="s">
        <v>402</v>
      </c>
      <c r="D44" s="84"/>
      <c r="E44" s="97" t="s">
        <v>127</v>
      </c>
      <c r="F44" s="98">
        <v>3</v>
      </c>
      <c r="G44" s="99">
        <v>75.56</v>
      </c>
      <c r="H44" s="100">
        <f t="shared" si="0"/>
        <v>52.11</v>
      </c>
      <c r="I44" s="101">
        <f t="shared" si="1"/>
        <v>156.33000000000001</v>
      </c>
      <c r="J44" s="102"/>
      <c r="K44" s="103">
        <f t="shared" si="2"/>
        <v>3</v>
      </c>
      <c r="L44" s="100">
        <f t="shared" si="3"/>
        <v>18.239999999999998</v>
      </c>
      <c r="M44" s="100">
        <f t="shared" si="4"/>
        <v>54.72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33.869999999999997</v>
      </c>
      <c r="T44" s="106">
        <f t="shared" si="7"/>
        <v>101.61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401</v>
      </c>
      <c r="C45" s="109" t="s">
        <v>402</v>
      </c>
      <c r="D45" s="84"/>
      <c r="E45" s="85" t="s">
        <v>127</v>
      </c>
      <c r="F45" s="110">
        <v>3</v>
      </c>
      <c r="G45" s="92">
        <v>7.43</v>
      </c>
      <c r="H45" s="87">
        <f t="shared" si="0"/>
        <v>5.12</v>
      </c>
      <c r="I45" s="88">
        <f t="shared" si="1"/>
        <v>15.36</v>
      </c>
      <c r="J45" s="102"/>
      <c r="K45" s="86">
        <f t="shared" si="2"/>
        <v>3</v>
      </c>
      <c r="L45" s="87">
        <f t="shared" si="3"/>
        <v>1.79</v>
      </c>
      <c r="M45" s="87">
        <f t="shared" si="4"/>
        <v>5.37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3.33</v>
      </c>
      <c r="T45" s="92">
        <f t="shared" si="7"/>
        <v>9.99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403</v>
      </c>
      <c r="C46" s="16" t="s">
        <v>576</v>
      </c>
      <c r="D46" s="84"/>
      <c r="E46" s="97" t="s">
        <v>127</v>
      </c>
      <c r="F46" s="98">
        <v>3</v>
      </c>
      <c r="G46" s="99">
        <v>19.239999999999998</v>
      </c>
      <c r="H46" s="100">
        <f t="shared" si="0"/>
        <v>13.27</v>
      </c>
      <c r="I46" s="101">
        <f t="shared" si="1"/>
        <v>39.81</v>
      </c>
      <c r="J46" s="102"/>
      <c r="K46" s="103">
        <f t="shared" si="2"/>
        <v>3</v>
      </c>
      <c r="L46" s="100">
        <f t="shared" si="3"/>
        <v>4.6399999999999997</v>
      </c>
      <c r="M46" s="100">
        <f t="shared" si="4"/>
        <v>13.92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8.6300000000000008</v>
      </c>
      <c r="T46" s="106">
        <f t="shared" si="7"/>
        <v>25.89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110</v>
      </c>
      <c r="G50" s="118">
        <f t="shared" si="10"/>
        <v>63106.130000000005</v>
      </c>
      <c r="H50" s="119">
        <f t="shared" si="10"/>
        <v>43521.450000000004</v>
      </c>
      <c r="I50" s="120">
        <f t="shared" si="10"/>
        <v>48263.65</v>
      </c>
      <c r="J50" s="121"/>
      <c r="K50" s="122">
        <f t="shared" ref="K50:M50" si="11">SUM(K19:K49)</f>
        <v>110</v>
      </c>
      <c r="L50" s="119">
        <f t="shared" si="11"/>
        <v>17420.36</v>
      </c>
      <c r="M50" s="120">
        <f t="shared" si="11"/>
        <v>19213.66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26101.090000000004</v>
      </c>
      <c r="T50" s="120">
        <f t="shared" si="12"/>
        <v>29049.990000000005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31" priority="1" stopIfTrue="1">
      <formula>$U$9&gt;100%</formula>
    </cfRule>
    <cfRule type="expression" dxfId="130" priority="2">
      <formula>$U$9&lt;50%</formula>
    </cfRule>
  </conditionalFormatting>
  <conditionalFormatting sqref="V9:V11">
    <cfRule type="expression" dxfId="129" priority="3">
      <formula>$V$9&lt;50%</formula>
    </cfRule>
    <cfRule type="expression" dxfId="128" priority="4">
      <formula>$V$9&gt;50%</formula>
    </cfRule>
  </conditionalFormatting>
  <dataValidations count="4">
    <dataValidation type="list" allowBlank="1" showErrorMessage="1" sqref="E19:E49" xr:uid="{00000000-0002-0000-2700-000000000000}">
      <formula1>$Z$19:$Z$30</formula1>
    </dataValidation>
    <dataValidation type="list" allowBlank="1" showErrorMessage="1" sqref="I14" xr:uid="{00000000-0002-0000-2700-000001000000}">
      <formula1>$Y$14:$Y$15</formula1>
    </dataValidation>
    <dataValidation type="list" allowBlank="1" showErrorMessage="1" sqref="J14" xr:uid="{00000000-0002-0000-2700-000002000000}">
      <formula1>$L$9</formula1>
    </dataValidation>
    <dataValidation type="list" allowBlank="1" showErrorMessage="1" sqref="Q15 G18 L18 Q18" xr:uid="{00000000-0002-0000-27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81779.349999999977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32342.92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49436.429999999978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577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0.60450994046785644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578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49436.43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579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32342.92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131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343</v>
      </c>
      <c r="C19" s="83" t="s">
        <v>113</v>
      </c>
      <c r="D19" s="84"/>
      <c r="E19" s="85">
        <v>500</v>
      </c>
      <c r="F19" s="86">
        <v>1</v>
      </c>
      <c r="G19" s="87">
        <v>35.880000000000003</v>
      </c>
      <c r="H19" s="87">
        <f t="shared" ref="H19:H49" si="0">ROUND(IF($G$18="USD $", G19*$F$16,G19*$E$16),2)</f>
        <v>24.74</v>
      </c>
      <c r="I19" s="88">
        <f t="shared" ref="I19:I49" si="1">ROUND(IF($I$18=$H$18,F19*H19,F19*G19),2)</f>
        <v>24.74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9.9</v>
      </c>
      <c r="M19" s="87">
        <f t="shared" ref="M19:M49" si="4">ROUND((K19*L19),2)</f>
        <v>9.9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14.84</v>
      </c>
      <c r="T19" s="92">
        <f t="shared" ref="T19:T49" si="7">ROUND(I19-M19,2)</f>
        <v>14.84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580</v>
      </c>
      <c r="C20" s="16" t="s">
        <v>222</v>
      </c>
      <c r="D20" s="84"/>
      <c r="E20" s="97">
        <v>500</v>
      </c>
      <c r="F20" s="98">
        <v>1</v>
      </c>
      <c r="G20" s="99">
        <v>46.24</v>
      </c>
      <c r="H20" s="100">
        <f t="shared" si="0"/>
        <v>31.89</v>
      </c>
      <c r="I20" s="101">
        <f t="shared" si="1"/>
        <v>31.89</v>
      </c>
      <c r="J20" s="102"/>
      <c r="K20" s="103">
        <f t="shared" si="2"/>
        <v>1</v>
      </c>
      <c r="L20" s="100">
        <f t="shared" si="3"/>
        <v>12.76</v>
      </c>
      <c r="M20" s="100">
        <f t="shared" si="4"/>
        <v>12.76</v>
      </c>
      <c r="N20" s="104"/>
      <c r="O20" s="91"/>
      <c r="P20" s="96"/>
      <c r="Q20" s="99"/>
      <c r="R20" s="105">
        <f t="shared" si="5"/>
        <v>0</v>
      </c>
      <c r="S20" s="106">
        <f t="shared" si="6"/>
        <v>19.13</v>
      </c>
      <c r="T20" s="106">
        <f t="shared" si="7"/>
        <v>19.13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373</v>
      </c>
      <c r="C21" s="109" t="s">
        <v>223</v>
      </c>
      <c r="D21" s="84"/>
      <c r="E21" s="85">
        <v>500</v>
      </c>
      <c r="F21" s="110">
        <v>1</v>
      </c>
      <c r="G21" s="92">
        <v>84.12</v>
      </c>
      <c r="H21" s="87">
        <f t="shared" si="0"/>
        <v>58.01</v>
      </c>
      <c r="I21" s="88">
        <f t="shared" si="1"/>
        <v>58.01</v>
      </c>
      <c r="J21" s="102"/>
      <c r="K21" s="86">
        <f t="shared" si="2"/>
        <v>1</v>
      </c>
      <c r="L21" s="87">
        <f t="shared" si="3"/>
        <v>23.2</v>
      </c>
      <c r="M21" s="87">
        <f t="shared" si="4"/>
        <v>23.2</v>
      </c>
      <c r="N21" s="111"/>
      <c r="O21" s="91"/>
      <c r="P21" s="112"/>
      <c r="Q21" s="92"/>
      <c r="R21" s="92">
        <f t="shared" si="5"/>
        <v>0</v>
      </c>
      <c r="S21" s="92">
        <f t="shared" si="6"/>
        <v>34.81</v>
      </c>
      <c r="T21" s="92">
        <f t="shared" si="7"/>
        <v>34.81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468</v>
      </c>
      <c r="C22" s="16" t="s">
        <v>375</v>
      </c>
      <c r="D22" s="84"/>
      <c r="E22" s="97">
        <v>1000</v>
      </c>
      <c r="F22" s="98">
        <v>1</v>
      </c>
      <c r="G22" s="99">
        <v>200.84</v>
      </c>
      <c r="H22" s="100">
        <f t="shared" si="0"/>
        <v>138.51</v>
      </c>
      <c r="I22" s="101">
        <f t="shared" si="1"/>
        <v>138.51</v>
      </c>
      <c r="J22" s="102"/>
      <c r="K22" s="103">
        <f t="shared" si="2"/>
        <v>1</v>
      </c>
      <c r="L22" s="100">
        <f t="shared" si="3"/>
        <v>55.4</v>
      </c>
      <c r="M22" s="100">
        <f t="shared" si="4"/>
        <v>55.4</v>
      </c>
      <c r="N22" s="104"/>
      <c r="O22" s="91"/>
      <c r="P22" s="96"/>
      <c r="Q22" s="99"/>
      <c r="R22" s="105">
        <f t="shared" si="5"/>
        <v>0</v>
      </c>
      <c r="S22" s="106">
        <f t="shared" si="6"/>
        <v>83.11</v>
      </c>
      <c r="T22" s="106">
        <f t="shared" si="7"/>
        <v>83.11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504</v>
      </c>
      <c r="C23" s="109" t="s">
        <v>121</v>
      </c>
      <c r="D23" s="84"/>
      <c r="E23" s="85">
        <v>1000</v>
      </c>
      <c r="F23" s="110">
        <v>1</v>
      </c>
      <c r="G23" s="92">
        <v>121.22</v>
      </c>
      <c r="H23" s="87">
        <f t="shared" si="0"/>
        <v>83.6</v>
      </c>
      <c r="I23" s="88">
        <f t="shared" si="1"/>
        <v>83.6</v>
      </c>
      <c r="J23" s="102"/>
      <c r="K23" s="86">
        <f t="shared" si="2"/>
        <v>1</v>
      </c>
      <c r="L23" s="87">
        <f t="shared" si="3"/>
        <v>33.44</v>
      </c>
      <c r="M23" s="87">
        <f t="shared" si="4"/>
        <v>33.44</v>
      </c>
      <c r="N23" s="111"/>
      <c r="O23" s="91"/>
      <c r="P23" s="112"/>
      <c r="Q23" s="92"/>
      <c r="R23" s="92">
        <f t="shared" si="5"/>
        <v>0</v>
      </c>
      <c r="S23" s="92">
        <f t="shared" si="6"/>
        <v>50.16</v>
      </c>
      <c r="T23" s="92">
        <f t="shared" si="7"/>
        <v>50.16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581</v>
      </c>
      <c r="C24" s="16" t="s">
        <v>126</v>
      </c>
      <c r="D24" s="84"/>
      <c r="E24" s="97">
        <v>2000</v>
      </c>
      <c r="F24" s="98">
        <v>1</v>
      </c>
      <c r="G24" s="99">
        <v>218.01</v>
      </c>
      <c r="H24" s="100">
        <f t="shared" si="0"/>
        <v>150.35</v>
      </c>
      <c r="I24" s="101">
        <f t="shared" si="1"/>
        <v>150.35</v>
      </c>
      <c r="J24" s="102"/>
      <c r="K24" s="103">
        <f t="shared" si="2"/>
        <v>1</v>
      </c>
      <c r="L24" s="100">
        <f t="shared" si="3"/>
        <v>75.180000000000007</v>
      </c>
      <c r="M24" s="100">
        <f t="shared" si="4"/>
        <v>75.180000000000007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75.17</v>
      </c>
      <c r="T24" s="106">
        <f t="shared" si="7"/>
        <v>75.17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582</v>
      </c>
      <c r="C25" s="109" t="s">
        <v>130</v>
      </c>
      <c r="D25" s="84"/>
      <c r="E25" s="85">
        <v>2000</v>
      </c>
      <c r="F25" s="110">
        <v>1</v>
      </c>
      <c r="G25" s="92">
        <v>150.04</v>
      </c>
      <c r="H25" s="87">
        <f t="shared" si="0"/>
        <v>103.48</v>
      </c>
      <c r="I25" s="88">
        <f t="shared" si="1"/>
        <v>103.48</v>
      </c>
      <c r="J25" s="102"/>
      <c r="K25" s="86">
        <f t="shared" si="2"/>
        <v>1</v>
      </c>
      <c r="L25" s="87">
        <f t="shared" si="3"/>
        <v>51.74</v>
      </c>
      <c r="M25" s="87">
        <f t="shared" si="4"/>
        <v>51.74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51.74</v>
      </c>
      <c r="T25" s="92">
        <f t="shared" si="7"/>
        <v>51.74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583</v>
      </c>
      <c r="C26" s="16" t="s">
        <v>133</v>
      </c>
      <c r="D26" s="84"/>
      <c r="E26" s="97">
        <v>500</v>
      </c>
      <c r="F26" s="98">
        <v>2</v>
      </c>
      <c r="G26" s="99">
        <v>60.45</v>
      </c>
      <c r="H26" s="100">
        <f t="shared" si="0"/>
        <v>41.69</v>
      </c>
      <c r="I26" s="101">
        <f t="shared" si="1"/>
        <v>83.38</v>
      </c>
      <c r="J26" s="102"/>
      <c r="K26" s="103">
        <f t="shared" si="2"/>
        <v>2</v>
      </c>
      <c r="L26" s="100">
        <f t="shared" si="3"/>
        <v>20.85</v>
      </c>
      <c r="M26" s="100">
        <f t="shared" si="4"/>
        <v>41.7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20.84</v>
      </c>
      <c r="T26" s="106">
        <f t="shared" si="7"/>
        <v>41.68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584</v>
      </c>
      <c r="C27" s="109" t="s">
        <v>133</v>
      </c>
      <c r="D27" s="84"/>
      <c r="E27" s="85">
        <v>500</v>
      </c>
      <c r="F27" s="110">
        <v>2</v>
      </c>
      <c r="G27" s="92">
        <v>77.73</v>
      </c>
      <c r="H27" s="87">
        <f t="shared" si="0"/>
        <v>53.61</v>
      </c>
      <c r="I27" s="88">
        <f t="shared" si="1"/>
        <v>107.22</v>
      </c>
      <c r="J27" s="102"/>
      <c r="K27" s="86">
        <f t="shared" si="2"/>
        <v>2</v>
      </c>
      <c r="L27" s="87">
        <f t="shared" si="3"/>
        <v>26.81</v>
      </c>
      <c r="M27" s="87">
        <f t="shared" si="4"/>
        <v>53.62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26.8</v>
      </c>
      <c r="T27" s="92">
        <f t="shared" si="7"/>
        <v>53.6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585</v>
      </c>
      <c r="C28" s="16" t="s">
        <v>141</v>
      </c>
      <c r="D28" s="84"/>
      <c r="E28" s="97" t="s">
        <v>127</v>
      </c>
      <c r="F28" s="98">
        <v>1</v>
      </c>
      <c r="G28" s="99">
        <v>7081.94</v>
      </c>
      <c r="H28" s="100">
        <f t="shared" si="0"/>
        <v>4884.1000000000004</v>
      </c>
      <c r="I28" s="101">
        <f t="shared" si="1"/>
        <v>4884.1000000000004</v>
      </c>
      <c r="J28" s="102"/>
      <c r="K28" s="103">
        <f t="shared" si="2"/>
        <v>1</v>
      </c>
      <c r="L28" s="100">
        <f t="shared" si="3"/>
        <v>1953.64</v>
      </c>
      <c r="M28" s="100">
        <f t="shared" si="4"/>
        <v>1953.64</v>
      </c>
      <c r="N28" s="104"/>
      <c r="O28" s="91"/>
      <c r="P28" s="96"/>
      <c r="Q28" s="99"/>
      <c r="R28" s="105">
        <f t="shared" si="5"/>
        <v>0</v>
      </c>
      <c r="S28" s="106">
        <f t="shared" si="6"/>
        <v>2930.46</v>
      </c>
      <c r="T28" s="106">
        <f t="shared" si="7"/>
        <v>2930.46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143</v>
      </c>
      <c r="C29" s="109" t="s">
        <v>182</v>
      </c>
      <c r="D29" s="84"/>
      <c r="E29" s="85" t="s">
        <v>127</v>
      </c>
      <c r="F29" s="110">
        <v>2</v>
      </c>
      <c r="G29" s="92">
        <v>514.04999999999995</v>
      </c>
      <c r="H29" s="87">
        <f t="shared" si="0"/>
        <v>354.52</v>
      </c>
      <c r="I29" s="88">
        <f t="shared" si="1"/>
        <v>709.04</v>
      </c>
      <c r="J29" s="102"/>
      <c r="K29" s="86">
        <f t="shared" si="2"/>
        <v>2</v>
      </c>
      <c r="L29" s="87">
        <f t="shared" si="3"/>
        <v>124.08</v>
      </c>
      <c r="M29" s="87">
        <f t="shared" si="4"/>
        <v>248.16</v>
      </c>
      <c r="N29" s="111">
        <v>0.05</v>
      </c>
      <c r="O29" s="91"/>
      <c r="P29" s="112"/>
      <c r="Q29" s="92"/>
      <c r="R29" s="92">
        <f t="shared" si="5"/>
        <v>0</v>
      </c>
      <c r="S29" s="92">
        <f t="shared" si="6"/>
        <v>230.44</v>
      </c>
      <c r="T29" s="92">
        <f t="shared" si="7"/>
        <v>460.88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586</v>
      </c>
      <c r="C30" s="16" t="s">
        <v>587</v>
      </c>
      <c r="D30" s="84"/>
      <c r="E30" s="97" t="s">
        <v>127</v>
      </c>
      <c r="F30" s="98">
        <v>1</v>
      </c>
      <c r="G30" s="99">
        <v>7448.75</v>
      </c>
      <c r="H30" s="100">
        <f t="shared" si="0"/>
        <v>5137.07</v>
      </c>
      <c r="I30" s="101">
        <f t="shared" si="1"/>
        <v>5137.07</v>
      </c>
      <c r="J30" s="102"/>
      <c r="K30" s="103">
        <f t="shared" si="2"/>
        <v>1</v>
      </c>
      <c r="L30" s="100">
        <f t="shared" si="3"/>
        <v>2054.83</v>
      </c>
      <c r="M30" s="100">
        <f t="shared" si="4"/>
        <v>2054.83</v>
      </c>
      <c r="N30" s="104"/>
      <c r="O30" s="91"/>
      <c r="P30" s="96"/>
      <c r="Q30" s="99"/>
      <c r="R30" s="105">
        <f t="shared" si="5"/>
        <v>0</v>
      </c>
      <c r="S30" s="106">
        <f t="shared" si="6"/>
        <v>3082.24</v>
      </c>
      <c r="T30" s="106">
        <f t="shared" si="7"/>
        <v>3082.24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386</v>
      </c>
      <c r="C31" s="109" t="s">
        <v>149</v>
      </c>
      <c r="D31" s="84"/>
      <c r="E31" s="85" t="s">
        <v>127</v>
      </c>
      <c r="F31" s="110">
        <v>6</v>
      </c>
      <c r="G31" s="92">
        <v>1290.04</v>
      </c>
      <c r="H31" s="87">
        <f t="shared" si="0"/>
        <v>889.68</v>
      </c>
      <c r="I31" s="88">
        <f t="shared" si="1"/>
        <v>5338.08</v>
      </c>
      <c r="J31" s="102"/>
      <c r="K31" s="86">
        <f t="shared" si="2"/>
        <v>6</v>
      </c>
      <c r="L31" s="87">
        <f t="shared" si="3"/>
        <v>355.87</v>
      </c>
      <c r="M31" s="87">
        <f t="shared" si="4"/>
        <v>2135.2199999999998</v>
      </c>
      <c r="N31" s="111"/>
      <c r="O31" s="91"/>
      <c r="P31" s="112"/>
      <c r="Q31" s="92"/>
      <c r="R31" s="92">
        <f t="shared" si="5"/>
        <v>0</v>
      </c>
      <c r="S31" s="92">
        <f t="shared" si="6"/>
        <v>533.80999999999995</v>
      </c>
      <c r="T31" s="92">
        <f t="shared" si="7"/>
        <v>3202.86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588</v>
      </c>
      <c r="C32" s="16" t="s">
        <v>589</v>
      </c>
      <c r="D32" s="84"/>
      <c r="E32" s="97" t="s">
        <v>127</v>
      </c>
      <c r="F32" s="98">
        <v>1</v>
      </c>
      <c r="G32" s="99">
        <v>83193.78</v>
      </c>
      <c r="H32" s="100">
        <f t="shared" si="0"/>
        <v>57375.02</v>
      </c>
      <c r="I32" s="101">
        <f t="shared" si="1"/>
        <v>57375.02</v>
      </c>
      <c r="J32" s="102"/>
      <c r="K32" s="103">
        <f t="shared" si="2"/>
        <v>1</v>
      </c>
      <c r="L32" s="100">
        <f t="shared" si="3"/>
        <v>22950.01</v>
      </c>
      <c r="M32" s="100">
        <f t="shared" si="4"/>
        <v>22950.01</v>
      </c>
      <c r="N32" s="104"/>
      <c r="O32" s="91"/>
      <c r="P32" s="96"/>
      <c r="Q32" s="99"/>
      <c r="R32" s="105">
        <f t="shared" si="5"/>
        <v>0</v>
      </c>
      <c r="S32" s="106">
        <f t="shared" si="6"/>
        <v>34425.01</v>
      </c>
      <c r="T32" s="106">
        <f t="shared" si="7"/>
        <v>34425.01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590</v>
      </c>
      <c r="C33" s="109"/>
      <c r="D33" s="84"/>
      <c r="E33" s="85"/>
      <c r="F33" s="110"/>
      <c r="G33" s="92"/>
      <c r="H33" s="87">
        <f t="shared" si="0"/>
        <v>0</v>
      </c>
      <c r="I33" s="88">
        <f t="shared" si="1"/>
        <v>0</v>
      </c>
      <c r="J33" s="102"/>
      <c r="K33" s="86">
        <f t="shared" si="2"/>
        <v>0</v>
      </c>
      <c r="L33" s="87">
        <f t="shared" si="3"/>
        <v>0</v>
      </c>
      <c r="M33" s="87">
        <f t="shared" si="4"/>
        <v>0</v>
      </c>
      <c r="N33" s="111"/>
      <c r="O33" s="91"/>
      <c r="P33" s="112"/>
      <c r="Q33" s="92"/>
      <c r="R33" s="92">
        <f t="shared" si="5"/>
        <v>0</v>
      </c>
      <c r="S33" s="92">
        <f t="shared" si="6"/>
        <v>0</v>
      </c>
      <c r="T33" s="92">
        <f t="shared" si="7"/>
        <v>0</v>
      </c>
      <c r="U33" s="93">
        <f t="shared" si="8"/>
        <v>0</v>
      </c>
      <c r="V33" s="93">
        <f t="shared" si="9"/>
        <v>0</v>
      </c>
      <c r="W33" s="94"/>
    </row>
    <row r="34" spans="2:23" ht="15.75" customHeight="1">
      <c r="B34" s="96" t="s">
        <v>591</v>
      </c>
      <c r="C34" s="16" t="s">
        <v>592</v>
      </c>
      <c r="D34" s="84"/>
      <c r="E34" s="97" t="s">
        <v>127</v>
      </c>
      <c r="F34" s="98">
        <v>1</v>
      </c>
      <c r="G34" s="99">
        <v>175.67</v>
      </c>
      <c r="H34" s="100">
        <f t="shared" si="0"/>
        <v>121.15</v>
      </c>
      <c r="I34" s="101">
        <f t="shared" si="1"/>
        <v>121.15</v>
      </c>
      <c r="J34" s="102"/>
      <c r="K34" s="103">
        <f t="shared" si="2"/>
        <v>1</v>
      </c>
      <c r="L34" s="100">
        <f t="shared" si="3"/>
        <v>42.4</v>
      </c>
      <c r="M34" s="100">
        <f t="shared" si="4"/>
        <v>42.4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78.75</v>
      </c>
      <c r="T34" s="106">
        <f t="shared" si="7"/>
        <v>78.75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593</v>
      </c>
      <c r="C35" s="109" t="s">
        <v>592</v>
      </c>
      <c r="D35" s="84"/>
      <c r="E35" s="85" t="s">
        <v>127</v>
      </c>
      <c r="F35" s="110">
        <v>1</v>
      </c>
      <c r="G35" s="92">
        <v>175.67</v>
      </c>
      <c r="H35" s="87">
        <f t="shared" si="0"/>
        <v>121.15</v>
      </c>
      <c r="I35" s="88">
        <f t="shared" si="1"/>
        <v>121.15</v>
      </c>
      <c r="J35" s="102"/>
      <c r="K35" s="86">
        <f t="shared" si="2"/>
        <v>1</v>
      </c>
      <c r="L35" s="87">
        <f t="shared" si="3"/>
        <v>42.4</v>
      </c>
      <c r="M35" s="87">
        <f t="shared" si="4"/>
        <v>42.4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78.75</v>
      </c>
      <c r="T35" s="92">
        <f t="shared" si="7"/>
        <v>78.75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594</v>
      </c>
      <c r="C36" s="16" t="s">
        <v>451</v>
      </c>
      <c r="D36" s="84"/>
      <c r="E36" s="97" t="s">
        <v>127</v>
      </c>
      <c r="F36" s="98">
        <v>2</v>
      </c>
      <c r="G36" s="99">
        <v>475.31</v>
      </c>
      <c r="H36" s="100">
        <f t="shared" si="0"/>
        <v>327.8</v>
      </c>
      <c r="I36" s="101">
        <f t="shared" si="1"/>
        <v>655.6</v>
      </c>
      <c r="J36" s="102"/>
      <c r="K36" s="103">
        <f t="shared" si="2"/>
        <v>2</v>
      </c>
      <c r="L36" s="100">
        <f t="shared" si="3"/>
        <v>114.73</v>
      </c>
      <c r="M36" s="100">
        <f t="shared" si="4"/>
        <v>229.46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213.07</v>
      </c>
      <c r="T36" s="106">
        <f t="shared" si="7"/>
        <v>426.14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496</v>
      </c>
      <c r="C37" s="109" t="s">
        <v>455</v>
      </c>
      <c r="D37" s="84"/>
      <c r="E37" s="85" t="s">
        <v>127</v>
      </c>
      <c r="F37" s="110">
        <v>28</v>
      </c>
      <c r="G37" s="92">
        <v>3.86</v>
      </c>
      <c r="H37" s="87">
        <f t="shared" si="0"/>
        <v>2.66</v>
      </c>
      <c r="I37" s="88">
        <f t="shared" si="1"/>
        <v>74.48</v>
      </c>
      <c r="J37" s="102"/>
      <c r="K37" s="86">
        <f t="shared" si="2"/>
        <v>28</v>
      </c>
      <c r="L37" s="87">
        <f t="shared" si="3"/>
        <v>0.93</v>
      </c>
      <c r="M37" s="87">
        <f t="shared" si="4"/>
        <v>26.04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1.73</v>
      </c>
      <c r="T37" s="92">
        <f t="shared" si="7"/>
        <v>48.44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495</v>
      </c>
      <c r="C38" s="16" t="s">
        <v>456</v>
      </c>
      <c r="D38" s="84"/>
      <c r="E38" s="97" t="s">
        <v>127</v>
      </c>
      <c r="F38" s="98">
        <v>28</v>
      </c>
      <c r="G38" s="99">
        <v>3.59</v>
      </c>
      <c r="H38" s="100">
        <f t="shared" si="0"/>
        <v>2.48</v>
      </c>
      <c r="I38" s="101">
        <f t="shared" si="1"/>
        <v>69.44</v>
      </c>
      <c r="J38" s="102"/>
      <c r="K38" s="103">
        <f t="shared" si="2"/>
        <v>28</v>
      </c>
      <c r="L38" s="100">
        <f t="shared" si="3"/>
        <v>0.87</v>
      </c>
      <c r="M38" s="100">
        <f t="shared" si="4"/>
        <v>24.36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1.61</v>
      </c>
      <c r="T38" s="106">
        <f t="shared" si="7"/>
        <v>45.08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595</v>
      </c>
      <c r="C39" s="109" t="s">
        <v>596</v>
      </c>
      <c r="D39" s="84"/>
      <c r="E39" s="85" t="s">
        <v>127</v>
      </c>
      <c r="F39" s="110">
        <v>28</v>
      </c>
      <c r="G39" s="92">
        <v>3.5</v>
      </c>
      <c r="H39" s="87">
        <f t="shared" si="0"/>
        <v>2.41</v>
      </c>
      <c r="I39" s="88">
        <f t="shared" si="1"/>
        <v>67.48</v>
      </c>
      <c r="J39" s="102"/>
      <c r="K39" s="86">
        <f t="shared" si="2"/>
        <v>28</v>
      </c>
      <c r="L39" s="87">
        <f t="shared" si="3"/>
        <v>0.84</v>
      </c>
      <c r="M39" s="87">
        <f t="shared" si="4"/>
        <v>23.52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1.57</v>
      </c>
      <c r="T39" s="92">
        <f t="shared" si="7"/>
        <v>43.96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597</v>
      </c>
      <c r="C40" s="16" t="s">
        <v>482</v>
      </c>
      <c r="D40" s="84"/>
      <c r="E40" s="97" t="s">
        <v>127</v>
      </c>
      <c r="F40" s="98">
        <v>3</v>
      </c>
      <c r="G40" s="99">
        <v>180.16</v>
      </c>
      <c r="H40" s="100">
        <f t="shared" si="0"/>
        <v>124.25</v>
      </c>
      <c r="I40" s="101">
        <f t="shared" si="1"/>
        <v>372.75</v>
      </c>
      <c r="J40" s="102"/>
      <c r="K40" s="103">
        <f t="shared" si="2"/>
        <v>3</v>
      </c>
      <c r="L40" s="100">
        <f t="shared" si="3"/>
        <v>43.49</v>
      </c>
      <c r="M40" s="100">
        <f t="shared" si="4"/>
        <v>130.47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80.760000000000005</v>
      </c>
      <c r="T40" s="106">
        <f t="shared" si="7"/>
        <v>242.28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598</v>
      </c>
      <c r="C41" s="109" t="s">
        <v>599</v>
      </c>
      <c r="D41" s="84"/>
      <c r="E41" s="85" t="s">
        <v>127</v>
      </c>
      <c r="F41" s="110">
        <v>6</v>
      </c>
      <c r="G41" s="92">
        <v>7.54</v>
      </c>
      <c r="H41" s="87">
        <f t="shared" si="0"/>
        <v>5.2</v>
      </c>
      <c r="I41" s="88">
        <f t="shared" si="1"/>
        <v>31.2</v>
      </c>
      <c r="J41" s="102"/>
      <c r="K41" s="86">
        <f t="shared" si="2"/>
        <v>6</v>
      </c>
      <c r="L41" s="87">
        <f t="shared" si="3"/>
        <v>1.82</v>
      </c>
      <c r="M41" s="87">
        <f t="shared" si="4"/>
        <v>10.92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3.38</v>
      </c>
      <c r="T41" s="92">
        <f t="shared" si="7"/>
        <v>20.28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483</v>
      </c>
      <c r="C42" s="16" t="s">
        <v>600</v>
      </c>
      <c r="D42" s="84"/>
      <c r="E42" s="97" t="s">
        <v>127</v>
      </c>
      <c r="F42" s="98">
        <v>3</v>
      </c>
      <c r="G42" s="99">
        <v>24.46</v>
      </c>
      <c r="H42" s="100">
        <f t="shared" si="0"/>
        <v>16.87</v>
      </c>
      <c r="I42" s="101">
        <f t="shared" si="1"/>
        <v>50.61</v>
      </c>
      <c r="J42" s="102"/>
      <c r="K42" s="103">
        <f t="shared" si="2"/>
        <v>3</v>
      </c>
      <c r="L42" s="100">
        <f t="shared" si="3"/>
        <v>5.9</v>
      </c>
      <c r="M42" s="100">
        <f t="shared" si="4"/>
        <v>17.7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10.97</v>
      </c>
      <c r="T42" s="106">
        <f t="shared" si="7"/>
        <v>32.909999999999997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481</v>
      </c>
      <c r="C43" s="109" t="s">
        <v>482</v>
      </c>
      <c r="D43" s="84"/>
      <c r="E43" s="85" t="s">
        <v>127</v>
      </c>
      <c r="F43" s="110">
        <v>3</v>
      </c>
      <c r="G43" s="92">
        <v>14.15</v>
      </c>
      <c r="H43" s="87">
        <f t="shared" si="0"/>
        <v>9.76</v>
      </c>
      <c r="I43" s="88">
        <f t="shared" si="1"/>
        <v>29.28</v>
      </c>
      <c r="J43" s="102"/>
      <c r="K43" s="86">
        <f t="shared" si="2"/>
        <v>3</v>
      </c>
      <c r="L43" s="87">
        <f t="shared" si="3"/>
        <v>3.42</v>
      </c>
      <c r="M43" s="87">
        <f t="shared" si="4"/>
        <v>10.26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6.34</v>
      </c>
      <c r="T43" s="92">
        <f t="shared" si="7"/>
        <v>19.02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601</v>
      </c>
      <c r="C44" s="16" t="s">
        <v>602</v>
      </c>
      <c r="D44" s="84"/>
      <c r="E44" s="97" t="s">
        <v>127</v>
      </c>
      <c r="F44" s="98">
        <v>3</v>
      </c>
      <c r="G44" s="99">
        <v>2636.78</v>
      </c>
      <c r="H44" s="100">
        <f t="shared" si="0"/>
        <v>1818.47</v>
      </c>
      <c r="I44" s="101">
        <f t="shared" si="1"/>
        <v>5455.41</v>
      </c>
      <c r="J44" s="102"/>
      <c r="K44" s="103">
        <f t="shared" si="2"/>
        <v>3</v>
      </c>
      <c r="L44" s="100">
        <f t="shared" si="3"/>
        <v>636.46</v>
      </c>
      <c r="M44" s="100">
        <f t="shared" si="4"/>
        <v>1909.38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1182.01</v>
      </c>
      <c r="T44" s="106">
        <f t="shared" si="7"/>
        <v>3546.03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603</v>
      </c>
      <c r="C45" s="109" t="s">
        <v>604</v>
      </c>
      <c r="D45" s="84"/>
      <c r="E45" s="85" t="s">
        <v>127</v>
      </c>
      <c r="F45" s="110">
        <v>3</v>
      </c>
      <c r="G45" s="92">
        <v>244.71</v>
      </c>
      <c r="H45" s="87">
        <f t="shared" si="0"/>
        <v>168.77</v>
      </c>
      <c r="I45" s="88">
        <f t="shared" si="1"/>
        <v>506.31</v>
      </c>
      <c r="J45" s="102"/>
      <c r="K45" s="86">
        <f t="shared" si="2"/>
        <v>3</v>
      </c>
      <c r="L45" s="87">
        <f t="shared" si="3"/>
        <v>59.07</v>
      </c>
      <c r="M45" s="87">
        <f t="shared" si="4"/>
        <v>177.21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109.7</v>
      </c>
      <c r="T45" s="92">
        <f t="shared" si="7"/>
        <v>329.1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/>
      <c r="C46" s="16"/>
      <c r="D46" s="84"/>
      <c r="E46" s="97"/>
      <c r="F46" s="98"/>
      <c r="G46" s="99"/>
      <c r="H46" s="100">
        <f t="shared" si="0"/>
        <v>0</v>
      </c>
      <c r="I46" s="101">
        <f t="shared" si="1"/>
        <v>0</v>
      </c>
      <c r="J46" s="102"/>
      <c r="K46" s="103">
        <f t="shared" si="2"/>
        <v>0</v>
      </c>
      <c r="L46" s="100">
        <f t="shared" si="3"/>
        <v>0</v>
      </c>
      <c r="M46" s="100">
        <f t="shared" si="4"/>
        <v>0</v>
      </c>
      <c r="N46" s="104"/>
      <c r="O46" s="91"/>
      <c r="P46" s="96"/>
      <c r="Q46" s="99"/>
      <c r="R46" s="105">
        <f t="shared" si="5"/>
        <v>0</v>
      </c>
      <c r="S46" s="106">
        <f t="shared" si="6"/>
        <v>0</v>
      </c>
      <c r="T46" s="106">
        <f t="shared" si="7"/>
        <v>0</v>
      </c>
      <c r="U46" s="107">
        <f t="shared" si="8"/>
        <v>0</v>
      </c>
      <c r="V46" s="107">
        <f t="shared" si="9"/>
        <v>0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131</v>
      </c>
      <c r="G50" s="118">
        <f t="shared" si="10"/>
        <v>104468.48999999999</v>
      </c>
      <c r="H50" s="119">
        <f t="shared" si="10"/>
        <v>72047.239999999976</v>
      </c>
      <c r="I50" s="120">
        <f t="shared" si="10"/>
        <v>81779.349999999977</v>
      </c>
      <c r="J50" s="121"/>
      <c r="K50" s="122">
        <f t="shared" ref="K50:M50" si="11">SUM(K19:K49)</f>
        <v>131</v>
      </c>
      <c r="L50" s="119">
        <f t="shared" si="11"/>
        <v>28700.04</v>
      </c>
      <c r="M50" s="120">
        <f t="shared" si="11"/>
        <v>32342.92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43347.199999999997</v>
      </c>
      <c r="T50" s="120">
        <f t="shared" si="12"/>
        <v>49436.43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27" priority="1" stopIfTrue="1">
      <formula>$U$9&gt;100%</formula>
    </cfRule>
    <cfRule type="expression" dxfId="126" priority="2">
      <formula>$U$9&lt;50%</formula>
    </cfRule>
  </conditionalFormatting>
  <conditionalFormatting sqref="V9:V11">
    <cfRule type="expression" dxfId="125" priority="3">
      <formula>$V$9&lt;50%</formula>
    </cfRule>
    <cfRule type="expression" dxfId="124" priority="4">
      <formula>$V$9&gt;50%</formula>
    </cfRule>
  </conditionalFormatting>
  <dataValidations count="4">
    <dataValidation type="list" allowBlank="1" showErrorMessage="1" sqref="E19:E49" xr:uid="{00000000-0002-0000-2800-000000000000}">
      <formula1>$Z$19:$Z$30</formula1>
    </dataValidation>
    <dataValidation type="list" allowBlank="1" showErrorMessage="1" sqref="I14" xr:uid="{00000000-0002-0000-2800-000001000000}">
      <formula1>$Y$14:$Y$15</formula1>
    </dataValidation>
    <dataValidation type="list" allowBlank="1" showErrorMessage="1" sqref="J14" xr:uid="{00000000-0002-0000-2800-000002000000}">
      <formula1>$L$9</formula1>
    </dataValidation>
    <dataValidation type="list" allowBlank="1" showErrorMessage="1" sqref="Q15 G18 L18 Q18" xr:uid="{00000000-0002-0000-28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85710.559999999983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34021.040000000001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51689.519999999982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605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0.603070613469332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606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51689.52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607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34021.040000000001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343</v>
      </c>
      <c r="C19" s="83" t="s">
        <v>113</v>
      </c>
      <c r="D19" s="84"/>
      <c r="E19" s="85">
        <v>500</v>
      </c>
      <c r="F19" s="86">
        <v>1</v>
      </c>
      <c r="G19" s="87">
        <v>35.880000000000003</v>
      </c>
      <c r="H19" s="87">
        <f t="shared" ref="H19:H49" si="0">ROUND(IF($G$18="USD $", G19*$F$16,G19*$E$16),2)</f>
        <v>24.74</v>
      </c>
      <c r="I19" s="88">
        <f t="shared" ref="I19:I49" si="1">ROUND(IF($I$18=$H$18,F19*H19,F19*G19),2)</f>
        <v>24.74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9.9</v>
      </c>
      <c r="M19" s="87">
        <f t="shared" ref="M19:M49" si="4">ROUND((K19*L19),2)</f>
        <v>9.9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14.84</v>
      </c>
      <c r="T19" s="92">
        <f t="shared" ref="T19:T49" si="7">ROUND(I19-M19,2)</f>
        <v>14.84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344</v>
      </c>
      <c r="C20" s="16" t="s">
        <v>115</v>
      </c>
      <c r="D20" s="84"/>
      <c r="E20" s="97">
        <v>500</v>
      </c>
      <c r="F20" s="98">
        <v>1</v>
      </c>
      <c r="G20" s="99">
        <v>50.98</v>
      </c>
      <c r="H20" s="100">
        <f t="shared" si="0"/>
        <v>35.159999999999997</v>
      </c>
      <c r="I20" s="101">
        <f t="shared" si="1"/>
        <v>35.159999999999997</v>
      </c>
      <c r="J20" s="102"/>
      <c r="K20" s="103">
        <f t="shared" si="2"/>
        <v>1</v>
      </c>
      <c r="L20" s="100">
        <f t="shared" si="3"/>
        <v>14.06</v>
      </c>
      <c r="M20" s="100">
        <f t="shared" si="4"/>
        <v>14.06</v>
      </c>
      <c r="N20" s="104"/>
      <c r="O20" s="91"/>
      <c r="P20" s="96"/>
      <c r="Q20" s="99"/>
      <c r="R20" s="105">
        <f t="shared" si="5"/>
        <v>0</v>
      </c>
      <c r="S20" s="106">
        <f t="shared" si="6"/>
        <v>21.1</v>
      </c>
      <c r="T20" s="106">
        <f t="shared" si="7"/>
        <v>21.1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345</v>
      </c>
      <c r="C21" s="109" t="s">
        <v>223</v>
      </c>
      <c r="D21" s="84"/>
      <c r="E21" s="85">
        <v>500</v>
      </c>
      <c r="F21" s="110">
        <v>1</v>
      </c>
      <c r="G21" s="92">
        <v>77.510000000000005</v>
      </c>
      <c r="H21" s="87">
        <f t="shared" si="0"/>
        <v>53.46</v>
      </c>
      <c r="I21" s="88">
        <f t="shared" si="1"/>
        <v>53.46</v>
      </c>
      <c r="J21" s="102"/>
      <c r="K21" s="86">
        <f t="shared" si="2"/>
        <v>1</v>
      </c>
      <c r="L21" s="87">
        <f t="shared" si="3"/>
        <v>21.38</v>
      </c>
      <c r="M21" s="87">
        <f t="shared" si="4"/>
        <v>21.38</v>
      </c>
      <c r="N21" s="111"/>
      <c r="O21" s="91"/>
      <c r="P21" s="112"/>
      <c r="Q21" s="92"/>
      <c r="R21" s="92">
        <f t="shared" si="5"/>
        <v>0</v>
      </c>
      <c r="S21" s="92">
        <f t="shared" si="6"/>
        <v>32.08</v>
      </c>
      <c r="T21" s="92">
        <f t="shared" si="7"/>
        <v>32.08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504</v>
      </c>
      <c r="C22" s="16" t="s">
        <v>121</v>
      </c>
      <c r="D22" s="84"/>
      <c r="E22" s="97">
        <v>1000</v>
      </c>
      <c r="F22" s="98">
        <v>1</v>
      </c>
      <c r="G22" s="99">
        <v>121.22</v>
      </c>
      <c r="H22" s="100">
        <f t="shared" si="0"/>
        <v>83.6</v>
      </c>
      <c r="I22" s="101">
        <f t="shared" si="1"/>
        <v>83.6</v>
      </c>
      <c r="J22" s="102"/>
      <c r="K22" s="103">
        <f t="shared" si="2"/>
        <v>1</v>
      </c>
      <c r="L22" s="100">
        <f t="shared" si="3"/>
        <v>33.44</v>
      </c>
      <c r="M22" s="100">
        <f t="shared" si="4"/>
        <v>33.44</v>
      </c>
      <c r="N22" s="104"/>
      <c r="O22" s="91"/>
      <c r="P22" s="96"/>
      <c r="Q22" s="99"/>
      <c r="R22" s="105">
        <f t="shared" si="5"/>
        <v>0</v>
      </c>
      <c r="S22" s="106">
        <f t="shared" si="6"/>
        <v>50.16</v>
      </c>
      <c r="T22" s="106">
        <f t="shared" si="7"/>
        <v>50.16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608</v>
      </c>
      <c r="C23" s="109" t="s">
        <v>121</v>
      </c>
      <c r="D23" s="84"/>
      <c r="E23" s="85">
        <v>1000</v>
      </c>
      <c r="F23" s="110">
        <v>1</v>
      </c>
      <c r="G23" s="92">
        <v>91.84</v>
      </c>
      <c r="H23" s="87">
        <f t="shared" si="0"/>
        <v>63.34</v>
      </c>
      <c r="I23" s="88">
        <f t="shared" si="1"/>
        <v>63.34</v>
      </c>
      <c r="J23" s="102"/>
      <c r="K23" s="86">
        <f t="shared" si="2"/>
        <v>1</v>
      </c>
      <c r="L23" s="87">
        <f t="shared" si="3"/>
        <v>25.34</v>
      </c>
      <c r="M23" s="87">
        <f t="shared" si="4"/>
        <v>25.34</v>
      </c>
      <c r="N23" s="111"/>
      <c r="O23" s="91"/>
      <c r="P23" s="112"/>
      <c r="Q23" s="92"/>
      <c r="R23" s="92">
        <f t="shared" si="5"/>
        <v>0</v>
      </c>
      <c r="S23" s="92">
        <f t="shared" si="6"/>
        <v>38</v>
      </c>
      <c r="T23" s="92">
        <f t="shared" si="7"/>
        <v>38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324</v>
      </c>
      <c r="C24" s="16" t="s">
        <v>375</v>
      </c>
      <c r="D24" s="84"/>
      <c r="E24" s="97">
        <v>1000</v>
      </c>
      <c r="F24" s="98">
        <v>1</v>
      </c>
      <c r="G24" s="99">
        <v>168.59</v>
      </c>
      <c r="H24" s="100">
        <f t="shared" si="0"/>
        <v>116.27</v>
      </c>
      <c r="I24" s="101">
        <f t="shared" si="1"/>
        <v>116.27</v>
      </c>
      <c r="J24" s="102"/>
      <c r="K24" s="103">
        <f t="shared" si="2"/>
        <v>1</v>
      </c>
      <c r="L24" s="100">
        <f t="shared" si="3"/>
        <v>46.51</v>
      </c>
      <c r="M24" s="100">
        <f t="shared" si="4"/>
        <v>46.51</v>
      </c>
      <c r="N24" s="104"/>
      <c r="O24" s="91"/>
      <c r="P24" s="96"/>
      <c r="Q24" s="99"/>
      <c r="R24" s="105">
        <f t="shared" si="5"/>
        <v>0</v>
      </c>
      <c r="S24" s="106">
        <f t="shared" si="6"/>
        <v>69.760000000000005</v>
      </c>
      <c r="T24" s="106">
        <f t="shared" si="7"/>
        <v>69.760000000000005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609</v>
      </c>
      <c r="C25" s="109" t="s">
        <v>126</v>
      </c>
      <c r="D25" s="84"/>
      <c r="E25" s="85">
        <v>2000</v>
      </c>
      <c r="F25" s="110">
        <v>1</v>
      </c>
      <c r="G25" s="92">
        <v>134.05000000000001</v>
      </c>
      <c r="H25" s="87">
        <f t="shared" si="0"/>
        <v>92.45</v>
      </c>
      <c r="I25" s="88">
        <f t="shared" si="1"/>
        <v>92.45</v>
      </c>
      <c r="J25" s="102"/>
      <c r="K25" s="86">
        <f t="shared" si="2"/>
        <v>1</v>
      </c>
      <c r="L25" s="87">
        <f t="shared" si="3"/>
        <v>46.23</v>
      </c>
      <c r="M25" s="87">
        <f t="shared" si="4"/>
        <v>46.23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46.22</v>
      </c>
      <c r="T25" s="92">
        <f t="shared" si="7"/>
        <v>46.22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610</v>
      </c>
      <c r="C26" s="16" t="s">
        <v>130</v>
      </c>
      <c r="D26" s="84"/>
      <c r="E26" s="97">
        <v>2000</v>
      </c>
      <c r="F26" s="98">
        <v>1</v>
      </c>
      <c r="G26" s="99">
        <v>101.62</v>
      </c>
      <c r="H26" s="100">
        <f t="shared" si="0"/>
        <v>70.08</v>
      </c>
      <c r="I26" s="101">
        <f t="shared" si="1"/>
        <v>70.08</v>
      </c>
      <c r="J26" s="102"/>
      <c r="K26" s="103">
        <f t="shared" si="2"/>
        <v>1</v>
      </c>
      <c r="L26" s="100">
        <f t="shared" si="3"/>
        <v>35.04</v>
      </c>
      <c r="M26" s="100">
        <f t="shared" si="4"/>
        <v>35.04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35.04</v>
      </c>
      <c r="T26" s="106">
        <f t="shared" si="7"/>
        <v>35.04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>
        <v>500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612</v>
      </c>
      <c r="C28" s="16" t="s">
        <v>613</v>
      </c>
      <c r="D28" s="84"/>
      <c r="E28" s="97">
        <v>500</v>
      </c>
      <c r="F28" s="98">
        <v>1</v>
      </c>
      <c r="G28" s="99">
        <v>522.77</v>
      </c>
      <c r="H28" s="100">
        <f t="shared" si="0"/>
        <v>360.53</v>
      </c>
      <c r="I28" s="101">
        <f t="shared" si="1"/>
        <v>360.53</v>
      </c>
      <c r="J28" s="102"/>
      <c r="K28" s="103">
        <f t="shared" si="2"/>
        <v>1</v>
      </c>
      <c r="L28" s="100">
        <f t="shared" si="3"/>
        <v>180.27</v>
      </c>
      <c r="M28" s="100">
        <f t="shared" si="4"/>
        <v>180.27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180.26</v>
      </c>
      <c r="T28" s="106">
        <f t="shared" si="7"/>
        <v>180.26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584</v>
      </c>
      <c r="C29" s="109" t="s">
        <v>133</v>
      </c>
      <c r="D29" s="84"/>
      <c r="E29" s="85">
        <v>500</v>
      </c>
      <c r="F29" s="110">
        <v>1</v>
      </c>
      <c r="G29" s="92">
        <v>77.73</v>
      </c>
      <c r="H29" s="87">
        <f t="shared" si="0"/>
        <v>53.61</v>
      </c>
      <c r="I29" s="88">
        <f t="shared" si="1"/>
        <v>53.61</v>
      </c>
      <c r="J29" s="102"/>
      <c r="K29" s="86">
        <f t="shared" si="2"/>
        <v>1</v>
      </c>
      <c r="L29" s="87">
        <f t="shared" si="3"/>
        <v>26.81</v>
      </c>
      <c r="M29" s="87">
        <f t="shared" si="4"/>
        <v>26.81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26.8</v>
      </c>
      <c r="T29" s="92">
        <f t="shared" si="7"/>
        <v>26.8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178</v>
      </c>
      <c r="C30" s="16" t="s">
        <v>433</v>
      </c>
      <c r="D30" s="84"/>
      <c r="E30" s="97" t="s">
        <v>127</v>
      </c>
      <c r="F30" s="98">
        <v>1</v>
      </c>
      <c r="G30" s="99">
        <v>1252.01</v>
      </c>
      <c r="H30" s="100">
        <f t="shared" si="0"/>
        <v>863.46</v>
      </c>
      <c r="I30" s="101">
        <f t="shared" si="1"/>
        <v>863.46</v>
      </c>
      <c r="J30" s="102"/>
      <c r="K30" s="103">
        <f t="shared" si="2"/>
        <v>1</v>
      </c>
      <c r="L30" s="100">
        <f t="shared" si="3"/>
        <v>431.73</v>
      </c>
      <c r="M30" s="100">
        <f t="shared" si="4"/>
        <v>431.73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431.73</v>
      </c>
      <c r="T30" s="106">
        <f t="shared" si="7"/>
        <v>431.73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614</v>
      </c>
      <c r="C31" s="109" t="s">
        <v>141</v>
      </c>
      <c r="D31" s="84"/>
      <c r="E31" s="85" t="s">
        <v>127</v>
      </c>
      <c r="F31" s="110">
        <v>1</v>
      </c>
      <c r="G31" s="92">
        <v>12053.71</v>
      </c>
      <c r="H31" s="87">
        <f t="shared" si="0"/>
        <v>8312.9</v>
      </c>
      <c r="I31" s="88">
        <f t="shared" si="1"/>
        <v>8312.9</v>
      </c>
      <c r="J31" s="102"/>
      <c r="K31" s="86">
        <f t="shared" si="2"/>
        <v>1</v>
      </c>
      <c r="L31" s="87">
        <f t="shared" si="3"/>
        <v>3325.16</v>
      </c>
      <c r="M31" s="87">
        <f t="shared" si="4"/>
        <v>3325.16</v>
      </c>
      <c r="N31" s="111"/>
      <c r="O31" s="91"/>
      <c r="P31" s="112"/>
      <c r="Q31" s="92"/>
      <c r="R31" s="92">
        <f t="shared" si="5"/>
        <v>0</v>
      </c>
      <c r="S31" s="92">
        <f t="shared" si="6"/>
        <v>4987.74</v>
      </c>
      <c r="T31" s="92">
        <f t="shared" si="7"/>
        <v>4987.74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143</v>
      </c>
      <c r="C32" s="16" t="s">
        <v>182</v>
      </c>
      <c r="D32" s="84"/>
      <c r="E32" s="97" t="s">
        <v>127</v>
      </c>
      <c r="F32" s="98">
        <v>2</v>
      </c>
      <c r="G32" s="99">
        <v>514.04999999999995</v>
      </c>
      <c r="H32" s="100">
        <f t="shared" si="0"/>
        <v>354.52</v>
      </c>
      <c r="I32" s="101">
        <f t="shared" si="1"/>
        <v>709.04</v>
      </c>
      <c r="J32" s="102"/>
      <c r="K32" s="103">
        <f t="shared" si="2"/>
        <v>2</v>
      </c>
      <c r="L32" s="100">
        <f t="shared" si="3"/>
        <v>124.08</v>
      </c>
      <c r="M32" s="100">
        <f t="shared" si="4"/>
        <v>248.16</v>
      </c>
      <c r="N32" s="104">
        <v>0.05</v>
      </c>
      <c r="O32" s="91"/>
      <c r="P32" s="96"/>
      <c r="Q32" s="99"/>
      <c r="R32" s="105">
        <f t="shared" si="5"/>
        <v>0</v>
      </c>
      <c r="S32" s="106">
        <f t="shared" si="6"/>
        <v>230.44</v>
      </c>
      <c r="T32" s="106">
        <f t="shared" si="7"/>
        <v>460.88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357</v>
      </c>
      <c r="C33" s="109" t="s">
        <v>615</v>
      </c>
      <c r="D33" s="84"/>
      <c r="E33" s="85" t="s">
        <v>127</v>
      </c>
      <c r="F33" s="110">
        <v>1</v>
      </c>
      <c r="G33" s="92">
        <v>4257.3900000000003</v>
      </c>
      <c r="H33" s="87">
        <f t="shared" si="0"/>
        <v>2936.13</v>
      </c>
      <c r="I33" s="88">
        <f t="shared" si="1"/>
        <v>2936.13</v>
      </c>
      <c r="J33" s="102"/>
      <c r="K33" s="86">
        <f t="shared" si="2"/>
        <v>1</v>
      </c>
      <c r="L33" s="87">
        <f t="shared" si="3"/>
        <v>1174.45</v>
      </c>
      <c r="M33" s="87">
        <f t="shared" si="4"/>
        <v>1174.45</v>
      </c>
      <c r="N33" s="111"/>
      <c r="O33" s="91"/>
      <c r="P33" s="112"/>
      <c r="Q33" s="92"/>
      <c r="R33" s="92">
        <f t="shared" si="5"/>
        <v>0</v>
      </c>
      <c r="S33" s="92">
        <f t="shared" si="6"/>
        <v>1761.68</v>
      </c>
      <c r="T33" s="92">
        <f t="shared" si="7"/>
        <v>1761.68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184</v>
      </c>
      <c r="C34" s="16" t="s">
        <v>616</v>
      </c>
      <c r="D34" s="84"/>
      <c r="E34" s="97" t="s">
        <v>127</v>
      </c>
      <c r="F34" s="98">
        <v>6</v>
      </c>
      <c r="G34" s="99">
        <v>1678.51</v>
      </c>
      <c r="H34" s="100">
        <f t="shared" si="0"/>
        <v>1157.5899999999999</v>
      </c>
      <c r="I34" s="101">
        <f t="shared" si="1"/>
        <v>6945.54</v>
      </c>
      <c r="J34" s="102"/>
      <c r="K34" s="103">
        <f t="shared" si="2"/>
        <v>6</v>
      </c>
      <c r="L34" s="100">
        <f t="shared" si="3"/>
        <v>463.04</v>
      </c>
      <c r="M34" s="100">
        <f t="shared" si="4"/>
        <v>2778.24</v>
      </c>
      <c r="N34" s="104"/>
      <c r="O34" s="91"/>
      <c r="P34" s="96"/>
      <c r="Q34" s="99"/>
      <c r="R34" s="105">
        <f t="shared" si="5"/>
        <v>0</v>
      </c>
      <c r="S34" s="106">
        <f t="shared" si="6"/>
        <v>694.55</v>
      </c>
      <c r="T34" s="106">
        <f t="shared" si="7"/>
        <v>4167.3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588</v>
      </c>
      <c r="C35" s="109" t="s">
        <v>589</v>
      </c>
      <c r="D35" s="84"/>
      <c r="E35" s="85" t="s">
        <v>127</v>
      </c>
      <c r="F35" s="110">
        <v>1</v>
      </c>
      <c r="G35" s="92">
        <v>83193.78</v>
      </c>
      <c r="H35" s="87">
        <f t="shared" si="0"/>
        <v>57375.02</v>
      </c>
      <c r="I35" s="88">
        <f t="shared" si="1"/>
        <v>57375.02</v>
      </c>
      <c r="J35" s="102"/>
      <c r="K35" s="86">
        <f t="shared" si="2"/>
        <v>1</v>
      </c>
      <c r="L35" s="87">
        <f t="shared" si="3"/>
        <v>22950.01</v>
      </c>
      <c r="M35" s="87">
        <f t="shared" si="4"/>
        <v>22950.01</v>
      </c>
      <c r="N35" s="111"/>
      <c r="O35" s="91"/>
      <c r="P35" s="112"/>
      <c r="Q35" s="92"/>
      <c r="R35" s="92">
        <f t="shared" si="5"/>
        <v>0</v>
      </c>
      <c r="S35" s="92">
        <f t="shared" si="6"/>
        <v>34425.01</v>
      </c>
      <c r="T35" s="92">
        <f t="shared" si="7"/>
        <v>34425.01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202</v>
      </c>
      <c r="C36" s="16"/>
      <c r="D36" s="84"/>
      <c r="E36" s="97"/>
      <c r="F36" s="98"/>
      <c r="G36" s="99"/>
      <c r="H36" s="100">
        <f t="shared" si="0"/>
        <v>0</v>
      </c>
      <c r="I36" s="101">
        <f t="shared" si="1"/>
        <v>0</v>
      </c>
      <c r="J36" s="102"/>
      <c r="K36" s="103">
        <f t="shared" si="2"/>
        <v>0</v>
      </c>
      <c r="L36" s="100">
        <f t="shared" si="3"/>
        <v>0</v>
      </c>
      <c r="M36" s="100">
        <f t="shared" si="4"/>
        <v>0</v>
      </c>
      <c r="N36" s="104"/>
      <c r="O36" s="91"/>
      <c r="P36" s="96"/>
      <c r="Q36" s="99"/>
      <c r="R36" s="105">
        <f t="shared" si="5"/>
        <v>0</v>
      </c>
      <c r="S36" s="106">
        <f t="shared" si="6"/>
        <v>0</v>
      </c>
      <c r="T36" s="106">
        <f t="shared" si="7"/>
        <v>0</v>
      </c>
      <c r="U36" s="107">
        <f t="shared" si="8"/>
        <v>0</v>
      </c>
      <c r="V36" s="107">
        <f t="shared" si="9"/>
        <v>0</v>
      </c>
      <c r="W36" s="108"/>
    </row>
    <row r="37" spans="2:23" ht="15.75" customHeight="1">
      <c r="B37" s="132" t="s">
        <v>591</v>
      </c>
      <c r="C37" s="109" t="s">
        <v>592</v>
      </c>
      <c r="D37" s="84"/>
      <c r="E37" s="85" t="s">
        <v>127</v>
      </c>
      <c r="F37" s="110">
        <v>1</v>
      </c>
      <c r="G37" s="92">
        <v>175.67</v>
      </c>
      <c r="H37" s="87">
        <f t="shared" si="0"/>
        <v>121.15</v>
      </c>
      <c r="I37" s="88">
        <f t="shared" si="1"/>
        <v>121.15</v>
      </c>
      <c r="J37" s="102"/>
      <c r="K37" s="86">
        <f t="shared" si="2"/>
        <v>1</v>
      </c>
      <c r="L37" s="87">
        <f t="shared" si="3"/>
        <v>42.4</v>
      </c>
      <c r="M37" s="87">
        <f t="shared" si="4"/>
        <v>42.4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78.75</v>
      </c>
      <c r="T37" s="92">
        <f t="shared" si="7"/>
        <v>78.75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131" t="s">
        <v>593</v>
      </c>
      <c r="C38" s="16" t="s">
        <v>592</v>
      </c>
      <c r="D38" s="84"/>
      <c r="E38" s="97" t="s">
        <v>127</v>
      </c>
      <c r="F38" s="98">
        <v>1</v>
      </c>
      <c r="G38" s="99">
        <v>175.67</v>
      </c>
      <c r="H38" s="100">
        <f t="shared" si="0"/>
        <v>121.15</v>
      </c>
      <c r="I38" s="101">
        <f t="shared" si="1"/>
        <v>121.15</v>
      </c>
      <c r="J38" s="102"/>
      <c r="K38" s="103">
        <f t="shared" si="2"/>
        <v>1</v>
      </c>
      <c r="L38" s="100">
        <f t="shared" si="3"/>
        <v>42.4</v>
      </c>
      <c r="M38" s="100">
        <f t="shared" si="4"/>
        <v>42.4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78.75</v>
      </c>
      <c r="T38" s="106">
        <f t="shared" si="7"/>
        <v>78.75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594</v>
      </c>
      <c r="C39" s="109" t="s">
        <v>451</v>
      </c>
      <c r="D39" s="84"/>
      <c r="E39" s="85" t="s">
        <v>127</v>
      </c>
      <c r="F39" s="110">
        <v>2</v>
      </c>
      <c r="G39" s="92">
        <v>475.31</v>
      </c>
      <c r="H39" s="87">
        <f t="shared" si="0"/>
        <v>327.8</v>
      </c>
      <c r="I39" s="88">
        <f t="shared" si="1"/>
        <v>655.6</v>
      </c>
      <c r="J39" s="102"/>
      <c r="K39" s="86">
        <f t="shared" si="2"/>
        <v>2</v>
      </c>
      <c r="L39" s="87">
        <f t="shared" si="3"/>
        <v>114.73</v>
      </c>
      <c r="M39" s="87">
        <f t="shared" si="4"/>
        <v>229.46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213.07</v>
      </c>
      <c r="T39" s="92">
        <f t="shared" si="7"/>
        <v>426.14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496</v>
      </c>
      <c r="C40" s="16" t="s">
        <v>455</v>
      </c>
      <c r="D40" s="84"/>
      <c r="E40" s="97" t="s">
        <v>127</v>
      </c>
      <c r="F40" s="98">
        <v>28</v>
      </c>
      <c r="G40" s="99">
        <v>3.86</v>
      </c>
      <c r="H40" s="100">
        <f t="shared" si="0"/>
        <v>2.66</v>
      </c>
      <c r="I40" s="101">
        <f t="shared" si="1"/>
        <v>74.48</v>
      </c>
      <c r="J40" s="102"/>
      <c r="K40" s="103">
        <f t="shared" si="2"/>
        <v>28</v>
      </c>
      <c r="L40" s="100">
        <f t="shared" si="3"/>
        <v>0.93</v>
      </c>
      <c r="M40" s="100">
        <f t="shared" si="4"/>
        <v>26.04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1.73</v>
      </c>
      <c r="T40" s="106">
        <f t="shared" si="7"/>
        <v>48.44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495</v>
      </c>
      <c r="C41" s="109" t="s">
        <v>456</v>
      </c>
      <c r="D41" s="84"/>
      <c r="E41" s="85" t="s">
        <v>127</v>
      </c>
      <c r="F41" s="110">
        <v>28</v>
      </c>
      <c r="G41" s="92">
        <v>3.59</v>
      </c>
      <c r="H41" s="87">
        <f t="shared" si="0"/>
        <v>2.48</v>
      </c>
      <c r="I41" s="88">
        <f t="shared" si="1"/>
        <v>69.44</v>
      </c>
      <c r="J41" s="102"/>
      <c r="K41" s="86">
        <f t="shared" si="2"/>
        <v>28</v>
      </c>
      <c r="L41" s="87">
        <f t="shared" si="3"/>
        <v>0.87</v>
      </c>
      <c r="M41" s="87">
        <f t="shared" si="4"/>
        <v>24.36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1.61</v>
      </c>
      <c r="T41" s="92">
        <f t="shared" si="7"/>
        <v>45.08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595</v>
      </c>
      <c r="C42" s="16" t="s">
        <v>596</v>
      </c>
      <c r="D42" s="84"/>
      <c r="E42" s="97" t="s">
        <v>127</v>
      </c>
      <c r="F42" s="98">
        <v>28</v>
      </c>
      <c r="G42" s="99">
        <v>3.5</v>
      </c>
      <c r="H42" s="100">
        <f t="shared" si="0"/>
        <v>2.41</v>
      </c>
      <c r="I42" s="101">
        <f t="shared" si="1"/>
        <v>67.48</v>
      </c>
      <c r="J42" s="102"/>
      <c r="K42" s="103">
        <f t="shared" si="2"/>
        <v>28</v>
      </c>
      <c r="L42" s="100">
        <f t="shared" si="3"/>
        <v>0.84</v>
      </c>
      <c r="M42" s="100">
        <f t="shared" si="4"/>
        <v>23.52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1.57</v>
      </c>
      <c r="T42" s="106">
        <f t="shared" si="7"/>
        <v>43.96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597</v>
      </c>
      <c r="C43" s="109" t="s">
        <v>482</v>
      </c>
      <c r="D43" s="84"/>
      <c r="E43" s="85" t="s">
        <v>127</v>
      </c>
      <c r="F43" s="110">
        <v>3</v>
      </c>
      <c r="G43" s="92">
        <v>180.16</v>
      </c>
      <c r="H43" s="87">
        <f t="shared" si="0"/>
        <v>124.25</v>
      </c>
      <c r="I43" s="88">
        <f t="shared" si="1"/>
        <v>372.75</v>
      </c>
      <c r="J43" s="102"/>
      <c r="K43" s="86">
        <f t="shared" si="2"/>
        <v>3</v>
      </c>
      <c r="L43" s="87">
        <f t="shared" si="3"/>
        <v>43.49</v>
      </c>
      <c r="M43" s="87">
        <f t="shared" si="4"/>
        <v>130.47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80.760000000000005</v>
      </c>
      <c r="T43" s="92">
        <f t="shared" si="7"/>
        <v>242.28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598</v>
      </c>
      <c r="C44" s="16" t="s">
        <v>599</v>
      </c>
      <c r="D44" s="84"/>
      <c r="E44" s="97" t="s">
        <v>127</v>
      </c>
      <c r="F44" s="98">
        <v>6</v>
      </c>
      <c r="G44" s="99">
        <v>7.54</v>
      </c>
      <c r="H44" s="100">
        <f t="shared" si="0"/>
        <v>5.2</v>
      </c>
      <c r="I44" s="101">
        <f t="shared" si="1"/>
        <v>31.2</v>
      </c>
      <c r="J44" s="102"/>
      <c r="K44" s="103">
        <f t="shared" si="2"/>
        <v>6</v>
      </c>
      <c r="L44" s="100">
        <f t="shared" si="3"/>
        <v>1.82</v>
      </c>
      <c r="M44" s="100">
        <f t="shared" si="4"/>
        <v>10.92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3.38</v>
      </c>
      <c r="T44" s="106">
        <f t="shared" si="7"/>
        <v>20.28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483</v>
      </c>
      <c r="C45" s="109" t="s">
        <v>600</v>
      </c>
      <c r="D45" s="84"/>
      <c r="E45" s="85" t="s">
        <v>127</v>
      </c>
      <c r="F45" s="110">
        <v>3</v>
      </c>
      <c r="G45" s="92">
        <v>24.46</v>
      </c>
      <c r="H45" s="87">
        <f t="shared" si="0"/>
        <v>16.87</v>
      </c>
      <c r="I45" s="88">
        <f t="shared" si="1"/>
        <v>50.61</v>
      </c>
      <c r="J45" s="102"/>
      <c r="K45" s="86">
        <f t="shared" si="2"/>
        <v>3</v>
      </c>
      <c r="L45" s="87">
        <f t="shared" si="3"/>
        <v>5.9</v>
      </c>
      <c r="M45" s="87">
        <f t="shared" si="4"/>
        <v>17.7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10.97</v>
      </c>
      <c r="T45" s="92">
        <f t="shared" si="7"/>
        <v>32.909999999999997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481</v>
      </c>
      <c r="C46" s="16" t="s">
        <v>482</v>
      </c>
      <c r="D46" s="84"/>
      <c r="E46" s="97" t="s">
        <v>127</v>
      </c>
      <c r="F46" s="98">
        <v>3</v>
      </c>
      <c r="G46" s="99">
        <v>14.15</v>
      </c>
      <c r="H46" s="100">
        <f t="shared" si="0"/>
        <v>9.76</v>
      </c>
      <c r="I46" s="101">
        <f t="shared" si="1"/>
        <v>29.28</v>
      </c>
      <c r="J46" s="102"/>
      <c r="K46" s="103">
        <f t="shared" si="2"/>
        <v>3</v>
      </c>
      <c r="L46" s="100">
        <f t="shared" si="3"/>
        <v>3.42</v>
      </c>
      <c r="M46" s="100">
        <f t="shared" si="4"/>
        <v>10.26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6.34</v>
      </c>
      <c r="T46" s="106">
        <f t="shared" si="7"/>
        <v>19.02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601</v>
      </c>
      <c r="C47" s="109" t="s">
        <v>602</v>
      </c>
      <c r="D47" s="84"/>
      <c r="E47" s="85" t="s">
        <v>127</v>
      </c>
      <c r="F47" s="110">
        <v>3</v>
      </c>
      <c r="G47" s="92">
        <v>2636.78</v>
      </c>
      <c r="H47" s="87">
        <f t="shared" si="0"/>
        <v>1818.47</v>
      </c>
      <c r="I47" s="88">
        <f t="shared" si="1"/>
        <v>5455.41</v>
      </c>
      <c r="J47" s="102"/>
      <c r="K47" s="86">
        <f t="shared" si="2"/>
        <v>3</v>
      </c>
      <c r="L47" s="87">
        <f t="shared" si="3"/>
        <v>636.46</v>
      </c>
      <c r="M47" s="87">
        <f t="shared" si="4"/>
        <v>1909.38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1182.01</v>
      </c>
      <c r="T47" s="92">
        <f t="shared" si="7"/>
        <v>3546.03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603</v>
      </c>
      <c r="C48" s="16" t="s">
        <v>604</v>
      </c>
      <c r="D48" s="84"/>
      <c r="E48" s="97" t="s">
        <v>127</v>
      </c>
      <c r="F48" s="98">
        <v>3</v>
      </c>
      <c r="G48" s="99">
        <v>244.71</v>
      </c>
      <c r="H48" s="100">
        <f t="shared" si="0"/>
        <v>168.77</v>
      </c>
      <c r="I48" s="101">
        <f t="shared" si="1"/>
        <v>506.31</v>
      </c>
      <c r="J48" s="102"/>
      <c r="K48" s="103">
        <f t="shared" si="2"/>
        <v>3</v>
      </c>
      <c r="L48" s="100">
        <f t="shared" si="3"/>
        <v>59.07</v>
      </c>
      <c r="M48" s="100">
        <f t="shared" si="4"/>
        <v>177.21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109.7</v>
      </c>
      <c r="T48" s="106">
        <f t="shared" si="7"/>
        <v>329.1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/>
      <c r="C49" s="109"/>
      <c r="D49" s="84"/>
      <c r="E49" s="85" t="s">
        <v>127</v>
      </c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132</v>
      </c>
      <c r="G50" s="118">
        <f t="shared" si="10"/>
        <v>108364.57999999999</v>
      </c>
      <c r="H50" s="119">
        <f t="shared" si="10"/>
        <v>74734.199999999983</v>
      </c>
      <c r="I50" s="120">
        <f t="shared" si="10"/>
        <v>85710.559999999983</v>
      </c>
      <c r="J50" s="121"/>
      <c r="K50" s="122">
        <f t="shared" ref="K50:M50" si="11">SUM(K19:K49)</f>
        <v>132</v>
      </c>
      <c r="L50" s="119">
        <f t="shared" si="11"/>
        <v>29889.97</v>
      </c>
      <c r="M50" s="120">
        <f t="shared" si="11"/>
        <v>34021.040000000001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44844.23</v>
      </c>
      <c r="T50" s="120">
        <f t="shared" si="12"/>
        <v>51689.52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23" priority="1" stopIfTrue="1">
      <formula>$U$9&gt;100%</formula>
    </cfRule>
    <cfRule type="expression" dxfId="122" priority="2">
      <formula>$U$9&lt;50%</formula>
    </cfRule>
  </conditionalFormatting>
  <conditionalFormatting sqref="V9:V11">
    <cfRule type="expression" dxfId="121" priority="3">
      <formula>$V$9&lt;50%</formula>
    </cfRule>
    <cfRule type="expression" dxfId="120" priority="4">
      <formula>$V$9&gt;50%</formula>
    </cfRule>
  </conditionalFormatting>
  <dataValidations count="4">
    <dataValidation type="list" allowBlank="1" showErrorMessage="1" sqref="E19:E49" xr:uid="{00000000-0002-0000-2900-000000000000}">
      <formula1>$Z$19:$Z$30</formula1>
    </dataValidation>
    <dataValidation type="list" allowBlank="1" showErrorMessage="1" sqref="I14" xr:uid="{00000000-0002-0000-2900-000001000000}">
      <formula1>$Y$14:$Y$15</formula1>
    </dataValidation>
    <dataValidation type="list" allowBlank="1" showErrorMessage="1" sqref="J14" xr:uid="{00000000-0002-0000-2900-000002000000}">
      <formula1>$L$9</formula1>
    </dataValidation>
    <dataValidation type="list" allowBlank="1" showErrorMessage="1" sqref="Q15 G18 L18 Q18" xr:uid="{00000000-0002-0000-29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82582.989999999991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32750.46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49832.529999999992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605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0.6034236590368065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617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49832.53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618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32750.46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132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343</v>
      </c>
      <c r="C19" s="83" t="s">
        <v>113</v>
      </c>
      <c r="D19" s="84"/>
      <c r="E19" s="85">
        <v>500</v>
      </c>
      <c r="F19" s="86">
        <v>1</v>
      </c>
      <c r="G19" s="87">
        <v>35.880000000000003</v>
      </c>
      <c r="H19" s="87">
        <f t="shared" ref="H19:H49" si="0">ROUND(IF($G$18="USD $", G19*$F$16,G19*$E$16),2)</f>
        <v>24.74</v>
      </c>
      <c r="I19" s="88">
        <f t="shared" ref="I19:I49" si="1">ROUND(IF($I$18=$H$18,F19*H19,F19*G19),2)</f>
        <v>24.74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9.9</v>
      </c>
      <c r="M19" s="87">
        <f t="shared" ref="M19:M49" si="4">ROUND((K19*L19),2)</f>
        <v>9.9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14.84</v>
      </c>
      <c r="T19" s="92">
        <f t="shared" ref="T19:T49" si="7">ROUND(I19-M19,2)</f>
        <v>14.84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344</v>
      </c>
      <c r="C20" s="16" t="s">
        <v>115</v>
      </c>
      <c r="D20" s="84"/>
      <c r="E20" s="97">
        <v>500</v>
      </c>
      <c r="F20" s="98">
        <v>1</v>
      </c>
      <c r="G20" s="99">
        <v>50.98</v>
      </c>
      <c r="H20" s="100">
        <f t="shared" si="0"/>
        <v>35.159999999999997</v>
      </c>
      <c r="I20" s="101">
        <f t="shared" si="1"/>
        <v>35.159999999999997</v>
      </c>
      <c r="J20" s="102"/>
      <c r="K20" s="103">
        <f t="shared" si="2"/>
        <v>1</v>
      </c>
      <c r="L20" s="100">
        <f t="shared" si="3"/>
        <v>14.06</v>
      </c>
      <c r="M20" s="100">
        <f t="shared" si="4"/>
        <v>14.06</v>
      </c>
      <c r="N20" s="104"/>
      <c r="O20" s="91"/>
      <c r="P20" s="96"/>
      <c r="Q20" s="99"/>
      <c r="R20" s="105">
        <f t="shared" si="5"/>
        <v>0</v>
      </c>
      <c r="S20" s="106">
        <f t="shared" si="6"/>
        <v>21.1</v>
      </c>
      <c r="T20" s="106">
        <f t="shared" si="7"/>
        <v>21.1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345</v>
      </c>
      <c r="C21" s="109" t="s">
        <v>223</v>
      </c>
      <c r="D21" s="84"/>
      <c r="E21" s="85">
        <v>500</v>
      </c>
      <c r="F21" s="110">
        <v>1</v>
      </c>
      <c r="G21" s="92">
        <v>77.510000000000005</v>
      </c>
      <c r="H21" s="87">
        <f t="shared" si="0"/>
        <v>53.46</v>
      </c>
      <c r="I21" s="88">
        <f t="shared" si="1"/>
        <v>53.46</v>
      </c>
      <c r="J21" s="102"/>
      <c r="K21" s="86">
        <f t="shared" si="2"/>
        <v>1</v>
      </c>
      <c r="L21" s="87">
        <f t="shared" si="3"/>
        <v>21.38</v>
      </c>
      <c r="M21" s="87">
        <f t="shared" si="4"/>
        <v>21.38</v>
      </c>
      <c r="N21" s="111"/>
      <c r="O21" s="91"/>
      <c r="P21" s="112"/>
      <c r="Q21" s="92"/>
      <c r="R21" s="92">
        <f t="shared" si="5"/>
        <v>0</v>
      </c>
      <c r="S21" s="92">
        <f t="shared" si="6"/>
        <v>32.08</v>
      </c>
      <c r="T21" s="92">
        <f t="shared" si="7"/>
        <v>32.08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504</v>
      </c>
      <c r="C22" s="16" t="s">
        <v>121</v>
      </c>
      <c r="D22" s="84"/>
      <c r="E22" s="97">
        <v>1000</v>
      </c>
      <c r="F22" s="98">
        <v>1</v>
      </c>
      <c r="G22" s="99">
        <v>121.22</v>
      </c>
      <c r="H22" s="100">
        <f t="shared" si="0"/>
        <v>83.6</v>
      </c>
      <c r="I22" s="101">
        <f t="shared" si="1"/>
        <v>83.6</v>
      </c>
      <c r="J22" s="102"/>
      <c r="K22" s="103">
        <f t="shared" si="2"/>
        <v>1</v>
      </c>
      <c r="L22" s="100">
        <f t="shared" si="3"/>
        <v>33.44</v>
      </c>
      <c r="M22" s="100">
        <f t="shared" si="4"/>
        <v>33.44</v>
      </c>
      <c r="N22" s="104"/>
      <c r="O22" s="91"/>
      <c r="P22" s="96"/>
      <c r="Q22" s="99"/>
      <c r="R22" s="105">
        <f t="shared" si="5"/>
        <v>0</v>
      </c>
      <c r="S22" s="106">
        <f t="shared" si="6"/>
        <v>50.16</v>
      </c>
      <c r="T22" s="106">
        <f t="shared" si="7"/>
        <v>50.16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608</v>
      </c>
      <c r="C23" s="109" t="s">
        <v>121</v>
      </c>
      <c r="D23" s="84"/>
      <c r="E23" s="85">
        <v>1000</v>
      </c>
      <c r="F23" s="110">
        <v>1</v>
      </c>
      <c r="G23" s="92">
        <v>91.84</v>
      </c>
      <c r="H23" s="87">
        <f t="shared" si="0"/>
        <v>63.34</v>
      </c>
      <c r="I23" s="88">
        <f t="shared" si="1"/>
        <v>63.34</v>
      </c>
      <c r="J23" s="102"/>
      <c r="K23" s="86">
        <f t="shared" si="2"/>
        <v>1</v>
      </c>
      <c r="L23" s="87">
        <f t="shared" si="3"/>
        <v>25.34</v>
      </c>
      <c r="M23" s="87">
        <f t="shared" si="4"/>
        <v>25.34</v>
      </c>
      <c r="N23" s="111"/>
      <c r="O23" s="91"/>
      <c r="P23" s="112"/>
      <c r="Q23" s="92"/>
      <c r="R23" s="92">
        <f t="shared" si="5"/>
        <v>0</v>
      </c>
      <c r="S23" s="92">
        <f t="shared" si="6"/>
        <v>38</v>
      </c>
      <c r="T23" s="92">
        <f t="shared" si="7"/>
        <v>38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324</v>
      </c>
      <c r="C24" s="16" t="s">
        <v>375</v>
      </c>
      <c r="D24" s="84"/>
      <c r="E24" s="97">
        <v>1000</v>
      </c>
      <c r="F24" s="98">
        <v>1</v>
      </c>
      <c r="G24" s="99">
        <v>168.59</v>
      </c>
      <c r="H24" s="100">
        <f t="shared" si="0"/>
        <v>116.27</v>
      </c>
      <c r="I24" s="101">
        <f t="shared" si="1"/>
        <v>116.27</v>
      </c>
      <c r="J24" s="102"/>
      <c r="K24" s="103">
        <f t="shared" si="2"/>
        <v>1</v>
      </c>
      <c r="L24" s="100">
        <f t="shared" si="3"/>
        <v>46.51</v>
      </c>
      <c r="M24" s="100">
        <f t="shared" si="4"/>
        <v>46.51</v>
      </c>
      <c r="N24" s="104"/>
      <c r="O24" s="91"/>
      <c r="P24" s="96"/>
      <c r="Q24" s="99"/>
      <c r="R24" s="105">
        <f t="shared" si="5"/>
        <v>0</v>
      </c>
      <c r="S24" s="106">
        <f t="shared" si="6"/>
        <v>69.760000000000005</v>
      </c>
      <c r="T24" s="106">
        <f t="shared" si="7"/>
        <v>69.760000000000005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609</v>
      </c>
      <c r="C25" s="109" t="s">
        <v>126</v>
      </c>
      <c r="D25" s="84"/>
      <c r="E25" s="85">
        <v>2000</v>
      </c>
      <c r="F25" s="110">
        <v>1</v>
      </c>
      <c r="G25" s="92">
        <v>134.05000000000001</v>
      </c>
      <c r="H25" s="87">
        <f t="shared" si="0"/>
        <v>92.45</v>
      </c>
      <c r="I25" s="88">
        <f t="shared" si="1"/>
        <v>92.45</v>
      </c>
      <c r="J25" s="102"/>
      <c r="K25" s="86">
        <f t="shared" si="2"/>
        <v>1</v>
      </c>
      <c r="L25" s="87">
        <f t="shared" si="3"/>
        <v>46.23</v>
      </c>
      <c r="M25" s="87">
        <f t="shared" si="4"/>
        <v>46.23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46.22</v>
      </c>
      <c r="T25" s="92">
        <f t="shared" si="7"/>
        <v>46.22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610</v>
      </c>
      <c r="C26" s="16" t="s">
        <v>130</v>
      </c>
      <c r="D26" s="84"/>
      <c r="E26" s="97">
        <v>2000</v>
      </c>
      <c r="F26" s="98">
        <v>1</v>
      </c>
      <c r="G26" s="99">
        <v>101.62</v>
      </c>
      <c r="H26" s="100">
        <f t="shared" si="0"/>
        <v>70.08</v>
      </c>
      <c r="I26" s="101">
        <f t="shared" si="1"/>
        <v>70.08</v>
      </c>
      <c r="J26" s="102"/>
      <c r="K26" s="103">
        <f t="shared" si="2"/>
        <v>1</v>
      </c>
      <c r="L26" s="100">
        <f t="shared" si="3"/>
        <v>35.04</v>
      </c>
      <c r="M26" s="100">
        <f t="shared" si="4"/>
        <v>35.04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35.04</v>
      </c>
      <c r="T26" s="106">
        <f t="shared" si="7"/>
        <v>35.04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>
        <v>500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612</v>
      </c>
      <c r="C28" s="16" t="s">
        <v>613</v>
      </c>
      <c r="D28" s="84"/>
      <c r="E28" s="97">
        <v>500</v>
      </c>
      <c r="F28" s="98">
        <v>1</v>
      </c>
      <c r="G28" s="99">
        <v>522.77</v>
      </c>
      <c r="H28" s="100">
        <f t="shared" si="0"/>
        <v>360.53</v>
      </c>
      <c r="I28" s="101">
        <f t="shared" si="1"/>
        <v>360.53</v>
      </c>
      <c r="J28" s="102"/>
      <c r="K28" s="103">
        <f t="shared" si="2"/>
        <v>1</v>
      </c>
      <c r="L28" s="100">
        <f t="shared" si="3"/>
        <v>180.27</v>
      </c>
      <c r="M28" s="100">
        <f t="shared" si="4"/>
        <v>180.27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180.26</v>
      </c>
      <c r="T28" s="106">
        <f t="shared" si="7"/>
        <v>180.26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584</v>
      </c>
      <c r="C29" s="109" t="s">
        <v>133</v>
      </c>
      <c r="D29" s="84"/>
      <c r="E29" s="85">
        <v>500</v>
      </c>
      <c r="F29" s="110">
        <v>1</v>
      </c>
      <c r="G29" s="92">
        <v>77.73</v>
      </c>
      <c r="H29" s="87">
        <f t="shared" si="0"/>
        <v>53.61</v>
      </c>
      <c r="I29" s="88">
        <f t="shared" si="1"/>
        <v>53.61</v>
      </c>
      <c r="J29" s="102"/>
      <c r="K29" s="86">
        <f t="shared" si="2"/>
        <v>1</v>
      </c>
      <c r="L29" s="87">
        <f t="shared" si="3"/>
        <v>26.81</v>
      </c>
      <c r="M29" s="87">
        <f t="shared" si="4"/>
        <v>26.81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26.8</v>
      </c>
      <c r="T29" s="92">
        <f t="shared" si="7"/>
        <v>26.8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178</v>
      </c>
      <c r="C30" s="16" t="s">
        <v>433</v>
      </c>
      <c r="D30" s="84"/>
      <c r="E30" s="97" t="s">
        <v>127</v>
      </c>
      <c r="F30" s="98">
        <v>1</v>
      </c>
      <c r="G30" s="99">
        <v>1252.01</v>
      </c>
      <c r="H30" s="100">
        <f t="shared" si="0"/>
        <v>863.46</v>
      </c>
      <c r="I30" s="101">
        <f t="shared" si="1"/>
        <v>863.46</v>
      </c>
      <c r="J30" s="102"/>
      <c r="K30" s="103">
        <f t="shared" si="2"/>
        <v>1</v>
      </c>
      <c r="L30" s="100">
        <f t="shared" si="3"/>
        <v>431.73</v>
      </c>
      <c r="M30" s="100">
        <f t="shared" si="4"/>
        <v>431.73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431.73</v>
      </c>
      <c r="T30" s="106">
        <f t="shared" si="7"/>
        <v>431.73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619</v>
      </c>
      <c r="C31" s="109" t="s">
        <v>299</v>
      </c>
      <c r="D31" s="84"/>
      <c r="E31" s="85" t="s">
        <v>127</v>
      </c>
      <c r="F31" s="110">
        <v>1</v>
      </c>
      <c r="G31" s="92">
        <v>6951.6</v>
      </c>
      <c r="H31" s="87">
        <f t="shared" si="0"/>
        <v>4794.21</v>
      </c>
      <c r="I31" s="88">
        <f t="shared" si="1"/>
        <v>4794.21</v>
      </c>
      <c r="J31" s="102"/>
      <c r="K31" s="86">
        <f t="shared" si="2"/>
        <v>1</v>
      </c>
      <c r="L31" s="87">
        <f t="shared" si="3"/>
        <v>1917.68</v>
      </c>
      <c r="M31" s="87">
        <f t="shared" si="4"/>
        <v>1917.68</v>
      </c>
      <c r="N31" s="111"/>
      <c r="O31" s="91"/>
      <c r="P31" s="112"/>
      <c r="Q31" s="92"/>
      <c r="R31" s="92">
        <f t="shared" si="5"/>
        <v>0</v>
      </c>
      <c r="S31" s="92">
        <f t="shared" si="6"/>
        <v>2876.53</v>
      </c>
      <c r="T31" s="92">
        <f t="shared" si="7"/>
        <v>2876.53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442</v>
      </c>
      <c r="C32" s="16" t="s">
        <v>199</v>
      </c>
      <c r="D32" s="84"/>
      <c r="E32" s="97" t="s">
        <v>127</v>
      </c>
      <c r="F32" s="98">
        <v>2</v>
      </c>
      <c r="G32" s="99">
        <v>797.61</v>
      </c>
      <c r="H32" s="100">
        <f t="shared" si="0"/>
        <v>550.08000000000004</v>
      </c>
      <c r="I32" s="101">
        <f t="shared" si="1"/>
        <v>1100.1600000000001</v>
      </c>
      <c r="J32" s="102"/>
      <c r="K32" s="103">
        <f t="shared" si="2"/>
        <v>2</v>
      </c>
      <c r="L32" s="100">
        <f t="shared" si="3"/>
        <v>192.53</v>
      </c>
      <c r="M32" s="100">
        <f t="shared" si="4"/>
        <v>385.06</v>
      </c>
      <c r="N32" s="104">
        <v>0.05</v>
      </c>
      <c r="O32" s="91"/>
      <c r="P32" s="96"/>
      <c r="Q32" s="99"/>
      <c r="R32" s="105">
        <f t="shared" si="5"/>
        <v>0</v>
      </c>
      <c r="S32" s="106">
        <f t="shared" si="6"/>
        <v>357.55</v>
      </c>
      <c r="T32" s="106">
        <f t="shared" si="7"/>
        <v>715.1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357</v>
      </c>
      <c r="C33" s="109" t="s">
        <v>615</v>
      </c>
      <c r="D33" s="84"/>
      <c r="E33" s="85" t="s">
        <v>127</v>
      </c>
      <c r="F33" s="110">
        <v>1</v>
      </c>
      <c r="G33" s="92">
        <v>4257.3900000000003</v>
      </c>
      <c r="H33" s="87">
        <f t="shared" si="0"/>
        <v>2936.13</v>
      </c>
      <c r="I33" s="88">
        <f t="shared" si="1"/>
        <v>2936.13</v>
      </c>
      <c r="J33" s="102"/>
      <c r="K33" s="86">
        <f t="shared" si="2"/>
        <v>1</v>
      </c>
      <c r="L33" s="87">
        <f t="shared" si="3"/>
        <v>1174.45</v>
      </c>
      <c r="M33" s="87">
        <f t="shared" si="4"/>
        <v>1174.45</v>
      </c>
      <c r="N33" s="111"/>
      <c r="O33" s="91"/>
      <c r="P33" s="112"/>
      <c r="Q33" s="92"/>
      <c r="R33" s="92">
        <f t="shared" si="5"/>
        <v>0</v>
      </c>
      <c r="S33" s="92">
        <f t="shared" si="6"/>
        <v>1761.68</v>
      </c>
      <c r="T33" s="92">
        <f t="shared" si="7"/>
        <v>1761.68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184</v>
      </c>
      <c r="C34" s="16" t="s">
        <v>616</v>
      </c>
      <c r="D34" s="84"/>
      <c r="E34" s="97" t="s">
        <v>127</v>
      </c>
      <c r="F34" s="98">
        <v>6</v>
      </c>
      <c r="G34" s="99">
        <v>1678.51</v>
      </c>
      <c r="H34" s="100">
        <f t="shared" si="0"/>
        <v>1157.5899999999999</v>
      </c>
      <c r="I34" s="101">
        <f t="shared" si="1"/>
        <v>6945.54</v>
      </c>
      <c r="J34" s="102"/>
      <c r="K34" s="103">
        <f t="shared" si="2"/>
        <v>6</v>
      </c>
      <c r="L34" s="100">
        <f t="shared" si="3"/>
        <v>463.04</v>
      </c>
      <c r="M34" s="100">
        <f t="shared" si="4"/>
        <v>2778.24</v>
      </c>
      <c r="N34" s="104"/>
      <c r="O34" s="91"/>
      <c r="P34" s="96"/>
      <c r="Q34" s="99"/>
      <c r="R34" s="105">
        <f t="shared" si="5"/>
        <v>0</v>
      </c>
      <c r="S34" s="106">
        <f t="shared" si="6"/>
        <v>694.55</v>
      </c>
      <c r="T34" s="106">
        <f t="shared" si="7"/>
        <v>4167.3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588</v>
      </c>
      <c r="C35" s="109" t="s">
        <v>589</v>
      </c>
      <c r="D35" s="84"/>
      <c r="E35" s="85" t="s">
        <v>127</v>
      </c>
      <c r="F35" s="110">
        <v>1</v>
      </c>
      <c r="G35" s="92">
        <v>83193.78</v>
      </c>
      <c r="H35" s="87">
        <f t="shared" si="0"/>
        <v>57375.02</v>
      </c>
      <c r="I35" s="88">
        <f t="shared" si="1"/>
        <v>57375.02</v>
      </c>
      <c r="J35" s="102"/>
      <c r="K35" s="86">
        <f t="shared" si="2"/>
        <v>1</v>
      </c>
      <c r="L35" s="87">
        <f t="shared" si="3"/>
        <v>22950.01</v>
      </c>
      <c r="M35" s="87">
        <f t="shared" si="4"/>
        <v>22950.01</v>
      </c>
      <c r="N35" s="111"/>
      <c r="O35" s="91"/>
      <c r="P35" s="112"/>
      <c r="Q35" s="92"/>
      <c r="R35" s="92">
        <f t="shared" si="5"/>
        <v>0</v>
      </c>
      <c r="S35" s="92">
        <f t="shared" si="6"/>
        <v>34425.01</v>
      </c>
      <c r="T35" s="92">
        <f t="shared" si="7"/>
        <v>34425.01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202</v>
      </c>
      <c r="C36" s="16"/>
      <c r="D36" s="84"/>
      <c r="E36" s="97"/>
      <c r="F36" s="98"/>
      <c r="G36" s="99"/>
      <c r="H36" s="100">
        <f t="shared" si="0"/>
        <v>0</v>
      </c>
      <c r="I36" s="101">
        <f t="shared" si="1"/>
        <v>0</v>
      </c>
      <c r="J36" s="102"/>
      <c r="K36" s="103">
        <f t="shared" si="2"/>
        <v>0</v>
      </c>
      <c r="L36" s="100">
        <f t="shared" si="3"/>
        <v>0</v>
      </c>
      <c r="M36" s="100">
        <f t="shared" si="4"/>
        <v>0</v>
      </c>
      <c r="N36" s="104"/>
      <c r="O36" s="91"/>
      <c r="P36" s="96"/>
      <c r="Q36" s="99"/>
      <c r="R36" s="105">
        <f t="shared" si="5"/>
        <v>0</v>
      </c>
      <c r="S36" s="106">
        <f t="shared" si="6"/>
        <v>0</v>
      </c>
      <c r="T36" s="106">
        <f t="shared" si="7"/>
        <v>0</v>
      </c>
      <c r="U36" s="107">
        <f t="shared" si="8"/>
        <v>0</v>
      </c>
      <c r="V36" s="107">
        <f t="shared" si="9"/>
        <v>0</v>
      </c>
      <c r="W36" s="108"/>
    </row>
    <row r="37" spans="2:23" ht="15.75" customHeight="1">
      <c r="B37" s="82" t="s">
        <v>591</v>
      </c>
      <c r="C37" s="109" t="s">
        <v>592</v>
      </c>
      <c r="D37" s="84"/>
      <c r="E37" s="85" t="s">
        <v>127</v>
      </c>
      <c r="F37" s="110">
        <v>1</v>
      </c>
      <c r="G37" s="92">
        <v>175.67</v>
      </c>
      <c r="H37" s="87">
        <f t="shared" si="0"/>
        <v>121.15</v>
      </c>
      <c r="I37" s="88">
        <f t="shared" si="1"/>
        <v>121.15</v>
      </c>
      <c r="J37" s="102"/>
      <c r="K37" s="86">
        <f t="shared" si="2"/>
        <v>1</v>
      </c>
      <c r="L37" s="87">
        <f t="shared" si="3"/>
        <v>42.4</v>
      </c>
      <c r="M37" s="87">
        <f t="shared" si="4"/>
        <v>42.4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78.75</v>
      </c>
      <c r="T37" s="92">
        <f t="shared" si="7"/>
        <v>78.75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593</v>
      </c>
      <c r="C38" s="16" t="s">
        <v>592</v>
      </c>
      <c r="D38" s="84"/>
      <c r="E38" s="97" t="s">
        <v>127</v>
      </c>
      <c r="F38" s="98">
        <v>1</v>
      </c>
      <c r="G38" s="99">
        <v>175.67</v>
      </c>
      <c r="H38" s="100">
        <f t="shared" si="0"/>
        <v>121.15</v>
      </c>
      <c r="I38" s="101">
        <f t="shared" si="1"/>
        <v>121.15</v>
      </c>
      <c r="J38" s="102"/>
      <c r="K38" s="103">
        <f t="shared" si="2"/>
        <v>1</v>
      </c>
      <c r="L38" s="100">
        <f t="shared" si="3"/>
        <v>42.4</v>
      </c>
      <c r="M38" s="100">
        <f t="shared" si="4"/>
        <v>42.4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78.75</v>
      </c>
      <c r="T38" s="106">
        <f t="shared" si="7"/>
        <v>78.75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594</v>
      </c>
      <c r="C39" s="109" t="s">
        <v>451</v>
      </c>
      <c r="D39" s="84"/>
      <c r="E39" s="85" t="s">
        <v>127</v>
      </c>
      <c r="F39" s="110">
        <v>2</v>
      </c>
      <c r="G39" s="92">
        <v>475.31</v>
      </c>
      <c r="H39" s="87">
        <f t="shared" si="0"/>
        <v>327.8</v>
      </c>
      <c r="I39" s="88">
        <f t="shared" si="1"/>
        <v>655.6</v>
      </c>
      <c r="J39" s="102"/>
      <c r="K39" s="86">
        <f t="shared" si="2"/>
        <v>2</v>
      </c>
      <c r="L39" s="87">
        <f t="shared" si="3"/>
        <v>114.73</v>
      </c>
      <c r="M39" s="87">
        <f t="shared" si="4"/>
        <v>229.46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213.07</v>
      </c>
      <c r="T39" s="92">
        <f t="shared" si="7"/>
        <v>426.14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496</v>
      </c>
      <c r="C40" s="16" t="s">
        <v>455</v>
      </c>
      <c r="D40" s="84"/>
      <c r="E40" s="97" t="s">
        <v>127</v>
      </c>
      <c r="F40" s="98">
        <v>28</v>
      </c>
      <c r="G40" s="99">
        <v>3.86</v>
      </c>
      <c r="H40" s="100">
        <f t="shared" si="0"/>
        <v>2.66</v>
      </c>
      <c r="I40" s="101">
        <f t="shared" si="1"/>
        <v>74.48</v>
      </c>
      <c r="J40" s="102"/>
      <c r="K40" s="103">
        <f t="shared" si="2"/>
        <v>28</v>
      </c>
      <c r="L40" s="100">
        <f t="shared" si="3"/>
        <v>0.93</v>
      </c>
      <c r="M40" s="100">
        <f t="shared" si="4"/>
        <v>26.04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1.73</v>
      </c>
      <c r="T40" s="106">
        <f t="shared" si="7"/>
        <v>48.44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495</v>
      </c>
      <c r="C41" s="109" t="s">
        <v>456</v>
      </c>
      <c r="D41" s="84"/>
      <c r="E41" s="85" t="s">
        <v>127</v>
      </c>
      <c r="F41" s="110">
        <v>28</v>
      </c>
      <c r="G41" s="92">
        <v>3.59</v>
      </c>
      <c r="H41" s="87">
        <f t="shared" si="0"/>
        <v>2.48</v>
      </c>
      <c r="I41" s="88">
        <f t="shared" si="1"/>
        <v>69.44</v>
      </c>
      <c r="J41" s="102"/>
      <c r="K41" s="86">
        <f t="shared" si="2"/>
        <v>28</v>
      </c>
      <c r="L41" s="87">
        <f t="shared" si="3"/>
        <v>0.87</v>
      </c>
      <c r="M41" s="87">
        <f t="shared" si="4"/>
        <v>24.36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1.61</v>
      </c>
      <c r="T41" s="92">
        <f t="shared" si="7"/>
        <v>45.08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595</v>
      </c>
      <c r="C42" s="16" t="s">
        <v>596</v>
      </c>
      <c r="D42" s="84"/>
      <c r="E42" s="97" t="s">
        <v>127</v>
      </c>
      <c r="F42" s="98">
        <v>28</v>
      </c>
      <c r="G42" s="99">
        <v>3.5</v>
      </c>
      <c r="H42" s="100">
        <f t="shared" si="0"/>
        <v>2.41</v>
      </c>
      <c r="I42" s="101">
        <f t="shared" si="1"/>
        <v>67.48</v>
      </c>
      <c r="J42" s="102"/>
      <c r="K42" s="103">
        <f t="shared" si="2"/>
        <v>28</v>
      </c>
      <c r="L42" s="100">
        <f t="shared" si="3"/>
        <v>0.84</v>
      </c>
      <c r="M42" s="100">
        <f t="shared" si="4"/>
        <v>23.52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1.57</v>
      </c>
      <c r="T42" s="106">
        <f t="shared" si="7"/>
        <v>43.96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597</v>
      </c>
      <c r="C43" s="109" t="s">
        <v>482</v>
      </c>
      <c r="D43" s="84"/>
      <c r="E43" s="85" t="s">
        <v>127</v>
      </c>
      <c r="F43" s="110">
        <v>3</v>
      </c>
      <c r="G43" s="92">
        <v>180.16</v>
      </c>
      <c r="H43" s="87">
        <f t="shared" si="0"/>
        <v>124.25</v>
      </c>
      <c r="I43" s="88">
        <f t="shared" si="1"/>
        <v>372.75</v>
      </c>
      <c r="J43" s="102"/>
      <c r="K43" s="86">
        <f t="shared" si="2"/>
        <v>3</v>
      </c>
      <c r="L43" s="87">
        <f t="shared" si="3"/>
        <v>43.49</v>
      </c>
      <c r="M43" s="87">
        <f t="shared" si="4"/>
        <v>130.47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80.760000000000005</v>
      </c>
      <c r="T43" s="92">
        <f t="shared" si="7"/>
        <v>242.28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598</v>
      </c>
      <c r="C44" s="16" t="s">
        <v>599</v>
      </c>
      <c r="D44" s="84"/>
      <c r="E44" s="97" t="s">
        <v>127</v>
      </c>
      <c r="F44" s="98">
        <v>6</v>
      </c>
      <c r="G44" s="99">
        <v>7.54</v>
      </c>
      <c r="H44" s="100">
        <f t="shared" si="0"/>
        <v>5.2</v>
      </c>
      <c r="I44" s="101">
        <f t="shared" si="1"/>
        <v>31.2</v>
      </c>
      <c r="J44" s="102"/>
      <c r="K44" s="103">
        <f t="shared" si="2"/>
        <v>6</v>
      </c>
      <c r="L44" s="100">
        <f t="shared" si="3"/>
        <v>1.82</v>
      </c>
      <c r="M44" s="100">
        <f t="shared" si="4"/>
        <v>10.92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3.38</v>
      </c>
      <c r="T44" s="106">
        <f t="shared" si="7"/>
        <v>20.28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483</v>
      </c>
      <c r="C45" s="109" t="s">
        <v>600</v>
      </c>
      <c r="D45" s="84"/>
      <c r="E45" s="85" t="s">
        <v>127</v>
      </c>
      <c r="F45" s="110">
        <v>3</v>
      </c>
      <c r="G45" s="92">
        <v>24.46</v>
      </c>
      <c r="H45" s="87">
        <f t="shared" si="0"/>
        <v>16.87</v>
      </c>
      <c r="I45" s="88">
        <f t="shared" si="1"/>
        <v>50.61</v>
      </c>
      <c r="J45" s="102"/>
      <c r="K45" s="86">
        <f t="shared" si="2"/>
        <v>3</v>
      </c>
      <c r="L45" s="87">
        <f t="shared" si="3"/>
        <v>5.9</v>
      </c>
      <c r="M45" s="87">
        <f t="shared" si="4"/>
        <v>17.7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10.97</v>
      </c>
      <c r="T45" s="92">
        <f t="shared" si="7"/>
        <v>32.909999999999997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481</v>
      </c>
      <c r="C46" s="16" t="s">
        <v>482</v>
      </c>
      <c r="D46" s="84"/>
      <c r="E46" s="97" t="s">
        <v>127</v>
      </c>
      <c r="F46" s="98">
        <v>3</v>
      </c>
      <c r="G46" s="99">
        <v>14.15</v>
      </c>
      <c r="H46" s="100">
        <f t="shared" si="0"/>
        <v>9.76</v>
      </c>
      <c r="I46" s="101">
        <f t="shared" si="1"/>
        <v>29.28</v>
      </c>
      <c r="J46" s="102"/>
      <c r="K46" s="103">
        <f t="shared" si="2"/>
        <v>3</v>
      </c>
      <c r="L46" s="100">
        <f t="shared" si="3"/>
        <v>3.42</v>
      </c>
      <c r="M46" s="100">
        <f t="shared" si="4"/>
        <v>10.26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6.34</v>
      </c>
      <c r="T46" s="106">
        <f t="shared" si="7"/>
        <v>19.02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601</v>
      </c>
      <c r="C47" s="109" t="s">
        <v>602</v>
      </c>
      <c r="D47" s="84"/>
      <c r="E47" s="85" t="s">
        <v>127</v>
      </c>
      <c r="F47" s="110">
        <v>3</v>
      </c>
      <c r="G47" s="92">
        <v>2636.78</v>
      </c>
      <c r="H47" s="87">
        <f t="shared" si="0"/>
        <v>1818.47</v>
      </c>
      <c r="I47" s="88">
        <f t="shared" si="1"/>
        <v>5455.41</v>
      </c>
      <c r="J47" s="102"/>
      <c r="K47" s="86">
        <f t="shared" si="2"/>
        <v>3</v>
      </c>
      <c r="L47" s="87">
        <f t="shared" si="3"/>
        <v>636.46</v>
      </c>
      <c r="M47" s="87">
        <f t="shared" si="4"/>
        <v>1909.38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1182.01</v>
      </c>
      <c r="T47" s="92">
        <f t="shared" si="7"/>
        <v>3546.03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603</v>
      </c>
      <c r="C48" s="16" t="s">
        <v>604</v>
      </c>
      <c r="D48" s="84"/>
      <c r="E48" s="97" t="s">
        <v>127</v>
      </c>
      <c r="F48" s="98">
        <v>3</v>
      </c>
      <c r="G48" s="99">
        <v>244.71</v>
      </c>
      <c r="H48" s="100">
        <f t="shared" si="0"/>
        <v>168.77</v>
      </c>
      <c r="I48" s="101">
        <f t="shared" si="1"/>
        <v>506.31</v>
      </c>
      <c r="J48" s="102"/>
      <c r="K48" s="103">
        <f t="shared" si="2"/>
        <v>3</v>
      </c>
      <c r="L48" s="100">
        <f t="shared" si="3"/>
        <v>59.07</v>
      </c>
      <c r="M48" s="100">
        <f t="shared" si="4"/>
        <v>177.21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109.7</v>
      </c>
      <c r="T48" s="106">
        <f t="shared" si="7"/>
        <v>329.1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132</v>
      </c>
      <c r="G50" s="118">
        <f t="shared" si="10"/>
        <v>103546.03</v>
      </c>
      <c r="H50" s="119">
        <f t="shared" si="10"/>
        <v>71411.069999999978</v>
      </c>
      <c r="I50" s="120">
        <f t="shared" si="10"/>
        <v>82582.989999999991</v>
      </c>
      <c r="J50" s="121"/>
      <c r="K50" s="122">
        <f t="shared" ref="K50:M50" si="11">SUM(K19:K49)</f>
        <v>132</v>
      </c>
      <c r="L50" s="119">
        <f t="shared" si="11"/>
        <v>28550.940000000002</v>
      </c>
      <c r="M50" s="120">
        <f t="shared" si="11"/>
        <v>32750.46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42860.130000000005</v>
      </c>
      <c r="T50" s="120">
        <f t="shared" si="12"/>
        <v>49832.53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19" priority="1" stopIfTrue="1">
      <formula>$U$9&gt;100%</formula>
    </cfRule>
    <cfRule type="expression" dxfId="118" priority="2">
      <formula>$U$9&lt;50%</formula>
    </cfRule>
  </conditionalFormatting>
  <conditionalFormatting sqref="V9:V11">
    <cfRule type="expression" dxfId="117" priority="3">
      <formula>$V$9&lt;50%</formula>
    </cfRule>
    <cfRule type="expression" dxfId="116" priority="4">
      <formula>$V$9&gt;50%</formula>
    </cfRule>
  </conditionalFormatting>
  <dataValidations count="4">
    <dataValidation type="list" allowBlank="1" showErrorMessage="1" sqref="E19:E49" xr:uid="{00000000-0002-0000-2A00-000000000000}">
      <formula1>$Z$19:$Z$30</formula1>
    </dataValidation>
    <dataValidation type="list" allowBlank="1" showErrorMessage="1" sqref="I14" xr:uid="{00000000-0002-0000-2A00-000001000000}">
      <formula1>$Y$14:$Y$15</formula1>
    </dataValidation>
    <dataValidation type="list" allowBlank="1" showErrorMessage="1" sqref="J14" xr:uid="{00000000-0002-0000-2A00-000002000000}">
      <formula1>$L$9</formula1>
    </dataValidation>
    <dataValidation type="list" allowBlank="1" showErrorMessage="1" sqref="Q15 G18 L18 Q18" xr:uid="{00000000-0002-0000-2A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621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622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15" priority="1" stopIfTrue="1">
      <formula>$U$9&gt;100%</formula>
    </cfRule>
    <cfRule type="expression" dxfId="114" priority="2">
      <formula>$U$9&lt;50%</formula>
    </cfRule>
  </conditionalFormatting>
  <conditionalFormatting sqref="V9:V11">
    <cfRule type="expression" dxfId="113" priority="3">
      <formula>$V$9&lt;50%</formula>
    </cfRule>
    <cfRule type="expression" dxfId="112" priority="4">
      <formula>$V$9&gt;50%</formula>
    </cfRule>
  </conditionalFormatting>
  <dataValidations count="4">
    <dataValidation type="list" allowBlank="1" showErrorMessage="1" sqref="E19:E49" xr:uid="{00000000-0002-0000-2B00-000000000000}">
      <formula1>$Z$19:$Z$30</formula1>
    </dataValidation>
    <dataValidation type="list" allowBlank="1" showErrorMessage="1" sqref="I14" xr:uid="{00000000-0002-0000-2B00-000001000000}">
      <formula1>$Y$14:$Y$15</formula1>
    </dataValidation>
    <dataValidation type="list" allowBlank="1" showErrorMessage="1" sqref="J14" xr:uid="{00000000-0002-0000-2B00-000002000000}">
      <formula1>$L$9</formula1>
    </dataValidation>
    <dataValidation type="list" allowBlank="1" showErrorMessage="1" sqref="Q15 G18 L18 Q18" xr:uid="{00000000-0002-0000-2B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641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642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11" priority="1" stopIfTrue="1">
      <formula>$U$9&gt;100%</formula>
    </cfRule>
    <cfRule type="expression" dxfId="110" priority="2">
      <formula>$U$9&lt;50%</formula>
    </cfRule>
  </conditionalFormatting>
  <conditionalFormatting sqref="V9:V11">
    <cfRule type="expression" dxfId="109" priority="3">
      <formula>$V$9&lt;50%</formula>
    </cfRule>
    <cfRule type="expression" dxfId="108" priority="4">
      <formula>$V$9&gt;50%</formula>
    </cfRule>
  </conditionalFormatting>
  <dataValidations count="4">
    <dataValidation type="list" allowBlank="1" showErrorMessage="1" sqref="E19:E49" xr:uid="{00000000-0002-0000-2C00-000000000000}">
      <formula1>$Z$19:$Z$30</formula1>
    </dataValidation>
    <dataValidation type="list" allowBlank="1" showErrorMessage="1" sqref="I14" xr:uid="{00000000-0002-0000-2C00-000001000000}">
      <formula1>$Y$14:$Y$15</formula1>
    </dataValidation>
    <dataValidation type="list" allowBlank="1" showErrorMessage="1" sqref="J14" xr:uid="{00000000-0002-0000-2C00-000002000000}">
      <formula1>$L$9</formula1>
    </dataValidation>
    <dataValidation type="list" allowBlank="1" showErrorMessage="1" sqref="Q15 G18 L18 Q18" xr:uid="{00000000-0002-0000-2C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643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644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234" t="s">
        <v>645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07" priority="1" stopIfTrue="1">
      <formula>$U$9&gt;100%</formula>
    </cfRule>
    <cfRule type="expression" dxfId="106" priority="2">
      <formula>$U$9&lt;50%</formula>
    </cfRule>
  </conditionalFormatting>
  <conditionalFormatting sqref="V9:V11">
    <cfRule type="expression" dxfId="105" priority="3">
      <formula>$V$9&lt;50%</formula>
    </cfRule>
    <cfRule type="expression" dxfId="104" priority="4">
      <formula>$V$9&gt;50%</formula>
    </cfRule>
  </conditionalFormatting>
  <dataValidations count="4">
    <dataValidation type="list" allowBlank="1" showErrorMessage="1" sqref="E19:E49" xr:uid="{00000000-0002-0000-2D00-000000000000}">
      <formula1>$Z$19:$Z$30</formula1>
    </dataValidation>
    <dataValidation type="list" allowBlank="1" showErrorMessage="1" sqref="I14" xr:uid="{00000000-0002-0000-2D00-000001000000}">
      <formula1>$Y$14:$Y$15</formula1>
    </dataValidation>
    <dataValidation type="list" allowBlank="1" showErrorMessage="1" sqref="J14" xr:uid="{00000000-0002-0000-2D00-000002000000}">
      <formula1>$L$9</formula1>
    </dataValidation>
    <dataValidation type="list" allowBlank="1" showErrorMessage="1" sqref="Q15 G18 L18 Q18" xr:uid="{00000000-0002-0000-2D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2024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643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 t="e">
        <f t="array" aca="1" ref="C6" ca="1">_xludf.TOCOL('CAT D6T DOZER 4'!C20)</f>
        <v>#NAME?</v>
      </c>
      <c r="D6" s="180" t="s">
        <v>57</v>
      </c>
      <c r="E6" s="137"/>
      <c r="F6" s="138"/>
      <c r="G6" s="232" t="s">
        <v>646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647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03" priority="1" stopIfTrue="1">
      <formula>$U$9&gt;100%</formula>
    </cfRule>
    <cfRule type="expression" dxfId="102" priority="2">
      <formula>$U$9&lt;50%</formula>
    </cfRule>
  </conditionalFormatting>
  <conditionalFormatting sqref="V9:V11">
    <cfRule type="expression" dxfId="101" priority="3">
      <formula>$V$9&lt;50%</formula>
    </cfRule>
    <cfRule type="expression" dxfId="100" priority="4">
      <formula>$V$9&gt;50%</formula>
    </cfRule>
  </conditionalFormatting>
  <dataValidations count="4">
    <dataValidation type="list" allowBlank="1" showErrorMessage="1" sqref="E19:E49" xr:uid="{00000000-0002-0000-2E00-000000000000}">
      <formula1>$Z$19:$Z$30</formula1>
    </dataValidation>
    <dataValidation type="list" allowBlank="1" showErrorMessage="1" sqref="I14" xr:uid="{00000000-0002-0000-2E00-000001000000}">
      <formula1>$Y$14:$Y$15</formula1>
    </dataValidation>
    <dataValidation type="list" allowBlank="1" showErrorMessage="1" sqref="J14" xr:uid="{00000000-0002-0000-2E00-000002000000}">
      <formula1>$L$9</formula1>
    </dataValidation>
    <dataValidation type="list" allowBlank="1" showErrorMessage="1" sqref="Q15 G18 L18 Q18" xr:uid="{00000000-0002-0000-2E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648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649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99" priority="1" stopIfTrue="1">
      <formula>$U$9&gt;100%</formula>
    </cfRule>
    <cfRule type="expression" dxfId="98" priority="2">
      <formula>$U$9&lt;50%</formula>
    </cfRule>
  </conditionalFormatting>
  <conditionalFormatting sqref="V9:V11">
    <cfRule type="expression" dxfId="97" priority="3">
      <formula>$V$9&lt;50%</formula>
    </cfRule>
    <cfRule type="expression" dxfId="96" priority="4">
      <formula>$V$9&gt;50%</formula>
    </cfRule>
  </conditionalFormatting>
  <dataValidations count="4">
    <dataValidation type="list" allowBlank="1" showErrorMessage="1" sqref="E19:E49" xr:uid="{00000000-0002-0000-2F00-000000000000}">
      <formula1>$Z$19:$Z$30</formula1>
    </dataValidation>
    <dataValidation type="list" allowBlank="1" showErrorMessage="1" sqref="I14" xr:uid="{00000000-0002-0000-2F00-000001000000}">
      <formula1>$Y$14:$Y$15</formula1>
    </dataValidation>
    <dataValidation type="list" allowBlank="1" showErrorMessage="1" sqref="J14" xr:uid="{00000000-0002-0000-2F00-000002000000}">
      <formula1>$L$9</formula1>
    </dataValidation>
    <dataValidation type="list" allowBlank="1" showErrorMessage="1" sqref="Q15 G18 L18 Q18" xr:uid="{00000000-0002-0000-2F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643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650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651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95" priority="1" stopIfTrue="1">
      <formula>$U$9&gt;100%</formula>
    </cfRule>
    <cfRule type="expression" dxfId="94" priority="2">
      <formula>$U$9&lt;50%</formula>
    </cfRule>
  </conditionalFormatting>
  <conditionalFormatting sqref="V9:V11">
    <cfRule type="expression" dxfId="93" priority="3">
      <formula>$V$9&lt;50%</formula>
    </cfRule>
    <cfRule type="expression" dxfId="92" priority="4">
      <formula>$V$9&gt;50%</formula>
    </cfRule>
  </conditionalFormatting>
  <dataValidations count="4">
    <dataValidation type="list" allowBlank="1" showErrorMessage="1" sqref="E19:E49" xr:uid="{00000000-0002-0000-3000-000000000000}">
      <formula1>$Z$19:$Z$30</formula1>
    </dataValidation>
    <dataValidation type="list" allowBlank="1" showErrorMessage="1" sqref="I14" xr:uid="{00000000-0002-0000-3000-000001000000}">
      <formula1>$Y$14:$Y$15</formula1>
    </dataValidation>
    <dataValidation type="list" allowBlank="1" showErrorMessage="1" sqref="J14" xr:uid="{00000000-0002-0000-3000-000002000000}">
      <formula1>$L$9</formula1>
    </dataValidation>
    <dataValidation type="list" allowBlank="1" showErrorMessage="1" sqref="Q15 G18 L18 Q18" xr:uid="{00000000-0002-0000-30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653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654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91" priority="1" stopIfTrue="1">
      <formula>$U$9&gt;100%</formula>
    </cfRule>
    <cfRule type="expression" dxfId="90" priority="2">
      <formula>$U$9&lt;50%</formula>
    </cfRule>
  </conditionalFormatting>
  <conditionalFormatting sqref="V9:V11">
    <cfRule type="expression" dxfId="89" priority="3">
      <formula>$V$9&lt;50%</formula>
    </cfRule>
    <cfRule type="expression" dxfId="88" priority="4">
      <formula>$V$9&gt;50%</formula>
    </cfRule>
  </conditionalFormatting>
  <dataValidations count="4">
    <dataValidation type="list" allowBlank="1" showErrorMessage="1" sqref="E19:E49" xr:uid="{00000000-0002-0000-3100-000000000000}">
      <formula1>$Z$19:$Z$30</formula1>
    </dataValidation>
    <dataValidation type="list" allowBlank="1" showErrorMessage="1" sqref="I14" xr:uid="{00000000-0002-0000-3100-000001000000}">
      <formula1>$Y$14:$Y$15</formula1>
    </dataValidation>
    <dataValidation type="list" allowBlank="1" showErrorMessage="1" sqref="J14" xr:uid="{00000000-0002-0000-3100-000002000000}">
      <formula1>$L$9</formula1>
    </dataValidation>
    <dataValidation type="list" allowBlank="1" showErrorMessage="1" sqref="Q15 G18 L18 Q18" xr:uid="{00000000-0002-0000-31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655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656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87" priority="1" stopIfTrue="1">
      <formula>$U$9&gt;100%</formula>
    </cfRule>
    <cfRule type="expression" dxfId="86" priority="2">
      <formula>$U$9&lt;50%</formula>
    </cfRule>
  </conditionalFormatting>
  <conditionalFormatting sqref="V9:V11">
    <cfRule type="expression" dxfId="85" priority="3">
      <formula>$V$9&lt;50%</formula>
    </cfRule>
    <cfRule type="expression" dxfId="84" priority="4">
      <formula>$V$9&gt;50%</formula>
    </cfRule>
  </conditionalFormatting>
  <dataValidations count="4">
    <dataValidation type="list" allowBlank="1" showErrorMessage="1" sqref="E19:E49" xr:uid="{00000000-0002-0000-3200-000000000000}">
      <formula1>$Z$19:$Z$30</formula1>
    </dataValidation>
    <dataValidation type="list" allowBlank="1" showErrorMessage="1" sqref="I14" xr:uid="{00000000-0002-0000-3200-000001000000}">
      <formula1>$Y$14:$Y$15</formula1>
    </dataValidation>
    <dataValidation type="list" allowBlank="1" showErrorMessage="1" sqref="J14" xr:uid="{00000000-0002-0000-3200-000002000000}">
      <formula1>$L$9</formula1>
    </dataValidation>
    <dataValidation type="list" allowBlank="1" showErrorMessage="1" sqref="Q15 G18 L18 Q18" xr:uid="{00000000-0002-0000-32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2017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657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658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83" priority="1" stopIfTrue="1">
      <formula>$U$9&gt;100%</formula>
    </cfRule>
    <cfRule type="expression" dxfId="82" priority="2">
      <formula>$U$9&lt;50%</formula>
    </cfRule>
  </conditionalFormatting>
  <conditionalFormatting sqref="V9:V11">
    <cfRule type="expression" dxfId="81" priority="3">
      <formula>$V$9&lt;50%</formula>
    </cfRule>
    <cfRule type="expression" dxfId="80" priority="4">
      <formula>$V$9&gt;50%</formula>
    </cfRule>
  </conditionalFormatting>
  <dataValidations count="4">
    <dataValidation type="list" allowBlank="1" showErrorMessage="1" sqref="E19:E49" xr:uid="{00000000-0002-0000-3300-000000000000}">
      <formula1>$Z$19:$Z$30</formula1>
    </dataValidation>
    <dataValidation type="list" allowBlank="1" showErrorMessage="1" sqref="I14" xr:uid="{00000000-0002-0000-3300-000001000000}">
      <formula1>$Y$14:$Y$15</formula1>
    </dataValidation>
    <dataValidation type="list" allowBlank="1" showErrorMessage="1" sqref="J14" xr:uid="{00000000-0002-0000-3300-000002000000}">
      <formula1>$L$9</formula1>
    </dataValidation>
    <dataValidation type="list" allowBlank="1" showErrorMessage="1" sqref="Q15 G18 L18 Q18" xr:uid="{00000000-0002-0000-33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659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660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79" priority="1" stopIfTrue="1">
      <formula>$U$9&gt;100%</formula>
    </cfRule>
    <cfRule type="expression" dxfId="78" priority="2">
      <formula>$U$9&lt;50%</formula>
    </cfRule>
  </conditionalFormatting>
  <conditionalFormatting sqref="V9:V11">
    <cfRule type="expression" dxfId="77" priority="3">
      <formula>$V$9&lt;50%</formula>
    </cfRule>
    <cfRule type="expression" dxfId="76" priority="4">
      <formula>$V$9&gt;50%</formula>
    </cfRule>
  </conditionalFormatting>
  <dataValidations count="4">
    <dataValidation type="list" allowBlank="1" showErrorMessage="1" sqref="E19:E49" xr:uid="{00000000-0002-0000-3400-000000000000}">
      <formula1>$Z$19:$Z$30</formula1>
    </dataValidation>
    <dataValidation type="list" allowBlank="1" showErrorMessage="1" sqref="I14" xr:uid="{00000000-0002-0000-3400-000001000000}">
      <formula1>$Y$14:$Y$15</formula1>
    </dataValidation>
    <dataValidation type="list" allowBlank="1" showErrorMessage="1" sqref="J14" xr:uid="{00000000-0002-0000-3400-000002000000}">
      <formula1>$L$9</formula1>
    </dataValidation>
    <dataValidation type="list" allowBlank="1" showErrorMessage="1" sqref="Q15 G18 L18 Q18" xr:uid="{00000000-0002-0000-34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92515.840000000011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2017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38591.249999999985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53924.590000000026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0.58286872820913715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661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53924.59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662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38591.249999999985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150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513</v>
      </c>
      <c r="C23" s="109" t="s">
        <v>126</v>
      </c>
      <c r="D23" s="84"/>
      <c r="E23" s="85">
        <v>2000</v>
      </c>
      <c r="F23" s="110">
        <v>1</v>
      </c>
      <c r="G23" s="92">
        <v>255.34</v>
      </c>
      <c r="H23" s="87">
        <f t="shared" si="0"/>
        <v>176.1</v>
      </c>
      <c r="I23" s="88">
        <f t="shared" si="1"/>
        <v>176.1</v>
      </c>
      <c r="J23" s="102"/>
      <c r="K23" s="86">
        <f t="shared" si="2"/>
        <v>1</v>
      </c>
      <c r="L23" s="87">
        <f t="shared" si="3"/>
        <v>88.05</v>
      </c>
      <c r="M23" s="87">
        <f t="shared" si="4"/>
        <v>88.05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88.05</v>
      </c>
      <c r="T23" s="92">
        <f t="shared" si="7"/>
        <v>88.05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514</v>
      </c>
      <c r="C24" s="16" t="s">
        <v>130</v>
      </c>
      <c r="D24" s="84"/>
      <c r="E24" s="97">
        <v>2000</v>
      </c>
      <c r="F24" s="98">
        <v>1</v>
      </c>
      <c r="G24" s="99">
        <v>107.14</v>
      </c>
      <c r="H24" s="100">
        <f t="shared" si="0"/>
        <v>73.89</v>
      </c>
      <c r="I24" s="101">
        <f t="shared" si="1"/>
        <v>73.89</v>
      </c>
      <c r="J24" s="102"/>
      <c r="K24" s="103">
        <f t="shared" si="2"/>
        <v>1</v>
      </c>
      <c r="L24" s="100">
        <f t="shared" si="3"/>
        <v>36.950000000000003</v>
      </c>
      <c r="M24" s="100">
        <f t="shared" si="4"/>
        <v>36.950000000000003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36.94</v>
      </c>
      <c r="T24" s="106">
        <f t="shared" si="7"/>
        <v>36.94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623</v>
      </c>
      <c r="C25" s="109" t="s">
        <v>624</v>
      </c>
      <c r="D25" s="84"/>
      <c r="E25" s="85" t="s">
        <v>127</v>
      </c>
      <c r="F25" s="110">
        <v>1</v>
      </c>
      <c r="G25" s="92">
        <v>2481.8200000000002</v>
      </c>
      <c r="H25" s="87">
        <f t="shared" si="0"/>
        <v>1711.6</v>
      </c>
      <c r="I25" s="88">
        <f t="shared" si="1"/>
        <v>1711.6</v>
      </c>
      <c r="J25" s="102"/>
      <c r="K25" s="86">
        <f t="shared" si="2"/>
        <v>1</v>
      </c>
      <c r="L25" s="87">
        <f t="shared" si="3"/>
        <v>855.8</v>
      </c>
      <c r="M25" s="87">
        <f t="shared" si="4"/>
        <v>855.8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855.8</v>
      </c>
      <c r="T25" s="92">
        <f t="shared" si="7"/>
        <v>855.8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611</v>
      </c>
      <c r="C26" s="16" t="s">
        <v>133</v>
      </c>
      <c r="D26" s="84"/>
      <c r="E26" s="97">
        <v>500</v>
      </c>
      <c r="F26" s="98">
        <v>1</v>
      </c>
      <c r="G26" s="99">
        <v>87.54</v>
      </c>
      <c r="H26" s="100">
        <f t="shared" si="0"/>
        <v>60.37</v>
      </c>
      <c r="I26" s="101">
        <f t="shared" si="1"/>
        <v>60.37</v>
      </c>
      <c r="J26" s="102"/>
      <c r="K26" s="103">
        <f t="shared" si="2"/>
        <v>1</v>
      </c>
      <c r="L26" s="100">
        <f t="shared" si="3"/>
        <v>30.19</v>
      </c>
      <c r="M26" s="100">
        <f t="shared" si="4"/>
        <v>30.19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30.18</v>
      </c>
      <c r="T26" s="106">
        <f t="shared" si="7"/>
        <v>30.18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625</v>
      </c>
      <c r="C27" s="109" t="s">
        <v>626</v>
      </c>
      <c r="D27" s="84"/>
      <c r="E27" s="85" t="s">
        <v>127</v>
      </c>
      <c r="F27" s="110">
        <v>1</v>
      </c>
      <c r="G27" s="92">
        <v>11101.82</v>
      </c>
      <c r="H27" s="87">
        <f t="shared" si="0"/>
        <v>7656.43</v>
      </c>
      <c r="I27" s="88">
        <f t="shared" si="1"/>
        <v>7656.43</v>
      </c>
      <c r="J27" s="102"/>
      <c r="K27" s="86">
        <f t="shared" si="2"/>
        <v>1</v>
      </c>
      <c r="L27" s="87">
        <f t="shared" si="3"/>
        <v>3828.22</v>
      </c>
      <c r="M27" s="87">
        <f t="shared" si="4"/>
        <v>3828.22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3828.21</v>
      </c>
      <c r="T27" s="92">
        <f t="shared" si="7"/>
        <v>3828.21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264</v>
      </c>
      <c r="C28" s="16" t="s">
        <v>627</v>
      </c>
      <c r="D28" s="84"/>
      <c r="E28" s="97" t="s">
        <v>127</v>
      </c>
      <c r="F28" s="98">
        <v>1</v>
      </c>
      <c r="G28" s="99">
        <v>10724.88</v>
      </c>
      <c r="H28" s="100">
        <f t="shared" si="0"/>
        <v>7396.47</v>
      </c>
      <c r="I28" s="101">
        <f t="shared" si="1"/>
        <v>7396.47</v>
      </c>
      <c r="J28" s="102"/>
      <c r="K28" s="103">
        <f t="shared" si="2"/>
        <v>1</v>
      </c>
      <c r="L28" s="100">
        <f t="shared" si="3"/>
        <v>3698.24</v>
      </c>
      <c r="M28" s="100">
        <f t="shared" si="4"/>
        <v>3698.24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3698.23</v>
      </c>
      <c r="T28" s="106">
        <f t="shared" si="7"/>
        <v>3698.23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629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630</v>
      </c>
      <c r="C30" s="16" t="s">
        <v>141</v>
      </c>
      <c r="D30" s="84"/>
      <c r="E30" s="97" t="s">
        <v>127</v>
      </c>
      <c r="F30" s="98">
        <v>1</v>
      </c>
      <c r="G30" s="99">
        <v>11130.41</v>
      </c>
      <c r="H30" s="100">
        <f t="shared" si="0"/>
        <v>7676.14</v>
      </c>
      <c r="I30" s="101">
        <f t="shared" si="1"/>
        <v>7676.14</v>
      </c>
      <c r="J30" s="102"/>
      <c r="K30" s="103">
        <f t="shared" si="2"/>
        <v>1</v>
      </c>
      <c r="L30" s="100">
        <f t="shared" si="3"/>
        <v>3070.46</v>
      </c>
      <c r="M30" s="100">
        <f t="shared" si="4"/>
        <v>3070.46</v>
      </c>
      <c r="N30" s="104"/>
      <c r="O30" s="91"/>
      <c r="P30" s="96"/>
      <c r="Q30" s="99"/>
      <c r="R30" s="105">
        <f t="shared" si="5"/>
        <v>0</v>
      </c>
      <c r="S30" s="106">
        <f t="shared" si="6"/>
        <v>4605.68</v>
      </c>
      <c r="T30" s="106">
        <f t="shared" si="7"/>
        <v>4605.68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442</v>
      </c>
      <c r="C31" s="109" t="s">
        <v>199</v>
      </c>
      <c r="D31" s="84"/>
      <c r="E31" s="85" t="s">
        <v>127</v>
      </c>
      <c r="F31" s="110">
        <v>2</v>
      </c>
      <c r="G31" s="92">
        <v>797.61</v>
      </c>
      <c r="H31" s="87">
        <f t="shared" si="0"/>
        <v>550.08000000000004</v>
      </c>
      <c r="I31" s="88">
        <f t="shared" si="1"/>
        <v>1100.1600000000001</v>
      </c>
      <c r="J31" s="102"/>
      <c r="K31" s="86">
        <f t="shared" si="2"/>
        <v>2</v>
      </c>
      <c r="L31" s="87">
        <f t="shared" si="3"/>
        <v>192.53</v>
      </c>
      <c r="M31" s="87">
        <f t="shared" si="4"/>
        <v>385.06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357.55</v>
      </c>
      <c r="T31" s="92">
        <f t="shared" si="7"/>
        <v>715.1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631</v>
      </c>
      <c r="C32" s="16" t="s">
        <v>147</v>
      </c>
      <c r="D32" s="84"/>
      <c r="E32" s="97" t="s">
        <v>127</v>
      </c>
      <c r="F32" s="98">
        <v>1</v>
      </c>
      <c r="G32" s="99">
        <v>8053.7</v>
      </c>
      <c r="H32" s="100">
        <f t="shared" si="0"/>
        <v>5554.28</v>
      </c>
      <c r="I32" s="101">
        <f t="shared" si="1"/>
        <v>5554.28</v>
      </c>
      <c r="J32" s="102"/>
      <c r="K32" s="103">
        <f t="shared" si="2"/>
        <v>1</v>
      </c>
      <c r="L32" s="100">
        <f t="shared" si="3"/>
        <v>2221.71</v>
      </c>
      <c r="M32" s="100">
        <f t="shared" si="4"/>
        <v>2221.71</v>
      </c>
      <c r="N32" s="104"/>
      <c r="O32" s="91"/>
      <c r="P32" s="96"/>
      <c r="Q32" s="99"/>
      <c r="R32" s="105">
        <f t="shared" si="5"/>
        <v>0</v>
      </c>
      <c r="S32" s="106">
        <f t="shared" si="6"/>
        <v>3332.57</v>
      </c>
      <c r="T32" s="106">
        <f t="shared" si="7"/>
        <v>3332.57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269</v>
      </c>
      <c r="C33" s="109" t="s">
        <v>149</v>
      </c>
      <c r="D33" s="84"/>
      <c r="E33" s="85" t="s">
        <v>127</v>
      </c>
      <c r="F33" s="110">
        <v>6</v>
      </c>
      <c r="G33" s="92">
        <v>1678.51</v>
      </c>
      <c r="H33" s="87">
        <f t="shared" si="0"/>
        <v>1157.5899999999999</v>
      </c>
      <c r="I33" s="88">
        <f t="shared" si="1"/>
        <v>6945.54</v>
      </c>
      <c r="J33" s="102"/>
      <c r="K33" s="86">
        <f t="shared" si="2"/>
        <v>6</v>
      </c>
      <c r="L33" s="87">
        <f t="shared" si="3"/>
        <v>463.04</v>
      </c>
      <c r="M33" s="87">
        <f t="shared" si="4"/>
        <v>2778.24</v>
      </c>
      <c r="N33" s="111"/>
      <c r="O33" s="91"/>
      <c r="P33" s="112"/>
      <c r="Q33" s="92"/>
      <c r="R33" s="92">
        <f t="shared" si="5"/>
        <v>0</v>
      </c>
      <c r="S33" s="92">
        <f t="shared" si="6"/>
        <v>694.55</v>
      </c>
      <c r="T33" s="92">
        <f t="shared" si="7"/>
        <v>4167.3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632</v>
      </c>
      <c r="C34" s="16" t="s">
        <v>633</v>
      </c>
      <c r="D34" s="84"/>
      <c r="E34" s="97" t="s">
        <v>127</v>
      </c>
      <c r="F34" s="98">
        <v>1</v>
      </c>
      <c r="G34" s="99">
        <v>61945.72</v>
      </c>
      <c r="H34" s="100">
        <f t="shared" si="0"/>
        <v>42721.19</v>
      </c>
      <c r="I34" s="101">
        <f t="shared" si="1"/>
        <v>42721.19</v>
      </c>
      <c r="J34" s="102"/>
      <c r="K34" s="103">
        <f t="shared" si="2"/>
        <v>1</v>
      </c>
      <c r="L34" s="100">
        <f t="shared" si="3"/>
        <v>17088.48</v>
      </c>
      <c r="M34" s="100">
        <f t="shared" si="4"/>
        <v>17088.48</v>
      </c>
      <c r="N34" s="104"/>
      <c r="O34" s="91"/>
      <c r="P34" s="96"/>
      <c r="Q34" s="99"/>
      <c r="R34" s="105">
        <f t="shared" si="5"/>
        <v>0</v>
      </c>
      <c r="S34" s="106">
        <f t="shared" si="6"/>
        <v>25632.71</v>
      </c>
      <c r="T34" s="106">
        <f t="shared" si="7"/>
        <v>25632.71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634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635</v>
      </c>
      <c r="C36" s="16" t="s">
        <v>636</v>
      </c>
      <c r="D36" s="84"/>
      <c r="E36" s="97" t="s">
        <v>127</v>
      </c>
      <c r="F36" s="98">
        <v>1</v>
      </c>
      <c r="G36" s="99">
        <v>239.81</v>
      </c>
      <c r="H36" s="100">
        <f t="shared" si="0"/>
        <v>165.39</v>
      </c>
      <c r="I36" s="101">
        <f t="shared" si="1"/>
        <v>165.39</v>
      </c>
      <c r="J36" s="102"/>
      <c r="K36" s="103">
        <f t="shared" si="2"/>
        <v>1</v>
      </c>
      <c r="L36" s="100">
        <f t="shared" si="3"/>
        <v>57.89</v>
      </c>
      <c r="M36" s="100">
        <f t="shared" si="4"/>
        <v>57.89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107.5</v>
      </c>
      <c r="T36" s="106">
        <f t="shared" si="7"/>
        <v>107.5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637</v>
      </c>
      <c r="C37" s="109" t="s">
        <v>638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639</v>
      </c>
      <c r="C38" s="16" t="s">
        <v>640</v>
      </c>
      <c r="D38" s="84"/>
      <c r="E38" s="97" t="s">
        <v>127</v>
      </c>
      <c r="F38" s="98">
        <v>2</v>
      </c>
      <c r="G38" s="99">
        <v>607.36</v>
      </c>
      <c r="H38" s="100">
        <f t="shared" si="0"/>
        <v>418.87</v>
      </c>
      <c r="I38" s="101">
        <f t="shared" si="1"/>
        <v>837.74</v>
      </c>
      <c r="J38" s="102"/>
      <c r="K38" s="103">
        <f t="shared" si="2"/>
        <v>2</v>
      </c>
      <c r="L38" s="100">
        <f t="shared" si="3"/>
        <v>146.6</v>
      </c>
      <c r="M38" s="100">
        <f t="shared" si="4"/>
        <v>293.2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272.27</v>
      </c>
      <c r="T38" s="106">
        <f t="shared" si="7"/>
        <v>544.54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496</v>
      </c>
      <c r="C39" s="109" t="s">
        <v>455</v>
      </c>
      <c r="D39" s="84"/>
      <c r="E39" s="85" t="s">
        <v>127</v>
      </c>
      <c r="F39" s="110">
        <v>34</v>
      </c>
      <c r="G39" s="92">
        <v>3.86</v>
      </c>
      <c r="H39" s="87">
        <f t="shared" si="0"/>
        <v>2.66</v>
      </c>
      <c r="I39" s="88">
        <f t="shared" si="1"/>
        <v>90.44</v>
      </c>
      <c r="J39" s="102"/>
      <c r="K39" s="86">
        <f t="shared" si="2"/>
        <v>34</v>
      </c>
      <c r="L39" s="87">
        <f t="shared" si="3"/>
        <v>0.93</v>
      </c>
      <c r="M39" s="87">
        <f t="shared" si="4"/>
        <v>31.62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1.73</v>
      </c>
      <c r="T39" s="92">
        <f t="shared" si="7"/>
        <v>58.82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495</v>
      </c>
      <c r="C40" s="16" t="s">
        <v>456</v>
      </c>
      <c r="D40" s="84"/>
      <c r="E40" s="97" t="s">
        <v>127</v>
      </c>
      <c r="F40" s="98">
        <v>34</v>
      </c>
      <c r="G40" s="99">
        <v>3.59</v>
      </c>
      <c r="H40" s="100">
        <f t="shared" si="0"/>
        <v>2.48</v>
      </c>
      <c r="I40" s="101">
        <f t="shared" si="1"/>
        <v>84.32</v>
      </c>
      <c r="J40" s="102"/>
      <c r="K40" s="103">
        <f t="shared" si="2"/>
        <v>34</v>
      </c>
      <c r="L40" s="100">
        <f t="shared" si="3"/>
        <v>0.87</v>
      </c>
      <c r="M40" s="100">
        <f t="shared" si="4"/>
        <v>29.58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1.61</v>
      </c>
      <c r="T40" s="106">
        <f t="shared" si="7"/>
        <v>54.74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595</v>
      </c>
      <c r="C41" s="109" t="s">
        <v>596</v>
      </c>
      <c r="D41" s="84"/>
      <c r="E41" s="85" t="s">
        <v>127</v>
      </c>
      <c r="F41" s="110">
        <v>34</v>
      </c>
      <c r="G41" s="92">
        <v>3.5</v>
      </c>
      <c r="H41" s="87">
        <f t="shared" si="0"/>
        <v>2.41</v>
      </c>
      <c r="I41" s="88">
        <f t="shared" si="1"/>
        <v>81.94</v>
      </c>
      <c r="J41" s="102"/>
      <c r="K41" s="86">
        <f t="shared" si="2"/>
        <v>34</v>
      </c>
      <c r="L41" s="87">
        <f t="shared" si="3"/>
        <v>0.84</v>
      </c>
      <c r="M41" s="87">
        <f t="shared" si="4"/>
        <v>28.56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1.57</v>
      </c>
      <c r="T41" s="92">
        <f t="shared" si="7"/>
        <v>53.38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597</v>
      </c>
      <c r="C42" s="16" t="s">
        <v>482</v>
      </c>
      <c r="D42" s="84"/>
      <c r="E42" s="97" t="s">
        <v>127</v>
      </c>
      <c r="F42" s="98">
        <v>3</v>
      </c>
      <c r="G42" s="99">
        <v>180.16</v>
      </c>
      <c r="H42" s="100">
        <f t="shared" si="0"/>
        <v>124.25</v>
      </c>
      <c r="I42" s="101">
        <f t="shared" si="1"/>
        <v>372.75</v>
      </c>
      <c r="J42" s="102"/>
      <c r="K42" s="103">
        <f t="shared" si="2"/>
        <v>3</v>
      </c>
      <c r="L42" s="100">
        <f t="shared" si="3"/>
        <v>43.49</v>
      </c>
      <c r="M42" s="100">
        <f t="shared" si="4"/>
        <v>130.47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80.760000000000005</v>
      </c>
      <c r="T42" s="106">
        <f t="shared" si="7"/>
        <v>242.28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598</v>
      </c>
      <c r="C43" s="109" t="s">
        <v>599</v>
      </c>
      <c r="D43" s="84"/>
      <c r="E43" s="85" t="s">
        <v>127</v>
      </c>
      <c r="F43" s="110">
        <v>6</v>
      </c>
      <c r="G43" s="92">
        <v>7.54</v>
      </c>
      <c r="H43" s="87">
        <f t="shared" si="0"/>
        <v>5.2</v>
      </c>
      <c r="I43" s="88">
        <f t="shared" si="1"/>
        <v>31.2</v>
      </c>
      <c r="J43" s="102"/>
      <c r="K43" s="86">
        <f t="shared" si="2"/>
        <v>6</v>
      </c>
      <c r="L43" s="87">
        <f t="shared" si="3"/>
        <v>1.82</v>
      </c>
      <c r="M43" s="87">
        <f t="shared" si="4"/>
        <v>10.92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3.38</v>
      </c>
      <c r="T43" s="92">
        <f t="shared" si="7"/>
        <v>20.28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3</v>
      </c>
      <c r="G44" s="99">
        <v>24.46</v>
      </c>
      <c r="H44" s="100">
        <f t="shared" si="0"/>
        <v>16.87</v>
      </c>
      <c r="I44" s="101">
        <f t="shared" si="1"/>
        <v>50.61</v>
      </c>
      <c r="J44" s="102"/>
      <c r="K44" s="103">
        <f t="shared" si="2"/>
        <v>3</v>
      </c>
      <c r="L44" s="100">
        <f t="shared" si="3"/>
        <v>5.9</v>
      </c>
      <c r="M44" s="100">
        <f t="shared" si="4"/>
        <v>17.7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32.909999999999997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481</v>
      </c>
      <c r="C45" s="109" t="s">
        <v>482</v>
      </c>
      <c r="D45" s="84"/>
      <c r="E45" s="85" t="s">
        <v>127</v>
      </c>
      <c r="F45" s="110">
        <v>3</v>
      </c>
      <c r="G45" s="92">
        <v>14.15</v>
      </c>
      <c r="H45" s="87">
        <f t="shared" si="0"/>
        <v>9.76</v>
      </c>
      <c r="I45" s="88">
        <f t="shared" si="1"/>
        <v>29.28</v>
      </c>
      <c r="J45" s="102"/>
      <c r="K45" s="86">
        <f t="shared" si="2"/>
        <v>3</v>
      </c>
      <c r="L45" s="87">
        <f t="shared" si="3"/>
        <v>3.42</v>
      </c>
      <c r="M45" s="87">
        <f t="shared" si="4"/>
        <v>10.26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6.34</v>
      </c>
      <c r="T45" s="92">
        <f t="shared" si="7"/>
        <v>19.02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601</v>
      </c>
      <c r="C46" s="16" t="s">
        <v>602</v>
      </c>
      <c r="D46" s="84"/>
      <c r="E46" s="97" t="s">
        <v>127</v>
      </c>
      <c r="F46" s="98">
        <v>3</v>
      </c>
      <c r="G46" s="99">
        <v>2636.78</v>
      </c>
      <c r="H46" s="100">
        <f t="shared" si="0"/>
        <v>1818.47</v>
      </c>
      <c r="I46" s="101">
        <f t="shared" si="1"/>
        <v>5455.41</v>
      </c>
      <c r="J46" s="102"/>
      <c r="K46" s="103">
        <f t="shared" si="2"/>
        <v>3</v>
      </c>
      <c r="L46" s="100">
        <f t="shared" si="3"/>
        <v>636.46</v>
      </c>
      <c r="M46" s="100">
        <f t="shared" si="4"/>
        <v>1909.38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1182.01</v>
      </c>
      <c r="T46" s="106">
        <f t="shared" si="7"/>
        <v>3546.03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603</v>
      </c>
      <c r="C47" s="109" t="s">
        <v>604</v>
      </c>
      <c r="D47" s="84"/>
      <c r="E47" s="85" t="s">
        <v>127</v>
      </c>
      <c r="F47" s="110">
        <v>3</v>
      </c>
      <c r="G47" s="92">
        <v>244.71</v>
      </c>
      <c r="H47" s="87">
        <f t="shared" si="0"/>
        <v>168.77</v>
      </c>
      <c r="I47" s="88">
        <f t="shared" si="1"/>
        <v>506.31</v>
      </c>
      <c r="J47" s="102"/>
      <c r="K47" s="86">
        <f t="shared" si="2"/>
        <v>3</v>
      </c>
      <c r="L47" s="87">
        <f t="shared" si="3"/>
        <v>59.07</v>
      </c>
      <c r="M47" s="87">
        <f t="shared" si="4"/>
        <v>177.21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109.7</v>
      </c>
      <c r="T47" s="92">
        <f t="shared" si="7"/>
        <v>329.1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150</v>
      </c>
      <c r="G50" s="118">
        <f t="shared" si="10"/>
        <v>117700.29</v>
      </c>
      <c r="H50" s="119">
        <f t="shared" si="10"/>
        <v>81172.62999999999</v>
      </c>
      <c r="I50" s="120">
        <f t="shared" si="10"/>
        <v>92515.840000000011</v>
      </c>
      <c r="J50" s="121"/>
      <c r="K50" s="122">
        <f t="shared" ref="K50:M50" si="11">SUM(K19:K49)</f>
        <v>150</v>
      </c>
      <c r="L50" s="119">
        <f t="shared" si="11"/>
        <v>34330.049999999996</v>
      </c>
      <c r="M50" s="120">
        <f t="shared" si="11"/>
        <v>38591.249999999985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46842.579999999994</v>
      </c>
      <c r="T50" s="120">
        <f t="shared" si="12"/>
        <v>53924.59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75" priority="1" stopIfTrue="1">
      <formula>$U$9&gt;100%</formula>
    </cfRule>
    <cfRule type="expression" dxfId="74" priority="2">
      <formula>$U$9&lt;50%</formula>
    </cfRule>
  </conditionalFormatting>
  <conditionalFormatting sqref="V9:V11">
    <cfRule type="expression" dxfId="73" priority="3">
      <formula>$V$9&lt;50%</formula>
    </cfRule>
    <cfRule type="expression" dxfId="72" priority="4">
      <formula>$V$9&gt;50%</formula>
    </cfRule>
  </conditionalFormatting>
  <dataValidations count="4">
    <dataValidation type="list" allowBlank="1" showErrorMessage="1" sqref="E19:E49" xr:uid="{00000000-0002-0000-3500-000000000000}">
      <formula1>$Z$19:$Z$30</formula1>
    </dataValidation>
    <dataValidation type="list" allowBlank="1" showErrorMessage="1" sqref="I14" xr:uid="{00000000-0002-0000-3500-000001000000}">
      <formula1>$Y$14:$Y$15</formula1>
    </dataValidation>
    <dataValidation type="list" allowBlank="1" showErrorMessage="1" sqref="J14" xr:uid="{00000000-0002-0000-3500-000002000000}">
      <formula1>$L$9</formula1>
    </dataValidation>
    <dataValidation type="list" allowBlank="1" showErrorMessage="1" sqref="Q15 G18 L18 Q18" xr:uid="{00000000-0002-0000-35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92718.500000000015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38672.319999999992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54046.180000000022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0.58290610827396916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663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54046.179999999993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664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38672.319999999992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665</v>
      </c>
      <c r="C23" s="109" t="s">
        <v>121</v>
      </c>
      <c r="D23" s="84"/>
      <c r="E23" s="85">
        <v>1000</v>
      </c>
      <c r="F23" s="110">
        <v>1</v>
      </c>
      <c r="G23" s="92">
        <v>145.97</v>
      </c>
      <c r="H23" s="87">
        <f t="shared" si="0"/>
        <v>100.67</v>
      </c>
      <c r="I23" s="88">
        <f t="shared" si="1"/>
        <v>100.67</v>
      </c>
      <c r="J23" s="102"/>
      <c r="K23" s="86">
        <f t="shared" si="2"/>
        <v>1</v>
      </c>
      <c r="L23" s="87">
        <f t="shared" si="3"/>
        <v>40.270000000000003</v>
      </c>
      <c r="M23" s="87">
        <f t="shared" si="4"/>
        <v>40.270000000000003</v>
      </c>
      <c r="N23" s="111"/>
      <c r="O23" s="91"/>
      <c r="P23" s="112"/>
      <c r="Q23" s="92"/>
      <c r="R23" s="92">
        <f t="shared" si="5"/>
        <v>0</v>
      </c>
      <c r="S23" s="92">
        <f t="shared" si="6"/>
        <v>60.4</v>
      </c>
      <c r="T23" s="92">
        <f t="shared" si="7"/>
        <v>60.4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374</v>
      </c>
      <c r="C24" s="16" t="s">
        <v>121</v>
      </c>
      <c r="D24" s="84"/>
      <c r="E24" s="97">
        <v>1000</v>
      </c>
      <c r="F24" s="98">
        <v>1</v>
      </c>
      <c r="G24" s="99">
        <v>147.88</v>
      </c>
      <c r="H24" s="100">
        <f t="shared" si="0"/>
        <v>101.99</v>
      </c>
      <c r="I24" s="101">
        <f t="shared" si="1"/>
        <v>101.99</v>
      </c>
      <c r="J24" s="102"/>
      <c r="K24" s="103">
        <f t="shared" si="2"/>
        <v>1</v>
      </c>
      <c r="L24" s="100">
        <f t="shared" si="3"/>
        <v>40.799999999999997</v>
      </c>
      <c r="M24" s="100">
        <f t="shared" si="4"/>
        <v>40.799999999999997</v>
      </c>
      <c r="N24" s="104"/>
      <c r="O24" s="91"/>
      <c r="P24" s="96"/>
      <c r="Q24" s="99"/>
      <c r="R24" s="105">
        <f t="shared" si="5"/>
        <v>0</v>
      </c>
      <c r="S24" s="106">
        <f t="shared" si="6"/>
        <v>61.19</v>
      </c>
      <c r="T24" s="106">
        <f t="shared" si="7"/>
        <v>61.19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513</v>
      </c>
      <c r="C25" s="109" t="s">
        <v>126</v>
      </c>
      <c r="D25" s="84"/>
      <c r="E25" s="85">
        <v>2000</v>
      </c>
      <c r="F25" s="110">
        <v>1</v>
      </c>
      <c r="G25" s="92">
        <v>255.34</v>
      </c>
      <c r="H25" s="87">
        <f t="shared" si="0"/>
        <v>176.1</v>
      </c>
      <c r="I25" s="88">
        <f t="shared" si="1"/>
        <v>176.1</v>
      </c>
      <c r="J25" s="102"/>
      <c r="K25" s="86">
        <f t="shared" si="2"/>
        <v>1</v>
      </c>
      <c r="L25" s="87">
        <f t="shared" si="3"/>
        <v>88.05</v>
      </c>
      <c r="M25" s="87">
        <f t="shared" si="4"/>
        <v>88.05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88.05</v>
      </c>
      <c r="T25" s="92">
        <f t="shared" si="7"/>
        <v>88.05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514</v>
      </c>
      <c r="C26" s="16" t="s">
        <v>130</v>
      </c>
      <c r="D26" s="84"/>
      <c r="E26" s="97">
        <v>2000</v>
      </c>
      <c r="F26" s="98">
        <v>1</v>
      </c>
      <c r="G26" s="99">
        <v>107.14</v>
      </c>
      <c r="H26" s="100">
        <f t="shared" si="0"/>
        <v>73.89</v>
      </c>
      <c r="I26" s="101">
        <f t="shared" si="1"/>
        <v>73.89</v>
      </c>
      <c r="J26" s="102"/>
      <c r="K26" s="103">
        <f t="shared" si="2"/>
        <v>1</v>
      </c>
      <c r="L26" s="100">
        <f t="shared" si="3"/>
        <v>36.950000000000003</v>
      </c>
      <c r="M26" s="100">
        <f t="shared" si="4"/>
        <v>36.950000000000003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36.94</v>
      </c>
      <c r="T26" s="106">
        <f t="shared" si="7"/>
        <v>36.94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623</v>
      </c>
      <c r="C27" s="109" t="s">
        <v>624</v>
      </c>
      <c r="D27" s="84"/>
      <c r="E27" s="85" t="s">
        <v>127</v>
      </c>
      <c r="F27" s="110">
        <v>1</v>
      </c>
      <c r="G27" s="92">
        <v>2481.8200000000002</v>
      </c>
      <c r="H27" s="87">
        <f t="shared" si="0"/>
        <v>1711.6</v>
      </c>
      <c r="I27" s="88">
        <f t="shared" si="1"/>
        <v>1711.6</v>
      </c>
      <c r="J27" s="102"/>
      <c r="K27" s="86">
        <f t="shared" si="2"/>
        <v>1</v>
      </c>
      <c r="L27" s="87">
        <f t="shared" si="3"/>
        <v>855.8</v>
      </c>
      <c r="M27" s="87">
        <f t="shared" si="4"/>
        <v>855.8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855.8</v>
      </c>
      <c r="T27" s="92">
        <f t="shared" si="7"/>
        <v>855.8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611</v>
      </c>
      <c r="C28" s="16" t="s">
        <v>133</v>
      </c>
      <c r="D28" s="84"/>
      <c r="E28" s="97">
        <v>500</v>
      </c>
      <c r="F28" s="98">
        <v>1</v>
      </c>
      <c r="G28" s="99">
        <v>87.54</v>
      </c>
      <c r="H28" s="100">
        <f t="shared" si="0"/>
        <v>60.37</v>
      </c>
      <c r="I28" s="101">
        <f t="shared" si="1"/>
        <v>60.37</v>
      </c>
      <c r="J28" s="102"/>
      <c r="K28" s="103">
        <f t="shared" si="2"/>
        <v>1</v>
      </c>
      <c r="L28" s="100">
        <f t="shared" si="3"/>
        <v>30.19</v>
      </c>
      <c r="M28" s="100">
        <f t="shared" si="4"/>
        <v>30.19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30.18</v>
      </c>
      <c r="T28" s="106">
        <f t="shared" si="7"/>
        <v>30.18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626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264</v>
      </c>
      <c r="C30" s="16" t="s">
        <v>627</v>
      </c>
      <c r="D30" s="84"/>
      <c r="E30" s="97" t="s">
        <v>127</v>
      </c>
      <c r="F30" s="98">
        <v>1</v>
      </c>
      <c r="G30" s="99">
        <v>10724.88</v>
      </c>
      <c r="H30" s="100">
        <f t="shared" si="0"/>
        <v>7396.47</v>
      </c>
      <c r="I30" s="101">
        <f t="shared" si="1"/>
        <v>7396.47</v>
      </c>
      <c r="J30" s="102"/>
      <c r="K30" s="103">
        <f t="shared" si="2"/>
        <v>1</v>
      </c>
      <c r="L30" s="100">
        <f t="shared" si="3"/>
        <v>3698.24</v>
      </c>
      <c r="M30" s="100">
        <f t="shared" si="4"/>
        <v>3698.24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3698.23</v>
      </c>
      <c r="T30" s="106">
        <f t="shared" si="7"/>
        <v>3698.23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628</v>
      </c>
      <c r="C31" s="109" t="s">
        <v>629</v>
      </c>
      <c r="D31" s="84"/>
      <c r="E31" s="85" t="s">
        <v>127</v>
      </c>
      <c r="F31" s="110">
        <v>1</v>
      </c>
      <c r="G31" s="92">
        <v>4727.12</v>
      </c>
      <c r="H31" s="87">
        <f t="shared" si="0"/>
        <v>3260.08</v>
      </c>
      <c r="I31" s="88">
        <f t="shared" si="1"/>
        <v>3260.08</v>
      </c>
      <c r="J31" s="102"/>
      <c r="K31" s="86">
        <f t="shared" si="2"/>
        <v>1</v>
      </c>
      <c r="L31" s="87">
        <f t="shared" si="3"/>
        <v>1630.04</v>
      </c>
      <c r="M31" s="87">
        <f t="shared" si="4"/>
        <v>1630.04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1630.04</v>
      </c>
      <c r="T31" s="92">
        <f t="shared" si="7"/>
        <v>1630.04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630</v>
      </c>
      <c r="C32" s="16" t="s">
        <v>141</v>
      </c>
      <c r="D32" s="84"/>
      <c r="E32" s="97" t="s">
        <v>127</v>
      </c>
      <c r="F32" s="98">
        <v>1</v>
      </c>
      <c r="G32" s="99">
        <v>11130.41</v>
      </c>
      <c r="H32" s="100">
        <f t="shared" si="0"/>
        <v>7676.14</v>
      </c>
      <c r="I32" s="101">
        <f t="shared" si="1"/>
        <v>7676.14</v>
      </c>
      <c r="J32" s="102"/>
      <c r="K32" s="103">
        <f t="shared" si="2"/>
        <v>1</v>
      </c>
      <c r="L32" s="100">
        <f t="shared" si="3"/>
        <v>3070.46</v>
      </c>
      <c r="M32" s="100">
        <f t="shared" si="4"/>
        <v>3070.46</v>
      </c>
      <c r="N32" s="104"/>
      <c r="O32" s="91"/>
      <c r="P32" s="96"/>
      <c r="Q32" s="99"/>
      <c r="R32" s="105">
        <f t="shared" si="5"/>
        <v>0</v>
      </c>
      <c r="S32" s="106">
        <f t="shared" si="6"/>
        <v>4605.68</v>
      </c>
      <c r="T32" s="106">
        <f t="shared" si="7"/>
        <v>4605.68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147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149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117994.14</v>
      </c>
      <c r="H50" s="119">
        <f t="shared" si="10"/>
        <v>81375.289999999979</v>
      </c>
      <c r="I50" s="120">
        <f t="shared" si="10"/>
        <v>92718.500000000015</v>
      </c>
      <c r="J50" s="121"/>
      <c r="K50" s="122">
        <f t="shared" ref="K50:M50" si="11">SUM(K19:K49)</f>
        <v>152</v>
      </c>
      <c r="L50" s="119">
        <f t="shared" si="11"/>
        <v>34411.119999999995</v>
      </c>
      <c r="M50" s="120">
        <f t="shared" si="11"/>
        <v>38672.319999999992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46964.17</v>
      </c>
      <c r="T50" s="120">
        <f t="shared" si="12"/>
        <v>54046.179999999993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71" priority="1" stopIfTrue="1">
      <formula>$U$9&gt;100%</formula>
    </cfRule>
    <cfRule type="expression" dxfId="70" priority="2">
      <formula>$U$9&lt;50%</formula>
    </cfRule>
  </conditionalFormatting>
  <conditionalFormatting sqref="V9:V11">
    <cfRule type="expression" dxfId="69" priority="3">
      <formula>$V$9&lt;50%</formula>
    </cfRule>
    <cfRule type="expression" dxfId="68" priority="4">
      <formula>$V$9&gt;50%</formula>
    </cfRule>
  </conditionalFormatting>
  <dataValidations count="4">
    <dataValidation type="list" allowBlank="1" showErrorMessage="1" sqref="E19:E49" xr:uid="{00000000-0002-0000-3600-000000000000}">
      <formula1>$Z$19:$Z$30</formula1>
    </dataValidation>
    <dataValidation type="list" allowBlank="1" showErrorMessage="1" sqref="I14" xr:uid="{00000000-0002-0000-3600-000001000000}">
      <formula1>$Y$14:$Y$15</formula1>
    </dataValidation>
    <dataValidation type="list" allowBlank="1" showErrorMessage="1" sqref="J14" xr:uid="{00000000-0002-0000-3600-000002000000}">
      <formula1>$L$9</formula1>
    </dataValidation>
    <dataValidation type="list" allowBlank="1" showErrorMessage="1" sqref="Q15 G18 L18 Q18" xr:uid="{00000000-0002-0000-36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92718.500000000015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2017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38672.319999999992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54046.180000000022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620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0.58290610827396916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666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54046.179999999993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667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38672.319999999992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222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665</v>
      </c>
      <c r="C23" s="109" t="s">
        <v>121</v>
      </c>
      <c r="D23" s="84"/>
      <c r="E23" s="85">
        <v>1000</v>
      </c>
      <c r="F23" s="110">
        <v>1</v>
      </c>
      <c r="G23" s="92">
        <v>145.97</v>
      </c>
      <c r="H23" s="87">
        <f t="shared" si="0"/>
        <v>100.67</v>
      </c>
      <c r="I23" s="88">
        <f t="shared" si="1"/>
        <v>100.67</v>
      </c>
      <c r="J23" s="102"/>
      <c r="K23" s="86">
        <f t="shared" si="2"/>
        <v>1</v>
      </c>
      <c r="L23" s="87">
        <f t="shared" si="3"/>
        <v>40.270000000000003</v>
      </c>
      <c r="M23" s="87">
        <f t="shared" si="4"/>
        <v>40.270000000000003</v>
      </c>
      <c r="N23" s="111"/>
      <c r="O23" s="91"/>
      <c r="P23" s="112"/>
      <c r="Q23" s="92"/>
      <c r="R23" s="92">
        <f t="shared" si="5"/>
        <v>0</v>
      </c>
      <c r="S23" s="92">
        <f t="shared" si="6"/>
        <v>60.4</v>
      </c>
      <c r="T23" s="92">
        <f t="shared" si="7"/>
        <v>60.4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374</v>
      </c>
      <c r="C24" s="16" t="s">
        <v>121</v>
      </c>
      <c r="D24" s="84"/>
      <c r="E24" s="97">
        <v>1000</v>
      </c>
      <c r="F24" s="98">
        <v>1</v>
      </c>
      <c r="G24" s="99">
        <v>147.88</v>
      </c>
      <c r="H24" s="100">
        <f t="shared" si="0"/>
        <v>101.99</v>
      </c>
      <c r="I24" s="101">
        <f t="shared" si="1"/>
        <v>101.99</v>
      </c>
      <c r="J24" s="102"/>
      <c r="K24" s="103">
        <f t="shared" si="2"/>
        <v>1</v>
      </c>
      <c r="L24" s="100">
        <f t="shared" si="3"/>
        <v>40.799999999999997</v>
      </c>
      <c r="M24" s="100">
        <f t="shared" si="4"/>
        <v>40.799999999999997</v>
      </c>
      <c r="N24" s="104"/>
      <c r="O24" s="91"/>
      <c r="P24" s="96"/>
      <c r="Q24" s="99"/>
      <c r="R24" s="105">
        <f t="shared" si="5"/>
        <v>0</v>
      </c>
      <c r="S24" s="106">
        <f t="shared" si="6"/>
        <v>61.19</v>
      </c>
      <c r="T24" s="106">
        <f t="shared" si="7"/>
        <v>61.19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513</v>
      </c>
      <c r="C25" s="109" t="s">
        <v>126</v>
      </c>
      <c r="D25" s="84"/>
      <c r="E25" s="85">
        <v>2000</v>
      </c>
      <c r="F25" s="110">
        <v>1</v>
      </c>
      <c r="G25" s="92">
        <v>255.34</v>
      </c>
      <c r="H25" s="87">
        <f t="shared" si="0"/>
        <v>176.1</v>
      </c>
      <c r="I25" s="88">
        <f t="shared" si="1"/>
        <v>176.1</v>
      </c>
      <c r="J25" s="102"/>
      <c r="K25" s="86">
        <f t="shared" si="2"/>
        <v>1</v>
      </c>
      <c r="L25" s="87">
        <f t="shared" si="3"/>
        <v>88.05</v>
      </c>
      <c r="M25" s="87">
        <f t="shared" si="4"/>
        <v>88.05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88.05</v>
      </c>
      <c r="T25" s="92">
        <f t="shared" si="7"/>
        <v>88.05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514</v>
      </c>
      <c r="C26" s="16" t="s">
        <v>130</v>
      </c>
      <c r="D26" s="84"/>
      <c r="E26" s="97">
        <v>2000</v>
      </c>
      <c r="F26" s="98">
        <v>1</v>
      </c>
      <c r="G26" s="99">
        <v>107.14</v>
      </c>
      <c r="H26" s="100">
        <f t="shared" si="0"/>
        <v>73.89</v>
      </c>
      <c r="I26" s="101">
        <f t="shared" si="1"/>
        <v>73.89</v>
      </c>
      <c r="J26" s="102"/>
      <c r="K26" s="103">
        <f t="shared" si="2"/>
        <v>1</v>
      </c>
      <c r="L26" s="100">
        <f t="shared" si="3"/>
        <v>36.950000000000003</v>
      </c>
      <c r="M26" s="100">
        <f t="shared" si="4"/>
        <v>36.950000000000003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36.94</v>
      </c>
      <c r="T26" s="106">
        <f t="shared" si="7"/>
        <v>36.94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623</v>
      </c>
      <c r="C27" s="109" t="s">
        <v>624</v>
      </c>
      <c r="D27" s="84"/>
      <c r="E27" s="85" t="s">
        <v>127</v>
      </c>
      <c r="F27" s="110">
        <v>1</v>
      </c>
      <c r="G27" s="92">
        <v>2481.8200000000002</v>
      </c>
      <c r="H27" s="87">
        <f t="shared" si="0"/>
        <v>1711.6</v>
      </c>
      <c r="I27" s="88">
        <f t="shared" si="1"/>
        <v>1711.6</v>
      </c>
      <c r="J27" s="102"/>
      <c r="K27" s="86">
        <f t="shared" si="2"/>
        <v>1</v>
      </c>
      <c r="L27" s="87">
        <f t="shared" si="3"/>
        <v>855.8</v>
      </c>
      <c r="M27" s="87">
        <f t="shared" si="4"/>
        <v>855.8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855.8</v>
      </c>
      <c r="T27" s="92">
        <f t="shared" si="7"/>
        <v>855.8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611</v>
      </c>
      <c r="C28" s="16" t="s">
        <v>133</v>
      </c>
      <c r="D28" s="84"/>
      <c r="E28" s="97">
        <v>500</v>
      </c>
      <c r="F28" s="98">
        <v>1</v>
      </c>
      <c r="G28" s="99">
        <v>87.54</v>
      </c>
      <c r="H28" s="100">
        <f t="shared" si="0"/>
        <v>60.37</v>
      </c>
      <c r="I28" s="101">
        <f t="shared" si="1"/>
        <v>60.37</v>
      </c>
      <c r="J28" s="102"/>
      <c r="K28" s="103">
        <f t="shared" si="2"/>
        <v>1</v>
      </c>
      <c r="L28" s="100">
        <f t="shared" si="3"/>
        <v>30.19</v>
      </c>
      <c r="M28" s="100">
        <f t="shared" si="4"/>
        <v>30.19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30.18</v>
      </c>
      <c r="T28" s="106">
        <f t="shared" si="7"/>
        <v>30.18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626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264</v>
      </c>
      <c r="C30" s="16" t="s">
        <v>627</v>
      </c>
      <c r="D30" s="84"/>
      <c r="E30" s="97" t="s">
        <v>127</v>
      </c>
      <c r="F30" s="98">
        <v>1</v>
      </c>
      <c r="G30" s="99">
        <v>10724.88</v>
      </c>
      <c r="H30" s="100">
        <f t="shared" si="0"/>
        <v>7396.47</v>
      </c>
      <c r="I30" s="101">
        <f t="shared" si="1"/>
        <v>7396.47</v>
      </c>
      <c r="J30" s="102"/>
      <c r="K30" s="103">
        <f t="shared" si="2"/>
        <v>1</v>
      </c>
      <c r="L30" s="100">
        <f t="shared" si="3"/>
        <v>3698.24</v>
      </c>
      <c r="M30" s="100">
        <f t="shared" si="4"/>
        <v>3698.24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3698.23</v>
      </c>
      <c r="T30" s="106">
        <f t="shared" si="7"/>
        <v>3698.23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628</v>
      </c>
      <c r="C31" s="109" t="s">
        <v>629</v>
      </c>
      <c r="D31" s="84"/>
      <c r="E31" s="85" t="s">
        <v>127</v>
      </c>
      <c r="F31" s="110">
        <v>1</v>
      </c>
      <c r="G31" s="92">
        <v>4727.12</v>
      </c>
      <c r="H31" s="87">
        <f t="shared" si="0"/>
        <v>3260.08</v>
      </c>
      <c r="I31" s="88">
        <f t="shared" si="1"/>
        <v>3260.08</v>
      </c>
      <c r="J31" s="102"/>
      <c r="K31" s="86">
        <f t="shared" si="2"/>
        <v>1</v>
      </c>
      <c r="L31" s="87">
        <f t="shared" si="3"/>
        <v>1630.04</v>
      </c>
      <c r="M31" s="87">
        <f t="shared" si="4"/>
        <v>1630.04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1630.04</v>
      </c>
      <c r="T31" s="92">
        <f t="shared" si="7"/>
        <v>1630.04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630</v>
      </c>
      <c r="C32" s="16" t="s">
        <v>141</v>
      </c>
      <c r="D32" s="84"/>
      <c r="E32" s="97" t="s">
        <v>127</v>
      </c>
      <c r="F32" s="98">
        <v>1</v>
      </c>
      <c r="G32" s="99">
        <v>11130.41</v>
      </c>
      <c r="H32" s="100">
        <f t="shared" si="0"/>
        <v>7676.14</v>
      </c>
      <c r="I32" s="101">
        <f t="shared" si="1"/>
        <v>7676.14</v>
      </c>
      <c r="J32" s="102"/>
      <c r="K32" s="103">
        <f t="shared" si="2"/>
        <v>1</v>
      </c>
      <c r="L32" s="100">
        <f t="shared" si="3"/>
        <v>3070.46</v>
      </c>
      <c r="M32" s="100">
        <f t="shared" si="4"/>
        <v>3070.46</v>
      </c>
      <c r="N32" s="104"/>
      <c r="O32" s="91"/>
      <c r="P32" s="96"/>
      <c r="Q32" s="99"/>
      <c r="R32" s="105">
        <f t="shared" si="5"/>
        <v>0</v>
      </c>
      <c r="S32" s="106">
        <f t="shared" si="6"/>
        <v>4605.68</v>
      </c>
      <c r="T32" s="106">
        <f t="shared" si="7"/>
        <v>4605.68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147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149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117994.14</v>
      </c>
      <c r="H50" s="119">
        <f t="shared" si="10"/>
        <v>81375.289999999979</v>
      </c>
      <c r="I50" s="120">
        <f t="shared" si="10"/>
        <v>92718.500000000015</v>
      </c>
      <c r="J50" s="121"/>
      <c r="K50" s="122">
        <f t="shared" ref="K50:M50" si="11">SUM(K19:K49)</f>
        <v>152</v>
      </c>
      <c r="L50" s="119">
        <f t="shared" si="11"/>
        <v>34411.119999999995</v>
      </c>
      <c r="M50" s="120">
        <f t="shared" si="11"/>
        <v>38672.319999999992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46964.17</v>
      </c>
      <c r="T50" s="120">
        <f t="shared" si="12"/>
        <v>54046.179999999993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67" priority="1" stopIfTrue="1">
      <formula>$U$9&gt;100%</formula>
    </cfRule>
    <cfRule type="expression" dxfId="66" priority="2">
      <formula>$U$9&lt;50%</formula>
    </cfRule>
  </conditionalFormatting>
  <conditionalFormatting sqref="V9:V11">
    <cfRule type="expression" dxfId="65" priority="3">
      <formula>$V$9&lt;50%</formula>
    </cfRule>
    <cfRule type="expression" dxfId="64" priority="4">
      <formula>$V$9&gt;50%</formula>
    </cfRule>
  </conditionalFormatting>
  <dataValidations count="4">
    <dataValidation type="list" allowBlank="1" showErrorMessage="1" sqref="E19:E49" xr:uid="{00000000-0002-0000-3700-000000000000}">
      <formula1>$Z$19:$Z$30</formula1>
    </dataValidation>
    <dataValidation type="list" allowBlank="1" showErrorMessage="1" sqref="I14" xr:uid="{00000000-0002-0000-3700-000001000000}">
      <formula1>$Y$14:$Y$15</formula1>
    </dataValidation>
    <dataValidation type="list" allowBlank="1" showErrorMessage="1" sqref="J14" xr:uid="{00000000-0002-0000-3700-000002000000}">
      <formula1>$L$9</formula1>
    </dataValidation>
    <dataValidation type="list" allowBlank="1" showErrorMessage="1" sqref="Q15 G18 L18 Q18" xr:uid="{00000000-0002-0000-37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87583.96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2016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36480.719999999987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51103.24000000002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668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0.58347715723289995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669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51103.239999999991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670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36480.719999999987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 t="s">
        <v>127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673</v>
      </c>
      <c r="C28" s="16" t="s">
        <v>133</v>
      </c>
      <c r="D28" s="84"/>
      <c r="E28" s="97">
        <v>500</v>
      </c>
      <c r="F28" s="98">
        <v>1</v>
      </c>
      <c r="G28" s="99">
        <v>42.62</v>
      </c>
      <c r="H28" s="100">
        <f t="shared" si="0"/>
        <v>29.39</v>
      </c>
      <c r="I28" s="101">
        <f t="shared" si="1"/>
        <v>29.39</v>
      </c>
      <c r="J28" s="102"/>
      <c r="K28" s="103">
        <f t="shared" si="2"/>
        <v>1</v>
      </c>
      <c r="L28" s="100">
        <f t="shared" si="3"/>
        <v>14.7</v>
      </c>
      <c r="M28" s="100">
        <f t="shared" si="4"/>
        <v>14.7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14.69</v>
      </c>
      <c r="T28" s="106">
        <f t="shared" si="7"/>
        <v>14.69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261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628</v>
      </c>
      <c r="C30" s="16" t="s">
        <v>674</v>
      </c>
      <c r="D30" s="84"/>
      <c r="E30" s="97" t="s">
        <v>127</v>
      </c>
      <c r="F30" s="98">
        <v>1</v>
      </c>
      <c r="G30" s="99">
        <v>4727.12</v>
      </c>
      <c r="H30" s="100">
        <f t="shared" si="0"/>
        <v>3260.08</v>
      </c>
      <c r="I30" s="101">
        <f t="shared" si="1"/>
        <v>3260.08</v>
      </c>
      <c r="J30" s="102"/>
      <c r="K30" s="103">
        <f t="shared" si="2"/>
        <v>1</v>
      </c>
      <c r="L30" s="100">
        <f t="shared" si="3"/>
        <v>1630.04</v>
      </c>
      <c r="M30" s="100">
        <f t="shared" si="4"/>
        <v>1630.04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1630.04</v>
      </c>
      <c r="T30" s="106">
        <f t="shared" si="7"/>
        <v>1630.04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264</v>
      </c>
      <c r="C31" s="109" t="s">
        <v>517</v>
      </c>
      <c r="D31" s="84"/>
      <c r="E31" s="85" t="s">
        <v>127</v>
      </c>
      <c r="F31" s="110">
        <v>1</v>
      </c>
      <c r="G31" s="92">
        <v>10724.88</v>
      </c>
      <c r="H31" s="87">
        <f t="shared" si="0"/>
        <v>7396.47</v>
      </c>
      <c r="I31" s="88">
        <f t="shared" si="1"/>
        <v>7396.47</v>
      </c>
      <c r="J31" s="102"/>
      <c r="K31" s="86">
        <f t="shared" si="2"/>
        <v>1</v>
      </c>
      <c r="L31" s="87">
        <f t="shared" si="3"/>
        <v>3698.24</v>
      </c>
      <c r="M31" s="87">
        <f t="shared" si="4"/>
        <v>3698.24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3698.23</v>
      </c>
      <c r="T31" s="92">
        <f t="shared" si="7"/>
        <v>3698.23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675</v>
      </c>
      <c r="C32" s="16" t="s">
        <v>141</v>
      </c>
      <c r="D32" s="84"/>
      <c r="E32" s="97" t="s">
        <v>127</v>
      </c>
      <c r="F32" s="98">
        <v>1</v>
      </c>
      <c r="G32" s="99">
        <v>5885.29</v>
      </c>
      <c r="H32" s="100">
        <f t="shared" si="0"/>
        <v>4058.82</v>
      </c>
      <c r="I32" s="101">
        <f t="shared" si="1"/>
        <v>4058.82</v>
      </c>
      <c r="J32" s="102"/>
      <c r="K32" s="103">
        <f t="shared" si="2"/>
        <v>1</v>
      </c>
      <c r="L32" s="100">
        <f t="shared" si="3"/>
        <v>1623.53</v>
      </c>
      <c r="M32" s="100">
        <f t="shared" si="4"/>
        <v>1623.53</v>
      </c>
      <c r="N32" s="104"/>
      <c r="O32" s="91"/>
      <c r="P32" s="96"/>
      <c r="Q32" s="99"/>
      <c r="R32" s="105">
        <f t="shared" si="5"/>
        <v>0</v>
      </c>
      <c r="S32" s="106">
        <f t="shared" si="6"/>
        <v>2435.29</v>
      </c>
      <c r="T32" s="106">
        <f t="shared" si="7"/>
        <v>2435.29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676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237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110549.06999999999</v>
      </c>
      <c r="H50" s="119">
        <f t="shared" si="10"/>
        <v>76240.75</v>
      </c>
      <c r="I50" s="120">
        <f t="shared" si="10"/>
        <v>87583.96</v>
      </c>
      <c r="J50" s="121"/>
      <c r="K50" s="122">
        <f t="shared" ref="K50:M50" si="11">SUM(K19:K49)</f>
        <v>152</v>
      </c>
      <c r="L50" s="119">
        <f t="shared" si="11"/>
        <v>32219.519999999997</v>
      </c>
      <c r="M50" s="120">
        <f t="shared" si="11"/>
        <v>36480.719999999987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44021.229999999996</v>
      </c>
      <c r="T50" s="120">
        <f t="shared" si="12"/>
        <v>51103.239999999991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63" priority="1" stopIfTrue="1">
      <formula>$U$9&gt;100%</formula>
    </cfRule>
    <cfRule type="expression" dxfId="62" priority="2">
      <formula>$U$9&lt;50%</formula>
    </cfRule>
  </conditionalFormatting>
  <conditionalFormatting sqref="V9:V11">
    <cfRule type="expression" dxfId="61" priority="3">
      <formula>$V$9&lt;50%</formula>
    </cfRule>
    <cfRule type="expression" dxfId="60" priority="4">
      <formula>$V$9&gt;50%</formula>
    </cfRule>
  </conditionalFormatting>
  <dataValidations count="4">
    <dataValidation type="list" allowBlank="1" showErrorMessage="1" sqref="E19:E49" xr:uid="{00000000-0002-0000-3800-000000000000}">
      <formula1>$Z$19:$Z$30</formula1>
    </dataValidation>
    <dataValidation type="list" allowBlank="1" showErrorMessage="1" sqref="I14" xr:uid="{00000000-0002-0000-3800-000001000000}">
      <formula1>$Y$14:$Y$15</formula1>
    </dataValidation>
    <dataValidation type="list" allowBlank="1" showErrorMessage="1" sqref="J14" xr:uid="{00000000-0002-0000-3800-000002000000}">
      <formula1>$L$9</formula1>
    </dataValidation>
    <dataValidation type="list" allowBlank="1" showErrorMessage="1" sqref="Q15 G18 L18 Q18" xr:uid="{00000000-0002-0000-38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87583.96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2016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36480.719999999987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51103.24000000002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668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0.58347715723289995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677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51103.239999999991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678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36480.719999999987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 t="s">
        <v>127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673</v>
      </c>
      <c r="C28" s="16" t="s">
        <v>133</v>
      </c>
      <c r="D28" s="84"/>
      <c r="E28" s="97">
        <v>500</v>
      </c>
      <c r="F28" s="98">
        <v>1</v>
      </c>
      <c r="G28" s="99">
        <v>42.62</v>
      </c>
      <c r="H28" s="100">
        <f t="shared" si="0"/>
        <v>29.39</v>
      </c>
      <c r="I28" s="101">
        <f t="shared" si="1"/>
        <v>29.39</v>
      </c>
      <c r="J28" s="102"/>
      <c r="K28" s="103">
        <f t="shared" si="2"/>
        <v>1</v>
      </c>
      <c r="L28" s="100">
        <f t="shared" si="3"/>
        <v>14.7</v>
      </c>
      <c r="M28" s="100">
        <f t="shared" si="4"/>
        <v>14.7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14.69</v>
      </c>
      <c r="T28" s="106">
        <f t="shared" si="7"/>
        <v>14.69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261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628</v>
      </c>
      <c r="C30" s="16" t="s">
        <v>674</v>
      </c>
      <c r="D30" s="84"/>
      <c r="E30" s="97" t="s">
        <v>127</v>
      </c>
      <c r="F30" s="98">
        <v>1</v>
      </c>
      <c r="G30" s="99">
        <v>4727.12</v>
      </c>
      <c r="H30" s="100">
        <f t="shared" si="0"/>
        <v>3260.08</v>
      </c>
      <c r="I30" s="101">
        <f t="shared" si="1"/>
        <v>3260.08</v>
      </c>
      <c r="J30" s="102"/>
      <c r="K30" s="103">
        <f t="shared" si="2"/>
        <v>1</v>
      </c>
      <c r="L30" s="100">
        <f t="shared" si="3"/>
        <v>1630.04</v>
      </c>
      <c r="M30" s="100">
        <f t="shared" si="4"/>
        <v>1630.04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1630.04</v>
      </c>
      <c r="T30" s="106">
        <f t="shared" si="7"/>
        <v>1630.04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264</v>
      </c>
      <c r="C31" s="109" t="s">
        <v>517</v>
      </c>
      <c r="D31" s="84"/>
      <c r="E31" s="85" t="s">
        <v>127</v>
      </c>
      <c r="F31" s="110">
        <v>1</v>
      </c>
      <c r="G31" s="92">
        <v>10724.88</v>
      </c>
      <c r="H31" s="87">
        <f t="shared" si="0"/>
        <v>7396.47</v>
      </c>
      <c r="I31" s="88">
        <f t="shared" si="1"/>
        <v>7396.47</v>
      </c>
      <c r="J31" s="102"/>
      <c r="K31" s="86">
        <f t="shared" si="2"/>
        <v>1</v>
      </c>
      <c r="L31" s="87">
        <f t="shared" si="3"/>
        <v>3698.24</v>
      </c>
      <c r="M31" s="87">
        <f t="shared" si="4"/>
        <v>3698.24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3698.23</v>
      </c>
      <c r="T31" s="92">
        <f t="shared" si="7"/>
        <v>3698.23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675</v>
      </c>
      <c r="C32" s="16" t="s">
        <v>141</v>
      </c>
      <c r="D32" s="84"/>
      <c r="E32" s="97" t="s">
        <v>127</v>
      </c>
      <c r="F32" s="98">
        <v>1</v>
      </c>
      <c r="G32" s="99">
        <v>5885.29</v>
      </c>
      <c r="H32" s="100">
        <f t="shared" si="0"/>
        <v>4058.82</v>
      </c>
      <c r="I32" s="101">
        <f t="shared" si="1"/>
        <v>4058.82</v>
      </c>
      <c r="J32" s="102"/>
      <c r="K32" s="103">
        <f t="shared" si="2"/>
        <v>1</v>
      </c>
      <c r="L32" s="100">
        <f t="shared" si="3"/>
        <v>1623.53</v>
      </c>
      <c r="M32" s="100">
        <f t="shared" si="4"/>
        <v>1623.53</v>
      </c>
      <c r="N32" s="104"/>
      <c r="O32" s="91"/>
      <c r="P32" s="96"/>
      <c r="Q32" s="99"/>
      <c r="R32" s="105">
        <f t="shared" si="5"/>
        <v>0</v>
      </c>
      <c r="S32" s="106">
        <f t="shared" si="6"/>
        <v>2435.29</v>
      </c>
      <c r="T32" s="106">
        <f t="shared" si="7"/>
        <v>2435.29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676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237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110549.06999999999</v>
      </c>
      <c r="H50" s="119">
        <f t="shared" si="10"/>
        <v>76240.75</v>
      </c>
      <c r="I50" s="120">
        <f t="shared" si="10"/>
        <v>87583.96</v>
      </c>
      <c r="J50" s="121"/>
      <c r="K50" s="122">
        <f t="shared" ref="K50:M50" si="11">SUM(K19:K49)</f>
        <v>152</v>
      </c>
      <c r="L50" s="119">
        <f t="shared" si="11"/>
        <v>32219.519999999997</v>
      </c>
      <c r="M50" s="120">
        <f t="shared" si="11"/>
        <v>36480.719999999987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44021.229999999996</v>
      </c>
      <c r="T50" s="120">
        <f t="shared" si="12"/>
        <v>51103.239999999991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59" priority="1" stopIfTrue="1">
      <formula>$U$9&gt;100%</formula>
    </cfRule>
    <cfRule type="expression" dxfId="58" priority="2">
      <formula>$U$9&lt;50%</formula>
    </cfRule>
  </conditionalFormatting>
  <conditionalFormatting sqref="V9:V11">
    <cfRule type="expression" dxfId="57" priority="3">
      <formula>$V$9&lt;50%</formula>
    </cfRule>
    <cfRule type="expression" dxfId="56" priority="4">
      <formula>$V$9&gt;50%</formula>
    </cfRule>
  </conditionalFormatting>
  <dataValidations count="4">
    <dataValidation type="list" allowBlank="1" showErrorMessage="1" sqref="E19:E49" xr:uid="{00000000-0002-0000-3900-000000000000}">
      <formula1>$Z$19:$Z$30</formula1>
    </dataValidation>
    <dataValidation type="list" allowBlank="1" showErrorMessage="1" sqref="I14" xr:uid="{00000000-0002-0000-3900-000001000000}">
      <formula1>$Y$14:$Y$15</formula1>
    </dataValidation>
    <dataValidation type="list" allowBlank="1" showErrorMessage="1" sqref="J14" xr:uid="{00000000-0002-0000-3900-000002000000}">
      <formula1>$L$9</formula1>
    </dataValidation>
    <dataValidation type="list" allowBlank="1" showErrorMessage="1" sqref="Q15 G18 L18 Q18" xr:uid="{00000000-0002-0000-39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87583.96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2015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36480.719999999987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51103.24000000002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679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0.58347715723289995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680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51103.239999999991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681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36480.719999999987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 t="s">
        <v>127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673</v>
      </c>
      <c r="C28" s="16" t="s">
        <v>133</v>
      </c>
      <c r="D28" s="84"/>
      <c r="E28" s="97">
        <v>500</v>
      </c>
      <c r="F28" s="98">
        <v>1</v>
      </c>
      <c r="G28" s="99">
        <v>42.62</v>
      </c>
      <c r="H28" s="100">
        <f t="shared" si="0"/>
        <v>29.39</v>
      </c>
      <c r="I28" s="101">
        <f t="shared" si="1"/>
        <v>29.39</v>
      </c>
      <c r="J28" s="102"/>
      <c r="K28" s="103">
        <f t="shared" si="2"/>
        <v>1</v>
      </c>
      <c r="L28" s="100">
        <f t="shared" si="3"/>
        <v>14.7</v>
      </c>
      <c r="M28" s="100">
        <f t="shared" si="4"/>
        <v>14.7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14.69</v>
      </c>
      <c r="T28" s="106">
        <f t="shared" si="7"/>
        <v>14.69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261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628</v>
      </c>
      <c r="C30" s="16" t="s">
        <v>674</v>
      </c>
      <c r="D30" s="84"/>
      <c r="E30" s="97" t="s">
        <v>127</v>
      </c>
      <c r="F30" s="98">
        <v>1</v>
      </c>
      <c r="G30" s="99">
        <v>4727.12</v>
      </c>
      <c r="H30" s="100">
        <f t="shared" si="0"/>
        <v>3260.08</v>
      </c>
      <c r="I30" s="101">
        <f t="shared" si="1"/>
        <v>3260.08</v>
      </c>
      <c r="J30" s="102"/>
      <c r="K30" s="103">
        <f t="shared" si="2"/>
        <v>1</v>
      </c>
      <c r="L30" s="100">
        <f t="shared" si="3"/>
        <v>1630.04</v>
      </c>
      <c r="M30" s="100">
        <f t="shared" si="4"/>
        <v>1630.04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1630.04</v>
      </c>
      <c r="T30" s="106">
        <f t="shared" si="7"/>
        <v>1630.04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264</v>
      </c>
      <c r="C31" s="109" t="s">
        <v>517</v>
      </c>
      <c r="D31" s="84"/>
      <c r="E31" s="85" t="s">
        <v>127</v>
      </c>
      <c r="F31" s="110">
        <v>1</v>
      </c>
      <c r="G31" s="92">
        <v>10724.88</v>
      </c>
      <c r="H31" s="87">
        <f t="shared" si="0"/>
        <v>7396.47</v>
      </c>
      <c r="I31" s="88">
        <f t="shared" si="1"/>
        <v>7396.47</v>
      </c>
      <c r="J31" s="102"/>
      <c r="K31" s="86">
        <f t="shared" si="2"/>
        <v>1</v>
      </c>
      <c r="L31" s="87">
        <f t="shared" si="3"/>
        <v>3698.24</v>
      </c>
      <c r="M31" s="87">
        <f t="shared" si="4"/>
        <v>3698.24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3698.23</v>
      </c>
      <c r="T31" s="92">
        <f t="shared" si="7"/>
        <v>3698.23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675</v>
      </c>
      <c r="C32" s="16" t="s">
        <v>141</v>
      </c>
      <c r="D32" s="84"/>
      <c r="E32" s="97" t="s">
        <v>127</v>
      </c>
      <c r="F32" s="98">
        <v>1</v>
      </c>
      <c r="G32" s="99">
        <v>5885.29</v>
      </c>
      <c r="H32" s="100">
        <f t="shared" si="0"/>
        <v>4058.82</v>
      </c>
      <c r="I32" s="101">
        <f t="shared" si="1"/>
        <v>4058.82</v>
      </c>
      <c r="J32" s="102"/>
      <c r="K32" s="103">
        <f t="shared" si="2"/>
        <v>1</v>
      </c>
      <c r="L32" s="100">
        <f t="shared" si="3"/>
        <v>1623.53</v>
      </c>
      <c r="M32" s="100">
        <f t="shared" si="4"/>
        <v>1623.53</v>
      </c>
      <c r="N32" s="104"/>
      <c r="O32" s="91"/>
      <c r="P32" s="96"/>
      <c r="Q32" s="99"/>
      <c r="R32" s="105">
        <f t="shared" si="5"/>
        <v>0</v>
      </c>
      <c r="S32" s="106">
        <f t="shared" si="6"/>
        <v>2435.29</v>
      </c>
      <c r="T32" s="106">
        <f t="shared" si="7"/>
        <v>2435.29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676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237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110549.06999999999</v>
      </c>
      <c r="H50" s="119">
        <f t="shared" si="10"/>
        <v>76240.75</v>
      </c>
      <c r="I50" s="120">
        <f t="shared" si="10"/>
        <v>87583.96</v>
      </c>
      <c r="J50" s="121"/>
      <c r="K50" s="122">
        <f t="shared" ref="K50:M50" si="11">SUM(K19:K49)</f>
        <v>152</v>
      </c>
      <c r="L50" s="119">
        <f t="shared" si="11"/>
        <v>32219.519999999997</v>
      </c>
      <c r="M50" s="120">
        <f t="shared" si="11"/>
        <v>36480.719999999987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44021.229999999996</v>
      </c>
      <c r="T50" s="120">
        <f t="shared" si="12"/>
        <v>51103.239999999991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55" priority="1" stopIfTrue="1">
      <formula>$U$9&gt;100%</formula>
    </cfRule>
    <cfRule type="expression" dxfId="54" priority="2">
      <formula>$U$9&lt;50%</formula>
    </cfRule>
  </conditionalFormatting>
  <conditionalFormatting sqref="V9:V11">
    <cfRule type="expression" dxfId="53" priority="3">
      <formula>$V$9&lt;50%</formula>
    </cfRule>
    <cfRule type="expression" dxfId="52" priority="4">
      <formula>$V$9&gt;50%</formula>
    </cfRule>
  </conditionalFormatting>
  <dataValidations count="4">
    <dataValidation type="list" allowBlank="1" showErrorMessage="1" sqref="E19:E49" xr:uid="{00000000-0002-0000-3A00-000000000000}">
      <formula1>$Z$19:$Z$30</formula1>
    </dataValidation>
    <dataValidation type="list" allowBlank="1" showErrorMessage="1" sqref="I14" xr:uid="{00000000-0002-0000-3A00-000001000000}">
      <formula1>$Y$14:$Y$15</formula1>
    </dataValidation>
    <dataValidation type="list" allowBlank="1" showErrorMessage="1" sqref="J14" xr:uid="{00000000-0002-0000-3A00-000002000000}">
      <formula1>$L$9</formula1>
    </dataValidation>
    <dataValidation type="list" allowBlank="1" showErrorMessage="1" sqref="Q15 G18 L18 Q18" xr:uid="{00000000-0002-0000-3A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87583.96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2015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35741.069999999992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51842.890000000014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679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0.5919221967127315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682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51842.889999999992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683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35741.069999999992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 t="s">
        <v>127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673</v>
      </c>
      <c r="C28" s="16" t="s">
        <v>133</v>
      </c>
      <c r="D28" s="84"/>
      <c r="E28" s="97">
        <v>500</v>
      </c>
      <c r="F28" s="98">
        <v>1</v>
      </c>
      <c r="G28" s="99">
        <v>42.62</v>
      </c>
      <c r="H28" s="100">
        <f t="shared" si="0"/>
        <v>29.39</v>
      </c>
      <c r="I28" s="101">
        <f t="shared" si="1"/>
        <v>29.39</v>
      </c>
      <c r="J28" s="102"/>
      <c r="K28" s="103">
        <f t="shared" si="2"/>
        <v>1</v>
      </c>
      <c r="L28" s="100">
        <f t="shared" si="3"/>
        <v>14.7</v>
      </c>
      <c r="M28" s="100">
        <f t="shared" si="4"/>
        <v>14.7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14.69</v>
      </c>
      <c r="T28" s="106">
        <f t="shared" si="7"/>
        <v>14.69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261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628</v>
      </c>
      <c r="C30" s="16" t="s">
        <v>674</v>
      </c>
      <c r="D30" s="84"/>
      <c r="E30" s="97" t="s">
        <v>127</v>
      </c>
      <c r="F30" s="98">
        <v>1</v>
      </c>
      <c r="G30" s="99">
        <v>4727.12</v>
      </c>
      <c r="H30" s="100">
        <f t="shared" si="0"/>
        <v>3260.08</v>
      </c>
      <c r="I30" s="101">
        <f t="shared" si="1"/>
        <v>3260.08</v>
      </c>
      <c r="J30" s="102"/>
      <c r="K30" s="103">
        <f t="shared" si="2"/>
        <v>1</v>
      </c>
      <c r="L30" s="100">
        <f t="shared" si="3"/>
        <v>1630.04</v>
      </c>
      <c r="M30" s="100">
        <f t="shared" si="4"/>
        <v>1630.04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1630.04</v>
      </c>
      <c r="T30" s="106">
        <f t="shared" si="7"/>
        <v>1630.04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264</v>
      </c>
      <c r="C31" s="109" t="s">
        <v>517</v>
      </c>
      <c r="D31" s="84"/>
      <c r="E31" s="85" t="s">
        <v>127</v>
      </c>
      <c r="F31" s="110">
        <v>1</v>
      </c>
      <c r="G31" s="92">
        <v>10724.88</v>
      </c>
      <c r="H31" s="87">
        <f t="shared" si="0"/>
        <v>7396.47</v>
      </c>
      <c r="I31" s="88">
        <f t="shared" si="1"/>
        <v>7396.47</v>
      </c>
      <c r="J31" s="102"/>
      <c r="K31" s="86">
        <f t="shared" si="2"/>
        <v>1</v>
      </c>
      <c r="L31" s="87">
        <f t="shared" si="3"/>
        <v>2958.59</v>
      </c>
      <c r="M31" s="87">
        <f t="shared" si="4"/>
        <v>2958.59</v>
      </c>
      <c r="N31" s="111"/>
      <c r="O31" s="91"/>
      <c r="P31" s="112"/>
      <c r="Q31" s="92"/>
      <c r="R31" s="92">
        <f t="shared" si="5"/>
        <v>0</v>
      </c>
      <c r="S31" s="92">
        <f t="shared" si="6"/>
        <v>4437.88</v>
      </c>
      <c r="T31" s="92">
        <f t="shared" si="7"/>
        <v>4437.88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675</v>
      </c>
      <c r="C32" s="16" t="s">
        <v>141</v>
      </c>
      <c r="D32" s="84"/>
      <c r="E32" s="97" t="s">
        <v>127</v>
      </c>
      <c r="F32" s="98">
        <v>1</v>
      </c>
      <c r="G32" s="99">
        <v>5885.29</v>
      </c>
      <c r="H32" s="100">
        <f t="shared" si="0"/>
        <v>4058.82</v>
      </c>
      <c r="I32" s="101">
        <f t="shared" si="1"/>
        <v>4058.82</v>
      </c>
      <c r="J32" s="102"/>
      <c r="K32" s="103">
        <f t="shared" si="2"/>
        <v>1</v>
      </c>
      <c r="L32" s="100">
        <f t="shared" si="3"/>
        <v>1623.53</v>
      </c>
      <c r="M32" s="100">
        <f t="shared" si="4"/>
        <v>1623.53</v>
      </c>
      <c r="N32" s="104"/>
      <c r="O32" s="91"/>
      <c r="P32" s="96"/>
      <c r="Q32" s="99"/>
      <c r="R32" s="105">
        <f t="shared" si="5"/>
        <v>0</v>
      </c>
      <c r="S32" s="106">
        <f t="shared" si="6"/>
        <v>2435.29</v>
      </c>
      <c r="T32" s="106">
        <f t="shared" si="7"/>
        <v>2435.29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676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237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110549.06999999999</v>
      </c>
      <c r="H50" s="119">
        <f t="shared" si="10"/>
        <v>76240.75</v>
      </c>
      <c r="I50" s="120">
        <f t="shared" si="10"/>
        <v>87583.96</v>
      </c>
      <c r="J50" s="121"/>
      <c r="K50" s="122">
        <f t="shared" ref="K50:M50" si="11">SUM(K19:K49)</f>
        <v>152</v>
      </c>
      <c r="L50" s="119">
        <f t="shared" si="11"/>
        <v>31479.87</v>
      </c>
      <c r="M50" s="120">
        <f t="shared" si="11"/>
        <v>35741.069999999992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44760.87999999999</v>
      </c>
      <c r="T50" s="120">
        <f t="shared" si="12"/>
        <v>51842.889999999992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51" priority="1" stopIfTrue="1">
      <formula>$U$9&gt;100%</formula>
    </cfRule>
    <cfRule type="expression" dxfId="50" priority="2">
      <formula>$U$9&lt;50%</formula>
    </cfRule>
  </conditionalFormatting>
  <conditionalFormatting sqref="V9:V11">
    <cfRule type="expression" dxfId="49" priority="3">
      <formula>$V$9&lt;50%</formula>
    </cfRule>
    <cfRule type="expression" dxfId="48" priority="4">
      <formula>$V$9&gt;50%</formula>
    </cfRule>
  </conditionalFormatting>
  <dataValidations count="4">
    <dataValidation type="list" allowBlank="1" showErrorMessage="1" sqref="E19:E49" xr:uid="{00000000-0002-0000-3B00-000000000000}">
      <formula1>$Z$19:$Z$30</formula1>
    </dataValidation>
    <dataValidation type="list" allowBlank="1" showErrorMessage="1" sqref="I14" xr:uid="{00000000-0002-0000-3B00-000001000000}">
      <formula1>$Y$14:$Y$15</formula1>
    </dataValidation>
    <dataValidation type="list" allowBlank="1" showErrorMessage="1" sqref="J14" xr:uid="{00000000-0002-0000-3B00-000002000000}">
      <formula1>$L$9</formula1>
    </dataValidation>
    <dataValidation type="list" allowBlank="1" showErrorMessage="1" sqref="Q15 G18 L18 Q18" xr:uid="{00000000-0002-0000-3B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87583.96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2015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36480.719999999987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51103.24000000002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679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0.58347715723289995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684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51103.239999999991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685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36480.719999999987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 t="s">
        <v>127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673</v>
      </c>
      <c r="C28" s="16" t="s">
        <v>133</v>
      </c>
      <c r="D28" s="84"/>
      <c r="E28" s="97">
        <v>500</v>
      </c>
      <c r="F28" s="98">
        <v>1</v>
      </c>
      <c r="G28" s="99">
        <v>42.62</v>
      </c>
      <c r="H28" s="100">
        <f t="shared" si="0"/>
        <v>29.39</v>
      </c>
      <c r="I28" s="101">
        <f t="shared" si="1"/>
        <v>29.39</v>
      </c>
      <c r="J28" s="102"/>
      <c r="K28" s="103">
        <f t="shared" si="2"/>
        <v>1</v>
      </c>
      <c r="L28" s="100">
        <f t="shared" si="3"/>
        <v>14.7</v>
      </c>
      <c r="M28" s="100">
        <f t="shared" si="4"/>
        <v>14.7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14.69</v>
      </c>
      <c r="T28" s="106">
        <f t="shared" si="7"/>
        <v>14.69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261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628</v>
      </c>
      <c r="C30" s="16" t="s">
        <v>674</v>
      </c>
      <c r="D30" s="84"/>
      <c r="E30" s="97" t="s">
        <v>127</v>
      </c>
      <c r="F30" s="98">
        <v>1</v>
      </c>
      <c r="G30" s="99">
        <v>4727.12</v>
      </c>
      <c r="H30" s="100">
        <f t="shared" si="0"/>
        <v>3260.08</v>
      </c>
      <c r="I30" s="101">
        <f t="shared" si="1"/>
        <v>3260.08</v>
      </c>
      <c r="J30" s="102"/>
      <c r="K30" s="103">
        <f t="shared" si="2"/>
        <v>1</v>
      </c>
      <c r="L30" s="100">
        <f t="shared" si="3"/>
        <v>1630.04</v>
      </c>
      <c r="M30" s="100">
        <f t="shared" si="4"/>
        <v>1630.04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1630.04</v>
      </c>
      <c r="T30" s="106">
        <f t="shared" si="7"/>
        <v>1630.04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264</v>
      </c>
      <c r="C31" s="109" t="s">
        <v>517</v>
      </c>
      <c r="D31" s="84"/>
      <c r="E31" s="85" t="s">
        <v>127</v>
      </c>
      <c r="F31" s="110">
        <v>1</v>
      </c>
      <c r="G31" s="92">
        <v>10724.88</v>
      </c>
      <c r="H31" s="87">
        <f t="shared" si="0"/>
        <v>7396.47</v>
      </c>
      <c r="I31" s="88">
        <f t="shared" si="1"/>
        <v>7396.47</v>
      </c>
      <c r="J31" s="102"/>
      <c r="K31" s="86">
        <f t="shared" si="2"/>
        <v>1</v>
      </c>
      <c r="L31" s="87">
        <f t="shared" si="3"/>
        <v>3698.24</v>
      </c>
      <c r="M31" s="87">
        <f t="shared" si="4"/>
        <v>3698.24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3698.23</v>
      </c>
      <c r="T31" s="92">
        <f t="shared" si="7"/>
        <v>3698.23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675</v>
      </c>
      <c r="C32" s="16" t="s">
        <v>141</v>
      </c>
      <c r="D32" s="84"/>
      <c r="E32" s="97" t="s">
        <v>127</v>
      </c>
      <c r="F32" s="98">
        <v>1</v>
      </c>
      <c r="G32" s="99">
        <v>5885.29</v>
      </c>
      <c r="H32" s="100">
        <f t="shared" si="0"/>
        <v>4058.82</v>
      </c>
      <c r="I32" s="101">
        <f t="shared" si="1"/>
        <v>4058.82</v>
      </c>
      <c r="J32" s="102"/>
      <c r="K32" s="103">
        <f t="shared" si="2"/>
        <v>1</v>
      </c>
      <c r="L32" s="100">
        <f t="shared" si="3"/>
        <v>1623.53</v>
      </c>
      <c r="M32" s="100">
        <f t="shared" si="4"/>
        <v>1623.53</v>
      </c>
      <c r="N32" s="104"/>
      <c r="O32" s="91"/>
      <c r="P32" s="96"/>
      <c r="Q32" s="99"/>
      <c r="R32" s="105">
        <f t="shared" si="5"/>
        <v>0</v>
      </c>
      <c r="S32" s="106">
        <f t="shared" si="6"/>
        <v>2435.29</v>
      </c>
      <c r="T32" s="106">
        <f t="shared" si="7"/>
        <v>2435.29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676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237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110549.06999999999</v>
      </c>
      <c r="H50" s="119">
        <f t="shared" si="10"/>
        <v>76240.75</v>
      </c>
      <c r="I50" s="120">
        <f t="shared" si="10"/>
        <v>87583.96</v>
      </c>
      <c r="J50" s="121"/>
      <c r="K50" s="122">
        <f t="shared" ref="K50:M50" si="11">SUM(K19:K49)</f>
        <v>152</v>
      </c>
      <c r="L50" s="119">
        <f t="shared" si="11"/>
        <v>32219.519999999997</v>
      </c>
      <c r="M50" s="120">
        <f t="shared" si="11"/>
        <v>36480.719999999987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44021.229999999996</v>
      </c>
      <c r="T50" s="120">
        <f t="shared" si="12"/>
        <v>51103.239999999991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47" priority="1" stopIfTrue="1">
      <formula>$U$9&gt;100%</formula>
    </cfRule>
    <cfRule type="expression" dxfId="46" priority="2">
      <formula>$U$9&lt;50%</formula>
    </cfRule>
  </conditionalFormatting>
  <conditionalFormatting sqref="V9:V11">
    <cfRule type="expression" dxfId="45" priority="3">
      <formula>$V$9&lt;50%</formula>
    </cfRule>
    <cfRule type="expression" dxfId="44" priority="4">
      <formula>$V$9&gt;50%</formula>
    </cfRule>
  </conditionalFormatting>
  <dataValidations count="4">
    <dataValidation type="list" allowBlank="1" showErrorMessage="1" sqref="E19:E49" xr:uid="{00000000-0002-0000-3C00-000000000000}">
      <formula1>$Z$19:$Z$30</formula1>
    </dataValidation>
    <dataValidation type="list" allowBlank="1" showErrorMessage="1" sqref="I14" xr:uid="{00000000-0002-0000-3C00-000001000000}">
      <formula1>$Y$14:$Y$15</formula1>
    </dataValidation>
    <dataValidation type="list" allowBlank="1" showErrorMessage="1" sqref="J14" xr:uid="{00000000-0002-0000-3C00-000002000000}">
      <formula1>$L$9</formula1>
    </dataValidation>
    <dataValidation type="list" allowBlank="1" showErrorMessage="1" sqref="Q15 G18 L18 Q18" xr:uid="{00000000-0002-0000-3C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87583.96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2015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36480.719999999987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51103.24000000002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679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0.58347715723289995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686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51103.239999999991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687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36480.719999999987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611</v>
      </c>
      <c r="C27" s="109" t="s">
        <v>133</v>
      </c>
      <c r="D27" s="84"/>
      <c r="E27" s="85" t="s">
        <v>127</v>
      </c>
      <c r="F27" s="110">
        <v>1</v>
      </c>
      <c r="G27" s="92">
        <v>87.54</v>
      </c>
      <c r="H27" s="87">
        <f t="shared" si="0"/>
        <v>60.37</v>
      </c>
      <c r="I27" s="88">
        <f t="shared" si="1"/>
        <v>60.37</v>
      </c>
      <c r="J27" s="102"/>
      <c r="K27" s="86">
        <f t="shared" si="2"/>
        <v>1</v>
      </c>
      <c r="L27" s="87">
        <f t="shared" si="3"/>
        <v>30.19</v>
      </c>
      <c r="M27" s="87">
        <f t="shared" si="4"/>
        <v>30.19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30.18</v>
      </c>
      <c r="T27" s="92">
        <f t="shared" si="7"/>
        <v>30.18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673</v>
      </c>
      <c r="C28" s="16" t="s">
        <v>133</v>
      </c>
      <c r="D28" s="84"/>
      <c r="E28" s="97">
        <v>500</v>
      </c>
      <c r="F28" s="98">
        <v>1</v>
      </c>
      <c r="G28" s="99">
        <v>42.62</v>
      </c>
      <c r="H28" s="100">
        <f t="shared" si="0"/>
        <v>29.39</v>
      </c>
      <c r="I28" s="101">
        <f t="shared" si="1"/>
        <v>29.39</v>
      </c>
      <c r="J28" s="102"/>
      <c r="K28" s="103">
        <f t="shared" si="2"/>
        <v>1</v>
      </c>
      <c r="L28" s="100">
        <f t="shared" si="3"/>
        <v>14.7</v>
      </c>
      <c r="M28" s="100">
        <f t="shared" si="4"/>
        <v>14.7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14.69</v>
      </c>
      <c r="T28" s="106">
        <f t="shared" si="7"/>
        <v>14.69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625</v>
      </c>
      <c r="C29" s="109" t="s">
        <v>261</v>
      </c>
      <c r="D29" s="84"/>
      <c r="E29" s="85" t="s">
        <v>127</v>
      </c>
      <c r="F29" s="110">
        <v>1</v>
      </c>
      <c r="G29" s="92">
        <v>11101.82</v>
      </c>
      <c r="H29" s="87">
        <f t="shared" si="0"/>
        <v>7656.43</v>
      </c>
      <c r="I29" s="88">
        <f t="shared" si="1"/>
        <v>7656.43</v>
      </c>
      <c r="J29" s="102"/>
      <c r="K29" s="86">
        <f t="shared" si="2"/>
        <v>1</v>
      </c>
      <c r="L29" s="87">
        <f t="shared" si="3"/>
        <v>3828.22</v>
      </c>
      <c r="M29" s="87">
        <f t="shared" si="4"/>
        <v>3828.22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3828.21</v>
      </c>
      <c r="T29" s="92">
        <f t="shared" si="7"/>
        <v>3828.21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628</v>
      </c>
      <c r="C30" s="16" t="s">
        <v>674</v>
      </c>
      <c r="D30" s="84"/>
      <c r="E30" s="97" t="s">
        <v>127</v>
      </c>
      <c r="F30" s="98">
        <v>1</v>
      </c>
      <c r="G30" s="99">
        <v>4727.12</v>
      </c>
      <c r="H30" s="100">
        <f t="shared" si="0"/>
        <v>3260.08</v>
      </c>
      <c r="I30" s="101">
        <f t="shared" si="1"/>
        <v>3260.08</v>
      </c>
      <c r="J30" s="102"/>
      <c r="K30" s="103">
        <f t="shared" si="2"/>
        <v>1</v>
      </c>
      <c r="L30" s="100">
        <f t="shared" si="3"/>
        <v>1630.04</v>
      </c>
      <c r="M30" s="100">
        <f t="shared" si="4"/>
        <v>1630.04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1630.04</v>
      </c>
      <c r="T30" s="106">
        <f t="shared" si="7"/>
        <v>1630.04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264</v>
      </c>
      <c r="C31" s="109" t="s">
        <v>517</v>
      </c>
      <c r="D31" s="84"/>
      <c r="E31" s="85" t="s">
        <v>127</v>
      </c>
      <c r="F31" s="110">
        <v>1</v>
      </c>
      <c r="G31" s="92">
        <v>10724.88</v>
      </c>
      <c r="H31" s="87">
        <f t="shared" si="0"/>
        <v>7396.47</v>
      </c>
      <c r="I31" s="88">
        <f t="shared" si="1"/>
        <v>7396.47</v>
      </c>
      <c r="J31" s="102"/>
      <c r="K31" s="86">
        <f t="shared" si="2"/>
        <v>1</v>
      </c>
      <c r="L31" s="87">
        <f t="shared" si="3"/>
        <v>3698.24</v>
      </c>
      <c r="M31" s="87">
        <f t="shared" si="4"/>
        <v>3698.24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3698.23</v>
      </c>
      <c r="T31" s="92">
        <f t="shared" si="7"/>
        <v>3698.23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675</v>
      </c>
      <c r="C32" s="16" t="s">
        <v>141</v>
      </c>
      <c r="D32" s="84"/>
      <c r="E32" s="97" t="s">
        <v>127</v>
      </c>
      <c r="F32" s="98">
        <v>1</v>
      </c>
      <c r="G32" s="99">
        <v>5885.29</v>
      </c>
      <c r="H32" s="100">
        <f t="shared" si="0"/>
        <v>4058.82</v>
      </c>
      <c r="I32" s="101">
        <f t="shared" si="1"/>
        <v>4058.82</v>
      </c>
      <c r="J32" s="102"/>
      <c r="K32" s="103">
        <f t="shared" si="2"/>
        <v>1</v>
      </c>
      <c r="L32" s="100">
        <f t="shared" si="3"/>
        <v>1623.53</v>
      </c>
      <c r="M32" s="100">
        <f t="shared" si="4"/>
        <v>1623.53</v>
      </c>
      <c r="N32" s="104"/>
      <c r="O32" s="91"/>
      <c r="P32" s="96"/>
      <c r="Q32" s="99"/>
      <c r="R32" s="105">
        <f t="shared" si="5"/>
        <v>0</v>
      </c>
      <c r="S32" s="106">
        <f t="shared" si="6"/>
        <v>2435.29</v>
      </c>
      <c r="T32" s="106">
        <f t="shared" si="7"/>
        <v>2435.29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442</v>
      </c>
      <c r="C33" s="109" t="s">
        <v>199</v>
      </c>
      <c r="D33" s="84"/>
      <c r="E33" s="85" t="s">
        <v>127</v>
      </c>
      <c r="F33" s="110">
        <v>2</v>
      </c>
      <c r="G33" s="92">
        <v>797.61</v>
      </c>
      <c r="H33" s="87">
        <f t="shared" si="0"/>
        <v>550.08000000000004</v>
      </c>
      <c r="I33" s="88">
        <f t="shared" si="1"/>
        <v>1100.1600000000001</v>
      </c>
      <c r="J33" s="102"/>
      <c r="K33" s="86">
        <f t="shared" si="2"/>
        <v>2</v>
      </c>
      <c r="L33" s="87">
        <f t="shared" si="3"/>
        <v>192.53</v>
      </c>
      <c r="M33" s="87">
        <f t="shared" si="4"/>
        <v>385.06</v>
      </c>
      <c r="N33" s="111">
        <v>0.05</v>
      </c>
      <c r="O33" s="91"/>
      <c r="P33" s="112"/>
      <c r="Q33" s="92"/>
      <c r="R33" s="92">
        <f t="shared" si="5"/>
        <v>0</v>
      </c>
      <c r="S33" s="92">
        <f t="shared" si="6"/>
        <v>357.55</v>
      </c>
      <c r="T33" s="92">
        <f t="shared" si="7"/>
        <v>715.1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631</v>
      </c>
      <c r="C34" s="16" t="s">
        <v>676</v>
      </c>
      <c r="D34" s="84"/>
      <c r="E34" s="97" t="s">
        <v>127</v>
      </c>
      <c r="F34" s="98">
        <v>1</v>
      </c>
      <c r="G34" s="99">
        <v>8053.7</v>
      </c>
      <c r="H34" s="100">
        <f t="shared" si="0"/>
        <v>5554.28</v>
      </c>
      <c r="I34" s="101">
        <f t="shared" si="1"/>
        <v>5554.28</v>
      </c>
      <c r="J34" s="102"/>
      <c r="K34" s="103">
        <f t="shared" si="2"/>
        <v>1</v>
      </c>
      <c r="L34" s="100">
        <f t="shared" si="3"/>
        <v>2221.71</v>
      </c>
      <c r="M34" s="100">
        <f t="shared" si="4"/>
        <v>2221.71</v>
      </c>
      <c r="N34" s="104"/>
      <c r="O34" s="91"/>
      <c r="P34" s="96"/>
      <c r="Q34" s="99"/>
      <c r="R34" s="105">
        <f t="shared" si="5"/>
        <v>0</v>
      </c>
      <c r="S34" s="106">
        <f t="shared" si="6"/>
        <v>3332.57</v>
      </c>
      <c r="T34" s="106">
        <f t="shared" si="7"/>
        <v>3332.57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269</v>
      </c>
      <c r="C35" s="109" t="s">
        <v>237</v>
      </c>
      <c r="D35" s="84"/>
      <c r="E35" s="85" t="s">
        <v>127</v>
      </c>
      <c r="F35" s="110">
        <v>6</v>
      </c>
      <c r="G35" s="92">
        <v>1678.51</v>
      </c>
      <c r="H35" s="87">
        <f t="shared" si="0"/>
        <v>1157.5899999999999</v>
      </c>
      <c r="I35" s="88">
        <f t="shared" si="1"/>
        <v>6945.54</v>
      </c>
      <c r="J35" s="102"/>
      <c r="K35" s="86">
        <f t="shared" si="2"/>
        <v>6</v>
      </c>
      <c r="L35" s="87">
        <f t="shared" si="3"/>
        <v>463.04</v>
      </c>
      <c r="M35" s="87">
        <f t="shared" si="4"/>
        <v>2778.24</v>
      </c>
      <c r="N35" s="111"/>
      <c r="O35" s="91"/>
      <c r="P35" s="112"/>
      <c r="Q35" s="92"/>
      <c r="R35" s="92">
        <f t="shared" si="5"/>
        <v>0</v>
      </c>
      <c r="S35" s="92">
        <f t="shared" si="6"/>
        <v>694.55</v>
      </c>
      <c r="T35" s="92">
        <f t="shared" si="7"/>
        <v>4167.3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632</v>
      </c>
      <c r="C36" s="16" t="s">
        <v>633</v>
      </c>
      <c r="D36" s="84"/>
      <c r="E36" s="97" t="s">
        <v>127</v>
      </c>
      <c r="F36" s="98">
        <v>1</v>
      </c>
      <c r="G36" s="99">
        <v>61945.72</v>
      </c>
      <c r="H36" s="100">
        <f t="shared" si="0"/>
        <v>42721.19</v>
      </c>
      <c r="I36" s="101">
        <f t="shared" si="1"/>
        <v>42721.19</v>
      </c>
      <c r="J36" s="102"/>
      <c r="K36" s="103">
        <f t="shared" si="2"/>
        <v>1</v>
      </c>
      <c r="L36" s="100">
        <f t="shared" si="3"/>
        <v>17088.48</v>
      </c>
      <c r="M36" s="100">
        <f t="shared" si="4"/>
        <v>17088.48</v>
      </c>
      <c r="N36" s="104"/>
      <c r="O36" s="91"/>
      <c r="P36" s="96"/>
      <c r="Q36" s="99"/>
      <c r="R36" s="105">
        <f t="shared" si="5"/>
        <v>0</v>
      </c>
      <c r="S36" s="106">
        <f t="shared" si="6"/>
        <v>25632.71</v>
      </c>
      <c r="T36" s="106">
        <f t="shared" si="7"/>
        <v>25632.71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634</v>
      </c>
      <c r="C37" s="109"/>
      <c r="D37" s="84"/>
      <c r="E37" s="85"/>
      <c r="F37" s="110"/>
      <c r="G37" s="92"/>
      <c r="H37" s="87">
        <f t="shared" si="0"/>
        <v>0</v>
      </c>
      <c r="I37" s="88">
        <f t="shared" si="1"/>
        <v>0</v>
      </c>
      <c r="J37" s="102"/>
      <c r="K37" s="86">
        <f t="shared" si="2"/>
        <v>0</v>
      </c>
      <c r="L37" s="87">
        <f t="shared" si="3"/>
        <v>0</v>
      </c>
      <c r="M37" s="87">
        <f t="shared" si="4"/>
        <v>0</v>
      </c>
      <c r="N37" s="111"/>
      <c r="O37" s="91"/>
      <c r="P37" s="112"/>
      <c r="Q37" s="92"/>
      <c r="R37" s="92">
        <f t="shared" si="5"/>
        <v>0</v>
      </c>
      <c r="S37" s="92">
        <f t="shared" si="6"/>
        <v>0</v>
      </c>
      <c r="T37" s="92">
        <f t="shared" si="7"/>
        <v>0</v>
      </c>
      <c r="U37" s="93">
        <f t="shared" si="8"/>
        <v>0</v>
      </c>
      <c r="V37" s="93">
        <f t="shared" si="9"/>
        <v>0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152</v>
      </c>
      <c r="G50" s="118">
        <f t="shared" si="10"/>
        <v>110549.06999999999</v>
      </c>
      <c r="H50" s="119">
        <f t="shared" si="10"/>
        <v>76240.75</v>
      </c>
      <c r="I50" s="120">
        <f t="shared" si="10"/>
        <v>87583.96</v>
      </c>
      <c r="J50" s="121"/>
      <c r="K50" s="122">
        <f t="shared" ref="K50:M50" si="11">SUM(K19:K49)</f>
        <v>152</v>
      </c>
      <c r="L50" s="119">
        <f t="shared" si="11"/>
        <v>32219.519999999997</v>
      </c>
      <c r="M50" s="120">
        <f t="shared" si="11"/>
        <v>36480.719999999987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44021.229999999996</v>
      </c>
      <c r="T50" s="120">
        <f t="shared" si="12"/>
        <v>51103.239999999991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43" priority="1" stopIfTrue="1">
      <formula>$U$9&gt;100%</formula>
    </cfRule>
    <cfRule type="expression" dxfId="42" priority="2">
      <formula>$U$9&lt;50%</formula>
    </cfRule>
  </conditionalFormatting>
  <conditionalFormatting sqref="V9:V11">
    <cfRule type="expression" dxfId="41" priority="3">
      <formula>$V$9&lt;50%</formula>
    </cfRule>
    <cfRule type="expression" dxfId="40" priority="4">
      <formula>$V$9&gt;50%</formula>
    </cfRule>
  </conditionalFormatting>
  <dataValidations count="4">
    <dataValidation type="list" allowBlank="1" showErrorMessage="1" sqref="E19:E49" xr:uid="{00000000-0002-0000-3D00-000000000000}">
      <formula1>$Z$19:$Z$30</formula1>
    </dataValidation>
    <dataValidation type="list" allowBlank="1" showErrorMessage="1" sqref="I14" xr:uid="{00000000-0002-0000-3D00-000001000000}">
      <formula1>$Y$14:$Y$15</formula1>
    </dataValidation>
    <dataValidation type="list" allowBlank="1" showErrorMessage="1" sqref="J14" xr:uid="{00000000-0002-0000-3D00-000002000000}">
      <formula1>$L$9</formula1>
    </dataValidation>
    <dataValidation type="list" allowBlank="1" showErrorMessage="1" sqref="Q15 G18 L18 Q18" xr:uid="{00000000-0002-0000-3D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79605.250000000015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2014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33070.14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46535.110000000015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688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0.5845733792683272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689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46535.109999999986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690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33070.14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148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350</v>
      </c>
      <c r="C27" s="109" t="s">
        <v>133</v>
      </c>
      <c r="D27" s="84"/>
      <c r="E27" s="85" t="s">
        <v>127</v>
      </c>
      <c r="F27" s="110">
        <v>1</v>
      </c>
      <c r="G27" s="92">
        <v>410.03</v>
      </c>
      <c r="H27" s="87">
        <f t="shared" si="0"/>
        <v>282.77999999999997</v>
      </c>
      <c r="I27" s="88">
        <f t="shared" si="1"/>
        <v>282.77999999999997</v>
      </c>
      <c r="J27" s="102"/>
      <c r="K27" s="86">
        <f t="shared" si="2"/>
        <v>1</v>
      </c>
      <c r="L27" s="87">
        <f t="shared" si="3"/>
        <v>141.38999999999999</v>
      </c>
      <c r="M27" s="87">
        <f t="shared" si="4"/>
        <v>141.38999999999999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141.38999999999999</v>
      </c>
      <c r="T27" s="92">
        <f t="shared" si="7"/>
        <v>141.38999999999999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691</v>
      </c>
      <c r="C28" s="16" t="s">
        <v>133</v>
      </c>
      <c r="D28" s="84"/>
      <c r="E28" s="97">
        <v>500</v>
      </c>
      <c r="F28" s="98">
        <v>1</v>
      </c>
      <c r="G28" s="99">
        <v>100.91</v>
      </c>
      <c r="H28" s="100">
        <f t="shared" si="0"/>
        <v>69.59</v>
      </c>
      <c r="I28" s="101">
        <f t="shared" si="1"/>
        <v>69.59</v>
      </c>
      <c r="J28" s="102"/>
      <c r="K28" s="103">
        <f t="shared" si="2"/>
        <v>1</v>
      </c>
      <c r="L28" s="100">
        <f t="shared" si="3"/>
        <v>34.799999999999997</v>
      </c>
      <c r="M28" s="100">
        <f t="shared" si="4"/>
        <v>34.799999999999997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34.79</v>
      </c>
      <c r="T28" s="106">
        <f t="shared" si="7"/>
        <v>34.79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692</v>
      </c>
      <c r="C29" s="109" t="s">
        <v>133</v>
      </c>
      <c r="D29" s="84"/>
      <c r="E29" s="85">
        <v>500</v>
      </c>
      <c r="F29" s="110">
        <v>1</v>
      </c>
      <c r="G29" s="92">
        <v>62.94</v>
      </c>
      <c r="H29" s="87">
        <f t="shared" si="0"/>
        <v>43.41</v>
      </c>
      <c r="I29" s="88">
        <f t="shared" si="1"/>
        <v>43.41</v>
      </c>
      <c r="J29" s="102"/>
      <c r="K29" s="86">
        <f t="shared" si="2"/>
        <v>1</v>
      </c>
      <c r="L29" s="87">
        <f t="shared" si="3"/>
        <v>21.71</v>
      </c>
      <c r="M29" s="87">
        <f t="shared" si="4"/>
        <v>21.71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21.7</v>
      </c>
      <c r="T29" s="92">
        <f t="shared" si="7"/>
        <v>21.7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693</v>
      </c>
      <c r="C30" s="16" t="s">
        <v>261</v>
      </c>
      <c r="D30" s="84"/>
      <c r="E30" s="97" t="s">
        <v>127</v>
      </c>
      <c r="F30" s="98">
        <v>1</v>
      </c>
      <c r="G30" s="99">
        <v>6618.51</v>
      </c>
      <c r="H30" s="100">
        <f t="shared" si="0"/>
        <v>4564.49</v>
      </c>
      <c r="I30" s="101">
        <f t="shared" si="1"/>
        <v>4564.49</v>
      </c>
      <c r="J30" s="102"/>
      <c r="K30" s="103">
        <f t="shared" si="2"/>
        <v>1</v>
      </c>
      <c r="L30" s="100">
        <f t="shared" si="3"/>
        <v>2282.25</v>
      </c>
      <c r="M30" s="100">
        <f t="shared" si="4"/>
        <v>2282.25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2282.2399999999998</v>
      </c>
      <c r="T30" s="106">
        <f t="shared" si="7"/>
        <v>2282.2399999999998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694</v>
      </c>
      <c r="C31" s="109" t="s">
        <v>674</v>
      </c>
      <c r="D31" s="84"/>
      <c r="E31" s="85" t="s">
        <v>127</v>
      </c>
      <c r="F31" s="110">
        <v>1</v>
      </c>
      <c r="G31" s="92">
        <v>4536.6400000000003</v>
      </c>
      <c r="H31" s="87">
        <f t="shared" si="0"/>
        <v>3128.72</v>
      </c>
      <c r="I31" s="88">
        <f t="shared" si="1"/>
        <v>3128.72</v>
      </c>
      <c r="J31" s="102"/>
      <c r="K31" s="86">
        <f t="shared" si="2"/>
        <v>1</v>
      </c>
      <c r="L31" s="87">
        <f t="shared" si="3"/>
        <v>1564.36</v>
      </c>
      <c r="M31" s="87">
        <f t="shared" si="4"/>
        <v>1564.36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1564.36</v>
      </c>
      <c r="T31" s="92">
        <f t="shared" si="7"/>
        <v>1564.36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438</v>
      </c>
      <c r="C32" s="16" t="s">
        <v>517</v>
      </c>
      <c r="D32" s="84"/>
      <c r="E32" s="97" t="s">
        <v>127</v>
      </c>
      <c r="F32" s="98">
        <v>1</v>
      </c>
      <c r="G32" s="99">
        <v>11778.34</v>
      </c>
      <c r="H32" s="100">
        <f t="shared" si="0"/>
        <v>8122.99</v>
      </c>
      <c r="I32" s="101">
        <f t="shared" si="1"/>
        <v>8122.99</v>
      </c>
      <c r="J32" s="102"/>
      <c r="K32" s="103">
        <f t="shared" si="2"/>
        <v>1</v>
      </c>
      <c r="L32" s="100">
        <f t="shared" si="3"/>
        <v>4061.5</v>
      </c>
      <c r="M32" s="100">
        <f t="shared" si="4"/>
        <v>4061.5</v>
      </c>
      <c r="N32" s="104">
        <v>-0.1</v>
      </c>
      <c r="O32" s="91"/>
      <c r="P32" s="96"/>
      <c r="Q32" s="99"/>
      <c r="R32" s="105">
        <f t="shared" si="5"/>
        <v>0</v>
      </c>
      <c r="S32" s="106">
        <f t="shared" si="6"/>
        <v>4061.49</v>
      </c>
      <c r="T32" s="106">
        <f t="shared" si="7"/>
        <v>4061.49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675</v>
      </c>
      <c r="C33" s="109" t="s">
        <v>695</v>
      </c>
      <c r="D33" s="84"/>
      <c r="E33" s="85" t="s">
        <v>127</v>
      </c>
      <c r="F33" s="110">
        <v>1</v>
      </c>
      <c r="G33" s="92">
        <v>5885.29</v>
      </c>
      <c r="H33" s="87">
        <f t="shared" si="0"/>
        <v>4058.82</v>
      </c>
      <c r="I33" s="88">
        <f t="shared" si="1"/>
        <v>4058.82</v>
      </c>
      <c r="J33" s="102"/>
      <c r="K33" s="86">
        <f t="shared" si="2"/>
        <v>1</v>
      </c>
      <c r="L33" s="87">
        <f t="shared" si="3"/>
        <v>1623.53</v>
      </c>
      <c r="M33" s="87">
        <f t="shared" si="4"/>
        <v>1623.53</v>
      </c>
      <c r="N33" s="111"/>
      <c r="O33" s="91"/>
      <c r="P33" s="112"/>
      <c r="Q33" s="92"/>
      <c r="R33" s="92">
        <f t="shared" si="5"/>
        <v>0</v>
      </c>
      <c r="S33" s="92">
        <f t="shared" si="6"/>
        <v>2435.29</v>
      </c>
      <c r="T33" s="92">
        <f t="shared" si="7"/>
        <v>2435.29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442</v>
      </c>
      <c r="C34" s="16" t="s">
        <v>199</v>
      </c>
      <c r="D34" s="84"/>
      <c r="E34" s="97" t="s">
        <v>127</v>
      </c>
      <c r="F34" s="98">
        <v>2</v>
      </c>
      <c r="G34" s="99">
        <v>797.61</v>
      </c>
      <c r="H34" s="100">
        <f t="shared" si="0"/>
        <v>550.08000000000004</v>
      </c>
      <c r="I34" s="101">
        <f t="shared" si="1"/>
        <v>1100.1600000000001</v>
      </c>
      <c r="J34" s="102"/>
      <c r="K34" s="103">
        <f t="shared" si="2"/>
        <v>2</v>
      </c>
      <c r="L34" s="100">
        <f t="shared" si="3"/>
        <v>192.53</v>
      </c>
      <c r="M34" s="100">
        <f t="shared" si="4"/>
        <v>385.06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357.55</v>
      </c>
      <c r="T34" s="106">
        <f t="shared" si="7"/>
        <v>715.1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696</v>
      </c>
      <c r="C35" s="109" t="s">
        <v>697</v>
      </c>
      <c r="D35" s="84"/>
      <c r="E35" s="85" t="s">
        <v>127</v>
      </c>
      <c r="F35" s="110">
        <v>1</v>
      </c>
      <c r="G35" s="92">
        <v>8053.7</v>
      </c>
      <c r="H35" s="87">
        <f t="shared" si="0"/>
        <v>5554.28</v>
      </c>
      <c r="I35" s="88">
        <f t="shared" si="1"/>
        <v>5554.28</v>
      </c>
      <c r="J35" s="102"/>
      <c r="K35" s="86">
        <f t="shared" si="2"/>
        <v>1</v>
      </c>
      <c r="L35" s="87">
        <f t="shared" si="3"/>
        <v>2221.71</v>
      </c>
      <c r="M35" s="87">
        <f t="shared" si="4"/>
        <v>2221.71</v>
      </c>
      <c r="N35" s="111"/>
      <c r="O35" s="91"/>
      <c r="P35" s="112"/>
      <c r="Q35" s="92"/>
      <c r="R35" s="92">
        <f t="shared" si="5"/>
        <v>0</v>
      </c>
      <c r="S35" s="92">
        <f t="shared" si="6"/>
        <v>3332.57</v>
      </c>
      <c r="T35" s="92">
        <f t="shared" si="7"/>
        <v>3332.57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698</v>
      </c>
      <c r="C36" s="16" t="s">
        <v>237</v>
      </c>
      <c r="D36" s="84"/>
      <c r="E36" s="97" t="s">
        <v>127</v>
      </c>
      <c r="F36" s="98">
        <v>1</v>
      </c>
      <c r="G36" s="99">
        <v>1678.51</v>
      </c>
      <c r="H36" s="100">
        <f t="shared" si="0"/>
        <v>1157.5899999999999</v>
      </c>
      <c r="I36" s="101">
        <f t="shared" si="1"/>
        <v>1157.5899999999999</v>
      </c>
      <c r="J36" s="102"/>
      <c r="K36" s="103">
        <f t="shared" si="2"/>
        <v>1</v>
      </c>
      <c r="L36" s="100">
        <f t="shared" si="3"/>
        <v>463.04</v>
      </c>
      <c r="M36" s="100">
        <f t="shared" si="4"/>
        <v>463.04</v>
      </c>
      <c r="N36" s="104"/>
      <c r="O36" s="91"/>
      <c r="P36" s="96"/>
      <c r="Q36" s="99"/>
      <c r="R36" s="105">
        <f t="shared" si="5"/>
        <v>0</v>
      </c>
      <c r="S36" s="106">
        <f t="shared" si="6"/>
        <v>694.55</v>
      </c>
      <c r="T36" s="106">
        <f t="shared" si="7"/>
        <v>694.55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632</v>
      </c>
      <c r="C37" s="109" t="s">
        <v>633</v>
      </c>
      <c r="D37" s="84"/>
      <c r="E37" s="85" t="s">
        <v>127</v>
      </c>
      <c r="F37" s="110">
        <v>1</v>
      </c>
      <c r="G37" s="92">
        <v>61945.72</v>
      </c>
      <c r="H37" s="87">
        <f t="shared" si="0"/>
        <v>42721.19</v>
      </c>
      <c r="I37" s="88">
        <f t="shared" si="1"/>
        <v>42721.19</v>
      </c>
      <c r="J37" s="102"/>
      <c r="K37" s="86">
        <f t="shared" si="2"/>
        <v>1</v>
      </c>
      <c r="L37" s="87">
        <f t="shared" si="3"/>
        <v>17088.48</v>
      </c>
      <c r="M37" s="87">
        <f t="shared" si="4"/>
        <v>17088.48</v>
      </c>
      <c r="N37" s="111"/>
      <c r="O37" s="91"/>
      <c r="P37" s="112"/>
      <c r="Q37" s="92"/>
      <c r="R37" s="92">
        <f t="shared" si="5"/>
        <v>0</v>
      </c>
      <c r="S37" s="92">
        <f t="shared" si="6"/>
        <v>25632.71</v>
      </c>
      <c r="T37" s="92">
        <f t="shared" si="7"/>
        <v>25632.71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148</v>
      </c>
      <c r="G50" s="118">
        <f t="shared" si="10"/>
        <v>107372.46</v>
      </c>
      <c r="H50" s="119">
        <f t="shared" si="10"/>
        <v>74049.989999999991</v>
      </c>
      <c r="I50" s="120">
        <f t="shared" si="10"/>
        <v>79605.250000000015</v>
      </c>
      <c r="J50" s="121"/>
      <c r="K50" s="122">
        <f t="shared" ref="K50:M50" si="11">SUM(K19:K49)</f>
        <v>148</v>
      </c>
      <c r="L50" s="119">
        <f t="shared" si="11"/>
        <v>31124.14</v>
      </c>
      <c r="M50" s="120">
        <f t="shared" si="11"/>
        <v>33070.14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42925.849999999991</v>
      </c>
      <c r="T50" s="120">
        <f t="shared" si="12"/>
        <v>46535.109999999986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39" priority="1" stopIfTrue="1">
      <formula>$U$9&gt;100%</formula>
    </cfRule>
    <cfRule type="expression" dxfId="38" priority="2">
      <formula>$U$9&lt;50%</formula>
    </cfRule>
  </conditionalFormatting>
  <conditionalFormatting sqref="V9:V11">
    <cfRule type="expression" dxfId="37" priority="3">
      <formula>$V$9&lt;50%</formula>
    </cfRule>
    <cfRule type="expression" dxfId="36" priority="4">
      <formula>$V$9&gt;50%</formula>
    </cfRule>
  </conditionalFormatting>
  <dataValidations count="4">
    <dataValidation type="list" allowBlank="1" showErrorMessage="1" sqref="E19:E49" xr:uid="{00000000-0002-0000-3E00-000000000000}">
      <formula1>$Z$19:$Z$30</formula1>
    </dataValidation>
    <dataValidation type="list" allowBlank="1" showErrorMessage="1" sqref="I14" xr:uid="{00000000-0002-0000-3E00-000001000000}">
      <formula1>$Y$14:$Y$15</formula1>
    </dataValidation>
    <dataValidation type="list" allowBlank="1" showErrorMessage="1" sqref="J14" xr:uid="{00000000-0002-0000-3E00-000002000000}">
      <formula1>$L$9</formula1>
    </dataValidation>
    <dataValidation type="list" allowBlank="1" showErrorMessage="1" sqref="Q15 G18 L18 Q18" xr:uid="{00000000-0002-0000-3E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79605.250000000015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2014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33070.14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46535.110000000015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699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0.5845733792683272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700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46535.109999999986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701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33070.14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148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671</v>
      </c>
      <c r="C26" s="16" t="s">
        <v>672</v>
      </c>
      <c r="D26" s="84"/>
      <c r="E26" s="97" t="s">
        <v>127</v>
      </c>
      <c r="F26" s="98">
        <v>1</v>
      </c>
      <c r="G26" s="99">
        <v>479.68</v>
      </c>
      <c r="H26" s="100">
        <f t="shared" si="0"/>
        <v>330.81</v>
      </c>
      <c r="I26" s="101">
        <f t="shared" si="1"/>
        <v>330.81</v>
      </c>
      <c r="J26" s="102"/>
      <c r="K26" s="103">
        <f t="shared" si="2"/>
        <v>1</v>
      </c>
      <c r="L26" s="100">
        <f t="shared" si="3"/>
        <v>165.41</v>
      </c>
      <c r="M26" s="100">
        <f t="shared" si="4"/>
        <v>165.41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165.4</v>
      </c>
      <c r="T26" s="106">
        <f t="shared" si="7"/>
        <v>165.4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350</v>
      </c>
      <c r="C27" s="109" t="s">
        <v>133</v>
      </c>
      <c r="D27" s="84"/>
      <c r="E27" s="85" t="s">
        <v>127</v>
      </c>
      <c r="F27" s="110">
        <v>1</v>
      </c>
      <c r="G27" s="92">
        <v>410.03</v>
      </c>
      <c r="H27" s="87">
        <f t="shared" si="0"/>
        <v>282.77999999999997</v>
      </c>
      <c r="I27" s="88">
        <f t="shared" si="1"/>
        <v>282.77999999999997</v>
      </c>
      <c r="J27" s="102"/>
      <c r="K27" s="86">
        <f t="shared" si="2"/>
        <v>1</v>
      </c>
      <c r="L27" s="87">
        <f t="shared" si="3"/>
        <v>141.38999999999999</v>
      </c>
      <c r="M27" s="87">
        <f t="shared" si="4"/>
        <v>141.38999999999999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141.38999999999999</v>
      </c>
      <c r="T27" s="92">
        <f t="shared" si="7"/>
        <v>141.38999999999999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691</v>
      </c>
      <c r="C28" s="16" t="s">
        <v>133</v>
      </c>
      <c r="D28" s="84"/>
      <c r="E28" s="97">
        <v>500</v>
      </c>
      <c r="F28" s="98">
        <v>1</v>
      </c>
      <c r="G28" s="99">
        <v>100.91</v>
      </c>
      <c r="H28" s="100">
        <f t="shared" si="0"/>
        <v>69.59</v>
      </c>
      <c r="I28" s="101">
        <f t="shared" si="1"/>
        <v>69.59</v>
      </c>
      <c r="J28" s="102"/>
      <c r="K28" s="103">
        <f t="shared" si="2"/>
        <v>1</v>
      </c>
      <c r="L28" s="100">
        <f t="shared" si="3"/>
        <v>34.799999999999997</v>
      </c>
      <c r="M28" s="100">
        <f t="shared" si="4"/>
        <v>34.799999999999997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34.79</v>
      </c>
      <c r="T28" s="106">
        <f t="shared" si="7"/>
        <v>34.79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692</v>
      </c>
      <c r="C29" s="109" t="s">
        <v>133</v>
      </c>
      <c r="D29" s="84"/>
      <c r="E29" s="85">
        <v>500</v>
      </c>
      <c r="F29" s="110">
        <v>1</v>
      </c>
      <c r="G29" s="92">
        <v>62.94</v>
      </c>
      <c r="H29" s="87">
        <f t="shared" si="0"/>
        <v>43.41</v>
      </c>
      <c r="I29" s="88">
        <f t="shared" si="1"/>
        <v>43.41</v>
      </c>
      <c r="J29" s="102"/>
      <c r="K29" s="86">
        <f t="shared" si="2"/>
        <v>1</v>
      </c>
      <c r="L29" s="87">
        <f t="shared" si="3"/>
        <v>21.71</v>
      </c>
      <c r="M29" s="87">
        <f t="shared" si="4"/>
        <v>21.71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21.7</v>
      </c>
      <c r="T29" s="92">
        <f t="shared" si="7"/>
        <v>21.7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693</v>
      </c>
      <c r="C30" s="16" t="s">
        <v>261</v>
      </c>
      <c r="D30" s="84"/>
      <c r="E30" s="97" t="s">
        <v>127</v>
      </c>
      <c r="F30" s="98">
        <v>1</v>
      </c>
      <c r="G30" s="99">
        <v>6618.51</v>
      </c>
      <c r="H30" s="100">
        <f t="shared" si="0"/>
        <v>4564.49</v>
      </c>
      <c r="I30" s="101">
        <f t="shared" si="1"/>
        <v>4564.49</v>
      </c>
      <c r="J30" s="102"/>
      <c r="K30" s="103">
        <f t="shared" si="2"/>
        <v>1</v>
      </c>
      <c r="L30" s="100">
        <f t="shared" si="3"/>
        <v>2282.25</v>
      </c>
      <c r="M30" s="100">
        <f t="shared" si="4"/>
        <v>2282.25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2282.2399999999998</v>
      </c>
      <c r="T30" s="106">
        <f t="shared" si="7"/>
        <v>2282.2399999999998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694</v>
      </c>
      <c r="C31" s="109" t="s">
        <v>674</v>
      </c>
      <c r="D31" s="84"/>
      <c r="E31" s="85" t="s">
        <v>127</v>
      </c>
      <c r="F31" s="110">
        <v>1</v>
      </c>
      <c r="G31" s="92">
        <v>4536.6400000000003</v>
      </c>
      <c r="H31" s="87">
        <f t="shared" si="0"/>
        <v>3128.72</v>
      </c>
      <c r="I31" s="88">
        <f t="shared" si="1"/>
        <v>3128.72</v>
      </c>
      <c r="J31" s="102"/>
      <c r="K31" s="86">
        <f t="shared" si="2"/>
        <v>1</v>
      </c>
      <c r="L31" s="87">
        <f t="shared" si="3"/>
        <v>1564.36</v>
      </c>
      <c r="M31" s="87">
        <f t="shared" si="4"/>
        <v>1564.36</v>
      </c>
      <c r="N31" s="111">
        <v>-0.1</v>
      </c>
      <c r="O31" s="91"/>
      <c r="P31" s="112"/>
      <c r="Q31" s="92"/>
      <c r="R31" s="92">
        <f t="shared" si="5"/>
        <v>0</v>
      </c>
      <c r="S31" s="92">
        <f t="shared" si="6"/>
        <v>1564.36</v>
      </c>
      <c r="T31" s="92">
        <f t="shared" si="7"/>
        <v>1564.36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438</v>
      </c>
      <c r="C32" s="16" t="s">
        <v>517</v>
      </c>
      <c r="D32" s="84"/>
      <c r="E32" s="97" t="s">
        <v>127</v>
      </c>
      <c r="F32" s="98">
        <v>1</v>
      </c>
      <c r="G32" s="99">
        <v>11778.34</v>
      </c>
      <c r="H32" s="100">
        <f t="shared" si="0"/>
        <v>8122.99</v>
      </c>
      <c r="I32" s="101">
        <f t="shared" si="1"/>
        <v>8122.99</v>
      </c>
      <c r="J32" s="102"/>
      <c r="K32" s="103">
        <f t="shared" si="2"/>
        <v>1</v>
      </c>
      <c r="L32" s="100">
        <f t="shared" si="3"/>
        <v>4061.5</v>
      </c>
      <c r="M32" s="100">
        <f t="shared" si="4"/>
        <v>4061.5</v>
      </c>
      <c r="N32" s="104">
        <v>-0.1</v>
      </c>
      <c r="O32" s="91"/>
      <c r="P32" s="96"/>
      <c r="Q32" s="99"/>
      <c r="R32" s="105">
        <f t="shared" si="5"/>
        <v>0</v>
      </c>
      <c r="S32" s="106">
        <f t="shared" si="6"/>
        <v>4061.49</v>
      </c>
      <c r="T32" s="106">
        <f t="shared" si="7"/>
        <v>4061.49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675</v>
      </c>
      <c r="C33" s="109" t="s">
        <v>695</v>
      </c>
      <c r="D33" s="84"/>
      <c r="E33" s="85" t="s">
        <v>127</v>
      </c>
      <c r="F33" s="110">
        <v>1</v>
      </c>
      <c r="G33" s="92">
        <v>5885.29</v>
      </c>
      <c r="H33" s="87">
        <f t="shared" si="0"/>
        <v>4058.82</v>
      </c>
      <c r="I33" s="88">
        <f t="shared" si="1"/>
        <v>4058.82</v>
      </c>
      <c r="J33" s="102"/>
      <c r="K33" s="86">
        <f t="shared" si="2"/>
        <v>1</v>
      </c>
      <c r="L33" s="87">
        <f t="shared" si="3"/>
        <v>1623.53</v>
      </c>
      <c r="M33" s="87">
        <f t="shared" si="4"/>
        <v>1623.53</v>
      </c>
      <c r="N33" s="111"/>
      <c r="O33" s="91"/>
      <c r="P33" s="112"/>
      <c r="Q33" s="92"/>
      <c r="R33" s="92">
        <f t="shared" si="5"/>
        <v>0</v>
      </c>
      <c r="S33" s="92">
        <f t="shared" si="6"/>
        <v>2435.29</v>
      </c>
      <c r="T33" s="92">
        <f t="shared" si="7"/>
        <v>2435.29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442</v>
      </c>
      <c r="C34" s="16" t="s">
        <v>199</v>
      </c>
      <c r="D34" s="84"/>
      <c r="E34" s="97" t="s">
        <v>127</v>
      </c>
      <c r="F34" s="98">
        <v>2</v>
      </c>
      <c r="G34" s="99">
        <v>797.61</v>
      </c>
      <c r="H34" s="100">
        <f t="shared" si="0"/>
        <v>550.08000000000004</v>
      </c>
      <c r="I34" s="101">
        <f t="shared" si="1"/>
        <v>1100.1600000000001</v>
      </c>
      <c r="J34" s="102"/>
      <c r="K34" s="103">
        <f t="shared" si="2"/>
        <v>2</v>
      </c>
      <c r="L34" s="100">
        <f t="shared" si="3"/>
        <v>192.53</v>
      </c>
      <c r="M34" s="100">
        <f t="shared" si="4"/>
        <v>385.06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357.55</v>
      </c>
      <c r="T34" s="106">
        <f t="shared" si="7"/>
        <v>715.1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696</v>
      </c>
      <c r="C35" s="109" t="s">
        <v>697</v>
      </c>
      <c r="D35" s="84"/>
      <c r="E35" s="85" t="s">
        <v>127</v>
      </c>
      <c r="F35" s="110">
        <v>1</v>
      </c>
      <c r="G35" s="92">
        <v>8053.7</v>
      </c>
      <c r="H35" s="87">
        <f t="shared" si="0"/>
        <v>5554.28</v>
      </c>
      <c r="I35" s="88">
        <f t="shared" si="1"/>
        <v>5554.28</v>
      </c>
      <c r="J35" s="102"/>
      <c r="K35" s="86">
        <f t="shared" si="2"/>
        <v>1</v>
      </c>
      <c r="L35" s="87">
        <f t="shared" si="3"/>
        <v>2221.71</v>
      </c>
      <c r="M35" s="87">
        <f t="shared" si="4"/>
        <v>2221.71</v>
      </c>
      <c r="N35" s="111"/>
      <c r="O35" s="91"/>
      <c r="P35" s="112"/>
      <c r="Q35" s="92"/>
      <c r="R35" s="92">
        <f t="shared" si="5"/>
        <v>0</v>
      </c>
      <c r="S35" s="92">
        <f t="shared" si="6"/>
        <v>3332.57</v>
      </c>
      <c r="T35" s="92">
        <f t="shared" si="7"/>
        <v>3332.57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698</v>
      </c>
      <c r="C36" s="16" t="s">
        <v>237</v>
      </c>
      <c r="D36" s="84"/>
      <c r="E36" s="97" t="s">
        <v>127</v>
      </c>
      <c r="F36" s="98">
        <v>1</v>
      </c>
      <c r="G36" s="99">
        <v>1678.51</v>
      </c>
      <c r="H36" s="100">
        <f t="shared" si="0"/>
        <v>1157.5899999999999</v>
      </c>
      <c r="I36" s="101">
        <f t="shared" si="1"/>
        <v>1157.5899999999999</v>
      </c>
      <c r="J36" s="102"/>
      <c r="K36" s="103">
        <f t="shared" si="2"/>
        <v>1</v>
      </c>
      <c r="L36" s="100">
        <f t="shared" si="3"/>
        <v>463.04</v>
      </c>
      <c r="M36" s="100">
        <f t="shared" si="4"/>
        <v>463.04</v>
      </c>
      <c r="N36" s="104"/>
      <c r="O36" s="91"/>
      <c r="P36" s="96"/>
      <c r="Q36" s="99"/>
      <c r="R36" s="105">
        <f t="shared" si="5"/>
        <v>0</v>
      </c>
      <c r="S36" s="106">
        <f t="shared" si="6"/>
        <v>694.55</v>
      </c>
      <c r="T36" s="106">
        <f t="shared" si="7"/>
        <v>694.55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632</v>
      </c>
      <c r="C37" s="109" t="s">
        <v>633</v>
      </c>
      <c r="D37" s="84"/>
      <c r="E37" s="85" t="s">
        <v>127</v>
      </c>
      <c r="F37" s="110">
        <v>1</v>
      </c>
      <c r="G37" s="92">
        <v>61945.72</v>
      </c>
      <c r="H37" s="87">
        <f t="shared" si="0"/>
        <v>42721.19</v>
      </c>
      <c r="I37" s="88">
        <f t="shared" si="1"/>
        <v>42721.19</v>
      </c>
      <c r="J37" s="102"/>
      <c r="K37" s="86">
        <f t="shared" si="2"/>
        <v>1</v>
      </c>
      <c r="L37" s="87">
        <f t="shared" si="3"/>
        <v>17088.48</v>
      </c>
      <c r="M37" s="87">
        <f t="shared" si="4"/>
        <v>17088.48</v>
      </c>
      <c r="N37" s="111"/>
      <c r="O37" s="91"/>
      <c r="P37" s="112"/>
      <c r="Q37" s="92"/>
      <c r="R37" s="92">
        <f t="shared" si="5"/>
        <v>0</v>
      </c>
      <c r="S37" s="92">
        <f t="shared" si="6"/>
        <v>25632.71</v>
      </c>
      <c r="T37" s="92">
        <f t="shared" si="7"/>
        <v>25632.71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635</v>
      </c>
      <c r="C38" s="16" t="s">
        <v>636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637</v>
      </c>
      <c r="C39" s="109" t="s">
        <v>638</v>
      </c>
      <c r="D39" s="84"/>
      <c r="E39" s="85" t="s">
        <v>127</v>
      </c>
      <c r="F39" s="110">
        <v>1</v>
      </c>
      <c r="G39" s="92">
        <v>239.81</v>
      </c>
      <c r="H39" s="87">
        <f t="shared" si="0"/>
        <v>165.39</v>
      </c>
      <c r="I39" s="88">
        <f t="shared" si="1"/>
        <v>165.39</v>
      </c>
      <c r="J39" s="102"/>
      <c r="K39" s="86">
        <f t="shared" si="2"/>
        <v>1</v>
      </c>
      <c r="L39" s="87">
        <f t="shared" si="3"/>
        <v>57.89</v>
      </c>
      <c r="M39" s="87">
        <f t="shared" si="4"/>
        <v>57.89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107.5</v>
      </c>
      <c r="T39" s="92">
        <f t="shared" si="7"/>
        <v>107.5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639</v>
      </c>
      <c r="C40" s="16" t="s">
        <v>640</v>
      </c>
      <c r="D40" s="84"/>
      <c r="E40" s="97" t="s">
        <v>127</v>
      </c>
      <c r="F40" s="98">
        <v>2</v>
      </c>
      <c r="G40" s="99">
        <v>607.36</v>
      </c>
      <c r="H40" s="100">
        <f t="shared" si="0"/>
        <v>418.87</v>
      </c>
      <c r="I40" s="101">
        <f t="shared" si="1"/>
        <v>837.74</v>
      </c>
      <c r="J40" s="102"/>
      <c r="K40" s="103">
        <f t="shared" si="2"/>
        <v>2</v>
      </c>
      <c r="L40" s="100">
        <f t="shared" si="3"/>
        <v>146.6</v>
      </c>
      <c r="M40" s="100">
        <f t="shared" si="4"/>
        <v>293.2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272.27</v>
      </c>
      <c r="T40" s="106">
        <f t="shared" si="7"/>
        <v>544.54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496</v>
      </c>
      <c r="C41" s="109" t="s">
        <v>455</v>
      </c>
      <c r="D41" s="84"/>
      <c r="E41" s="85" t="s">
        <v>127</v>
      </c>
      <c r="F41" s="110">
        <v>34</v>
      </c>
      <c r="G41" s="92">
        <v>3.86</v>
      </c>
      <c r="H41" s="87">
        <f t="shared" si="0"/>
        <v>2.66</v>
      </c>
      <c r="I41" s="88">
        <f t="shared" si="1"/>
        <v>90.44</v>
      </c>
      <c r="J41" s="102"/>
      <c r="K41" s="86">
        <f t="shared" si="2"/>
        <v>34</v>
      </c>
      <c r="L41" s="87">
        <f t="shared" si="3"/>
        <v>0.93</v>
      </c>
      <c r="M41" s="87">
        <f t="shared" si="4"/>
        <v>31.62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1.73</v>
      </c>
      <c r="T41" s="92">
        <f t="shared" si="7"/>
        <v>58.82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495</v>
      </c>
      <c r="C42" s="16" t="s">
        <v>456</v>
      </c>
      <c r="D42" s="84"/>
      <c r="E42" s="97" t="s">
        <v>127</v>
      </c>
      <c r="F42" s="98">
        <v>34</v>
      </c>
      <c r="G42" s="99">
        <v>3.59</v>
      </c>
      <c r="H42" s="100">
        <f t="shared" si="0"/>
        <v>2.48</v>
      </c>
      <c r="I42" s="101">
        <f t="shared" si="1"/>
        <v>84.32</v>
      </c>
      <c r="J42" s="102"/>
      <c r="K42" s="103">
        <f t="shared" si="2"/>
        <v>34</v>
      </c>
      <c r="L42" s="100">
        <f t="shared" si="3"/>
        <v>0.87</v>
      </c>
      <c r="M42" s="100">
        <f t="shared" si="4"/>
        <v>29.58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1.61</v>
      </c>
      <c r="T42" s="106">
        <f t="shared" si="7"/>
        <v>54.74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595</v>
      </c>
      <c r="C43" s="109" t="s">
        <v>596</v>
      </c>
      <c r="D43" s="84"/>
      <c r="E43" s="85" t="s">
        <v>127</v>
      </c>
      <c r="F43" s="110">
        <v>34</v>
      </c>
      <c r="G43" s="92">
        <v>3.5</v>
      </c>
      <c r="H43" s="87">
        <f t="shared" si="0"/>
        <v>2.41</v>
      </c>
      <c r="I43" s="88">
        <f t="shared" si="1"/>
        <v>81.94</v>
      </c>
      <c r="J43" s="102"/>
      <c r="K43" s="86">
        <f t="shared" si="2"/>
        <v>34</v>
      </c>
      <c r="L43" s="87">
        <f t="shared" si="3"/>
        <v>0.84</v>
      </c>
      <c r="M43" s="87">
        <f t="shared" si="4"/>
        <v>28.56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1.57</v>
      </c>
      <c r="T43" s="92">
        <f t="shared" si="7"/>
        <v>53.38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597</v>
      </c>
      <c r="C44" s="16" t="s">
        <v>482</v>
      </c>
      <c r="D44" s="84"/>
      <c r="E44" s="97" t="s">
        <v>127</v>
      </c>
      <c r="F44" s="98">
        <v>3</v>
      </c>
      <c r="G44" s="99">
        <v>180.16</v>
      </c>
      <c r="H44" s="100">
        <f t="shared" si="0"/>
        <v>124.25</v>
      </c>
      <c r="I44" s="101">
        <f t="shared" si="1"/>
        <v>372.75</v>
      </c>
      <c r="J44" s="102"/>
      <c r="K44" s="103">
        <f t="shared" si="2"/>
        <v>3</v>
      </c>
      <c r="L44" s="100">
        <f t="shared" si="3"/>
        <v>43.49</v>
      </c>
      <c r="M44" s="100">
        <f t="shared" si="4"/>
        <v>130.47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80.760000000000005</v>
      </c>
      <c r="T44" s="106">
        <f t="shared" si="7"/>
        <v>242.28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598</v>
      </c>
      <c r="C45" s="109" t="s">
        <v>599</v>
      </c>
      <c r="D45" s="84"/>
      <c r="E45" s="85" t="s">
        <v>127</v>
      </c>
      <c r="F45" s="110">
        <v>6</v>
      </c>
      <c r="G45" s="92">
        <v>7.54</v>
      </c>
      <c r="H45" s="87">
        <f t="shared" si="0"/>
        <v>5.2</v>
      </c>
      <c r="I45" s="88">
        <f t="shared" si="1"/>
        <v>31.2</v>
      </c>
      <c r="J45" s="102"/>
      <c r="K45" s="86">
        <f t="shared" si="2"/>
        <v>6</v>
      </c>
      <c r="L45" s="87">
        <f t="shared" si="3"/>
        <v>1.82</v>
      </c>
      <c r="M45" s="87">
        <f t="shared" si="4"/>
        <v>10.92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3.38</v>
      </c>
      <c r="T45" s="92">
        <f t="shared" si="7"/>
        <v>20.28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483</v>
      </c>
      <c r="C46" s="16" t="s">
        <v>600</v>
      </c>
      <c r="D46" s="84"/>
      <c r="E46" s="97" t="s">
        <v>127</v>
      </c>
      <c r="F46" s="98">
        <v>3</v>
      </c>
      <c r="G46" s="99">
        <v>24.46</v>
      </c>
      <c r="H46" s="100">
        <f t="shared" si="0"/>
        <v>16.87</v>
      </c>
      <c r="I46" s="101">
        <f t="shared" si="1"/>
        <v>50.61</v>
      </c>
      <c r="J46" s="102"/>
      <c r="K46" s="103">
        <f t="shared" si="2"/>
        <v>3</v>
      </c>
      <c r="L46" s="100">
        <f t="shared" si="3"/>
        <v>5.9</v>
      </c>
      <c r="M46" s="100">
        <f t="shared" si="4"/>
        <v>17.7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10.97</v>
      </c>
      <c r="T46" s="106">
        <f t="shared" si="7"/>
        <v>32.909999999999997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481</v>
      </c>
      <c r="C47" s="109" t="s">
        <v>482</v>
      </c>
      <c r="D47" s="84"/>
      <c r="E47" s="85" t="s">
        <v>127</v>
      </c>
      <c r="F47" s="110">
        <v>3</v>
      </c>
      <c r="G47" s="92">
        <v>14.15</v>
      </c>
      <c r="H47" s="87">
        <f t="shared" si="0"/>
        <v>9.76</v>
      </c>
      <c r="I47" s="88">
        <f t="shared" si="1"/>
        <v>29.28</v>
      </c>
      <c r="J47" s="102"/>
      <c r="K47" s="86">
        <f t="shared" si="2"/>
        <v>3</v>
      </c>
      <c r="L47" s="87">
        <f t="shared" si="3"/>
        <v>3.42</v>
      </c>
      <c r="M47" s="87">
        <f t="shared" si="4"/>
        <v>10.26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6.34</v>
      </c>
      <c r="T47" s="92">
        <f t="shared" si="7"/>
        <v>19.02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601</v>
      </c>
      <c r="C48" s="16" t="s">
        <v>602</v>
      </c>
      <c r="D48" s="84"/>
      <c r="E48" s="97" t="s">
        <v>127</v>
      </c>
      <c r="F48" s="98">
        <v>3</v>
      </c>
      <c r="G48" s="99">
        <v>2636.78</v>
      </c>
      <c r="H48" s="100">
        <f t="shared" si="0"/>
        <v>1818.47</v>
      </c>
      <c r="I48" s="101">
        <f t="shared" si="1"/>
        <v>5455.41</v>
      </c>
      <c r="J48" s="102"/>
      <c r="K48" s="103">
        <f t="shared" si="2"/>
        <v>3</v>
      </c>
      <c r="L48" s="100">
        <f t="shared" si="3"/>
        <v>636.46</v>
      </c>
      <c r="M48" s="100">
        <f t="shared" si="4"/>
        <v>1909.38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1182.01</v>
      </c>
      <c r="T48" s="106">
        <f t="shared" si="7"/>
        <v>3546.03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 t="s">
        <v>603</v>
      </c>
      <c r="C49" s="109" t="s">
        <v>604</v>
      </c>
      <c r="D49" s="84"/>
      <c r="E49" s="85" t="s">
        <v>127</v>
      </c>
      <c r="F49" s="110">
        <v>3</v>
      </c>
      <c r="G49" s="92">
        <v>244.71</v>
      </c>
      <c r="H49" s="87">
        <f t="shared" si="0"/>
        <v>168.77</v>
      </c>
      <c r="I49" s="88">
        <f t="shared" si="1"/>
        <v>506.31</v>
      </c>
      <c r="J49" s="102"/>
      <c r="K49" s="86">
        <f t="shared" si="2"/>
        <v>3</v>
      </c>
      <c r="L49" s="87">
        <f t="shared" si="3"/>
        <v>59.07</v>
      </c>
      <c r="M49" s="87">
        <f t="shared" si="4"/>
        <v>177.21</v>
      </c>
      <c r="N49" s="111">
        <v>0.05</v>
      </c>
      <c r="O49" s="91"/>
      <c r="P49" s="112"/>
      <c r="Q49" s="92"/>
      <c r="R49" s="92">
        <f t="shared" si="5"/>
        <v>0</v>
      </c>
      <c r="S49" s="92">
        <f t="shared" si="6"/>
        <v>109.7</v>
      </c>
      <c r="T49" s="92">
        <f t="shared" si="7"/>
        <v>329.1</v>
      </c>
      <c r="U49" s="93">
        <f t="shared" si="8"/>
        <v>0</v>
      </c>
      <c r="V49" s="93">
        <f t="shared" si="9"/>
        <v>1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148</v>
      </c>
      <c r="G50" s="118">
        <f t="shared" si="10"/>
        <v>107372.46</v>
      </c>
      <c r="H50" s="119">
        <f t="shared" si="10"/>
        <v>74049.989999999991</v>
      </c>
      <c r="I50" s="120">
        <f t="shared" si="10"/>
        <v>79605.250000000015</v>
      </c>
      <c r="J50" s="121"/>
      <c r="K50" s="122">
        <f t="shared" ref="K50:M50" si="11">SUM(K19:K49)</f>
        <v>148</v>
      </c>
      <c r="L50" s="119">
        <f t="shared" si="11"/>
        <v>31124.14</v>
      </c>
      <c r="M50" s="120">
        <f t="shared" si="11"/>
        <v>33070.14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42925.849999999991</v>
      </c>
      <c r="T50" s="120">
        <f t="shared" si="12"/>
        <v>46535.109999999986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35" priority="1" stopIfTrue="1">
      <formula>$U$9&gt;100%</formula>
    </cfRule>
    <cfRule type="expression" dxfId="34" priority="2">
      <formula>$U$9&lt;50%</formula>
    </cfRule>
  </conditionalFormatting>
  <conditionalFormatting sqref="V9:V11">
    <cfRule type="expression" dxfId="33" priority="3">
      <formula>$V$9&lt;50%</formula>
    </cfRule>
    <cfRule type="expression" dxfId="32" priority="4">
      <formula>$V$9&gt;50%</formula>
    </cfRule>
  </conditionalFormatting>
  <dataValidations count="4">
    <dataValidation type="list" allowBlank="1" showErrorMessage="1" sqref="E19:E49" xr:uid="{00000000-0002-0000-3F00-000000000000}">
      <formula1>$Z$19:$Z$30</formula1>
    </dataValidation>
    <dataValidation type="list" allowBlank="1" showErrorMessage="1" sqref="I14" xr:uid="{00000000-0002-0000-3F00-000001000000}">
      <formula1>$Y$14:$Y$15</formula1>
    </dataValidation>
    <dataValidation type="list" allowBlank="1" showErrorMessage="1" sqref="J14" xr:uid="{00000000-0002-0000-3F00-000002000000}">
      <formula1>$L$9</formula1>
    </dataValidation>
    <dataValidation type="list" allowBlank="1" showErrorMessage="1" sqref="Q15 G18 L18 Q18" xr:uid="{00000000-0002-0000-3F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89933.580000000016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2015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37598.569999999992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52335.010000000024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702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0.58192957513756283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703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52335.009999999995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704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37598.569999999992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151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1</v>
      </c>
      <c r="G22" s="99">
        <v>91.84</v>
      </c>
      <c r="H22" s="100">
        <f t="shared" si="0"/>
        <v>63.34</v>
      </c>
      <c r="I22" s="101">
        <f t="shared" si="1"/>
        <v>63.34</v>
      </c>
      <c r="J22" s="102"/>
      <c r="K22" s="103">
        <f t="shared" si="2"/>
        <v>1</v>
      </c>
      <c r="L22" s="100">
        <f t="shared" si="3"/>
        <v>25.34</v>
      </c>
      <c r="M22" s="100">
        <f t="shared" si="4"/>
        <v>25.34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38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324</v>
      </c>
      <c r="C23" s="109" t="s">
        <v>375</v>
      </c>
      <c r="D23" s="84"/>
      <c r="E23" s="85">
        <v>1000</v>
      </c>
      <c r="F23" s="110">
        <v>1</v>
      </c>
      <c r="G23" s="92">
        <v>168.59</v>
      </c>
      <c r="H23" s="87">
        <f t="shared" si="0"/>
        <v>116.27</v>
      </c>
      <c r="I23" s="88">
        <f t="shared" si="1"/>
        <v>116.27</v>
      </c>
      <c r="J23" s="102"/>
      <c r="K23" s="86">
        <f t="shared" si="2"/>
        <v>1</v>
      </c>
      <c r="L23" s="87">
        <f t="shared" si="3"/>
        <v>46.51</v>
      </c>
      <c r="M23" s="87">
        <f t="shared" si="4"/>
        <v>46.51</v>
      </c>
      <c r="N23" s="111"/>
      <c r="O23" s="91"/>
      <c r="P23" s="112"/>
      <c r="Q23" s="92"/>
      <c r="R23" s="92">
        <f t="shared" si="5"/>
        <v>0</v>
      </c>
      <c r="S23" s="92">
        <f t="shared" si="6"/>
        <v>69.760000000000005</v>
      </c>
      <c r="T23" s="92">
        <f t="shared" si="7"/>
        <v>69.760000000000005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427</v>
      </c>
      <c r="C24" s="16" t="s">
        <v>126</v>
      </c>
      <c r="D24" s="84"/>
      <c r="E24" s="97">
        <v>2000</v>
      </c>
      <c r="F24" s="98">
        <v>1</v>
      </c>
      <c r="G24" s="99">
        <v>224.51</v>
      </c>
      <c r="H24" s="100">
        <f t="shared" si="0"/>
        <v>154.83000000000001</v>
      </c>
      <c r="I24" s="101">
        <f t="shared" si="1"/>
        <v>154.83000000000001</v>
      </c>
      <c r="J24" s="102"/>
      <c r="K24" s="103">
        <f t="shared" si="2"/>
        <v>1</v>
      </c>
      <c r="L24" s="100">
        <f t="shared" si="3"/>
        <v>77.42</v>
      </c>
      <c r="M24" s="100">
        <f t="shared" si="4"/>
        <v>77.42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77.41</v>
      </c>
      <c r="T24" s="106">
        <f t="shared" si="7"/>
        <v>77.41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428</v>
      </c>
      <c r="C25" s="109" t="s">
        <v>130</v>
      </c>
      <c r="D25" s="84"/>
      <c r="E25" s="85">
        <v>2000</v>
      </c>
      <c r="F25" s="110">
        <v>1</v>
      </c>
      <c r="G25" s="92">
        <v>99.55</v>
      </c>
      <c r="H25" s="87">
        <f t="shared" si="0"/>
        <v>68.66</v>
      </c>
      <c r="I25" s="88">
        <f t="shared" si="1"/>
        <v>68.66</v>
      </c>
      <c r="J25" s="102"/>
      <c r="K25" s="86">
        <f t="shared" si="2"/>
        <v>1</v>
      </c>
      <c r="L25" s="87">
        <f t="shared" si="3"/>
        <v>34.33</v>
      </c>
      <c r="M25" s="87">
        <f t="shared" si="4"/>
        <v>34.33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34.33</v>
      </c>
      <c r="T25" s="92">
        <f t="shared" si="7"/>
        <v>34.33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623</v>
      </c>
      <c r="C26" s="16" t="s">
        <v>672</v>
      </c>
      <c r="D26" s="84"/>
      <c r="E26" s="97" t="s">
        <v>127</v>
      </c>
      <c r="F26" s="98">
        <v>1</v>
      </c>
      <c r="G26" s="99">
        <v>2481.8200000000002</v>
      </c>
      <c r="H26" s="100">
        <f t="shared" si="0"/>
        <v>1711.6</v>
      </c>
      <c r="I26" s="101">
        <f t="shared" si="1"/>
        <v>1711.6</v>
      </c>
      <c r="J26" s="102"/>
      <c r="K26" s="103">
        <f t="shared" si="2"/>
        <v>1</v>
      </c>
      <c r="L26" s="100">
        <f t="shared" si="3"/>
        <v>855.8</v>
      </c>
      <c r="M26" s="100">
        <f t="shared" si="4"/>
        <v>855.8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855.8</v>
      </c>
      <c r="T26" s="106">
        <f t="shared" si="7"/>
        <v>855.8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705</v>
      </c>
      <c r="C27" s="109" t="s">
        <v>133</v>
      </c>
      <c r="D27" s="84"/>
      <c r="E27" s="85" t="s">
        <v>127</v>
      </c>
      <c r="F27" s="110">
        <v>1</v>
      </c>
      <c r="G27" s="92">
        <v>709.18</v>
      </c>
      <c r="H27" s="87">
        <f t="shared" si="0"/>
        <v>489.09</v>
      </c>
      <c r="I27" s="88">
        <f t="shared" si="1"/>
        <v>489.09</v>
      </c>
      <c r="J27" s="102"/>
      <c r="K27" s="86">
        <f t="shared" si="2"/>
        <v>1</v>
      </c>
      <c r="L27" s="87">
        <f t="shared" si="3"/>
        <v>244.55</v>
      </c>
      <c r="M27" s="87">
        <f t="shared" si="4"/>
        <v>244.55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244.54</v>
      </c>
      <c r="T27" s="92">
        <f t="shared" si="7"/>
        <v>244.54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625</v>
      </c>
      <c r="C28" s="16" t="s">
        <v>261</v>
      </c>
      <c r="D28" s="84"/>
      <c r="E28" s="97" t="s">
        <v>127</v>
      </c>
      <c r="F28" s="98">
        <v>1</v>
      </c>
      <c r="G28" s="99">
        <v>11101.82</v>
      </c>
      <c r="H28" s="100">
        <f t="shared" si="0"/>
        <v>7656.43</v>
      </c>
      <c r="I28" s="101">
        <f t="shared" si="1"/>
        <v>7656.43</v>
      </c>
      <c r="J28" s="102"/>
      <c r="K28" s="103">
        <f t="shared" si="2"/>
        <v>1</v>
      </c>
      <c r="L28" s="100">
        <f t="shared" si="3"/>
        <v>3828.22</v>
      </c>
      <c r="M28" s="100">
        <f t="shared" si="4"/>
        <v>3828.22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3828.21</v>
      </c>
      <c r="T28" s="106">
        <f t="shared" si="7"/>
        <v>3828.21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628</v>
      </c>
      <c r="C29" s="109" t="s">
        <v>674</v>
      </c>
      <c r="D29" s="84"/>
      <c r="E29" s="85" t="s">
        <v>127</v>
      </c>
      <c r="F29" s="110">
        <v>1</v>
      </c>
      <c r="G29" s="92">
        <v>4727.12</v>
      </c>
      <c r="H29" s="87">
        <f t="shared" si="0"/>
        <v>3260.08</v>
      </c>
      <c r="I29" s="88">
        <f t="shared" si="1"/>
        <v>3260.08</v>
      </c>
      <c r="J29" s="102"/>
      <c r="K29" s="86">
        <f t="shared" si="2"/>
        <v>1</v>
      </c>
      <c r="L29" s="87">
        <f t="shared" si="3"/>
        <v>1630.04</v>
      </c>
      <c r="M29" s="87">
        <f t="shared" si="4"/>
        <v>1630.04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1630.04</v>
      </c>
      <c r="T29" s="92">
        <f t="shared" si="7"/>
        <v>1630.04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264</v>
      </c>
      <c r="C30" s="16" t="s">
        <v>517</v>
      </c>
      <c r="D30" s="84"/>
      <c r="E30" s="97" t="s">
        <v>127</v>
      </c>
      <c r="F30" s="98">
        <v>1</v>
      </c>
      <c r="G30" s="99">
        <v>10724.88</v>
      </c>
      <c r="H30" s="100">
        <f t="shared" si="0"/>
        <v>7396.47</v>
      </c>
      <c r="I30" s="101">
        <f t="shared" si="1"/>
        <v>7396.47</v>
      </c>
      <c r="J30" s="102"/>
      <c r="K30" s="103">
        <f t="shared" si="2"/>
        <v>1</v>
      </c>
      <c r="L30" s="100">
        <f t="shared" si="3"/>
        <v>3698.24</v>
      </c>
      <c r="M30" s="100">
        <f t="shared" si="4"/>
        <v>3698.24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3698.23</v>
      </c>
      <c r="T30" s="106">
        <f t="shared" si="7"/>
        <v>3698.23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706</v>
      </c>
      <c r="C31" s="109" t="s">
        <v>141</v>
      </c>
      <c r="D31" s="84"/>
      <c r="E31" s="85" t="s">
        <v>127</v>
      </c>
      <c r="F31" s="110">
        <v>1</v>
      </c>
      <c r="G31" s="92">
        <v>6711.07</v>
      </c>
      <c r="H31" s="87">
        <f t="shared" si="0"/>
        <v>4628.32</v>
      </c>
      <c r="I31" s="88">
        <f t="shared" si="1"/>
        <v>4628.32</v>
      </c>
      <c r="J31" s="102"/>
      <c r="K31" s="86">
        <f t="shared" si="2"/>
        <v>1</v>
      </c>
      <c r="L31" s="87">
        <f t="shared" si="3"/>
        <v>1851.33</v>
      </c>
      <c r="M31" s="87">
        <f t="shared" si="4"/>
        <v>1851.33</v>
      </c>
      <c r="N31" s="111"/>
      <c r="O31" s="91"/>
      <c r="P31" s="112"/>
      <c r="Q31" s="92"/>
      <c r="R31" s="92">
        <f t="shared" si="5"/>
        <v>0</v>
      </c>
      <c r="S31" s="92">
        <f t="shared" si="6"/>
        <v>2776.99</v>
      </c>
      <c r="T31" s="92">
        <f t="shared" si="7"/>
        <v>2776.99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442</v>
      </c>
      <c r="C32" s="16" t="s">
        <v>199</v>
      </c>
      <c r="D32" s="84"/>
      <c r="E32" s="97" t="s">
        <v>127</v>
      </c>
      <c r="F32" s="98">
        <v>2</v>
      </c>
      <c r="G32" s="99">
        <v>797.61</v>
      </c>
      <c r="H32" s="100">
        <f t="shared" si="0"/>
        <v>550.08000000000004</v>
      </c>
      <c r="I32" s="101">
        <f t="shared" si="1"/>
        <v>1100.1600000000001</v>
      </c>
      <c r="J32" s="102"/>
      <c r="K32" s="103">
        <f t="shared" si="2"/>
        <v>2</v>
      </c>
      <c r="L32" s="100">
        <f t="shared" si="3"/>
        <v>192.53</v>
      </c>
      <c r="M32" s="100">
        <f t="shared" si="4"/>
        <v>385.06</v>
      </c>
      <c r="N32" s="104">
        <v>0.05</v>
      </c>
      <c r="O32" s="91"/>
      <c r="P32" s="96"/>
      <c r="Q32" s="99"/>
      <c r="R32" s="105">
        <f t="shared" si="5"/>
        <v>0</v>
      </c>
      <c r="S32" s="106">
        <f t="shared" si="6"/>
        <v>357.55</v>
      </c>
      <c r="T32" s="106">
        <f t="shared" si="7"/>
        <v>715.1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631</v>
      </c>
      <c r="C33" s="109" t="s">
        <v>147</v>
      </c>
      <c r="D33" s="84"/>
      <c r="E33" s="85" t="s">
        <v>127</v>
      </c>
      <c r="F33" s="110">
        <v>1</v>
      </c>
      <c r="G33" s="92">
        <v>8053.7</v>
      </c>
      <c r="H33" s="87">
        <f t="shared" si="0"/>
        <v>5554.28</v>
      </c>
      <c r="I33" s="88">
        <f t="shared" si="1"/>
        <v>5554.28</v>
      </c>
      <c r="J33" s="102"/>
      <c r="K33" s="86">
        <f t="shared" si="2"/>
        <v>1</v>
      </c>
      <c r="L33" s="87">
        <f t="shared" si="3"/>
        <v>2221.71</v>
      </c>
      <c r="M33" s="87">
        <f t="shared" si="4"/>
        <v>2221.71</v>
      </c>
      <c r="N33" s="111"/>
      <c r="O33" s="91"/>
      <c r="P33" s="112"/>
      <c r="Q33" s="92"/>
      <c r="R33" s="92">
        <f t="shared" si="5"/>
        <v>0</v>
      </c>
      <c r="S33" s="92">
        <f t="shared" si="6"/>
        <v>3332.57</v>
      </c>
      <c r="T33" s="92">
        <f t="shared" si="7"/>
        <v>3332.57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707</v>
      </c>
      <c r="C34" s="16" t="s">
        <v>149</v>
      </c>
      <c r="D34" s="84"/>
      <c r="E34" s="97" t="s">
        <v>127</v>
      </c>
      <c r="F34" s="98">
        <v>6</v>
      </c>
      <c r="G34" s="99">
        <v>1678.51</v>
      </c>
      <c r="H34" s="100">
        <f t="shared" si="0"/>
        <v>1157.5899999999999</v>
      </c>
      <c r="I34" s="101">
        <f t="shared" si="1"/>
        <v>6945.54</v>
      </c>
      <c r="J34" s="102"/>
      <c r="K34" s="103">
        <f t="shared" si="2"/>
        <v>6</v>
      </c>
      <c r="L34" s="100">
        <f t="shared" si="3"/>
        <v>463.04</v>
      </c>
      <c r="M34" s="100">
        <f t="shared" si="4"/>
        <v>2778.24</v>
      </c>
      <c r="N34" s="104"/>
      <c r="O34" s="91"/>
      <c r="P34" s="96"/>
      <c r="Q34" s="99"/>
      <c r="R34" s="105">
        <f t="shared" si="5"/>
        <v>0</v>
      </c>
      <c r="S34" s="106">
        <f t="shared" si="6"/>
        <v>694.55</v>
      </c>
      <c r="T34" s="106">
        <f t="shared" si="7"/>
        <v>4167.3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632</v>
      </c>
      <c r="C35" s="109" t="s">
        <v>633</v>
      </c>
      <c r="D35" s="84"/>
      <c r="E35" s="85" t="s">
        <v>127</v>
      </c>
      <c r="F35" s="110">
        <v>1</v>
      </c>
      <c r="G35" s="92">
        <v>61945.72</v>
      </c>
      <c r="H35" s="87">
        <f t="shared" si="0"/>
        <v>42721.19</v>
      </c>
      <c r="I35" s="88">
        <f t="shared" si="1"/>
        <v>42721.19</v>
      </c>
      <c r="J35" s="102"/>
      <c r="K35" s="86">
        <f t="shared" si="2"/>
        <v>1</v>
      </c>
      <c r="L35" s="87">
        <f t="shared" si="3"/>
        <v>17088.48</v>
      </c>
      <c r="M35" s="87">
        <f t="shared" si="4"/>
        <v>17088.48</v>
      </c>
      <c r="N35" s="111"/>
      <c r="O35" s="91"/>
      <c r="P35" s="112"/>
      <c r="Q35" s="92"/>
      <c r="R35" s="92">
        <f t="shared" si="5"/>
        <v>0</v>
      </c>
      <c r="S35" s="92">
        <f t="shared" si="6"/>
        <v>25632.71</v>
      </c>
      <c r="T35" s="92">
        <f t="shared" si="7"/>
        <v>25632.71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708</v>
      </c>
      <c r="C36" s="16"/>
      <c r="D36" s="84"/>
      <c r="E36" s="97"/>
      <c r="F36" s="98"/>
      <c r="G36" s="99"/>
      <c r="H36" s="100">
        <f t="shared" si="0"/>
        <v>0</v>
      </c>
      <c r="I36" s="101">
        <f t="shared" si="1"/>
        <v>0</v>
      </c>
      <c r="J36" s="102"/>
      <c r="K36" s="103">
        <f t="shared" si="2"/>
        <v>0</v>
      </c>
      <c r="L36" s="100">
        <f t="shared" si="3"/>
        <v>0</v>
      </c>
      <c r="M36" s="100">
        <f t="shared" si="4"/>
        <v>0</v>
      </c>
      <c r="N36" s="104"/>
      <c r="O36" s="91"/>
      <c r="P36" s="96"/>
      <c r="Q36" s="99"/>
      <c r="R36" s="105">
        <f t="shared" si="5"/>
        <v>0</v>
      </c>
      <c r="S36" s="106">
        <f t="shared" si="6"/>
        <v>0</v>
      </c>
      <c r="T36" s="106">
        <f t="shared" si="7"/>
        <v>0</v>
      </c>
      <c r="U36" s="107">
        <f t="shared" si="8"/>
        <v>0</v>
      </c>
      <c r="V36" s="107">
        <f t="shared" si="9"/>
        <v>0</v>
      </c>
      <c r="W36" s="108"/>
    </row>
    <row r="37" spans="2:23" ht="15.75" customHeight="1">
      <c r="B37" s="82" t="s">
        <v>635</v>
      </c>
      <c r="C37" s="109" t="s">
        <v>636</v>
      </c>
      <c r="D37" s="84"/>
      <c r="E37" s="85" t="s">
        <v>127</v>
      </c>
      <c r="F37" s="110">
        <v>1</v>
      </c>
      <c r="G37" s="92">
        <v>239.81</v>
      </c>
      <c r="H37" s="87">
        <f t="shared" si="0"/>
        <v>165.39</v>
      </c>
      <c r="I37" s="88">
        <f t="shared" si="1"/>
        <v>165.39</v>
      </c>
      <c r="J37" s="102"/>
      <c r="K37" s="86">
        <f t="shared" si="2"/>
        <v>1</v>
      </c>
      <c r="L37" s="87">
        <f t="shared" si="3"/>
        <v>57.89</v>
      </c>
      <c r="M37" s="87">
        <f t="shared" si="4"/>
        <v>57.89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107.5</v>
      </c>
      <c r="T37" s="92">
        <f t="shared" si="7"/>
        <v>107.5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637</v>
      </c>
      <c r="C38" s="16" t="s">
        <v>638</v>
      </c>
      <c r="D38" s="84"/>
      <c r="E38" s="97" t="s">
        <v>127</v>
      </c>
      <c r="F38" s="98">
        <v>1</v>
      </c>
      <c r="G38" s="99">
        <v>239.81</v>
      </c>
      <c r="H38" s="100">
        <f t="shared" si="0"/>
        <v>165.39</v>
      </c>
      <c r="I38" s="101">
        <f t="shared" si="1"/>
        <v>165.39</v>
      </c>
      <c r="J38" s="102"/>
      <c r="K38" s="103">
        <f t="shared" si="2"/>
        <v>1</v>
      </c>
      <c r="L38" s="100">
        <f t="shared" si="3"/>
        <v>57.89</v>
      </c>
      <c r="M38" s="100">
        <f t="shared" si="4"/>
        <v>57.89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107.5</v>
      </c>
      <c r="T38" s="106">
        <f t="shared" si="7"/>
        <v>107.5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639</v>
      </c>
      <c r="C39" s="109" t="s">
        <v>640</v>
      </c>
      <c r="D39" s="84"/>
      <c r="E39" s="85" t="s">
        <v>127</v>
      </c>
      <c r="F39" s="110">
        <v>2</v>
      </c>
      <c r="G39" s="92">
        <v>607.36</v>
      </c>
      <c r="H39" s="87">
        <f t="shared" si="0"/>
        <v>418.87</v>
      </c>
      <c r="I39" s="88">
        <f t="shared" si="1"/>
        <v>837.74</v>
      </c>
      <c r="J39" s="102"/>
      <c r="K39" s="86">
        <f t="shared" si="2"/>
        <v>2</v>
      </c>
      <c r="L39" s="87">
        <f t="shared" si="3"/>
        <v>146.6</v>
      </c>
      <c r="M39" s="87">
        <f t="shared" si="4"/>
        <v>293.2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272.27</v>
      </c>
      <c r="T39" s="92">
        <f t="shared" si="7"/>
        <v>544.54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496</v>
      </c>
      <c r="C40" s="16" t="s">
        <v>455</v>
      </c>
      <c r="D40" s="84"/>
      <c r="E40" s="97" t="s">
        <v>127</v>
      </c>
      <c r="F40" s="98">
        <v>34</v>
      </c>
      <c r="G40" s="99">
        <v>3.86</v>
      </c>
      <c r="H40" s="100">
        <f t="shared" si="0"/>
        <v>2.66</v>
      </c>
      <c r="I40" s="101">
        <f t="shared" si="1"/>
        <v>90.44</v>
      </c>
      <c r="J40" s="102"/>
      <c r="K40" s="103">
        <f t="shared" si="2"/>
        <v>34</v>
      </c>
      <c r="L40" s="100">
        <f t="shared" si="3"/>
        <v>0.93</v>
      </c>
      <c r="M40" s="100">
        <f t="shared" si="4"/>
        <v>31.62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1.73</v>
      </c>
      <c r="T40" s="106">
        <f t="shared" si="7"/>
        <v>58.82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495</v>
      </c>
      <c r="C41" s="109" t="s">
        <v>456</v>
      </c>
      <c r="D41" s="84"/>
      <c r="E41" s="85" t="s">
        <v>127</v>
      </c>
      <c r="F41" s="110">
        <v>34</v>
      </c>
      <c r="G41" s="92">
        <v>3.59</v>
      </c>
      <c r="H41" s="87">
        <f t="shared" si="0"/>
        <v>2.48</v>
      </c>
      <c r="I41" s="88">
        <f t="shared" si="1"/>
        <v>84.32</v>
      </c>
      <c r="J41" s="102"/>
      <c r="K41" s="86">
        <f t="shared" si="2"/>
        <v>34</v>
      </c>
      <c r="L41" s="87">
        <f t="shared" si="3"/>
        <v>0.87</v>
      </c>
      <c r="M41" s="87">
        <f t="shared" si="4"/>
        <v>29.58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1.61</v>
      </c>
      <c r="T41" s="92">
        <f t="shared" si="7"/>
        <v>54.74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595</v>
      </c>
      <c r="C42" s="16" t="s">
        <v>596</v>
      </c>
      <c r="D42" s="84"/>
      <c r="E42" s="97" t="s">
        <v>127</v>
      </c>
      <c r="F42" s="98">
        <v>34</v>
      </c>
      <c r="G42" s="99">
        <v>3.5</v>
      </c>
      <c r="H42" s="100">
        <f t="shared" si="0"/>
        <v>2.41</v>
      </c>
      <c r="I42" s="101">
        <f t="shared" si="1"/>
        <v>81.94</v>
      </c>
      <c r="J42" s="102"/>
      <c r="K42" s="103">
        <f t="shared" si="2"/>
        <v>34</v>
      </c>
      <c r="L42" s="100">
        <f t="shared" si="3"/>
        <v>0.84</v>
      </c>
      <c r="M42" s="100">
        <f t="shared" si="4"/>
        <v>28.56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1.57</v>
      </c>
      <c r="T42" s="106">
        <f t="shared" si="7"/>
        <v>53.38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597</v>
      </c>
      <c r="C43" s="109" t="s">
        <v>482</v>
      </c>
      <c r="D43" s="84"/>
      <c r="E43" s="85" t="s">
        <v>127</v>
      </c>
      <c r="F43" s="110">
        <v>3</v>
      </c>
      <c r="G43" s="92">
        <v>180.16</v>
      </c>
      <c r="H43" s="87">
        <f t="shared" si="0"/>
        <v>124.25</v>
      </c>
      <c r="I43" s="88">
        <f t="shared" si="1"/>
        <v>372.75</v>
      </c>
      <c r="J43" s="102"/>
      <c r="K43" s="86">
        <f t="shared" si="2"/>
        <v>3</v>
      </c>
      <c r="L43" s="87">
        <f t="shared" si="3"/>
        <v>43.49</v>
      </c>
      <c r="M43" s="87">
        <f t="shared" si="4"/>
        <v>130.47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80.760000000000005</v>
      </c>
      <c r="T43" s="92">
        <f t="shared" si="7"/>
        <v>242.28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598</v>
      </c>
      <c r="C44" s="16" t="s">
        <v>599</v>
      </c>
      <c r="D44" s="84"/>
      <c r="E44" s="97" t="s">
        <v>127</v>
      </c>
      <c r="F44" s="98">
        <v>6</v>
      </c>
      <c r="G44" s="99">
        <v>7.54</v>
      </c>
      <c r="H44" s="100">
        <f t="shared" si="0"/>
        <v>5.2</v>
      </c>
      <c r="I44" s="101">
        <f t="shared" si="1"/>
        <v>31.2</v>
      </c>
      <c r="J44" s="102"/>
      <c r="K44" s="103">
        <f t="shared" si="2"/>
        <v>6</v>
      </c>
      <c r="L44" s="100">
        <f t="shared" si="3"/>
        <v>1.82</v>
      </c>
      <c r="M44" s="100">
        <f t="shared" si="4"/>
        <v>10.92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3.38</v>
      </c>
      <c r="T44" s="106">
        <f t="shared" si="7"/>
        <v>20.28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483</v>
      </c>
      <c r="C45" s="109" t="s">
        <v>600</v>
      </c>
      <c r="D45" s="84"/>
      <c r="E45" s="85" t="s">
        <v>127</v>
      </c>
      <c r="F45" s="110">
        <v>3</v>
      </c>
      <c r="G45" s="92">
        <v>24.46</v>
      </c>
      <c r="H45" s="87">
        <f t="shared" si="0"/>
        <v>16.87</v>
      </c>
      <c r="I45" s="88">
        <f t="shared" si="1"/>
        <v>50.61</v>
      </c>
      <c r="J45" s="102"/>
      <c r="K45" s="86">
        <f t="shared" si="2"/>
        <v>3</v>
      </c>
      <c r="L45" s="87">
        <f t="shared" si="3"/>
        <v>5.9</v>
      </c>
      <c r="M45" s="87">
        <f t="shared" si="4"/>
        <v>17.7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10.97</v>
      </c>
      <c r="T45" s="92">
        <f t="shared" si="7"/>
        <v>32.909999999999997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481</v>
      </c>
      <c r="C46" s="16" t="s">
        <v>482</v>
      </c>
      <c r="D46" s="84"/>
      <c r="E46" s="97" t="s">
        <v>127</v>
      </c>
      <c r="F46" s="98">
        <v>3</v>
      </c>
      <c r="G46" s="99">
        <v>14.15</v>
      </c>
      <c r="H46" s="100">
        <f t="shared" si="0"/>
        <v>9.76</v>
      </c>
      <c r="I46" s="101">
        <f t="shared" si="1"/>
        <v>29.28</v>
      </c>
      <c r="J46" s="102"/>
      <c r="K46" s="103">
        <f t="shared" si="2"/>
        <v>3</v>
      </c>
      <c r="L46" s="100">
        <f t="shared" si="3"/>
        <v>3.42</v>
      </c>
      <c r="M46" s="100">
        <f t="shared" si="4"/>
        <v>10.26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6.34</v>
      </c>
      <c r="T46" s="106">
        <f t="shared" si="7"/>
        <v>19.02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601</v>
      </c>
      <c r="C47" s="109" t="s">
        <v>602</v>
      </c>
      <c r="D47" s="84"/>
      <c r="E47" s="85" t="s">
        <v>127</v>
      </c>
      <c r="F47" s="110">
        <v>3</v>
      </c>
      <c r="G47" s="92">
        <v>2636.78</v>
      </c>
      <c r="H47" s="87">
        <f t="shared" si="0"/>
        <v>1818.47</v>
      </c>
      <c r="I47" s="88">
        <f t="shared" si="1"/>
        <v>5455.41</v>
      </c>
      <c r="J47" s="102"/>
      <c r="K47" s="86">
        <f t="shared" si="2"/>
        <v>3</v>
      </c>
      <c r="L47" s="87">
        <f t="shared" si="3"/>
        <v>636.46</v>
      </c>
      <c r="M47" s="87">
        <f t="shared" si="4"/>
        <v>1909.38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1182.01</v>
      </c>
      <c r="T47" s="92">
        <f t="shared" si="7"/>
        <v>3546.03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 t="s">
        <v>603</v>
      </c>
      <c r="C48" s="16" t="s">
        <v>604</v>
      </c>
      <c r="D48" s="84"/>
      <c r="E48" s="97" t="s">
        <v>127</v>
      </c>
      <c r="F48" s="98">
        <v>3</v>
      </c>
      <c r="G48" s="99">
        <v>244.71</v>
      </c>
      <c r="H48" s="100">
        <f t="shared" si="0"/>
        <v>168.77</v>
      </c>
      <c r="I48" s="101">
        <f t="shared" si="1"/>
        <v>506.31</v>
      </c>
      <c r="J48" s="102"/>
      <c r="K48" s="103">
        <f t="shared" si="2"/>
        <v>3</v>
      </c>
      <c r="L48" s="100">
        <f t="shared" si="3"/>
        <v>59.07</v>
      </c>
      <c r="M48" s="100">
        <f t="shared" si="4"/>
        <v>177.21</v>
      </c>
      <c r="N48" s="104">
        <v>0.05</v>
      </c>
      <c r="O48" s="91"/>
      <c r="P48" s="96"/>
      <c r="Q48" s="99"/>
      <c r="R48" s="105">
        <f t="shared" si="5"/>
        <v>0</v>
      </c>
      <c r="S48" s="106">
        <f t="shared" si="6"/>
        <v>109.7</v>
      </c>
      <c r="T48" s="106">
        <f t="shared" si="7"/>
        <v>329.1</v>
      </c>
      <c r="U48" s="107">
        <f t="shared" si="8"/>
        <v>0</v>
      </c>
      <c r="V48" s="107">
        <f t="shared" si="9"/>
        <v>1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151</v>
      </c>
      <c r="G50" s="118">
        <f t="shared" si="10"/>
        <v>113956.01</v>
      </c>
      <c r="H50" s="119">
        <f t="shared" si="10"/>
        <v>78590.37</v>
      </c>
      <c r="I50" s="120">
        <f t="shared" si="10"/>
        <v>89933.580000000016</v>
      </c>
      <c r="J50" s="121"/>
      <c r="K50" s="122">
        <f t="shared" ref="K50:M50" si="11">SUM(K19:K49)</f>
        <v>151</v>
      </c>
      <c r="L50" s="119">
        <f t="shared" si="11"/>
        <v>33337.369999999995</v>
      </c>
      <c r="M50" s="120">
        <f t="shared" si="11"/>
        <v>37598.569999999992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45253</v>
      </c>
      <c r="T50" s="120">
        <f t="shared" si="12"/>
        <v>52335.009999999995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31" priority="1" stopIfTrue="1">
      <formula>$U$9&gt;100%</formula>
    </cfRule>
    <cfRule type="expression" dxfId="30" priority="2">
      <formula>$U$9&lt;50%</formula>
    </cfRule>
  </conditionalFormatting>
  <conditionalFormatting sqref="V9:V11">
    <cfRule type="expression" dxfId="29" priority="3">
      <formula>$V$9&lt;50%</formula>
    </cfRule>
    <cfRule type="expression" dxfId="28" priority="4">
      <formula>$V$9&gt;50%</formula>
    </cfRule>
  </conditionalFormatting>
  <dataValidations count="4">
    <dataValidation type="list" allowBlank="1" showErrorMessage="1" sqref="E19:E49" xr:uid="{00000000-0002-0000-4000-000000000000}">
      <formula1>$Z$19:$Z$30</formula1>
    </dataValidation>
    <dataValidation type="list" allowBlank="1" showErrorMessage="1" sqref="I14" xr:uid="{00000000-0002-0000-4000-000001000000}">
      <formula1>$Y$14:$Y$15</formula1>
    </dataValidation>
    <dataValidation type="list" allowBlank="1" showErrorMessage="1" sqref="J14" xr:uid="{00000000-0002-0000-4000-000002000000}">
      <formula1>$L$9</formula1>
    </dataValidation>
    <dataValidation type="list" allowBlank="1" showErrorMessage="1" sqref="Q15 G18 L18 Q18" xr:uid="{00000000-0002-0000-40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78466.23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2006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30996.239999999994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47469.990000000005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709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0.60497350261379967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710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47469.989999999991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711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30996.239999999994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99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712</v>
      </c>
      <c r="C19" s="83" t="s">
        <v>113</v>
      </c>
      <c r="D19" s="84"/>
      <c r="E19" s="85">
        <v>500</v>
      </c>
      <c r="F19" s="86">
        <v>1</v>
      </c>
      <c r="G19" s="87">
        <v>60.56</v>
      </c>
      <c r="H19" s="87">
        <f t="shared" ref="H19:H49" si="0">ROUND(IF($G$18="USD $", G19*$F$16,G19*$E$16),2)</f>
        <v>41.77</v>
      </c>
      <c r="I19" s="88">
        <f t="shared" ref="I19:I49" si="1">ROUND(IF($I$18=$H$18,F19*H19,F19*G19),2)</f>
        <v>41.77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16.71</v>
      </c>
      <c r="M19" s="87">
        <f t="shared" ref="M19:M49" si="4">ROUND((K19*L19),2)</f>
        <v>16.71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25.06</v>
      </c>
      <c r="T19" s="92">
        <f t="shared" ref="T19:T49" si="7">ROUND(I19-M19,2)</f>
        <v>25.06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1</v>
      </c>
      <c r="G20" s="99">
        <v>50.64</v>
      </c>
      <c r="H20" s="100">
        <f t="shared" si="0"/>
        <v>34.92</v>
      </c>
      <c r="I20" s="101">
        <f t="shared" si="1"/>
        <v>34.92</v>
      </c>
      <c r="J20" s="102"/>
      <c r="K20" s="103">
        <f t="shared" si="2"/>
        <v>1</v>
      </c>
      <c r="L20" s="100">
        <f t="shared" si="3"/>
        <v>13.97</v>
      </c>
      <c r="M20" s="100">
        <f t="shared" si="4"/>
        <v>13.97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20.95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713</v>
      </c>
      <c r="C21" s="109" t="s">
        <v>223</v>
      </c>
      <c r="D21" s="84"/>
      <c r="E21" s="85">
        <v>500</v>
      </c>
      <c r="F21" s="110">
        <v>1</v>
      </c>
      <c r="G21" s="92">
        <v>78.05</v>
      </c>
      <c r="H21" s="87">
        <f t="shared" si="0"/>
        <v>53.83</v>
      </c>
      <c r="I21" s="88">
        <f t="shared" si="1"/>
        <v>53.83</v>
      </c>
      <c r="J21" s="102"/>
      <c r="K21" s="86">
        <f t="shared" si="2"/>
        <v>1</v>
      </c>
      <c r="L21" s="87">
        <f t="shared" si="3"/>
        <v>21.53</v>
      </c>
      <c r="M21" s="87">
        <f t="shared" si="4"/>
        <v>21.53</v>
      </c>
      <c r="N21" s="111"/>
      <c r="O21" s="91"/>
      <c r="P21" s="112"/>
      <c r="Q21" s="92"/>
      <c r="R21" s="92">
        <f t="shared" si="5"/>
        <v>0</v>
      </c>
      <c r="S21" s="92">
        <f t="shared" si="6"/>
        <v>32.299999999999997</v>
      </c>
      <c r="T21" s="92">
        <f t="shared" si="7"/>
        <v>32.299999999999997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2</v>
      </c>
      <c r="G22" s="99">
        <v>91.84</v>
      </c>
      <c r="H22" s="100">
        <f t="shared" si="0"/>
        <v>63.34</v>
      </c>
      <c r="I22" s="101">
        <f t="shared" si="1"/>
        <v>126.68</v>
      </c>
      <c r="J22" s="102"/>
      <c r="K22" s="103">
        <f t="shared" si="2"/>
        <v>2</v>
      </c>
      <c r="L22" s="100">
        <f t="shared" si="3"/>
        <v>25.34</v>
      </c>
      <c r="M22" s="100">
        <f t="shared" si="4"/>
        <v>50.68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76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468</v>
      </c>
      <c r="C23" s="109" t="s">
        <v>375</v>
      </c>
      <c r="D23" s="84"/>
      <c r="E23" s="85">
        <v>1000</v>
      </c>
      <c r="F23" s="110">
        <v>1</v>
      </c>
      <c r="G23" s="92">
        <v>200.84</v>
      </c>
      <c r="H23" s="87">
        <f t="shared" si="0"/>
        <v>138.51</v>
      </c>
      <c r="I23" s="88">
        <f t="shared" si="1"/>
        <v>138.51</v>
      </c>
      <c r="J23" s="102"/>
      <c r="K23" s="86">
        <f t="shared" si="2"/>
        <v>1</v>
      </c>
      <c r="L23" s="87">
        <f t="shared" si="3"/>
        <v>55.4</v>
      </c>
      <c r="M23" s="87">
        <f t="shared" si="4"/>
        <v>55.4</v>
      </c>
      <c r="N23" s="111"/>
      <c r="O23" s="91"/>
      <c r="P23" s="112"/>
      <c r="Q23" s="92"/>
      <c r="R23" s="92">
        <f t="shared" si="5"/>
        <v>0</v>
      </c>
      <c r="S23" s="92">
        <f t="shared" si="6"/>
        <v>83.11</v>
      </c>
      <c r="T23" s="92">
        <f t="shared" si="7"/>
        <v>83.11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714</v>
      </c>
      <c r="C24" s="16" t="s">
        <v>126</v>
      </c>
      <c r="D24" s="84"/>
      <c r="E24" s="97">
        <v>2000</v>
      </c>
      <c r="F24" s="98">
        <v>1</v>
      </c>
      <c r="G24" s="99">
        <v>152.78</v>
      </c>
      <c r="H24" s="100">
        <f t="shared" si="0"/>
        <v>105.37</v>
      </c>
      <c r="I24" s="101">
        <f t="shared" si="1"/>
        <v>105.37</v>
      </c>
      <c r="J24" s="102"/>
      <c r="K24" s="103">
        <f t="shared" si="2"/>
        <v>1</v>
      </c>
      <c r="L24" s="100">
        <f t="shared" si="3"/>
        <v>52.69</v>
      </c>
      <c r="M24" s="100">
        <f t="shared" si="4"/>
        <v>52.69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52.68</v>
      </c>
      <c r="T24" s="106">
        <f t="shared" si="7"/>
        <v>52.68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715</v>
      </c>
      <c r="C25" s="109" t="s">
        <v>130</v>
      </c>
      <c r="D25" s="84"/>
      <c r="E25" s="85">
        <v>2000</v>
      </c>
      <c r="F25" s="110">
        <v>1</v>
      </c>
      <c r="G25" s="92">
        <v>116.84</v>
      </c>
      <c r="H25" s="87">
        <f t="shared" si="0"/>
        <v>80.58</v>
      </c>
      <c r="I25" s="88">
        <f t="shared" si="1"/>
        <v>80.58</v>
      </c>
      <c r="J25" s="102"/>
      <c r="K25" s="86">
        <f t="shared" si="2"/>
        <v>1</v>
      </c>
      <c r="L25" s="87">
        <f t="shared" si="3"/>
        <v>40.29</v>
      </c>
      <c r="M25" s="87">
        <f t="shared" si="4"/>
        <v>40.29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40.29</v>
      </c>
      <c r="T25" s="92">
        <f t="shared" si="7"/>
        <v>40.29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716</v>
      </c>
      <c r="C26" s="16" t="s">
        <v>133</v>
      </c>
      <c r="D26" s="84"/>
      <c r="E26" s="97">
        <v>500</v>
      </c>
      <c r="F26" s="98">
        <v>1</v>
      </c>
      <c r="G26" s="99">
        <v>100.91</v>
      </c>
      <c r="H26" s="100">
        <f t="shared" si="0"/>
        <v>69.59</v>
      </c>
      <c r="I26" s="101">
        <f t="shared" si="1"/>
        <v>69.59</v>
      </c>
      <c r="J26" s="102"/>
      <c r="K26" s="103">
        <f t="shared" si="2"/>
        <v>1</v>
      </c>
      <c r="L26" s="100">
        <f t="shared" si="3"/>
        <v>34.799999999999997</v>
      </c>
      <c r="M26" s="100">
        <f t="shared" si="4"/>
        <v>34.799999999999997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34.79</v>
      </c>
      <c r="T26" s="106">
        <f t="shared" si="7"/>
        <v>34.79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692</v>
      </c>
      <c r="C27" s="109" t="s">
        <v>133</v>
      </c>
      <c r="D27" s="84"/>
      <c r="E27" s="85">
        <v>500</v>
      </c>
      <c r="F27" s="110">
        <v>1</v>
      </c>
      <c r="G27" s="92">
        <v>62.94</v>
      </c>
      <c r="H27" s="87">
        <f t="shared" si="0"/>
        <v>43.41</v>
      </c>
      <c r="I27" s="88">
        <f t="shared" si="1"/>
        <v>43.41</v>
      </c>
      <c r="J27" s="102"/>
      <c r="K27" s="86">
        <f t="shared" si="2"/>
        <v>1</v>
      </c>
      <c r="L27" s="87">
        <f t="shared" si="3"/>
        <v>21.71</v>
      </c>
      <c r="M27" s="87">
        <f t="shared" si="4"/>
        <v>21.71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21.7</v>
      </c>
      <c r="T27" s="92">
        <f t="shared" si="7"/>
        <v>21.7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717</v>
      </c>
      <c r="C28" s="16" t="s">
        <v>718</v>
      </c>
      <c r="D28" s="84"/>
      <c r="E28" s="97" t="s">
        <v>127</v>
      </c>
      <c r="F28" s="98">
        <v>1</v>
      </c>
      <c r="G28" s="99">
        <v>6897.78</v>
      </c>
      <c r="H28" s="100">
        <f t="shared" si="0"/>
        <v>4757.09</v>
      </c>
      <c r="I28" s="101">
        <f t="shared" si="1"/>
        <v>4757.09</v>
      </c>
      <c r="J28" s="102"/>
      <c r="K28" s="103">
        <f t="shared" si="2"/>
        <v>1</v>
      </c>
      <c r="L28" s="100">
        <f t="shared" si="3"/>
        <v>1902.84</v>
      </c>
      <c r="M28" s="100">
        <f t="shared" si="4"/>
        <v>1902.84</v>
      </c>
      <c r="N28" s="104"/>
      <c r="O28" s="91"/>
      <c r="P28" s="96"/>
      <c r="Q28" s="99"/>
      <c r="R28" s="105">
        <f t="shared" si="5"/>
        <v>0</v>
      </c>
      <c r="S28" s="106">
        <f t="shared" si="6"/>
        <v>2854.25</v>
      </c>
      <c r="T28" s="106">
        <f t="shared" si="7"/>
        <v>2854.25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442</v>
      </c>
      <c r="C29" s="109" t="s">
        <v>199</v>
      </c>
      <c r="D29" s="84"/>
      <c r="E29" s="85" t="s">
        <v>127</v>
      </c>
      <c r="F29" s="110">
        <v>2</v>
      </c>
      <c r="G29" s="92">
        <v>797.61</v>
      </c>
      <c r="H29" s="87">
        <f t="shared" si="0"/>
        <v>550.08000000000004</v>
      </c>
      <c r="I29" s="88">
        <f t="shared" si="1"/>
        <v>1100.1600000000001</v>
      </c>
      <c r="J29" s="102"/>
      <c r="K29" s="86">
        <f t="shared" si="2"/>
        <v>2</v>
      </c>
      <c r="L29" s="87">
        <f t="shared" si="3"/>
        <v>192.53</v>
      </c>
      <c r="M29" s="87">
        <f t="shared" si="4"/>
        <v>385.06</v>
      </c>
      <c r="N29" s="111">
        <v>0.05</v>
      </c>
      <c r="O29" s="91"/>
      <c r="P29" s="112"/>
      <c r="Q29" s="92"/>
      <c r="R29" s="92">
        <f t="shared" si="5"/>
        <v>0</v>
      </c>
      <c r="S29" s="92">
        <f t="shared" si="6"/>
        <v>357.55</v>
      </c>
      <c r="T29" s="92">
        <f t="shared" si="7"/>
        <v>715.1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719</v>
      </c>
      <c r="C30" s="16" t="s">
        <v>520</v>
      </c>
      <c r="D30" s="84"/>
      <c r="E30" s="97" t="s">
        <v>127</v>
      </c>
      <c r="F30" s="98">
        <v>1</v>
      </c>
      <c r="G30" s="99">
        <v>7985.1</v>
      </c>
      <c r="H30" s="100">
        <f t="shared" si="0"/>
        <v>5506.97</v>
      </c>
      <c r="I30" s="101">
        <f t="shared" si="1"/>
        <v>5506.97</v>
      </c>
      <c r="J30" s="102"/>
      <c r="K30" s="103">
        <f t="shared" si="2"/>
        <v>1</v>
      </c>
      <c r="L30" s="100">
        <f t="shared" si="3"/>
        <v>2202.79</v>
      </c>
      <c r="M30" s="100">
        <f t="shared" si="4"/>
        <v>2202.79</v>
      </c>
      <c r="N30" s="104"/>
      <c r="O30" s="91"/>
      <c r="P30" s="96"/>
      <c r="Q30" s="99"/>
      <c r="R30" s="105">
        <f t="shared" si="5"/>
        <v>0</v>
      </c>
      <c r="S30" s="106">
        <f t="shared" si="6"/>
        <v>3304.18</v>
      </c>
      <c r="T30" s="106">
        <f t="shared" si="7"/>
        <v>3304.18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720</v>
      </c>
      <c r="C31" s="109" t="s">
        <v>149</v>
      </c>
      <c r="D31" s="84"/>
      <c r="E31" s="85" t="s">
        <v>127</v>
      </c>
      <c r="F31" s="110">
        <v>6</v>
      </c>
      <c r="G31" s="92">
        <v>2208.77</v>
      </c>
      <c r="H31" s="87">
        <f t="shared" si="0"/>
        <v>1523.29</v>
      </c>
      <c r="I31" s="88">
        <f t="shared" si="1"/>
        <v>9139.74</v>
      </c>
      <c r="J31" s="102"/>
      <c r="K31" s="86">
        <f t="shared" si="2"/>
        <v>6</v>
      </c>
      <c r="L31" s="87">
        <f t="shared" si="3"/>
        <v>609.32000000000005</v>
      </c>
      <c r="M31" s="87">
        <f t="shared" si="4"/>
        <v>3655.92</v>
      </c>
      <c r="N31" s="111"/>
      <c r="O31" s="91"/>
      <c r="P31" s="112"/>
      <c r="Q31" s="92"/>
      <c r="R31" s="92">
        <f t="shared" si="5"/>
        <v>0</v>
      </c>
      <c r="S31" s="92">
        <f t="shared" si="6"/>
        <v>913.97</v>
      </c>
      <c r="T31" s="92">
        <f t="shared" si="7"/>
        <v>5483.82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721</v>
      </c>
      <c r="C32" s="16" t="s">
        <v>722</v>
      </c>
      <c r="D32" s="84"/>
      <c r="E32" s="97" t="s">
        <v>127</v>
      </c>
      <c r="F32" s="98">
        <v>1</v>
      </c>
      <c r="G32" s="99">
        <v>72448.039999999994</v>
      </c>
      <c r="H32" s="100">
        <f t="shared" si="0"/>
        <v>49964.17</v>
      </c>
      <c r="I32" s="101">
        <f t="shared" si="1"/>
        <v>49964.17</v>
      </c>
      <c r="J32" s="102"/>
      <c r="K32" s="103">
        <f t="shared" si="2"/>
        <v>1</v>
      </c>
      <c r="L32" s="100">
        <f t="shared" si="3"/>
        <v>19985.669999999998</v>
      </c>
      <c r="M32" s="100">
        <f t="shared" si="4"/>
        <v>19985.669999999998</v>
      </c>
      <c r="N32" s="104"/>
      <c r="O32" s="91"/>
      <c r="P32" s="96"/>
      <c r="Q32" s="99"/>
      <c r="R32" s="105">
        <f t="shared" si="5"/>
        <v>0</v>
      </c>
      <c r="S32" s="106">
        <f t="shared" si="6"/>
        <v>29978.5</v>
      </c>
      <c r="T32" s="106">
        <f t="shared" si="7"/>
        <v>29978.5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521</v>
      </c>
      <c r="C33" s="109"/>
      <c r="D33" s="84"/>
      <c r="E33" s="85"/>
      <c r="F33" s="110"/>
      <c r="G33" s="92"/>
      <c r="H33" s="87">
        <f t="shared" si="0"/>
        <v>0</v>
      </c>
      <c r="I33" s="88">
        <f t="shared" si="1"/>
        <v>0</v>
      </c>
      <c r="J33" s="102"/>
      <c r="K33" s="86">
        <f t="shared" si="2"/>
        <v>0</v>
      </c>
      <c r="L33" s="87">
        <f t="shared" si="3"/>
        <v>0</v>
      </c>
      <c r="M33" s="87">
        <f t="shared" si="4"/>
        <v>0</v>
      </c>
      <c r="N33" s="111"/>
      <c r="O33" s="91"/>
      <c r="P33" s="112"/>
      <c r="Q33" s="92"/>
      <c r="R33" s="92">
        <f t="shared" si="5"/>
        <v>0</v>
      </c>
      <c r="S33" s="92">
        <f t="shared" si="6"/>
        <v>0</v>
      </c>
      <c r="T33" s="92">
        <f t="shared" si="7"/>
        <v>0</v>
      </c>
      <c r="U33" s="93">
        <f t="shared" si="8"/>
        <v>0</v>
      </c>
      <c r="V33" s="93">
        <f t="shared" si="9"/>
        <v>0</v>
      </c>
      <c r="W33" s="94"/>
    </row>
    <row r="34" spans="2:23" ht="15.75" customHeight="1">
      <c r="B34" s="96" t="s">
        <v>723</v>
      </c>
      <c r="C34" s="16" t="s">
        <v>592</v>
      </c>
      <c r="D34" s="84"/>
      <c r="E34" s="97" t="s">
        <v>127</v>
      </c>
      <c r="F34" s="98">
        <v>1</v>
      </c>
      <c r="G34" s="99">
        <v>446.57</v>
      </c>
      <c r="H34" s="100">
        <f t="shared" si="0"/>
        <v>307.98</v>
      </c>
      <c r="I34" s="101">
        <f t="shared" si="1"/>
        <v>307.98</v>
      </c>
      <c r="J34" s="102"/>
      <c r="K34" s="103">
        <f t="shared" si="2"/>
        <v>1</v>
      </c>
      <c r="L34" s="100">
        <f t="shared" si="3"/>
        <v>107.79</v>
      </c>
      <c r="M34" s="100">
        <f t="shared" si="4"/>
        <v>107.79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200.19</v>
      </c>
      <c r="T34" s="106">
        <f t="shared" si="7"/>
        <v>200.19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724</v>
      </c>
      <c r="C35" s="109" t="s">
        <v>592</v>
      </c>
      <c r="D35" s="84"/>
      <c r="E35" s="85" t="s">
        <v>127</v>
      </c>
      <c r="F35" s="110">
        <v>1</v>
      </c>
      <c r="G35" s="92">
        <v>446.57</v>
      </c>
      <c r="H35" s="87">
        <f t="shared" si="0"/>
        <v>307.98</v>
      </c>
      <c r="I35" s="88">
        <f t="shared" si="1"/>
        <v>307.98</v>
      </c>
      <c r="J35" s="102"/>
      <c r="K35" s="86">
        <f t="shared" si="2"/>
        <v>1</v>
      </c>
      <c r="L35" s="87">
        <f t="shared" si="3"/>
        <v>107.79</v>
      </c>
      <c r="M35" s="87">
        <f t="shared" si="4"/>
        <v>107.79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200.19</v>
      </c>
      <c r="T35" s="92">
        <f t="shared" si="7"/>
        <v>200.19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725</v>
      </c>
      <c r="C36" s="16" t="s">
        <v>455</v>
      </c>
      <c r="D36" s="84"/>
      <c r="E36" s="97" t="s">
        <v>127</v>
      </c>
      <c r="F36" s="98">
        <v>32</v>
      </c>
      <c r="G36" s="99">
        <v>7.25</v>
      </c>
      <c r="H36" s="100">
        <f t="shared" si="0"/>
        <v>5</v>
      </c>
      <c r="I36" s="101">
        <f t="shared" si="1"/>
        <v>160</v>
      </c>
      <c r="J36" s="102"/>
      <c r="K36" s="103">
        <f t="shared" si="2"/>
        <v>32</v>
      </c>
      <c r="L36" s="100">
        <f t="shared" si="3"/>
        <v>1.75</v>
      </c>
      <c r="M36" s="100">
        <f t="shared" si="4"/>
        <v>56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3.25</v>
      </c>
      <c r="T36" s="106">
        <f t="shared" si="7"/>
        <v>104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726</v>
      </c>
      <c r="C37" s="109" t="s">
        <v>596</v>
      </c>
      <c r="D37" s="84"/>
      <c r="E37" s="85" t="s">
        <v>127</v>
      </c>
      <c r="F37" s="110">
        <v>32</v>
      </c>
      <c r="G37" s="92">
        <v>4.6900000000000004</v>
      </c>
      <c r="H37" s="87">
        <f t="shared" si="0"/>
        <v>3.23</v>
      </c>
      <c r="I37" s="88">
        <f t="shared" si="1"/>
        <v>103.36</v>
      </c>
      <c r="J37" s="102"/>
      <c r="K37" s="86">
        <f t="shared" si="2"/>
        <v>32</v>
      </c>
      <c r="L37" s="87">
        <f t="shared" si="3"/>
        <v>1.1299999999999999</v>
      </c>
      <c r="M37" s="87">
        <f t="shared" si="4"/>
        <v>36.159999999999997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2.1</v>
      </c>
      <c r="T37" s="92">
        <f t="shared" si="7"/>
        <v>67.2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727</v>
      </c>
      <c r="C38" s="16" t="s">
        <v>728</v>
      </c>
      <c r="D38" s="84"/>
      <c r="E38" s="97" t="s">
        <v>127</v>
      </c>
      <c r="F38" s="98">
        <v>2</v>
      </c>
      <c r="G38" s="99">
        <v>494.79</v>
      </c>
      <c r="H38" s="100">
        <f t="shared" si="0"/>
        <v>341.23</v>
      </c>
      <c r="I38" s="101">
        <f t="shared" si="1"/>
        <v>682.46</v>
      </c>
      <c r="J38" s="102"/>
      <c r="K38" s="103">
        <f t="shared" si="2"/>
        <v>2</v>
      </c>
      <c r="L38" s="100">
        <f t="shared" si="3"/>
        <v>119.43</v>
      </c>
      <c r="M38" s="100">
        <f t="shared" si="4"/>
        <v>238.86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221.8</v>
      </c>
      <c r="T38" s="106">
        <f t="shared" si="7"/>
        <v>443.6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729</v>
      </c>
      <c r="C39" s="109" t="s">
        <v>451</v>
      </c>
      <c r="D39" s="84"/>
      <c r="E39" s="85" t="s">
        <v>127</v>
      </c>
      <c r="F39" s="110">
        <v>1</v>
      </c>
      <c r="G39" s="92">
        <v>487.92</v>
      </c>
      <c r="H39" s="87">
        <f t="shared" si="0"/>
        <v>336.5</v>
      </c>
      <c r="I39" s="88">
        <f t="shared" si="1"/>
        <v>336.5</v>
      </c>
      <c r="J39" s="102"/>
      <c r="K39" s="86">
        <f t="shared" si="2"/>
        <v>1</v>
      </c>
      <c r="L39" s="87">
        <f t="shared" si="3"/>
        <v>117.78</v>
      </c>
      <c r="M39" s="87">
        <f t="shared" si="4"/>
        <v>117.78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218.72</v>
      </c>
      <c r="T39" s="92">
        <f t="shared" si="7"/>
        <v>218.72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730</v>
      </c>
      <c r="C40" s="16" t="s">
        <v>599</v>
      </c>
      <c r="D40" s="84"/>
      <c r="E40" s="97" t="s">
        <v>127</v>
      </c>
      <c r="F40" s="98">
        <v>2</v>
      </c>
      <c r="G40" s="99">
        <v>11.63</v>
      </c>
      <c r="H40" s="100">
        <f t="shared" si="0"/>
        <v>8.02</v>
      </c>
      <c r="I40" s="101">
        <f t="shared" si="1"/>
        <v>16.04</v>
      </c>
      <c r="J40" s="102"/>
      <c r="K40" s="103">
        <f t="shared" si="2"/>
        <v>2</v>
      </c>
      <c r="L40" s="100">
        <f t="shared" si="3"/>
        <v>2.81</v>
      </c>
      <c r="M40" s="100">
        <f t="shared" si="4"/>
        <v>5.62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5.21</v>
      </c>
      <c r="T40" s="106">
        <f t="shared" si="7"/>
        <v>10.42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731</v>
      </c>
      <c r="C41" s="109" t="s">
        <v>732</v>
      </c>
      <c r="D41" s="84"/>
      <c r="E41" s="85" t="s">
        <v>127</v>
      </c>
      <c r="F41" s="110">
        <v>2</v>
      </c>
      <c r="G41" s="92">
        <v>105.37</v>
      </c>
      <c r="H41" s="87">
        <f t="shared" si="0"/>
        <v>72.67</v>
      </c>
      <c r="I41" s="88">
        <f t="shared" si="1"/>
        <v>145.34</v>
      </c>
      <c r="J41" s="102"/>
      <c r="K41" s="86">
        <f t="shared" si="2"/>
        <v>2</v>
      </c>
      <c r="L41" s="87">
        <f t="shared" si="3"/>
        <v>25.43</v>
      </c>
      <c r="M41" s="87">
        <f t="shared" si="4"/>
        <v>50.86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47.24</v>
      </c>
      <c r="T41" s="92">
        <f t="shared" si="7"/>
        <v>94.48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603</v>
      </c>
      <c r="C42" s="16" t="s">
        <v>604</v>
      </c>
      <c r="D42" s="84"/>
      <c r="E42" s="97" t="s">
        <v>127</v>
      </c>
      <c r="F42" s="98">
        <v>1</v>
      </c>
      <c r="G42" s="99">
        <v>244.71</v>
      </c>
      <c r="H42" s="100">
        <f t="shared" si="0"/>
        <v>168.77</v>
      </c>
      <c r="I42" s="101">
        <f t="shared" si="1"/>
        <v>168.77</v>
      </c>
      <c r="J42" s="102"/>
      <c r="K42" s="103">
        <f t="shared" si="2"/>
        <v>1</v>
      </c>
      <c r="L42" s="100">
        <f t="shared" si="3"/>
        <v>59.07</v>
      </c>
      <c r="M42" s="100">
        <f t="shared" si="4"/>
        <v>59.07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109.7</v>
      </c>
      <c r="T42" s="106">
        <f t="shared" si="7"/>
        <v>109.7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481</v>
      </c>
      <c r="C43" s="109" t="s">
        <v>482</v>
      </c>
      <c r="D43" s="84"/>
      <c r="E43" s="85" t="s">
        <v>127</v>
      </c>
      <c r="F43" s="110">
        <v>1</v>
      </c>
      <c r="G43" s="92">
        <v>14.15</v>
      </c>
      <c r="H43" s="87">
        <f t="shared" si="0"/>
        <v>9.76</v>
      </c>
      <c r="I43" s="88">
        <f t="shared" si="1"/>
        <v>9.76</v>
      </c>
      <c r="J43" s="102"/>
      <c r="K43" s="86">
        <f t="shared" si="2"/>
        <v>1</v>
      </c>
      <c r="L43" s="87">
        <f t="shared" si="3"/>
        <v>3.42</v>
      </c>
      <c r="M43" s="87">
        <f t="shared" si="4"/>
        <v>3.42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6.34</v>
      </c>
      <c r="T43" s="92">
        <f t="shared" si="7"/>
        <v>6.34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1</v>
      </c>
      <c r="G44" s="99">
        <v>24.46</v>
      </c>
      <c r="H44" s="100">
        <f t="shared" si="0"/>
        <v>16.87</v>
      </c>
      <c r="I44" s="101">
        <f t="shared" si="1"/>
        <v>16.87</v>
      </c>
      <c r="J44" s="102"/>
      <c r="K44" s="103">
        <f t="shared" si="2"/>
        <v>1</v>
      </c>
      <c r="L44" s="100">
        <f t="shared" si="3"/>
        <v>5.9</v>
      </c>
      <c r="M44" s="100">
        <f t="shared" si="4"/>
        <v>5.9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10.97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733</v>
      </c>
      <c r="C45" s="109" t="s">
        <v>482</v>
      </c>
      <c r="D45" s="84"/>
      <c r="E45" s="85" t="s">
        <v>127</v>
      </c>
      <c r="F45" s="110">
        <v>1</v>
      </c>
      <c r="G45" s="92">
        <v>205.78</v>
      </c>
      <c r="H45" s="87">
        <f t="shared" si="0"/>
        <v>141.91999999999999</v>
      </c>
      <c r="I45" s="88">
        <f t="shared" si="1"/>
        <v>141.91999999999999</v>
      </c>
      <c r="J45" s="102"/>
      <c r="K45" s="86">
        <f t="shared" si="2"/>
        <v>1</v>
      </c>
      <c r="L45" s="87">
        <f t="shared" si="3"/>
        <v>49.67</v>
      </c>
      <c r="M45" s="87">
        <f t="shared" si="4"/>
        <v>49.67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92.25</v>
      </c>
      <c r="T45" s="92">
        <f t="shared" si="7"/>
        <v>92.25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734</v>
      </c>
      <c r="C46" s="16" t="s">
        <v>735</v>
      </c>
      <c r="D46" s="84"/>
      <c r="E46" s="97" t="s">
        <v>127</v>
      </c>
      <c r="F46" s="98">
        <v>1</v>
      </c>
      <c r="G46" s="99">
        <v>7114.36</v>
      </c>
      <c r="H46" s="100">
        <f t="shared" si="0"/>
        <v>4906.46</v>
      </c>
      <c r="I46" s="101">
        <f t="shared" si="1"/>
        <v>4906.46</v>
      </c>
      <c r="J46" s="102"/>
      <c r="K46" s="103">
        <f t="shared" si="2"/>
        <v>1</v>
      </c>
      <c r="L46" s="100">
        <f t="shared" si="3"/>
        <v>1717.26</v>
      </c>
      <c r="M46" s="100">
        <f t="shared" si="4"/>
        <v>1717.26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3189.2</v>
      </c>
      <c r="T46" s="106">
        <f t="shared" si="7"/>
        <v>3189.2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99</v>
      </c>
      <c r="G50" s="118">
        <f t="shared" si="10"/>
        <v>100860.95000000001</v>
      </c>
      <c r="H50" s="119">
        <f t="shared" si="10"/>
        <v>69559.310000000012</v>
      </c>
      <c r="I50" s="120">
        <f t="shared" si="10"/>
        <v>78466.23</v>
      </c>
      <c r="J50" s="121"/>
      <c r="K50" s="122">
        <f t="shared" ref="K50:M50" si="11">SUM(K19:K49)</f>
        <v>99</v>
      </c>
      <c r="L50" s="119">
        <f t="shared" si="11"/>
        <v>27494.819999999996</v>
      </c>
      <c r="M50" s="120">
        <f t="shared" si="11"/>
        <v>30996.239999999994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42064.49</v>
      </c>
      <c r="T50" s="120">
        <f t="shared" si="12"/>
        <v>47469.989999999991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7" priority="1" stopIfTrue="1">
      <formula>$U$9&gt;100%</formula>
    </cfRule>
    <cfRule type="expression" dxfId="26" priority="2">
      <formula>$U$9&lt;50%</formula>
    </cfRule>
  </conditionalFormatting>
  <conditionalFormatting sqref="V9:V11">
    <cfRule type="expression" dxfId="25" priority="3">
      <formula>$V$9&lt;50%</formula>
    </cfRule>
    <cfRule type="expression" dxfId="24" priority="4">
      <formula>$V$9&gt;50%</formula>
    </cfRule>
  </conditionalFormatting>
  <dataValidations count="4">
    <dataValidation type="list" allowBlank="1" showErrorMessage="1" sqref="E19:E49" xr:uid="{00000000-0002-0000-4100-000000000000}">
      <formula1>$Z$19:$Z$30</formula1>
    </dataValidation>
    <dataValidation type="list" allowBlank="1" showErrorMessage="1" sqref="I14" xr:uid="{00000000-0002-0000-4100-000001000000}">
      <formula1>$Y$14:$Y$15</formula1>
    </dataValidation>
    <dataValidation type="list" allowBlank="1" showErrorMessage="1" sqref="J14" xr:uid="{00000000-0002-0000-4100-000002000000}">
      <formula1>$L$9</formula1>
    </dataValidation>
    <dataValidation type="list" allowBlank="1" showErrorMessage="1" sqref="Q15 G18 L18 Q18" xr:uid="{00000000-0002-0000-41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78593.239999999976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2006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31047.039999999997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47546.199999999983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709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0.60496551611818006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736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47546.2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737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31047.039999999997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99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712</v>
      </c>
      <c r="C19" s="83" t="s">
        <v>113</v>
      </c>
      <c r="D19" s="84"/>
      <c r="E19" s="85">
        <v>500</v>
      </c>
      <c r="F19" s="86">
        <v>1</v>
      </c>
      <c r="G19" s="87">
        <v>60.56</v>
      </c>
      <c r="H19" s="87">
        <f t="shared" ref="H19:H49" si="0">ROUND(IF($G$18="USD $", G19*$F$16,G19*$E$16),2)</f>
        <v>41.77</v>
      </c>
      <c r="I19" s="88">
        <f t="shared" ref="I19:I49" si="1">ROUND(IF($I$18=$H$18,F19*H19,F19*G19),2)</f>
        <v>41.77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16.71</v>
      </c>
      <c r="M19" s="87">
        <f t="shared" ref="M19:M49" si="4">ROUND((K19*L19),2)</f>
        <v>16.71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25.06</v>
      </c>
      <c r="T19" s="92">
        <f t="shared" ref="T19:T49" si="7">ROUND(I19-M19,2)</f>
        <v>25.06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1</v>
      </c>
      <c r="G20" s="99">
        <v>50.64</v>
      </c>
      <c r="H20" s="100">
        <f t="shared" si="0"/>
        <v>34.92</v>
      </c>
      <c r="I20" s="101">
        <f t="shared" si="1"/>
        <v>34.92</v>
      </c>
      <c r="J20" s="102"/>
      <c r="K20" s="103">
        <f t="shared" si="2"/>
        <v>1</v>
      </c>
      <c r="L20" s="100">
        <f t="shared" si="3"/>
        <v>13.97</v>
      </c>
      <c r="M20" s="100">
        <f t="shared" si="4"/>
        <v>13.97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20.95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713</v>
      </c>
      <c r="C21" s="109" t="s">
        <v>223</v>
      </c>
      <c r="D21" s="84"/>
      <c r="E21" s="85">
        <v>500</v>
      </c>
      <c r="F21" s="110">
        <v>1</v>
      </c>
      <c r="G21" s="92">
        <v>78.05</v>
      </c>
      <c r="H21" s="87">
        <f t="shared" si="0"/>
        <v>53.83</v>
      </c>
      <c r="I21" s="88">
        <f t="shared" si="1"/>
        <v>53.83</v>
      </c>
      <c r="J21" s="102"/>
      <c r="K21" s="86">
        <f t="shared" si="2"/>
        <v>1</v>
      </c>
      <c r="L21" s="87">
        <f t="shared" si="3"/>
        <v>21.53</v>
      </c>
      <c r="M21" s="87">
        <f t="shared" si="4"/>
        <v>21.53</v>
      </c>
      <c r="N21" s="111"/>
      <c r="O21" s="91"/>
      <c r="P21" s="112"/>
      <c r="Q21" s="92"/>
      <c r="R21" s="92">
        <f t="shared" si="5"/>
        <v>0</v>
      </c>
      <c r="S21" s="92">
        <f t="shared" si="6"/>
        <v>32.299999999999997</v>
      </c>
      <c r="T21" s="92">
        <f t="shared" si="7"/>
        <v>32.299999999999997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2</v>
      </c>
      <c r="G22" s="99">
        <v>91.84</v>
      </c>
      <c r="H22" s="100">
        <f t="shared" si="0"/>
        <v>63.34</v>
      </c>
      <c r="I22" s="101">
        <f t="shared" si="1"/>
        <v>126.68</v>
      </c>
      <c r="J22" s="102"/>
      <c r="K22" s="103">
        <f t="shared" si="2"/>
        <v>2</v>
      </c>
      <c r="L22" s="100">
        <f t="shared" si="3"/>
        <v>25.34</v>
      </c>
      <c r="M22" s="100">
        <f t="shared" si="4"/>
        <v>50.68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76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468</v>
      </c>
      <c r="C23" s="109" t="s">
        <v>375</v>
      </c>
      <c r="D23" s="84"/>
      <c r="E23" s="85">
        <v>1000</v>
      </c>
      <c r="F23" s="110">
        <v>1</v>
      </c>
      <c r="G23" s="92">
        <v>200.84</v>
      </c>
      <c r="H23" s="87">
        <f t="shared" si="0"/>
        <v>138.51</v>
      </c>
      <c r="I23" s="88">
        <f t="shared" si="1"/>
        <v>138.51</v>
      </c>
      <c r="J23" s="102"/>
      <c r="K23" s="86">
        <f t="shared" si="2"/>
        <v>1</v>
      </c>
      <c r="L23" s="87">
        <f t="shared" si="3"/>
        <v>55.4</v>
      </c>
      <c r="M23" s="87">
        <f t="shared" si="4"/>
        <v>55.4</v>
      </c>
      <c r="N23" s="111"/>
      <c r="O23" s="91"/>
      <c r="P23" s="112"/>
      <c r="Q23" s="92"/>
      <c r="R23" s="92">
        <f t="shared" si="5"/>
        <v>0</v>
      </c>
      <c r="S23" s="92">
        <f t="shared" si="6"/>
        <v>83.11</v>
      </c>
      <c r="T23" s="92">
        <f t="shared" si="7"/>
        <v>83.11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714</v>
      </c>
      <c r="C24" s="16" t="s">
        <v>126</v>
      </c>
      <c r="D24" s="84"/>
      <c r="E24" s="97">
        <v>2000</v>
      </c>
      <c r="F24" s="98">
        <v>1</v>
      </c>
      <c r="G24" s="99">
        <v>152.78</v>
      </c>
      <c r="H24" s="100">
        <f t="shared" si="0"/>
        <v>105.37</v>
      </c>
      <c r="I24" s="101">
        <f t="shared" si="1"/>
        <v>105.37</v>
      </c>
      <c r="J24" s="102"/>
      <c r="K24" s="103">
        <f t="shared" si="2"/>
        <v>1</v>
      </c>
      <c r="L24" s="100">
        <f t="shared" si="3"/>
        <v>52.69</v>
      </c>
      <c r="M24" s="100">
        <f t="shared" si="4"/>
        <v>52.69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52.68</v>
      </c>
      <c r="T24" s="106">
        <f t="shared" si="7"/>
        <v>52.68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715</v>
      </c>
      <c r="C25" s="109" t="s">
        <v>130</v>
      </c>
      <c r="D25" s="84"/>
      <c r="E25" s="85">
        <v>2000</v>
      </c>
      <c r="F25" s="110">
        <v>1</v>
      </c>
      <c r="G25" s="92">
        <v>116.84</v>
      </c>
      <c r="H25" s="87">
        <f t="shared" si="0"/>
        <v>80.58</v>
      </c>
      <c r="I25" s="88">
        <f t="shared" si="1"/>
        <v>80.58</v>
      </c>
      <c r="J25" s="102"/>
      <c r="K25" s="86">
        <f t="shared" si="2"/>
        <v>1</v>
      </c>
      <c r="L25" s="87">
        <f t="shared" si="3"/>
        <v>40.29</v>
      </c>
      <c r="M25" s="87">
        <f t="shared" si="4"/>
        <v>40.29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40.29</v>
      </c>
      <c r="T25" s="92">
        <f t="shared" si="7"/>
        <v>40.29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716</v>
      </c>
      <c r="C26" s="16" t="s">
        <v>133</v>
      </c>
      <c r="D26" s="84"/>
      <c r="E26" s="97">
        <v>500</v>
      </c>
      <c r="F26" s="98">
        <v>1</v>
      </c>
      <c r="G26" s="99">
        <v>100.91</v>
      </c>
      <c r="H26" s="100">
        <f t="shared" si="0"/>
        <v>69.59</v>
      </c>
      <c r="I26" s="101">
        <f t="shared" si="1"/>
        <v>69.59</v>
      </c>
      <c r="J26" s="102"/>
      <c r="K26" s="103">
        <f t="shared" si="2"/>
        <v>1</v>
      </c>
      <c r="L26" s="100">
        <f t="shared" si="3"/>
        <v>34.799999999999997</v>
      </c>
      <c r="M26" s="100">
        <f t="shared" si="4"/>
        <v>34.799999999999997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34.79</v>
      </c>
      <c r="T26" s="106">
        <f t="shared" si="7"/>
        <v>34.79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692</v>
      </c>
      <c r="C27" s="109" t="s">
        <v>133</v>
      </c>
      <c r="D27" s="84"/>
      <c r="E27" s="85">
        <v>500</v>
      </c>
      <c r="F27" s="110">
        <v>1</v>
      </c>
      <c r="G27" s="92">
        <v>62.94</v>
      </c>
      <c r="H27" s="87">
        <f t="shared" si="0"/>
        <v>43.41</v>
      </c>
      <c r="I27" s="88">
        <f t="shared" si="1"/>
        <v>43.41</v>
      </c>
      <c r="J27" s="102"/>
      <c r="K27" s="86">
        <f t="shared" si="2"/>
        <v>1</v>
      </c>
      <c r="L27" s="87">
        <f t="shared" si="3"/>
        <v>21.71</v>
      </c>
      <c r="M27" s="87">
        <f t="shared" si="4"/>
        <v>21.71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21.7</v>
      </c>
      <c r="T27" s="92">
        <f t="shared" si="7"/>
        <v>21.7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738</v>
      </c>
      <c r="C28" s="16" t="s">
        <v>739</v>
      </c>
      <c r="D28" s="84"/>
      <c r="E28" s="97" t="s">
        <v>127</v>
      </c>
      <c r="F28" s="98">
        <v>1</v>
      </c>
      <c r="G28" s="99">
        <v>7081.94</v>
      </c>
      <c r="H28" s="100">
        <f t="shared" si="0"/>
        <v>4884.1000000000004</v>
      </c>
      <c r="I28" s="101">
        <f t="shared" si="1"/>
        <v>4884.1000000000004</v>
      </c>
      <c r="J28" s="102"/>
      <c r="K28" s="103">
        <f t="shared" si="2"/>
        <v>1</v>
      </c>
      <c r="L28" s="100">
        <f t="shared" si="3"/>
        <v>1953.64</v>
      </c>
      <c r="M28" s="100">
        <f t="shared" si="4"/>
        <v>1953.64</v>
      </c>
      <c r="N28" s="104"/>
      <c r="O28" s="91"/>
      <c r="P28" s="96"/>
      <c r="Q28" s="99"/>
      <c r="R28" s="105">
        <f t="shared" si="5"/>
        <v>0</v>
      </c>
      <c r="S28" s="106">
        <f t="shared" si="6"/>
        <v>2930.46</v>
      </c>
      <c r="T28" s="106">
        <f t="shared" si="7"/>
        <v>2930.46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442</v>
      </c>
      <c r="C29" s="109" t="s">
        <v>199</v>
      </c>
      <c r="D29" s="84"/>
      <c r="E29" s="85" t="s">
        <v>127</v>
      </c>
      <c r="F29" s="110">
        <v>2</v>
      </c>
      <c r="G29" s="92">
        <v>797.61</v>
      </c>
      <c r="H29" s="87">
        <f t="shared" si="0"/>
        <v>550.08000000000004</v>
      </c>
      <c r="I29" s="88">
        <f t="shared" si="1"/>
        <v>1100.1600000000001</v>
      </c>
      <c r="J29" s="102"/>
      <c r="K29" s="86">
        <f t="shared" si="2"/>
        <v>2</v>
      </c>
      <c r="L29" s="87">
        <f t="shared" si="3"/>
        <v>192.53</v>
      </c>
      <c r="M29" s="87">
        <f t="shared" si="4"/>
        <v>385.06</v>
      </c>
      <c r="N29" s="111">
        <v>0.05</v>
      </c>
      <c r="O29" s="91"/>
      <c r="P29" s="112"/>
      <c r="Q29" s="92"/>
      <c r="R29" s="92">
        <f t="shared" si="5"/>
        <v>0</v>
      </c>
      <c r="S29" s="92">
        <f t="shared" si="6"/>
        <v>357.55</v>
      </c>
      <c r="T29" s="92">
        <f t="shared" si="7"/>
        <v>715.1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719</v>
      </c>
      <c r="C30" s="16" t="s">
        <v>520</v>
      </c>
      <c r="D30" s="84"/>
      <c r="E30" s="97" t="s">
        <v>127</v>
      </c>
      <c r="F30" s="98">
        <v>1</v>
      </c>
      <c r="G30" s="99">
        <v>7985.1</v>
      </c>
      <c r="H30" s="100">
        <f t="shared" si="0"/>
        <v>5506.97</v>
      </c>
      <c r="I30" s="101">
        <f t="shared" si="1"/>
        <v>5506.97</v>
      </c>
      <c r="J30" s="102"/>
      <c r="K30" s="103">
        <f t="shared" si="2"/>
        <v>1</v>
      </c>
      <c r="L30" s="100">
        <f t="shared" si="3"/>
        <v>2202.79</v>
      </c>
      <c r="M30" s="100">
        <f t="shared" si="4"/>
        <v>2202.79</v>
      </c>
      <c r="N30" s="104"/>
      <c r="O30" s="91"/>
      <c r="P30" s="96"/>
      <c r="Q30" s="99"/>
      <c r="R30" s="105">
        <f t="shared" si="5"/>
        <v>0</v>
      </c>
      <c r="S30" s="106">
        <f t="shared" si="6"/>
        <v>3304.18</v>
      </c>
      <c r="T30" s="106">
        <f t="shared" si="7"/>
        <v>3304.18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720</v>
      </c>
      <c r="C31" s="109" t="s">
        <v>149</v>
      </c>
      <c r="D31" s="84"/>
      <c r="E31" s="85" t="s">
        <v>127</v>
      </c>
      <c r="F31" s="110">
        <v>6</v>
      </c>
      <c r="G31" s="92">
        <v>2208.77</v>
      </c>
      <c r="H31" s="87">
        <f t="shared" si="0"/>
        <v>1523.29</v>
      </c>
      <c r="I31" s="88">
        <f t="shared" si="1"/>
        <v>9139.74</v>
      </c>
      <c r="J31" s="102"/>
      <c r="K31" s="86">
        <f t="shared" si="2"/>
        <v>6</v>
      </c>
      <c r="L31" s="87">
        <f t="shared" si="3"/>
        <v>609.32000000000005</v>
      </c>
      <c r="M31" s="87">
        <f t="shared" si="4"/>
        <v>3655.92</v>
      </c>
      <c r="N31" s="111"/>
      <c r="O31" s="91"/>
      <c r="P31" s="112"/>
      <c r="Q31" s="92"/>
      <c r="R31" s="92">
        <f t="shared" si="5"/>
        <v>0</v>
      </c>
      <c r="S31" s="92">
        <f t="shared" si="6"/>
        <v>913.97</v>
      </c>
      <c r="T31" s="92">
        <f t="shared" si="7"/>
        <v>5483.82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721</v>
      </c>
      <c r="C32" s="16" t="s">
        <v>740</v>
      </c>
      <c r="D32" s="84"/>
      <c r="E32" s="97" t="s">
        <v>127</v>
      </c>
      <c r="F32" s="98">
        <v>1</v>
      </c>
      <c r="G32" s="99">
        <v>72448.039999999994</v>
      </c>
      <c r="H32" s="100">
        <f t="shared" si="0"/>
        <v>49964.17</v>
      </c>
      <c r="I32" s="101">
        <f t="shared" si="1"/>
        <v>49964.17</v>
      </c>
      <c r="J32" s="102"/>
      <c r="K32" s="103">
        <f t="shared" si="2"/>
        <v>1</v>
      </c>
      <c r="L32" s="100">
        <f t="shared" si="3"/>
        <v>19985.669999999998</v>
      </c>
      <c r="M32" s="100">
        <f t="shared" si="4"/>
        <v>19985.669999999998</v>
      </c>
      <c r="N32" s="104"/>
      <c r="O32" s="91"/>
      <c r="P32" s="96"/>
      <c r="Q32" s="99"/>
      <c r="R32" s="105">
        <f t="shared" si="5"/>
        <v>0</v>
      </c>
      <c r="S32" s="106">
        <f t="shared" si="6"/>
        <v>29978.5</v>
      </c>
      <c r="T32" s="106">
        <f t="shared" si="7"/>
        <v>29978.5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590</v>
      </c>
      <c r="C33" s="109"/>
      <c r="D33" s="84"/>
      <c r="E33" s="85"/>
      <c r="F33" s="110"/>
      <c r="G33" s="92"/>
      <c r="H33" s="87">
        <f t="shared" si="0"/>
        <v>0</v>
      </c>
      <c r="I33" s="88">
        <f t="shared" si="1"/>
        <v>0</v>
      </c>
      <c r="J33" s="102"/>
      <c r="K33" s="86">
        <f t="shared" si="2"/>
        <v>0</v>
      </c>
      <c r="L33" s="87">
        <f t="shared" si="3"/>
        <v>0</v>
      </c>
      <c r="M33" s="87">
        <f t="shared" si="4"/>
        <v>0</v>
      </c>
      <c r="N33" s="111"/>
      <c r="O33" s="91"/>
      <c r="P33" s="112"/>
      <c r="Q33" s="92"/>
      <c r="R33" s="92">
        <f t="shared" si="5"/>
        <v>0</v>
      </c>
      <c r="S33" s="92">
        <f t="shared" si="6"/>
        <v>0</v>
      </c>
      <c r="T33" s="92">
        <f t="shared" si="7"/>
        <v>0</v>
      </c>
      <c r="U33" s="93">
        <f t="shared" si="8"/>
        <v>0</v>
      </c>
      <c r="V33" s="93">
        <f t="shared" si="9"/>
        <v>0</v>
      </c>
      <c r="W33" s="94"/>
    </row>
    <row r="34" spans="2:23" ht="15.75" customHeight="1">
      <c r="B34" s="96" t="s">
        <v>723</v>
      </c>
      <c r="C34" s="16" t="s">
        <v>592</v>
      </c>
      <c r="D34" s="84"/>
      <c r="E34" s="97" t="s">
        <v>127</v>
      </c>
      <c r="F34" s="98">
        <v>1</v>
      </c>
      <c r="G34" s="99">
        <v>446.57</v>
      </c>
      <c r="H34" s="100">
        <f t="shared" si="0"/>
        <v>307.98</v>
      </c>
      <c r="I34" s="101">
        <f t="shared" si="1"/>
        <v>307.98</v>
      </c>
      <c r="J34" s="102"/>
      <c r="K34" s="103">
        <f t="shared" si="2"/>
        <v>1</v>
      </c>
      <c r="L34" s="100">
        <f t="shared" si="3"/>
        <v>107.79</v>
      </c>
      <c r="M34" s="100">
        <f t="shared" si="4"/>
        <v>107.79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200.19</v>
      </c>
      <c r="T34" s="106">
        <f t="shared" si="7"/>
        <v>200.19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724</v>
      </c>
      <c r="C35" s="109" t="s">
        <v>592</v>
      </c>
      <c r="D35" s="84"/>
      <c r="E35" s="85" t="s">
        <v>127</v>
      </c>
      <c r="F35" s="110">
        <v>1</v>
      </c>
      <c r="G35" s="92">
        <v>446.57</v>
      </c>
      <c r="H35" s="87">
        <f t="shared" si="0"/>
        <v>307.98</v>
      </c>
      <c r="I35" s="88">
        <f t="shared" si="1"/>
        <v>307.98</v>
      </c>
      <c r="J35" s="102"/>
      <c r="K35" s="86">
        <f t="shared" si="2"/>
        <v>1</v>
      </c>
      <c r="L35" s="87">
        <f t="shared" si="3"/>
        <v>107.79</v>
      </c>
      <c r="M35" s="87">
        <f t="shared" si="4"/>
        <v>107.79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200.19</v>
      </c>
      <c r="T35" s="92">
        <f t="shared" si="7"/>
        <v>200.19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725</v>
      </c>
      <c r="C36" s="16" t="s">
        <v>455</v>
      </c>
      <c r="D36" s="84"/>
      <c r="E36" s="97" t="s">
        <v>127</v>
      </c>
      <c r="F36" s="98">
        <v>32</v>
      </c>
      <c r="G36" s="99">
        <v>7.25</v>
      </c>
      <c r="H36" s="100">
        <f t="shared" si="0"/>
        <v>5</v>
      </c>
      <c r="I36" s="101">
        <f t="shared" si="1"/>
        <v>160</v>
      </c>
      <c r="J36" s="102"/>
      <c r="K36" s="103">
        <f t="shared" si="2"/>
        <v>32</v>
      </c>
      <c r="L36" s="100">
        <f t="shared" si="3"/>
        <v>1.75</v>
      </c>
      <c r="M36" s="100">
        <f t="shared" si="4"/>
        <v>56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3.25</v>
      </c>
      <c r="T36" s="106">
        <f t="shared" si="7"/>
        <v>104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726</v>
      </c>
      <c r="C37" s="109" t="s">
        <v>596</v>
      </c>
      <c r="D37" s="84"/>
      <c r="E37" s="85" t="s">
        <v>127</v>
      </c>
      <c r="F37" s="110">
        <v>32</v>
      </c>
      <c r="G37" s="92">
        <v>4.6900000000000004</v>
      </c>
      <c r="H37" s="87">
        <f t="shared" si="0"/>
        <v>3.23</v>
      </c>
      <c r="I37" s="88">
        <f t="shared" si="1"/>
        <v>103.36</v>
      </c>
      <c r="J37" s="102"/>
      <c r="K37" s="86">
        <f t="shared" si="2"/>
        <v>32</v>
      </c>
      <c r="L37" s="87">
        <f t="shared" si="3"/>
        <v>1.1299999999999999</v>
      </c>
      <c r="M37" s="87">
        <f t="shared" si="4"/>
        <v>36.159999999999997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2.1</v>
      </c>
      <c r="T37" s="92">
        <f t="shared" si="7"/>
        <v>67.2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727</v>
      </c>
      <c r="C38" s="16" t="s">
        <v>728</v>
      </c>
      <c r="D38" s="84"/>
      <c r="E38" s="97" t="s">
        <v>127</v>
      </c>
      <c r="F38" s="98">
        <v>2</v>
      </c>
      <c r="G38" s="99">
        <v>494.79</v>
      </c>
      <c r="H38" s="100">
        <f t="shared" si="0"/>
        <v>341.23</v>
      </c>
      <c r="I38" s="101">
        <f t="shared" si="1"/>
        <v>682.46</v>
      </c>
      <c r="J38" s="102"/>
      <c r="K38" s="103">
        <f t="shared" si="2"/>
        <v>2</v>
      </c>
      <c r="L38" s="100">
        <f t="shared" si="3"/>
        <v>119.43</v>
      </c>
      <c r="M38" s="100">
        <f t="shared" si="4"/>
        <v>238.86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221.8</v>
      </c>
      <c r="T38" s="106">
        <f t="shared" si="7"/>
        <v>443.6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729</v>
      </c>
      <c r="C39" s="109" t="s">
        <v>451</v>
      </c>
      <c r="D39" s="84"/>
      <c r="E39" s="85" t="s">
        <v>127</v>
      </c>
      <c r="F39" s="110">
        <v>1</v>
      </c>
      <c r="G39" s="92">
        <v>487.92</v>
      </c>
      <c r="H39" s="87">
        <f t="shared" si="0"/>
        <v>336.5</v>
      </c>
      <c r="I39" s="88">
        <f t="shared" si="1"/>
        <v>336.5</v>
      </c>
      <c r="J39" s="102"/>
      <c r="K39" s="86">
        <f t="shared" si="2"/>
        <v>1</v>
      </c>
      <c r="L39" s="87">
        <f t="shared" si="3"/>
        <v>117.78</v>
      </c>
      <c r="M39" s="87">
        <f t="shared" si="4"/>
        <v>117.78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218.72</v>
      </c>
      <c r="T39" s="92">
        <f t="shared" si="7"/>
        <v>218.72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730</v>
      </c>
      <c r="C40" s="16" t="s">
        <v>599</v>
      </c>
      <c r="D40" s="84"/>
      <c r="E40" s="97" t="s">
        <v>127</v>
      </c>
      <c r="F40" s="98">
        <v>2</v>
      </c>
      <c r="G40" s="99">
        <v>11.63</v>
      </c>
      <c r="H40" s="100">
        <f t="shared" si="0"/>
        <v>8.02</v>
      </c>
      <c r="I40" s="101">
        <f t="shared" si="1"/>
        <v>16.04</v>
      </c>
      <c r="J40" s="102"/>
      <c r="K40" s="103">
        <f t="shared" si="2"/>
        <v>2</v>
      </c>
      <c r="L40" s="100">
        <f t="shared" si="3"/>
        <v>2.81</v>
      </c>
      <c r="M40" s="100">
        <f t="shared" si="4"/>
        <v>5.62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5.21</v>
      </c>
      <c r="T40" s="106">
        <f t="shared" si="7"/>
        <v>10.42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731</v>
      </c>
      <c r="C41" s="109" t="s">
        <v>732</v>
      </c>
      <c r="D41" s="84"/>
      <c r="E41" s="85" t="s">
        <v>127</v>
      </c>
      <c r="F41" s="110">
        <v>2</v>
      </c>
      <c r="G41" s="92">
        <v>105.37</v>
      </c>
      <c r="H41" s="87">
        <f t="shared" si="0"/>
        <v>72.67</v>
      </c>
      <c r="I41" s="88">
        <f t="shared" si="1"/>
        <v>145.34</v>
      </c>
      <c r="J41" s="102"/>
      <c r="K41" s="86">
        <f t="shared" si="2"/>
        <v>2</v>
      </c>
      <c r="L41" s="87">
        <f t="shared" si="3"/>
        <v>25.43</v>
      </c>
      <c r="M41" s="87">
        <f t="shared" si="4"/>
        <v>50.86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47.24</v>
      </c>
      <c r="T41" s="92">
        <f t="shared" si="7"/>
        <v>94.48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603</v>
      </c>
      <c r="C42" s="16" t="s">
        <v>604</v>
      </c>
      <c r="D42" s="84"/>
      <c r="E42" s="97" t="s">
        <v>127</v>
      </c>
      <c r="F42" s="98">
        <v>1</v>
      </c>
      <c r="G42" s="99">
        <v>244.71</v>
      </c>
      <c r="H42" s="100">
        <f t="shared" si="0"/>
        <v>168.77</v>
      </c>
      <c r="I42" s="101">
        <f t="shared" si="1"/>
        <v>168.77</v>
      </c>
      <c r="J42" s="102"/>
      <c r="K42" s="103">
        <f t="shared" si="2"/>
        <v>1</v>
      </c>
      <c r="L42" s="100">
        <f t="shared" si="3"/>
        <v>59.07</v>
      </c>
      <c r="M42" s="100">
        <f t="shared" si="4"/>
        <v>59.07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109.7</v>
      </c>
      <c r="T42" s="106">
        <f t="shared" si="7"/>
        <v>109.7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481</v>
      </c>
      <c r="C43" s="109" t="s">
        <v>482</v>
      </c>
      <c r="D43" s="84"/>
      <c r="E43" s="85" t="s">
        <v>127</v>
      </c>
      <c r="F43" s="110">
        <v>1</v>
      </c>
      <c r="G43" s="92">
        <v>14.15</v>
      </c>
      <c r="H43" s="87">
        <f t="shared" si="0"/>
        <v>9.76</v>
      </c>
      <c r="I43" s="88">
        <f t="shared" si="1"/>
        <v>9.76</v>
      </c>
      <c r="J43" s="102"/>
      <c r="K43" s="86">
        <f t="shared" si="2"/>
        <v>1</v>
      </c>
      <c r="L43" s="87">
        <f t="shared" si="3"/>
        <v>3.42</v>
      </c>
      <c r="M43" s="87">
        <f t="shared" si="4"/>
        <v>3.42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6.34</v>
      </c>
      <c r="T43" s="92">
        <f t="shared" si="7"/>
        <v>6.34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1</v>
      </c>
      <c r="G44" s="99">
        <v>24.46</v>
      </c>
      <c r="H44" s="100">
        <f t="shared" si="0"/>
        <v>16.87</v>
      </c>
      <c r="I44" s="101">
        <f t="shared" si="1"/>
        <v>16.87</v>
      </c>
      <c r="J44" s="102"/>
      <c r="K44" s="103">
        <f t="shared" si="2"/>
        <v>1</v>
      </c>
      <c r="L44" s="100">
        <f t="shared" si="3"/>
        <v>5.9</v>
      </c>
      <c r="M44" s="100">
        <f t="shared" si="4"/>
        <v>5.9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10.97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733</v>
      </c>
      <c r="C45" s="109" t="s">
        <v>482</v>
      </c>
      <c r="D45" s="84"/>
      <c r="E45" s="85" t="s">
        <v>127</v>
      </c>
      <c r="F45" s="110">
        <v>1</v>
      </c>
      <c r="G45" s="92">
        <v>205.78</v>
      </c>
      <c r="H45" s="87">
        <f t="shared" si="0"/>
        <v>141.91999999999999</v>
      </c>
      <c r="I45" s="88">
        <f t="shared" si="1"/>
        <v>141.91999999999999</v>
      </c>
      <c r="J45" s="102"/>
      <c r="K45" s="86">
        <f t="shared" si="2"/>
        <v>1</v>
      </c>
      <c r="L45" s="87">
        <f t="shared" si="3"/>
        <v>49.67</v>
      </c>
      <c r="M45" s="87">
        <f t="shared" si="4"/>
        <v>49.67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92.25</v>
      </c>
      <c r="T45" s="92">
        <f t="shared" si="7"/>
        <v>92.25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741</v>
      </c>
      <c r="C46" s="16" t="s">
        <v>742</v>
      </c>
      <c r="D46" s="84"/>
      <c r="E46" s="97" t="s">
        <v>127</v>
      </c>
      <c r="F46" s="98">
        <v>1</v>
      </c>
      <c r="G46" s="99">
        <v>7114.36</v>
      </c>
      <c r="H46" s="100">
        <f t="shared" si="0"/>
        <v>4906.46</v>
      </c>
      <c r="I46" s="101">
        <f t="shared" si="1"/>
        <v>4906.46</v>
      </c>
      <c r="J46" s="102"/>
      <c r="K46" s="103">
        <f t="shared" si="2"/>
        <v>1</v>
      </c>
      <c r="L46" s="100">
        <f t="shared" si="3"/>
        <v>1717.26</v>
      </c>
      <c r="M46" s="100">
        <f t="shared" si="4"/>
        <v>1717.26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3189.2</v>
      </c>
      <c r="T46" s="106">
        <f t="shared" si="7"/>
        <v>3189.2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99</v>
      </c>
      <c r="G50" s="118">
        <f t="shared" si="10"/>
        <v>101045.11000000002</v>
      </c>
      <c r="H50" s="119">
        <f t="shared" si="10"/>
        <v>69686.320000000007</v>
      </c>
      <c r="I50" s="120">
        <f t="shared" si="10"/>
        <v>78593.239999999976</v>
      </c>
      <c r="J50" s="121"/>
      <c r="K50" s="122">
        <f t="shared" ref="K50:M50" si="11">SUM(K19:K49)</f>
        <v>99</v>
      </c>
      <c r="L50" s="119">
        <f t="shared" si="11"/>
        <v>27545.62</v>
      </c>
      <c r="M50" s="120">
        <f t="shared" si="11"/>
        <v>31047.039999999997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42140.7</v>
      </c>
      <c r="T50" s="120">
        <f t="shared" si="12"/>
        <v>47546.2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23" priority="1" stopIfTrue="1">
      <formula>$U$9&gt;100%</formula>
    </cfRule>
    <cfRule type="expression" dxfId="22" priority="2">
      <formula>$U$9&lt;50%</formula>
    </cfRule>
  </conditionalFormatting>
  <conditionalFormatting sqref="V9:V11">
    <cfRule type="expression" dxfId="21" priority="3">
      <formula>$V$9&lt;50%</formula>
    </cfRule>
    <cfRule type="expression" dxfId="20" priority="4">
      <formula>$V$9&gt;50%</formula>
    </cfRule>
  </conditionalFormatting>
  <dataValidations count="4">
    <dataValidation type="list" allowBlank="1" showErrorMessage="1" sqref="E19:E49" xr:uid="{00000000-0002-0000-4200-000000000000}">
      <formula1>$Z$19:$Z$30</formula1>
    </dataValidation>
    <dataValidation type="list" allowBlank="1" showErrorMessage="1" sqref="I14" xr:uid="{00000000-0002-0000-4200-000001000000}">
      <formula1>$Y$14:$Y$15</formula1>
    </dataValidation>
    <dataValidation type="list" allowBlank="1" showErrorMessage="1" sqref="J14" xr:uid="{00000000-0002-0000-4200-000002000000}">
      <formula1>$L$9</formula1>
    </dataValidation>
    <dataValidation type="list" allowBlank="1" showErrorMessage="1" sqref="Q15 G18 L18 Q18" xr:uid="{00000000-0002-0000-42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78593.239999999976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2007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31047.039999999997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47546.199999999983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709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0.60496551611818006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743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47546.2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744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31047.039999999997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99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712</v>
      </c>
      <c r="C19" s="83" t="s">
        <v>113</v>
      </c>
      <c r="D19" s="84"/>
      <c r="E19" s="85">
        <v>500</v>
      </c>
      <c r="F19" s="86">
        <v>1</v>
      </c>
      <c r="G19" s="87">
        <v>60.56</v>
      </c>
      <c r="H19" s="87">
        <f t="shared" ref="H19:H49" si="0">ROUND(IF($G$18="USD $", G19*$F$16,G19*$E$16),2)</f>
        <v>41.77</v>
      </c>
      <c r="I19" s="88">
        <f t="shared" ref="I19:I49" si="1">ROUND(IF($I$18=$H$18,F19*H19,F19*G19),2)</f>
        <v>41.77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16.71</v>
      </c>
      <c r="M19" s="87">
        <f t="shared" ref="M19:M49" si="4">ROUND((K19*L19),2)</f>
        <v>16.71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25.06</v>
      </c>
      <c r="T19" s="92">
        <f t="shared" ref="T19:T49" si="7">ROUND(I19-M19,2)</f>
        <v>25.06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1</v>
      </c>
      <c r="G20" s="99">
        <v>50.64</v>
      </c>
      <c r="H20" s="100">
        <f t="shared" si="0"/>
        <v>34.92</v>
      </c>
      <c r="I20" s="101">
        <f t="shared" si="1"/>
        <v>34.92</v>
      </c>
      <c r="J20" s="102"/>
      <c r="K20" s="103">
        <f t="shared" si="2"/>
        <v>1</v>
      </c>
      <c r="L20" s="100">
        <f t="shared" si="3"/>
        <v>13.97</v>
      </c>
      <c r="M20" s="100">
        <f t="shared" si="4"/>
        <v>13.97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20.95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713</v>
      </c>
      <c r="C21" s="109" t="s">
        <v>223</v>
      </c>
      <c r="D21" s="84"/>
      <c r="E21" s="85">
        <v>500</v>
      </c>
      <c r="F21" s="110">
        <v>1</v>
      </c>
      <c r="G21" s="92">
        <v>78.05</v>
      </c>
      <c r="H21" s="87">
        <f t="shared" si="0"/>
        <v>53.83</v>
      </c>
      <c r="I21" s="88">
        <f t="shared" si="1"/>
        <v>53.83</v>
      </c>
      <c r="J21" s="102"/>
      <c r="K21" s="86">
        <f t="shared" si="2"/>
        <v>1</v>
      </c>
      <c r="L21" s="87">
        <f t="shared" si="3"/>
        <v>21.53</v>
      </c>
      <c r="M21" s="87">
        <f t="shared" si="4"/>
        <v>21.53</v>
      </c>
      <c r="N21" s="111"/>
      <c r="O21" s="91"/>
      <c r="P21" s="112"/>
      <c r="Q21" s="92"/>
      <c r="R21" s="92">
        <f t="shared" si="5"/>
        <v>0</v>
      </c>
      <c r="S21" s="92">
        <f t="shared" si="6"/>
        <v>32.299999999999997</v>
      </c>
      <c r="T21" s="92">
        <f t="shared" si="7"/>
        <v>32.299999999999997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608</v>
      </c>
      <c r="C22" s="16" t="s">
        <v>121</v>
      </c>
      <c r="D22" s="84"/>
      <c r="E22" s="97">
        <v>1000</v>
      </c>
      <c r="F22" s="98">
        <v>2</v>
      </c>
      <c r="G22" s="99">
        <v>91.84</v>
      </c>
      <c r="H22" s="100">
        <f t="shared" si="0"/>
        <v>63.34</v>
      </c>
      <c r="I22" s="101">
        <f t="shared" si="1"/>
        <v>126.68</v>
      </c>
      <c r="J22" s="102"/>
      <c r="K22" s="103">
        <f t="shared" si="2"/>
        <v>2</v>
      </c>
      <c r="L22" s="100">
        <f t="shared" si="3"/>
        <v>25.34</v>
      </c>
      <c r="M22" s="100">
        <f t="shared" si="4"/>
        <v>50.68</v>
      </c>
      <c r="N22" s="104"/>
      <c r="O22" s="91"/>
      <c r="P22" s="96"/>
      <c r="Q22" s="99"/>
      <c r="R22" s="105">
        <f t="shared" si="5"/>
        <v>0</v>
      </c>
      <c r="S22" s="106">
        <f t="shared" si="6"/>
        <v>38</v>
      </c>
      <c r="T22" s="106">
        <f t="shared" si="7"/>
        <v>76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468</v>
      </c>
      <c r="C23" s="109" t="s">
        <v>375</v>
      </c>
      <c r="D23" s="84"/>
      <c r="E23" s="85">
        <v>1000</v>
      </c>
      <c r="F23" s="110">
        <v>1</v>
      </c>
      <c r="G23" s="92">
        <v>200.84</v>
      </c>
      <c r="H23" s="87">
        <f t="shared" si="0"/>
        <v>138.51</v>
      </c>
      <c r="I23" s="88">
        <f t="shared" si="1"/>
        <v>138.51</v>
      </c>
      <c r="J23" s="102"/>
      <c r="K23" s="86">
        <f t="shared" si="2"/>
        <v>1</v>
      </c>
      <c r="L23" s="87">
        <f t="shared" si="3"/>
        <v>55.4</v>
      </c>
      <c r="M23" s="87">
        <f t="shared" si="4"/>
        <v>55.4</v>
      </c>
      <c r="N23" s="111"/>
      <c r="O23" s="91"/>
      <c r="P23" s="112"/>
      <c r="Q23" s="92"/>
      <c r="R23" s="92">
        <f t="shared" si="5"/>
        <v>0</v>
      </c>
      <c r="S23" s="92">
        <f t="shared" si="6"/>
        <v>83.11</v>
      </c>
      <c r="T23" s="92">
        <f t="shared" si="7"/>
        <v>83.11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714</v>
      </c>
      <c r="C24" s="16" t="s">
        <v>126</v>
      </c>
      <c r="D24" s="84"/>
      <c r="E24" s="97">
        <v>2000</v>
      </c>
      <c r="F24" s="98">
        <v>1</v>
      </c>
      <c r="G24" s="99">
        <v>152.78</v>
      </c>
      <c r="H24" s="100">
        <f t="shared" si="0"/>
        <v>105.37</v>
      </c>
      <c r="I24" s="101">
        <f t="shared" si="1"/>
        <v>105.37</v>
      </c>
      <c r="J24" s="102"/>
      <c r="K24" s="103">
        <f t="shared" si="2"/>
        <v>1</v>
      </c>
      <c r="L24" s="100">
        <f t="shared" si="3"/>
        <v>52.69</v>
      </c>
      <c r="M24" s="100">
        <f t="shared" si="4"/>
        <v>52.69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52.68</v>
      </c>
      <c r="T24" s="106">
        <f t="shared" si="7"/>
        <v>52.68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715</v>
      </c>
      <c r="C25" s="109" t="s">
        <v>130</v>
      </c>
      <c r="D25" s="84"/>
      <c r="E25" s="85">
        <v>2000</v>
      </c>
      <c r="F25" s="110">
        <v>1</v>
      </c>
      <c r="G25" s="92">
        <v>116.84</v>
      </c>
      <c r="H25" s="87">
        <f t="shared" si="0"/>
        <v>80.58</v>
      </c>
      <c r="I25" s="88">
        <f t="shared" si="1"/>
        <v>80.58</v>
      </c>
      <c r="J25" s="102"/>
      <c r="K25" s="86">
        <f t="shared" si="2"/>
        <v>1</v>
      </c>
      <c r="L25" s="87">
        <f t="shared" si="3"/>
        <v>40.29</v>
      </c>
      <c r="M25" s="87">
        <f t="shared" si="4"/>
        <v>40.29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40.29</v>
      </c>
      <c r="T25" s="92">
        <f t="shared" si="7"/>
        <v>40.29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716</v>
      </c>
      <c r="C26" s="16" t="s">
        <v>133</v>
      </c>
      <c r="D26" s="84"/>
      <c r="E26" s="97">
        <v>500</v>
      </c>
      <c r="F26" s="98">
        <v>1</v>
      </c>
      <c r="G26" s="99">
        <v>100.91</v>
      </c>
      <c r="H26" s="100">
        <f t="shared" si="0"/>
        <v>69.59</v>
      </c>
      <c r="I26" s="101">
        <f t="shared" si="1"/>
        <v>69.59</v>
      </c>
      <c r="J26" s="102"/>
      <c r="K26" s="103">
        <f t="shared" si="2"/>
        <v>1</v>
      </c>
      <c r="L26" s="100">
        <f t="shared" si="3"/>
        <v>34.799999999999997</v>
      </c>
      <c r="M26" s="100">
        <f t="shared" si="4"/>
        <v>34.799999999999997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34.79</v>
      </c>
      <c r="T26" s="106">
        <f t="shared" si="7"/>
        <v>34.79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692</v>
      </c>
      <c r="C27" s="109" t="s">
        <v>133</v>
      </c>
      <c r="D27" s="84"/>
      <c r="E27" s="85">
        <v>500</v>
      </c>
      <c r="F27" s="110">
        <v>1</v>
      </c>
      <c r="G27" s="92">
        <v>62.94</v>
      </c>
      <c r="H27" s="87">
        <f t="shared" si="0"/>
        <v>43.41</v>
      </c>
      <c r="I27" s="88">
        <f t="shared" si="1"/>
        <v>43.41</v>
      </c>
      <c r="J27" s="102"/>
      <c r="K27" s="86">
        <f t="shared" si="2"/>
        <v>1</v>
      </c>
      <c r="L27" s="87">
        <f t="shared" si="3"/>
        <v>21.71</v>
      </c>
      <c r="M27" s="87">
        <f t="shared" si="4"/>
        <v>21.71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21.7</v>
      </c>
      <c r="T27" s="92">
        <f t="shared" si="7"/>
        <v>21.7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738</v>
      </c>
      <c r="C28" s="16" t="s">
        <v>739</v>
      </c>
      <c r="D28" s="84"/>
      <c r="E28" s="97" t="s">
        <v>127</v>
      </c>
      <c r="F28" s="98">
        <v>1</v>
      </c>
      <c r="G28" s="99">
        <v>7081.94</v>
      </c>
      <c r="H28" s="100">
        <f t="shared" si="0"/>
        <v>4884.1000000000004</v>
      </c>
      <c r="I28" s="101">
        <f t="shared" si="1"/>
        <v>4884.1000000000004</v>
      </c>
      <c r="J28" s="102"/>
      <c r="K28" s="103">
        <f t="shared" si="2"/>
        <v>1</v>
      </c>
      <c r="L28" s="100">
        <f t="shared" si="3"/>
        <v>1953.64</v>
      </c>
      <c r="M28" s="100">
        <f t="shared" si="4"/>
        <v>1953.64</v>
      </c>
      <c r="N28" s="104"/>
      <c r="O28" s="91"/>
      <c r="P28" s="96"/>
      <c r="Q28" s="99"/>
      <c r="R28" s="105">
        <f t="shared" si="5"/>
        <v>0</v>
      </c>
      <c r="S28" s="106">
        <f t="shared" si="6"/>
        <v>2930.46</v>
      </c>
      <c r="T28" s="106">
        <f t="shared" si="7"/>
        <v>2930.46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442</v>
      </c>
      <c r="C29" s="109" t="s">
        <v>199</v>
      </c>
      <c r="D29" s="84"/>
      <c r="E29" s="85" t="s">
        <v>127</v>
      </c>
      <c r="F29" s="110">
        <v>2</v>
      </c>
      <c r="G29" s="92">
        <v>797.61</v>
      </c>
      <c r="H29" s="87">
        <f t="shared" si="0"/>
        <v>550.08000000000004</v>
      </c>
      <c r="I29" s="88">
        <f t="shared" si="1"/>
        <v>1100.1600000000001</v>
      </c>
      <c r="J29" s="102"/>
      <c r="K29" s="86">
        <f t="shared" si="2"/>
        <v>2</v>
      </c>
      <c r="L29" s="87">
        <f t="shared" si="3"/>
        <v>192.53</v>
      </c>
      <c r="M29" s="87">
        <f t="shared" si="4"/>
        <v>385.06</v>
      </c>
      <c r="N29" s="111">
        <v>0.05</v>
      </c>
      <c r="O29" s="91"/>
      <c r="P29" s="112"/>
      <c r="Q29" s="92"/>
      <c r="R29" s="92">
        <f t="shared" si="5"/>
        <v>0</v>
      </c>
      <c r="S29" s="92">
        <f t="shared" si="6"/>
        <v>357.55</v>
      </c>
      <c r="T29" s="92">
        <f t="shared" si="7"/>
        <v>715.1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719</v>
      </c>
      <c r="C30" s="16" t="s">
        <v>520</v>
      </c>
      <c r="D30" s="84"/>
      <c r="E30" s="97" t="s">
        <v>127</v>
      </c>
      <c r="F30" s="98">
        <v>1</v>
      </c>
      <c r="G30" s="99">
        <v>7985.1</v>
      </c>
      <c r="H30" s="100">
        <f t="shared" si="0"/>
        <v>5506.97</v>
      </c>
      <c r="I30" s="101">
        <f t="shared" si="1"/>
        <v>5506.97</v>
      </c>
      <c r="J30" s="102"/>
      <c r="K30" s="103">
        <f t="shared" si="2"/>
        <v>1</v>
      </c>
      <c r="L30" s="100">
        <f t="shared" si="3"/>
        <v>2202.79</v>
      </c>
      <c r="M30" s="100">
        <f t="shared" si="4"/>
        <v>2202.79</v>
      </c>
      <c r="N30" s="104"/>
      <c r="O30" s="91"/>
      <c r="P30" s="96"/>
      <c r="Q30" s="99"/>
      <c r="R30" s="105">
        <f t="shared" si="5"/>
        <v>0</v>
      </c>
      <c r="S30" s="106">
        <f t="shared" si="6"/>
        <v>3304.18</v>
      </c>
      <c r="T30" s="106">
        <f t="shared" si="7"/>
        <v>3304.18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720</v>
      </c>
      <c r="C31" s="109" t="s">
        <v>149</v>
      </c>
      <c r="D31" s="84"/>
      <c r="E31" s="85" t="s">
        <v>127</v>
      </c>
      <c r="F31" s="110">
        <v>6</v>
      </c>
      <c r="G31" s="92">
        <v>2208.77</v>
      </c>
      <c r="H31" s="87">
        <f t="shared" si="0"/>
        <v>1523.29</v>
      </c>
      <c r="I31" s="88">
        <f t="shared" si="1"/>
        <v>9139.74</v>
      </c>
      <c r="J31" s="102"/>
      <c r="K31" s="86">
        <f t="shared" si="2"/>
        <v>6</v>
      </c>
      <c r="L31" s="87">
        <f t="shared" si="3"/>
        <v>609.32000000000005</v>
      </c>
      <c r="M31" s="87">
        <f t="shared" si="4"/>
        <v>3655.92</v>
      </c>
      <c r="N31" s="111"/>
      <c r="O31" s="91"/>
      <c r="P31" s="112"/>
      <c r="Q31" s="92"/>
      <c r="R31" s="92">
        <f t="shared" si="5"/>
        <v>0</v>
      </c>
      <c r="S31" s="92">
        <f t="shared" si="6"/>
        <v>913.97</v>
      </c>
      <c r="T31" s="92">
        <f t="shared" si="7"/>
        <v>5483.82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721</v>
      </c>
      <c r="C32" s="16" t="s">
        <v>740</v>
      </c>
      <c r="D32" s="84"/>
      <c r="E32" s="97" t="s">
        <v>127</v>
      </c>
      <c r="F32" s="98">
        <v>1</v>
      </c>
      <c r="G32" s="99">
        <v>72448.039999999994</v>
      </c>
      <c r="H32" s="100">
        <f t="shared" si="0"/>
        <v>49964.17</v>
      </c>
      <c r="I32" s="101">
        <f t="shared" si="1"/>
        <v>49964.17</v>
      </c>
      <c r="J32" s="102"/>
      <c r="K32" s="103">
        <f t="shared" si="2"/>
        <v>1</v>
      </c>
      <c r="L32" s="100">
        <f t="shared" si="3"/>
        <v>19985.669999999998</v>
      </c>
      <c r="M32" s="100">
        <f t="shared" si="4"/>
        <v>19985.669999999998</v>
      </c>
      <c r="N32" s="104"/>
      <c r="O32" s="91"/>
      <c r="P32" s="96"/>
      <c r="Q32" s="99"/>
      <c r="R32" s="105">
        <f t="shared" si="5"/>
        <v>0</v>
      </c>
      <c r="S32" s="106">
        <f t="shared" si="6"/>
        <v>29978.5</v>
      </c>
      <c r="T32" s="106">
        <f t="shared" si="7"/>
        <v>29978.5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590</v>
      </c>
      <c r="C33" s="109"/>
      <c r="D33" s="84"/>
      <c r="E33" s="85"/>
      <c r="F33" s="110"/>
      <c r="G33" s="92"/>
      <c r="H33" s="87">
        <f t="shared" si="0"/>
        <v>0</v>
      </c>
      <c r="I33" s="88">
        <f t="shared" si="1"/>
        <v>0</v>
      </c>
      <c r="J33" s="102"/>
      <c r="K33" s="86">
        <f t="shared" si="2"/>
        <v>0</v>
      </c>
      <c r="L33" s="87">
        <f t="shared" si="3"/>
        <v>0</v>
      </c>
      <c r="M33" s="87">
        <f t="shared" si="4"/>
        <v>0</v>
      </c>
      <c r="N33" s="111"/>
      <c r="O33" s="91"/>
      <c r="P33" s="112"/>
      <c r="Q33" s="92"/>
      <c r="R33" s="92">
        <f t="shared" si="5"/>
        <v>0</v>
      </c>
      <c r="S33" s="92">
        <f t="shared" si="6"/>
        <v>0</v>
      </c>
      <c r="T33" s="92">
        <f t="shared" si="7"/>
        <v>0</v>
      </c>
      <c r="U33" s="93">
        <f t="shared" si="8"/>
        <v>0</v>
      </c>
      <c r="V33" s="93">
        <f t="shared" si="9"/>
        <v>0</v>
      </c>
      <c r="W33" s="94"/>
    </row>
    <row r="34" spans="2:23" ht="15.75" customHeight="1">
      <c r="B34" s="96" t="s">
        <v>723</v>
      </c>
      <c r="C34" s="16" t="s">
        <v>592</v>
      </c>
      <c r="D34" s="84"/>
      <c r="E34" s="97" t="s">
        <v>127</v>
      </c>
      <c r="F34" s="98">
        <v>1</v>
      </c>
      <c r="G34" s="99">
        <v>446.57</v>
      </c>
      <c r="H34" s="100">
        <f t="shared" si="0"/>
        <v>307.98</v>
      </c>
      <c r="I34" s="101">
        <f t="shared" si="1"/>
        <v>307.98</v>
      </c>
      <c r="J34" s="102"/>
      <c r="K34" s="103">
        <f t="shared" si="2"/>
        <v>1</v>
      </c>
      <c r="L34" s="100">
        <f t="shared" si="3"/>
        <v>107.79</v>
      </c>
      <c r="M34" s="100">
        <f t="shared" si="4"/>
        <v>107.79</v>
      </c>
      <c r="N34" s="104">
        <v>0.05</v>
      </c>
      <c r="O34" s="91"/>
      <c r="P34" s="96"/>
      <c r="Q34" s="99"/>
      <c r="R34" s="105">
        <f t="shared" si="5"/>
        <v>0</v>
      </c>
      <c r="S34" s="106">
        <f t="shared" si="6"/>
        <v>200.19</v>
      </c>
      <c r="T34" s="106">
        <f t="shared" si="7"/>
        <v>200.19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724</v>
      </c>
      <c r="C35" s="109" t="s">
        <v>592</v>
      </c>
      <c r="D35" s="84"/>
      <c r="E35" s="85" t="s">
        <v>127</v>
      </c>
      <c r="F35" s="110">
        <v>1</v>
      </c>
      <c r="G35" s="92">
        <v>446.57</v>
      </c>
      <c r="H35" s="87">
        <f t="shared" si="0"/>
        <v>307.98</v>
      </c>
      <c r="I35" s="88">
        <f t="shared" si="1"/>
        <v>307.98</v>
      </c>
      <c r="J35" s="102"/>
      <c r="K35" s="86">
        <f t="shared" si="2"/>
        <v>1</v>
      </c>
      <c r="L35" s="87">
        <f t="shared" si="3"/>
        <v>107.79</v>
      </c>
      <c r="M35" s="87">
        <f t="shared" si="4"/>
        <v>107.79</v>
      </c>
      <c r="N35" s="111">
        <v>0.05</v>
      </c>
      <c r="O35" s="91"/>
      <c r="P35" s="112"/>
      <c r="Q35" s="92"/>
      <c r="R35" s="92">
        <f t="shared" si="5"/>
        <v>0</v>
      </c>
      <c r="S35" s="92">
        <f t="shared" si="6"/>
        <v>200.19</v>
      </c>
      <c r="T35" s="92">
        <f t="shared" si="7"/>
        <v>200.19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725</v>
      </c>
      <c r="C36" s="16" t="s">
        <v>455</v>
      </c>
      <c r="D36" s="84"/>
      <c r="E36" s="97" t="s">
        <v>127</v>
      </c>
      <c r="F36" s="98">
        <v>32</v>
      </c>
      <c r="G36" s="99">
        <v>7.25</v>
      </c>
      <c r="H36" s="100">
        <f t="shared" si="0"/>
        <v>5</v>
      </c>
      <c r="I36" s="101">
        <f t="shared" si="1"/>
        <v>160</v>
      </c>
      <c r="J36" s="102"/>
      <c r="K36" s="103">
        <f t="shared" si="2"/>
        <v>32</v>
      </c>
      <c r="L36" s="100">
        <f t="shared" si="3"/>
        <v>1.75</v>
      </c>
      <c r="M36" s="100">
        <f t="shared" si="4"/>
        <v>56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3.25</v>
      </c>
      <c r="T36" s="106">
        <f t="shared" si="7"/>
        <v>104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726</v>
      </c>
      <c r="C37" s="109" t="s">
        <v>596</v>
      </c>
      <c r="D37" s="84"/>
      <c r="E37" s="85" t="s">
        <v>127</v>
      </c>
      <c r="F37" s="110">
        <v>32</v>
      </c>
      <c r="G37" s="92">
        <v>4.6900000000000004</v>
      </c>
      <c r="H37" s="87">
        <f t="shared" si="0"/>
        <v>3.23</v>
      </c>
      <c r="I37" s="88">
        <f t="shared" si="1"/>
        <v>103.36</v>
      </c>
      <c r="J37" s="102"/>
      <c r="K37" s="86">
        <f t="shared" si="2"/>
        <v>32</v>
      </c>
      <c r="L37" s="87">
        <f t="shared" si="3"/>
        <v>1.1299999999999999</v>
      </c>
      <c r="M37" s="87">
        <f t="shared" si="4"/>
        <v>36.159999999999997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2.1</v>
      </c>
      <c r="T37" s="92">
        <f t="shared" si="7"/>
        <v>67.2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727</v>
      </c>
      <c r="C38" s="16" t="s">
        <v>728</v>
      </c>
      <c r="D38" s="84"/>
      <c r="E38" s="97" t="s">
        <v>127</v>
      </c>
      <c r="F38" s="98">
        <v>2</v>
      </c>
      <c r="G38" s="99">
        <v>494.79</v>
      </c>
      <c r="H38" s="100">
        <f t="shared" si="0"/>
        <v>341.23</v>
      </c>
      <c r="I38" s="101">
        <f t="shared" si="1"/>
        <v>682.46</v>
      </c>
      <c r="J38" s="102"/>
      <c r="K38" s="103">
        <f t="shared" si="2"/>
        <v>2</v>
      </c>
      <c r="L38" s="100">
        <f t="shared" si="3"/>
        <v>119.43</v>
      </c>
      <c r="M38" s="100">
        <f t="shared" si="4"/>
        <v>238.86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221.8</v>
      </c>
      <c r="T38" s="106">
        <f t="shared" si="7"/>
        <v>443.6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729</v>
      </c>
      <c r="C39" s="109" t="s">
        <v>451</v>
      </c>
      <c r="D39" s="84"/>
      <c r="E39" s="85" t="s">
        <v>127</v>
      </c>
      <c r="F39" s="110">
        <v>1</v>
      </c>
      <c r="G39" s="92">
        <v>487.92</v>
      </c>
      <c r="H39" s="87">
        <f t="shared" si="0"/>
        <v>336.5</v>
      </c>
      <c r="I39" s="88">
        <f t="shared" si="1"/>
        <v>336.5</v>
      </c>
      <c r="J39" s="102"/>
      <c r="K39" s="86">
        <f t="shared" si="2"/>
        <v>1</v>
      </c>
      <c r="L39" s="87">
        <f t="shared" si="3"/>
        <v>117.78</v>
      </c>
      <c r="M39" s="87">
        <f t="shared" si="4"/>
        <v>117.78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218.72</v>
      </c>
      <c r="T39" s="92">
        <f t="shared" si="7"/>
        <v>218.72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730</v>
      </c>
      <c r="C40" s="16" t="s">
        <v>599</v>
      </c>
      <c r="D40" s="84"/>
      <c r="E40" s="97" t="s">
        <v>127</v>
      </c>
      <c r="F40" s="98">
        <v>2</v>
      </c>
      <c r="G40" s="99">
        <v>11.63</v>
      </c>
      <c r="H40" s="100">
        <f t="shared" si="0"/>
        <v>8.02</v>
      </c>
      <c r="I40" s="101">
        <f t="shared" si="1"/>
        <v>16.04</v>
      </c>
      <c r="J40" s="102"/>
      <c r="K40" s="103">
        <f t="shared" si="2"/>
        <v>2</v>
      </c>
      <c r="L40" s="100">
        <f t="shared" si="3"/>
        <v>2.81</v>
      </c>
      <c r="M40" s="100">
        <f t="shared" si="4"/>
        <v>5.62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5.21</v>
      </c>
      <c r="T40" s="106">
        <f t="shared" si="7"/>
        <v>10.42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731</v>
      </c>
      <c r="C41" s="109" t="s">
        <v>732</v>
      </c>
      <c r="D41" s="84"/>
      <c r="E41" s="85" t="s">
        <v>127</v>
      </c>
      <c r="F41" s="110">
        <v>2</v>
      </c>
      <c r="G41" s="92">
        <v>105.37</v>
      </c>
      <c r="H41" s="87">
        <f t="shared" si="0"/>
        <v>72.67</v>
      </c>
      <c r="I41" s="88">
        <f t="shared" si="1"/>
        <v>145.34</v>
      </c>
      <c r="J41" s="102"/>
      <c r="K41" s="86">
        <f t="shared" si="2"/>
        <v>2</v>
      </c>
      <c r="L41" s="87">
        <f t="shared" si="3"/>
        <v>25.43</v>
      </c>
      <c r="M41" s="87">
        <f t="shared" si="4"/>
        <v>50.86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47.24</v>
      </c>
      <c r="T41" s="92">
        <f t="shared" si="7"/>
        <v>94.48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603</v>
      </c>
      <c r="C42" s="16" t="s">
        <v>604</v>
      </c>
      <c r="D42" s="84"/>
      <c r="E42" s="97" t="s">
        <v>127</v>
      </c>
      <c r="F42" s="98">
        <v>1</v>
      </c>
      <c r="G42" s="99">
        <v>244.71</v>
      </c>
      <c r="H42" s="100">
        <f t="shared" si="0"/>
        <v>168.77</v>
      </c>
      <c r="I42" s="101">
        <f t="shared" si="1"/>
        <v>168.77</v>
      </c>
      <c r="J42" s="102"/>
      <c r="K42" s="103">
        <f t="shared" si="2"/>
        <v>1</v>
      </c>
      <c r="L42" s="100">
        <f t="shared" si="3"/>
        <v>59.07</v>
      </c>
      <c r="M42" s="100">
        <f t="shared" si="4"/>
        <v>59.07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109.7</v>
      </c>
      <c r="T42" s="106">
        <f t="shared" si="7"/>
        <v>109.7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481</v>
      </c>
      <c r="C43" s="109" t="s">
        <v>482</v>
      </c>
      <c r="D43" s="84"/>
      <c r="E43" s="85" t="s">
        <v>127</v>
      </c>
      <c r="F43" s="110">
        <v>1</v>
      </c>
      <c r="G43" s="92">
        <v>14.15</v>
      </c>
      <c r="H43" s="87">
        <f t="shared" si="0"/>
        <v>9.76</v>
      </c>
      <c r="I43" s="88">
        <f t="shared" si="1"/>
        <v>9.76</v>
      </c>
      <c r="J43" s="102"/>
      <c r="K43" s="86">
        <f t="shared" si="2"/>
        <v>1</v>
      </c>
      <c r="L43" s="87">
        <f t="shared" si="3"/>
        <v>3.42</v>
      </c>
      <c r="M43" s="87">
        <f t="shared" si="4"/>
        <v>3.42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6.34</v>
      </c>
      <c r="T43" s="92">
        <f t="shared" si="7"/>
        <v>6.34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483</v>
      </c>
      <c r="C44" s="16" t="s">
        <v>600</v>
      </c>
      <c r="D44" s="84"/>
      <c r="E44" s="97" t="s">
        <v>127</v>
      </c>
      <c r="F44" s="98">
        <v>1</v>
      </c>
      <c r="G44" s="99">
        <v>24.46</v>
      </c>
      <c r="H44" s="100">
        <f t="shared" si="0"/>
        <v>16.87</v>
      </c>
      <c r="I44" s="101">
        <f t="shared" si="1"/>
        <v>16.87</v>
      </c>
      <c r="J44" s="102"/>
      <c r="K44" s="103">
        <f t="shared" si="2"/>
        <v>1</v>
      </c>
      <c r="L44" s="100">
        <f t="shared" si="3"/>
        <v>5.9</v>
      </c>
      <c r="M44" s="100">
        <f t="shared" si="4"/>
        <v>5.9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10.97</v>
      </c>
      <c r="T44" s="106">
        <f t="shared" si="7"/>
        <v>10.97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733</v>
      </c>
      <c r="C45" s="109" t="s">
        <v>482</v>
      </c>
      <c r="D45" s="84"/>
      <c r="E45" s="85" t="s">
        <v>127</v>
      </c>
      <c r="F45" s="110">
        <v>1</v>
      </c>
      <c r="G45" s="92">
        <v>205.78</v>
      </c>
      <c r="H45" s="87">
        <f t="shared" si="0"/>
        <v>141.91999999999999</v>
      </c>
      <c r="I45" s="88">
        <f t="shared" si="1"/>
        <v>141.91999999999999</v>
      </c>
      <c r="J45" s="102"/>
      <c r="K45" s="86">
        <f t="shared" si="2"/>
        <v>1</v>
      </c>
      <c r="L45" s="87">
        <f t="shared" si="3"/>
        <v>49.67</v>
      </c>
      <c r="M45" s="87">
        <f t="shared" si="4"/>
        <v>49.67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92.25</v>
      </c>
      <c r="T45" s="92">
        <f t="shared" si="7"/>
        <v>92.25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734</v>
      </c>
      <c r="C46" s="16" t="s">
        <v>735</v>
      </c>
      <c r="D46" s="84"/>
      <c r="E46" s="97" t="s">
        <v>127</v>
      </c>
      <c r="F46" s="98">
        <v>1</v>
      </c>
      <c r="G46" s="99">
        <v>7114.36</v>
      </c>
      <c r="H46" s="100">
        <f t="shared" si="0"/>
        <v>4906.46</v>
      </c>
      <c r="I46" s="101">
        <f t="shared" si="1"/>
        <v>4906.46</v>
      </c>
      <c r="J46" s="102"/>
      <c r="K46" s="103">
        <f t="shared" si="2"/>
        <v>1</v>
      </c>
      <c r="L46" s="100">
        <f t="shared" si="3"/>
        <v>1717.26</v>
      </c>
      <c r="M46" s="100">
        <f t="shared" si="4"/>
        <v>1717.26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3189.2</v>
      </c>
      <c r="T46" s="106">
        <f t="shared" si="7"/>
        <v>3189.2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99</v>
      </c>
      <c r="G50" s="118">
        <f t="shared" si="10"/>
        <v>101045.11000000002</v>
      </c>
      <c r="H50" s="119">
        <f t="shared" si="10"/>
        <v>69686.320000000007</v>
      </c>
      <c r="I50" s="120">
        <f t="shared" si="10"/>
        <v>78593.239999999976</v>
      </c>
      <c r="J50" s="121"/>
      <c r="K50" s="122">
        <f t="shared" ref="K50:M50" si="11">SUM(K19:K49)</f>
        <v>99</v>
      </c>
      <c r="L50" s="119">
        <f t="shared" si="11"/>
        <v>27545.62</v>
      </c>
      <c r="M50" s="120">
        <f t="shared" si="11"/>
        <v>31047.039999999997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42140.7</v>
      </c>
      <c r="T50" s="120">
        <f t="shared" si="12"/>
        <v>47546.2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9" priority="1" stopIfTrue="1">
      <formula>$U$9&gt;100%</formula>
    </cfRule>
    <cfRule type="expression" dxfId="18" priority="2">
      <formula>$U$9&lt;50%</formula>
    </cfRule>
  </conditionalFormatting>
  <conditionalFormatting sqref="V9:V11">
    <cfRule type="expression" dxfId="17" priority="3">
      <formula>$V$9&lt;50%</formula>
    </cfRule>
    <cfRule type="expression" dxfId="16" priority="4">
      <formula>$V$9&gt;50%</formula>
    </cfRule>
  </conditionalFormatting>
  <dataValidations count="4">
    <dataValidation type="list" allowBlank="1" showErrorMessage="1" sqref="E19:E49" xr:uid="{00000000-0002-0000-4300-000000000000}">
      <formula1>$Z$19:$Z$30</formula1>
    </dataValidation>
    <dataValidation type="list" allowBlank="1" showErrorMessage="1" sqref="I14" xr:uid="{00000000-0002-0000-4300-000001000000}">
      <formula1>$Y$14:$Y$15</formula1>
    </dataValidation>
    <dataValidation type="list" allowBlank="1" showErrorMessage="1" sqref="J14" xr:uid="{00000000-0002-0000-4300-000002000000}">
      <formula1>$L$9</formula1>
    </dataValidation>
    <dataValidation type="list" allowBlank="1" showErrorMessage="1" sqref="Q15 G18 L18 Q18" xr:uid="{00000000-0002-0000-43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/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149904.75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2018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60211.850000000013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89692.9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745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0.59833260787266573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746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89692.900000000009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747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60211.850000000013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171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748</v>
      </c>
      <c r="C23" s="109" t="s">
        <v>126</v>
      </c>
      <c r="D23" s="84"/>
      <c r="E23" s="85">
        <v>2000</v>
      </c>
      <c r="F23" s="110">
        <v>1</v>
      </c>
      <c r="G23" s="92">
        <v>346.42</v>
      </c>
      <c r="H23" s="87">
        <f t="shared" si="0"/>
        <v>238.91</v>
      </c>
      <c r="I23" s="88">
        <f t="shared" si="1"/>
        <v>238.91</v>
      </c>
      <c r="J23" s="102"/>
      <c r="K23" s="86">
        <f t="shared" si="2"/>
        <v>1</v>
      </c>
      <c r="L23" s="87">
        <f t="shared" si="3"/>
        <v>119.46</v>
      </c>
      <c r="M23" s="87">
        <f t="shared" si="4"/>
        <v>119.46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119.45</v>
      </c>
      <c r="T23" s="92">
        <f t="shared" si="7"/>
        <v>119.45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749</v>
      </c>
      <c r="C24" s="16" t="s">
        <v>130</v>
      </c>
      <c r="D24" s="84"/>
      <c r="E24" s="97">
        <v>2000</v>
      </c>
      <c r="F24" s="98">
        <v>1</v>
      </c>
      <c r="G24" s="99">
        <v>116.61</v>
      </c>
      <c r="H24" s="100">
        <f t="shared" si="0"/>
        <v>80.42</v>
      </c>
      <c r="I24" s="101">
        <f t="shared" si="1"/>
        <v>80.42</v>
      </c>
      <c r="J24" s="102"/>
      <c r="K24" s="103">
        <f t="shared" si="2"/>
        <v>1</v>
      </c>
      <c r="L24" s="100">
        <f t="shared" si="3"/>
        <v>40.21</v>
      </c>
      <c r="M24" s="100">
        <f t="shared" si="4"/>
        <v>40.21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40.21</v>
      </c>
      <c r="T24" s="106">
        <f t="shared" si="7"/>
        <v>40.21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750</v>
      </c>
      <c r="C25" s="109" t="s">
        <v>133</v>
      </c>
      <c r="D25" s="84"/>
      <c r="E25" s="85">
        <v>500</v>
      </c>
      <c r="F25" s="110">
        <v>1</v>
      </c>
      <c r="G25" s="92">
        <v>66.13</v>
      </c>
      <c r="H25" s="87">
        <f t="shared" si="0"/>
        <v>45.61</v>
      </c>
      <c r="I25" s="88">
        <f t="shared" si="1"/>
        <v>45.61</v>
      </c>
      <c r="J25" s="102"/>
      <c r="K25" s="86">
        <f t="shared" si="2"/>
        <v>1</v>
      </c>
      <c r="L25" s="87">
        <f t="shared" si="3"/>
        <v>22.81</v>
      </c>
      <c r="M25" s="87">
        <f t="shared" si="4"/>
        <v>22.81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22.8</v>
      </c>
      <c r="T25" s="92">
        <f t="shared" si="7"/>
        <v>22.8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751</v>
      </c>
      <c r="C26" s="16" t="s">
        <v>133</v>
      </c>
      <c r="D26" s="84"/>
      <c r="E26" s="97">
        <v>500</v>
      </c>
      <c r="F26" s="98">
        <v>1</v>
      </c>
      <c r="G26" s="99">
        <v>197.82</v>
      </c>
      <c r="H26" s="100">
        <f t="shared" si="0"/>
        <v>136.43</v>
      </c>
      <c r="I26" s="101">
        <f t="shared" si="1"/>
        <v>136.43</v>
      </c>
      <c r="J26" s="102"/>
      <c r="K26" s="103">
        <f t="shared" si="2"/>
        <v>1</v>
      </c>
      <c r="L26" s="100">
        <f t="shared" si="3"/>
        <v>68.22</v>
      </c>
      <c r="M26" s="100">
        <f t="shared" si="4"/>
        <v>68.22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68.209999999999994</v>
      </c>
      <c r="T26" s="106">
        <f t="shared" si="7"/>
        <v>68.209999999999994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752</v>
      </c>
      <c r="C27" s="109" t="s">
        <v>261</v>
      </c>
      <c r="D27" s="84"/>
      <c r="E27" s="85" t="s">
        <v>127</v>
      </c>
      <c r="F27" s="110">
        <v>1</v>
      </c>
      <c r="G27" s="92">
        <v>12693.44</v>
      </c>
      <c r="H27" s="87">
        <f t="shared" si="0"/>
        <v>8754.1</v>
      </c>
      <c r="I27" s="88">
        <f t="shared" si="1"/>
        <v>8754.1</v>
      </c>
      <c r="J27" s="102"/>
      <c r="K27" s="86">
        <f t="shared" si="2"/>
        <v>1</v>
      </c>
      <c r="L27" s="87">
        <f t="shared" si="3"/>
        <v>4377.05</v>
      </c>
      <c r="M27" s="87">
        <f t="shared" si="4"/>
        <v>4377.05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4377.05</v>
      </c>
      <c r="T27" s="92">
        <f t="shared" si="7"/>
        <v>4377.05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753</v>
      </c>
      <c r="C28" s="16" t="s">
        <v>674</v>
      </c>
      <c r="D28" s="84"/>
      <c r="E28" s="97" t="s">
        <v>127</v>
      </c>
      <c r="F28" s="98">
        <v>1</v>
      </c>
      <c r="G28" s="99">
        <v>4999.49</v>
      </c>
      <c r="H28" s="100">
        <f t="shared" si="0"/>
        <v>3447.92</v>
      </c>
      <c r="I28" s="101">
        <f t="shared" si="1"/>
        <v>3447.92</v>
      </c>
      <c r="J28" s="102"/>
      <c r="K28" s="103">
        <f t="shared" si="2"/>
        <v>1</v>
      </c>
      <c r="L28" s="100">
        <f t="shared" si="3"/>
        <v>1723.96</v>
      </c>
      <c r="M28" s="100">
        <f t="shared" si="4"/>
        <v>1723.96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1723.96</v>
      </c>
      <c r="T28" s="106">
        <f t="shared" si="7"/>
        <v>1723.96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275</v>
      </c>
      <c r="C29" s="109" t="s">
        <v>297</v>
      </c>
      <c r="D29" s="84"/>
      <c r="E29" s="85" t="s">
        <v>127</v>
      </c>
      <c r="F29" s="110">
        <v>1</v>
      </c>
      <c r="G29" s="92">
        <v>15333.7</v>
      </c>
      <c r="H29" s="87">
        <f t="shared" si="0"/>
        <v>10574.97</v>
      </c>
      <c r="I29" s="88">
        <f t="shared" si="1"/>
        <v>10574.97</v>
      </c>
      <c r="J29" s="102"/>
      <c r="K29" s="86">
        <f t="shared" si="2"/>
        <v>1</v>
      </c>
      <c r="L29" s="87">
        <f t="shared" si="3"/>
        <v>5287.49</v>
      </c>
      <c r="M29" s="87">
        <f t="shared" si="4"/>
        <v>5287.49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5287.48</v>
      </c>
      <c r="T29" s="92">
        <f t="shared" si="7"/>
        <v>5287.48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675</v>
      </c>
      <c r="C30" s="16" t="s">
        <v>141</v>
      </c>
      <c r="D30" s="84"/>
      <c r="E30" s="97" t="s">
        <v>127</v>
      </c>
      <c r="F30" s="98">
        <v>1</v>
      </c>
      <c r="G30" s="99">
        <v>5885.29</v>
      </c>
      <c r="H30" s="100">
        <f t="shared" si="0"/>
        <v>4058.82</v>
      </c>
      <c r="I30" s="101">
        <f t="shared" si="1"/>
        <v>4058.82</v>
      </c>
      <c r="J30" s="102"/>
      <c r="K30" s="103">
        <f t="shared" si="2"/>
        <v>1</v>
      </c>
      <c r="L30" s="100">
        <f t="shared" si="3"/>
        <v>1623.53</v>
      </c>
      <c r="M30" s="100">
        <f t="shared" si="4"/>
        <v>1623.53</v>
      </c>
      <c r="N30" s="104"/>
      <c r="O30" s="91"/>
      <c r="P30" s="96"/>
      <c r="Q30" s="99"/>
      <c r="R30" s="105">
        <f t="shared" si="5"/>
        <v>0</v>
      </c>
      <c r="S30" s="106">
        <f t="shared" si="6"/>
        <v>2435.29</v>
      </c>
      <c r="T30" s="106">
        <f t="shared" si="7"/>
        <v>2435.29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143</v>
      </c>
      <c r="C31" s="109" t="s">
        <v>384</v>
      </c>
      <c r="D31" s="84"/>
      <c r="E31" s="85" t="s">
        <v>127</v>
      </c>
      <c r="F31" s="110">
        <v>4</v>
      </c>
      <c r="G31" s="92">
        <v>514.04999999999995</v>
      </c>
      <c r="H31" s="87">
        <f t="shared" si="0"/>
        <v>354.52</v>
      </c>
      <c r="I31" s="88">
        <f t="shared" si="1"/>
        <v>1418.08</v>
      </c>
      <c r="J31" s="102"/>
      <c r="K31" s="86">
        <f t="shared" si="2"/>
        <v>4</v>
      </c>
      <c r="L31" s="87">
        <f t="shared" si="3"/>
        <v>124.08</v>
      </c>
      <c r="M31" s="87">
        <f t="shared" si="4"/>
        <v>496.32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230.44</v>
      </c>
      <c r="T31" s="92">
        <f t="shared" si="7"/>
        <v>921.76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754</v>
      </c>
      <c r="C32" s="16" t="s">
        <v>755</v>
      </c>
      <c r="D32" s="84"/>
      <c r="E32" s="97" t="s">
        <v>127</v>
      </c>
      <c r="F32" s="98">
        <v>1</v>
      </c>
      <c r="G32" s="99">
        <v>11753.63</v>
      </c>
      <c r="H32" s="100">
        <f t="shared" si="0"/>
        <v>8105.95</v>
      </c>
      <c r="I32" s="101">
        <f t="shared" si="1"/>
        <v>8105.95</v>
      </c>
      <c r="J32" s="102"/>
      <c r="K32" s="103">
        <f t="shared" si="2"/>
        <v>1</v>
      </c>
      <c r="L32" s="100">
        <f t="shared" si="3"/>
        <v>3242.38</v>
      </c>
      <c r="M32" s="100">
        <f t="shared" si="4"/>
        <v>3242.38</v>
      </c>
      <c r="N32" s="104"/>
      <c r="O32" s="91"/>
      <c r="P32" s="96"/>
      <c r="Q32" s="99"/>
      <c r="R32" s="105">
        <f t="shared" si="5"/>
        <v>0</v>
      </c>
      <c r="S32" s="106">
        <f t="shared" si="6"/>
        <v>4863.57</v>
      </c>
      <c r="T32" s="106">
        <f t="shared" si="7"/>
        <v>4863.57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756</v>
      </c>
      <c r="C33" s="109" t="s">
        <v>149</v>
      </c>
      <c r="D33" s="84"/>
      <c r="E33" s="85" t="s">
        <v>127</v>
      </c>
      <c r="F33" s="110">
        <v>6</v>
      </c>
      <c r="G33" s="92">
        <v>2576.27</v>
      </c>
      <c r="H33" s="87">
        <f t="shared" si="0"/>
        <v>1776.74</v>
      </c>
      <c r="I33" s="88">
        <f t="shared" si="1"/>
        <v>10660.44</v>
      </c>
      <c r="J33" s="102"/>
      <c r="K33" s="86">
        <f t="shared" si="2"/>
        <v>6</v>
      </c>
      <c r="L33" s="87">
        <f t="shared" si="3"/>
        <v>710.7</v>
      </c>
      <c r="M33" s="87">
        <f t="shared" si="4"/>
        <v>4264.2</v>
      </c>
      <c r="N33" s="111"/>
      <c r="O33" s="91"/>
      <c r="P33" s="112"/>
      <c r="Q33" s="92"/>
      <c r="R33" s="92">
        <f t="shared" si="5"/>
        <v>0</v>
      </c>
      <c r="S33" s="92">
        <f t="shared" si="6"/>
        <v>1066.04</v>
      </c>
      <c r="T33" s="92">
        <f t="shared" si="7"/>
        <v>6396.24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757</v>
      </c>
      <c r="C34" s="16" t="s">
        <v>758</v>
      </c>
      <c r="D34" s="84"/>
      <c r="E34" s="97" t="s">
        <v>127</v>
      </c>
      <c r="F34" s="98">
        <v>1</v>
      </c>
      <c r="G34" s="99">
        <v>89790.32</v>
      </c>
      <c r="H34" s="100">
        <f t="shared" si="0"/>
        <v>61924.36</v>
      </c>
      <c r="I34" s="101">
        <f t="shared" si="1"/>
        <v>61924.36</v>
      </c>
      <c r="J34" s="102"/>
      <c r="K34" s="103">
        <f t="shared" si="2"/>
        <v>1</v>
      </c>
      <c r="L34" s="100">
        <f t="shared" si="3"/>
        <v>24769.74</v>
      </c>
      <c r="M34" s="100">
        <f t="shared" si="4"/>
        <v>24769.74</v>
      </c>
      <c r="N34" s="104"/>
      <c r="O34" s="91"/>
      <c r="P34" s="96"/>
      <c r="Q34" s="99"/>
      <c r="R34" s="105">
        <f t="shared" si="5"/>
        <v>0</v>
      </c>
      <c r="S34" s="106">
        <f t="shared" si="6"/>
        <v>37154.620000000003</v>
      </c>
      <c r="T34" s="106">
        <f t="shared" si="7"/>
        <v>37154.620000000003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521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759</v>
      </c>
      <c r="C36" s="16" t="s">
        <v>592</v>
      </c>
      <c r="D36" s="84"/>
      <c r="E36" s="97" t="s">
        <v>127</v>
      </c>
      <c r="F36" s="98">
        <v>1</v>
      </c>
      <c r="G36" s="99">
        <v>784.94</v>
      </c>
      <c r="H36" s="100">
        <f t="shared" si="0"/>
        <v>541.34</v>
      </c>
      <c r="I36" s="101">
        <f t="shared" si="1"/>
        <v>541.34</v>
      </c>
      <c r="J36" s="102"/>
      <c r="K36" s="103">
        <f t="shared" si="2"/>
        <v>1</v>
      </c>
      <c r="L36" s="100">
        <f t="shared" si="3"/>
        <v>189.47</v>
      </c>
      <c r="M36" s="100">
        <f t="shared" si="4"/>
        <v>189.47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351.87</v>
      </c>
      <c r="T36" s="106">
        <f t="shared" si="7"/>
        <v>351.87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132" t="s">
        <v>760</v>
      </c>
      <c r="C37" s="109" t="s">
        <v>592</v>
      </c>
      <c r="D37" s="84"/>
      <c r="E37" s="85" t="s">
        <v>127</v>
      </c>
      <c r="F37" s="110">
        <v>1</v>
      </c>
      <c r="G37" s="92">
        <v>784.94</v>
      </c>
      <c r="H37" s="87">
        <f t="shared" si="0"/>
        <v>541.34</v>
      </c>
      <c r="I37" s="88">
        <f t="shared" si="1"/>
        <v>541.34</v>
      </c>
      <c r="J37" s="102"/>
      <c r="K37" s="86">
        <f t="shared" si="2"/>
        <v>1</v>
      </c>
      <c r="L37" s="87">
        <f t="shared" si="3"/>
        <v>189.47</v>
      </c>
      <c r="M37" s="87">
        <f t="shared" si="4"/>
        <v>189.47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351.87</v>
      </c>
      <c r="T37" s="92">
        <f t="shared" si="7"/>
        <v>351.87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131" t="s">
        <v>761</v>
      </c>
      <c r="C38" s="16" t="s">
        <v>762</v>
      </c>
      <c r="D38" s="84"/>
      <c r="E38" s="97" t="s">
        <v>127</v>
      </c>
      <c r="F38" s="98">
        <v>3</v>
      </c>
      <c r="G38" s="99">
        <v>888</v>
      </c>
      <c r="H38" s="100">
        <f t="shared" si="0"/>
        <v>612.41</v>
      </c>
      <c r="I38" s="101">
        <f t="shared" si="1"/>
        <v>1837.23</v>
      </c>
      <c r="J38" s="102"/>
      <c r="K38" s="103">
        <f t="shared" si="2"/>
        <v>3</v>
      </c>
      <c r="L38" s="100">
        <f t="shared" si="3"/>
        <v>214.34</v>
      </c>
      <c r="M38" s="100">
        <f t="shared" si="4"/>
        <v>643.02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398.07</v>
      </c>
      <c r="T38" s="106">
        <f t="shared" si="7"/>
        <v>1194.21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164</v>
      </c>
      <c r="C39" s="109" t="s">
        <v>456</v>
      </c>
      <c r="D39" s="84"/>
      <c r="E39" s="85" t="s">
        <v>127</v>
      </c>
      <c r="F39" s="110">
        <v>38</v>
      </c>
      <c r="G39" s="92">
        <v>8.11</v>
      </c>
      <c r="H39" s="87">
        <f t="shared" si="0"/>
        <v>5.59</v>
      </c>
      <c r="I39" s="88">
        <f t="shared" si="1"/>
        <v>212.42</v>
      </c>
      <c r="J39" s="102"/>
      <c r="K39" s="86">
        <f t="shared" si="2"/>
        <v>38</v>
      </c>
      <c r="L39" s="87">
        <f t="shared" si="3"/>
        <v>1.96</v>
      </c>
      <c r="M39" s="87">
        <f t="shared" si="4"/>
        <v>74.48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3.63</v>
      </c>
      <c r="T39" s="92">
        <f t="shared" si="7"/>
        <v>137.94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454</v>
      </c>
      <c r="C40" s="16" t="s">
        <v>455</v>
      </c>
      <c r="D40" s="84"/>
      <c r="E40" s="97" t="s">
        <v>127</v>
      </c>
      <c r="F40" s="98">
        <v>38</v>
      </c>
      <c r="G40" s="99">
        <v>10.19</v>
      </c>
      <c r="H40" s="100">
        <f t="shared" si="0"/>
        <v>7.03</v>
      </c>
      <c r="I40" s="101">
        <f t="shared" si="1"/>
        <v>267.14</v>
      </c>
      <c r="J40" s="102"/>
      <c r="K40" s="103">
        <f t="shared" si="2"/>
        <v>38</v>
      </c>
      <c r="L40" s="100">
        <f t="shared" si="3"/>
        <v>2.46</v>
      </c>
      <c r="M40" s="100">
        <f t="shared" si="4"/>
        <v>93.48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4.57</v>
      </c>
      <c r="T40" s="106">
        <f t="shared" si="7"/>
        <v>173.66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160</v>
      </c>
      <c r="C41" s="109" t="s">
        <v>498</v>
      </c>
      <c r="D41" s="84"/>
      <c r="E41" s="85" t="s">
        <v>127</v>
      </c>
      <c r="F41" s="110">
        <v>38</v>
      </c>
      <c r="G41" s="92">
        <v>7.52</v>
      </c>
      <c r="H41" s="87">
        <f t="shared" si="0"/>
        <v>5.19</v>
      </c>
      <c r="I41" s="88">
        <f t="shared" si="1"/>
        <v>197.22</v>
      </c>
      <c r="J41" s="102"/>
      <c r="K41" s="86">
        <f t="shared" si="2"/>
        <v>38</v>
      </c>
      <c r="L41" s="87">
        <f t="shared" si="3"/>
        <v>1.82</v>
      </c>
      <c r="M41" s="87">
        <f t="shared" si="4"/>
        <v>69.16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3.37</v>
      </c>
      <c r="T41" s="92">
        <f t="shared" si="7"/>
        <v>128.06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763</v>
      </c>
      <c r="C42" s="16" t="s">
        <v>602</v>
      </c>
      <c r="D42" s="84"/>
      <c r="E42" s="97" t="s">
        <v>127</v>
      </c>
      <c r="F42" s="98">
        <v>3</v>
      </c>
      <c r="G42" s="99">
        <v>16431.150000000001</v>
      </c>
      <c r="H42" s="100">
        <f t="shared" si="0"/>
        <v>11331.83</v>
      </c>
      <c r="I42" s="101">
        <f t="shared" si="1"/>
        <v>33995.49</v>
      </c>
      <c r="J42" s="102"/>
      <c r="K42" s="103">
        <f t="shared" si="2"/>
        <v>3</v>
      </c>
      <c r="L42" s="100">
        <f t="shared" si="3"/>
        <v>3966.14</v>
      </c>
      <c r="M42" s="100">
        <f t="shared" si="4"/>
        <v>11898.42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7365.69</v>
      </c>
      <c r="T42" s="106">
        <f t="shared" si="7"/>
        <v>22097.07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132" t="s">
        <v>764</v>
      </c>
      <c r="C43" s="109" t="s">
        <v>765</v>
      </c>
      <c r="D43" s="84"/>
      <c r="E43" s="85" t="s">
        <v>127</v>
      </c>
      <c r="F43" s="110">
        <v>3</v>
      </c>
      <c r="G43" s="92">
        <v>753.64</v>
      </c>
      <c r="H43" s="87">
        <f t="shared" si="0"/>
        <v>519.75</v>
      </c>
      <c r="I43" s="88">
        <f t="shared" si="1"/>
        <v>1559.25</v>
      </c>
      <c r="J43" s="102"/>
      <c r="K43" s="86">
        <f t="shared" si="2"/>
        <v>3</v>
      </c>
      <c r="L43" s="87">
        <f t="shared" si="3"/>
        <v>181.91</v>
      </c>
      <c r="M43" s="87">
        <f t="shared" si="4"/>
        <v>545.73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337.84</v>
      </c>
      <c r="T43" s="92">
        <f t="shared" si="7"/>
        <v>1013.52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131" t="s">
        <v>766</v>
      </c>
      <c r="C44" s="16" t="s">
        <v>767</v>
      </c>
      <c r="D44" s="84"/>
      <c r="E44" s="97" t="s">
        <v>127</v>
      </c>
      <c r="F44" s="98">
        <v>3</v>
      </c>
      <c r="G44" s="99">
        <v>315.94</v>
      </c>
      <c r="H44" s="100">
        <f t="shared" si="0"/>
        <v>217.89</v>
      </c>
      <c r="I44" s="101">
        <f t="shared" si="1"/>
        <v>653.66999999999996</v>
      </c>
      <c r="J44" s="102"/>
      <c r="K44" s="103">
        <f t="shared" si="2"/>
        <v>3</v>
      </c>
      <c r="L44" s="100">
        <f t="shared" si="3"/>
        <v>76.260000000000005</v>
      </c>
      <c r="M44" s="100">
        <f t="shared" si="4"/>
        <v>228.78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141.63</v>
      </c>
      <c r="T44" s="106">
        <f t="shared" si="7"/>
        <v>424.89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768</v>
      </c>
      <c r="C45" s="109" t="s">
        <v>732</v>
      </c>
      <c r="D45" s="84"/>
      <c r="E45" s="85" t="s">
        <v>127</v>
      </c>
      <c r="F45" s="110">
        <v>9</v>
      </c>
      <c r="G45" s="92">
        <v>28.27</v>
      </c>
      <c r="H45" s="87">
        <f t="shared" si="0"/>
        <v>19.5</v>
      </c>
      <c r="I45" s="88">
        <f t="shared" si="1"/>
        <v>175.5</v>
      </c>
      <c r="J45" s="102"/>
      <c r="K45" s="86">
        <f t="shared" si="2"/>
        <v>9</v>
      </c>
      <c r="L45" s="87">
        <f t="shared" si="3"/>
        <v>6.83</v>
      </c>
      <c r="M45" s="87">
        <f t="shared" si="4"/>
        <v>61.47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12.67</v>
      </c>
      <c r="T45" s="92">
        <f t="shared" si="7"/>
        <v>114.03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131" t="s">
        <v>769</v>
      </c>
      <c r="C46" s="16" t="s">
        <v>482</v>
      </c>
      <c r="D46" s="84"/>
      <c r="E46" s="97" t="s">
        <v>127</v>
      </c>
      <c r="F46" s="98">
        <v>9</v>
      </c>
      <c r="G46" s="99">
        <v>26.64</v>
      </c>
      <c r="H46" s="100">
        <f t="shared" si="0"/>
        <v>18.37</v>
      </c>
      <c r="I46" s="101">
        <f t="shared" si="1"/>
        <v>165.33</v>
      </c>
      <c r="J46" s="102"/>
      <c r="K46" s="103">
        <f t="shared" si="2"/>
        <v>9</v>
      </c>
      <c r="L46" s="100">
        <f t="shared" si="3"/>
        <v>6.43</v>
      </c>
      <c r="M46" s="100">
        <f t="shared" si="4"/>
        <v>57.87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11.94</v>
      </c>
      <c r="T46" s="106">
        <f t="shared" si="7"/>
        <v>107.46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171</v>
      </c>
      <c r="G50" s="118">
        <f t="shared" si="10"/>
        <v>164715.46</v>
      </c>
      <c r="H50" s="119">
        <f t="shared" si="10"/>
        <v>113596.87999999999</v>
      </c>
      <c r="I50" s="120">
        <f t="shared" si="10"/>
        <v>149904.75</v>
      </c>
      <c r="J50" s="121"/>
      <c r="K50" s="122">
        <f t="shared" ref="K50:M50" si="11">SUM(K19:K49)</f>
        <v>171</v>
      </c>
      <c r="L50" s="119">
        <f t="shared" si="11"/>
        <v>47057.880000000012</v>
      </c>
      <c r="M50" s="120">
        <f t="shared" si="11"/>
        <v>60211.850000000013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66539.000000000015</v>
      </c>
      <c r="T50" s="120">
        <f t="shared" si="12"/>
        <v>89692.900000000009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5" priority="1" stopIfTrue="1">
      <formula>$U$9&gt;100%</formula>
    </cfRule>
    <cfRule type="expression" dxfId="14" priority="2">
      <formula>$U$9&lt;50%</formula>
    </cfRule>
  </conditionalFormatting>
  <conditionalFormatting sqref="V9:V11">
    <cfRule type="expression" dxfId="13" priority="3">
      <formula>$V$9&lt;50%</formula>
    </cfRule>
    <cfRule type="expression" dxfId="12" priority="4">
      <formula>$V$9&gt;50%</formula>
    </cfRule>
  </conditionalFormatting>
  <dataValidations count="4">
    <dataValidation type="list" allowBlank="1" showErrorMessage="1" sqref="E19:E49" xr:uid="{00000000-0002-0000-4400-000000000000}">
      <formula1>$Z$19:$Z$30</formula1>
    </dataValidation>
    <dataValidation type="list" allowBlank="1" showErrorMessage="1" sqref="I14" xr:uid="{00000000-0002-0000-4400-000001000000}">
      <formula1>$Y$14:$Y$15</formula1>
    </dataValidation>
    <dataValidation type="list" allowBlank="1" showErrorMessage="1" sqref="J14" xr:uid="{00000000-0002-0000-4400-000002000000}">
      <formula1>$L$9</formula1>
    </dataValidation>
    <dataValidation type="list" allowBlank="1" showErrorMessage="1" sqref="Q15 G18 L18 Q18" xr:uid="{00000000-0002-0000-44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149904.75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2017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60211.850000000013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89692.9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770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0.59833260787266573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771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89692.900000000009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772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60211.850000000013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171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748</v>
      </c>
      <c r="C23" s="109" t="s">
        <v>126</v>
      </c>
      <c r="D23" s="84"/>
      <c r="E23" s="85">
        <v>2000</v>
      </c>
      <c r="F23" s="110">
        <v>1</v>
      </c>
      <c r="G23" s="92">
        <v>346.42</v>
      </c>
      <c r="H23" s="87">
        <f t="shared" si="0"/>
        <v>238.91</v>
      </c>
      <c r="I23" s="88">
        <f t="shared" si="1"/>
        <v>238.91</v>
      </c>
      <c r="J23" s="102"/>
      <c r="K23" s="86">
        <f t="shared" si="2"/>
        <v>1</v>
      </c>
      <c r="L23" s="87">
        <f t="shared" si="3"/>
        <v>119.46</v>
      </c>
      <c r="M23" s="87">
        <f t="shared" si="4"/>
        <v>119.46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119.45</v>
      </c>
      <c r="T23" s="92">
        <f t="shared" si="7"/>
        <v>119.45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749</v>
      </c>
      <c r="C24" s="16" t="s">
        <v>130</v>
      </c>
      <c r="D24" s="84"/>
      <c r="E24" s="97">
        <v>2000</v>
      </c>
      <c r="F24" s="98">
        <v>1</v>
      </c>
      <c r="G24" s="99">
        <v>116.61</v>
      </c>
      <c r="H24" s="100">
        <f t="shared" si="0"/>
        <v>80.42</v>
      </c>
      <c r="I24" s="101">
        <f t="shared" si="1"/>
        <v>80.42</v>
      </c>
      <c r="J24" s="102"/>
      <c r="K24" s="103">
        <f t="shared" si="2"/>
        <v>1</v>
      </c>
      <c r="L24" s="100">
        <f t="shared" si="3"/>
        <v>40.21</v>
      </c>
      <c r="M24" s="100">
        <f t="shared" si="4"/>
        <v>40.21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40.21</v>
      </c>
      <c r="T24" s="106">
        <f t="shared" si="7"/>
        <v>40.21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750</v>
      </c>
      <c r="C25" s="109" t="s">
        <v>133</v>
      </c>
      <c r="D25" s="84"/>
      <c r="E25" s="85">
        <v>500</v>
      </c>
      <c r="F25" s="110">
        <v>1</v>
      </c>
      <c r="G25" s="92">
        <v>66.13</v>
      </c>
      <c r="H25" s="87">
        <f t="shared" si="0"/>
        <v>45.61</v>
      </c>
      <c r="I25" s="88">
        <f t="shared" si="1"/>
        <v>45.61</v>
      </c>
      <c r="J25" s="102"/>
      <c r="K25" s="86">
        <f t="shared" si="2"/>
        <v>1</v>
      </c>
      <c r="L25" s="87">
        <f t="shared" si="3"/>
        <v>22.81</v>
      </c>
      <c r="M25" s="87">
        <f t="shared" si="4"/>
        <v>22.81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22.8</v>
      </c>
      <c r="T25" s="92">
        <f t="shared" si="7"/>
        <v>22.8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751</v>
      </c>
      <c r="C26" s="16" t="s">
        <v>133</v>
      </c>
      <c r="D26" s="84"/>
      <c r="E26" s="97">
        <v>500</v>
      </c>
      <c r="F26" s="98">
        <v>1</v>
      </c>
      <c r="G26" s="99">
        <v>197.82</v>
      </c>
      <c r="H26" s="100">
        <f t="shared" si="0"/>
        <v>136.43</v>
      </c>
      <c r="I26" s="101">
        <f t="shared" si="1"/>
        <v>136.43</v>
      </c>
      <c r="J26" s="102"/>
      <c r="K26" s="103">
        <f t="shared" si="2"/>
        <v>1</v>
      </c>
      <c r="L26" s="100">
        <f t="shared" si="3"/>
        <v>68.22</v>
      </c>
      <c r="M26" s="100">
        <f t="shared" si="4"/>
        <v>68.22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68.209999999999994</v>
      </c>
      <c r="T26" s="106">
        <f t="shared" si="7"/>
        <v>68.209999999999994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752</v>
      </c>
      <c r="C27" s="109" t="s">
        <v>261</v>
      </c>
      <c r="D27" s="84"/>
      <c r="E27" s="85" t="s">
        <v>127</v>
      </c>
      <c r="F27" s="110">
        <v>1</v>
      </c>
      <c r="G27" s="92">
        <v>12693.44</v>
      </c>
      <c r="H27" s="87">
        <f t="shared" si="0"/>
        <v>8754.1</v>
      </c>
      <c r="I27" s="88">
        <f t="shared" si="1"/>
        <v>8754.1</v>
      </c>
      <c r="J27" s="102"/>
      <c r="K27" s="86">
        <f t="shared" si="2"/>
        <v>1</v>
      </c>
      <c r="L27" s="87">
        <f t="shared" si="3"/>
        <v>4377.05</v>
      </c>
      <c r="M27" s="87">
        <f t="shared" si="4"/>
        <v>4377.05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4377.05</v>
      </c>
      <c r="T27" s="92">
        <f t="shared" si="7"/>
        <v>4377.05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753</v>
      </c>
      <c r="C28" s="16" t="s">
        <v>674</v>
      </c>
      <c r="D28" s="84"/>
      <c r="E28" s="97" t="s">
        <v>127</v>
      </c>
      <c r="F28" s="98">
        <v>1</v>
      </c>
      <c r="G28" s="99">
        <v>4999.49</v>
      </c>
      <c r="H28" s="100">
        <f t="shared" si="0"/>
        <v>3447.92</v>
      </c>
      <c r="I28" s="101">
        <f t="shared" si="1"/>
        <v>3447.92</v>
      </c>
      <c r="J28" s="102"/>
      <c r="K28" s="103">
        <f t="shared" si="2"/>
        <v>1</v>
      </c>
      <c r="L28" s="100">
        <f t="shared" si="3"/>
        <v>1723.96</v>
      </c>
      <c r="M28" s="100">
        <f t="shared" si="4"/>
        <v>1723.96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1723.96</v>
      </c>
      <c r="T28" s="106">
        <f t="shared" si="7"/>
        <v>1723.96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275</v>
      </c>
      <c r="C29" s="109" t="s">
        <v>297</v>
      </c>
      <c r="D29" s="84"/>
      <c r="E29" s="85" t="s">
        <v>127</v>
      </c>
      <c r="F29" s="110">
        <v>1</v>
      </c>
      <c r="G29" s="92">
        <v>15333.7</v>
      </c>
      <c r="H29" s="87">
        <f t="shared" si="0"/>
        <v>10574.97</v>
      </c>
      <c r="I29" s="88">
        <f t="shared" si="1"/>
        <v>10574.97</v>
      </c>
      <c r="J29" s="102"/>
      <c r="K29" s="86">
        <f t="shared" si="2"/>
        <v>1</v>
      </c>
      <c r="L29" s="87">
        <f t="shared" si="3"/>
        <v>5287.49</v>
      </c>
      <c r="M29" s="87">
        <f t="shared" si="4"/>
        <v>5287.49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5287.48</v>
      </c>
      <c r="T29" s="92">
        <f t="shared" si="7"/>
        <v>5287.48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675</v>
      </c>
      <c r="C30" s="16" t="s">
        <v>141</v>
      </c>
      <c r="D30" s="84"/>
      <c r="E30" s="97" t="s">
        <v>127</v>
      </c>
      <c r="F30" s="98">
        <v>1</v>
      </c>
      <c r="G30" s="99">
        <v>5885.29</v>
      </c>
      <c r="H30" s="100">
        <f t="shared" si="0"/>
        <v>4058.82</v>
      </c>
      <c r="I30" s="101">
        <f t="shared" si="1"/>
        <v>4058.82</v>
      </c>
      <c r="J30" s="102"/>
      <c r="K30" s="103">
        <f t="shared" si="2"/>
        <v>1</v>
      </c>
      <c r="L30" s="100">
        <f t="shared" si="3"/>
        <v>1623.53</v>
      </c>
      <c r="M30" s="100">
        <f t="shared" si="4"/>
        <v>1623.53</v>
      </c>
      <c r="N30" s="104"/>
      <c r="O30" s="91"/>
      <c r="P30" s="96"/>
      <c r="Q30" s="99"/>
      <c r="R30" s="105">
        <f t="shared" si="5"/>
        <v>0</v>
      </c>
      <c r="S30" s="106">
        <f t="shared" si="6"/>
        <v>2435.29</v>
      </c>
      <c r="T30" s="106">
        <f t="shared" si="7"/>
        <v>2435.29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143</v>
      </c>
      <c r="C31" s="109" t="s">
        <v>384</v>
      </c>
      <c r="D31" s="84"/>
      <c r="E31" s="85" t="s">
        <v>127</v>
      </c>
      <c r="F31" s="110">
        <v>4</v>
      </c>
      <c r="G31" s="92">
        <v>514.04999999999995</v>
      </c>
      <c r="H31" s="87">
        <f t="shared" si="0"/>
        <v>354.52</v>
      </c>
      <c r="I31" s="88">
        <f t="shared" si="1"/>
        <v>1418.08</v>
      </c>
      <c r="J31" s="102"/>
      <c r="K31" s="86">
        <f t="shared" si="2"/>
        <v>4</v>
      </c>
      <c r="L31" s="87">
        <f t="shared" si="3"/>
        <v>124.08</v>
      </c>
      <c r="M31" s="87">
        <f t="shared" si="4"/>
        <v>496.32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230.44</v>
      </c>
      <c r="T31" s="92">
        <f t="shared" si="7"/>
        <v>921.76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754</v>
      </c>
      <c r="C32" s="16" t="s">
        <v>755</v>
      </c>
      <c r="D32" s="84"/>
      <c r="E32" s="97" t="s">
        <v>127</v>
      </c>
      <c r="F32" s="98">
        <v>1</v>
      </c>
      <c r="G32" s="99">
        <v>11753.63</v>
      </c>
      <c r="H32" s="100">
        <f t="shared" si="0"/>
        <v>8105.95</v>
      </c>
      <c r="I32" s="101">
        <f t="shared" si="1"/>
        <v>8105.95</v>
      </c>
      <c r="J32" s="102"/>
      <c r="K32" s="103">
        <f t="shared" si="2"/>
        <v>1</v>
      </c>
      <c r="L32" s="100">
        <f t="shared" si="3"/>
        <v>3242.38</v>
      </c>
      <c r="M32" s="100">
        <f t="shared" si="4"/>
        <v>3242.38</v>
      </c>
      <c r="N32" s="104"/>
      <c r="O32" s="91"/>
      <c r="P32" s="96"/>
      <c r="Q32" s="99"/>
      <c r="R32" s="105">
        <f t="shared" si="5"/>
        <v>0</v>
      </c>
      <c r="S32" s="106">
        <f t="shared" si="6"/>
        <v>4863.57</v>
      </c>
      <c r="T32" s="106">
        <f t="shared" si="7"/>
        <v>4863.57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756</v>
      </c>
      <c r="C33" s="109" t="s">
        <v>149</v>
      </c>
      <c r="D33" s="84"/>
      <c r="E33" s="85" t="s">
        <v>127</v>
      </c>
      <c r="F33" s="110">
        <v>6</v>
      </c>
      <c r="G33" s="92">
        <v>2576.27</v>
      </c>
      <c r="H33" s="87">
        <f t="shared" si="0"/>
        <v>1776.74</v>
      </c>
      <c r="I33" s="88">
        <f t="shared" si="1"/>
        <v>10660.44</v>
      </c>
      <c r="J33" s="102"/>
      <c r="K33" s="86">
        <f t="shared" si="2"/>
        <v>6</v>
      </c>
      <c r="L33" s="87">
        <f t="shared" si="3"/>
        <v>710.7</v>
      </c>
      <c r="M33" s="87">
        <f t="shared" si="4"/>
        <v>4264.2</v>
      </c>
      <c r="N33" s="111"/>
      <c r="O33" s="91"/>
      <c r="P33" s="112"/>
      <c r="Q33" s="92"/>
      <c r="R33" s="92">
        <f t="shared" si="5"/>
        <v>0</v>
      </c>
      <c r="S33" s="92">
        <f t="shared" si="6"/>
        <v>1066.04</v>
      </c>
      <c r="T33" s="92">
        <f t="shared" si="7"/>
        <v>6396.24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757</v>
      </c>
      <c r="C34" s="16" t="s">
        <v>758</v>
      </c>
      <c r="D34" s="84"/>
      <c r="E34" s="97" t="s">
        <v>127</v>
      </c>
      <c r="F34" s="98">
        <v>1</v>
      </c>
      <c r="G34" s="99">
        <v>89790.32</v>
      </c>
      <c r="H34" s="100">
        <f t="shared" si="0"/>
        <v>61924.36</v>
      </c>
      <c r="I34" s="101">
        <f t="shared" si="1"/>
        <v>61924.36</v>
      </c>
      <c r="J34" s="102"/>
      <c r="K34" s="103">
        <f t="shared" si="2"/>
        <v>1</v>
      </c>
      <c r="L34" s="100">
        <f t="shared" si="3"/>
        <v>24769.74</v>
      </c>
      <c r="M34" s="100">
        <f t="shared" si="4"/>
        <v>24769.74</v>
      </c>
      <c r="N34" s="104"/>
      <c r="O34" s="91"/>
      <c r="P34" s="96"/>
      <c r="Q34" s="99"/>
      <c r="R34" s="105">
        <f t="shared" si="5"/>
        <v>0</v>
      </c>
      <c r="S34" s="106">
        <f t="shared" si="6"/>
        <v>37154.620000000003</v>
      </c>
      <c r="T34" s="106">
        <f t="shared" si="7"/>
        <v>37154.620000000003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521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759</v>
      </c>
      <c r="C36" s="16" t="s">
        <v>592</v>
      </c>
      <c r="D36" s="84"/>
      <c r="E36" s="97" t="s">
        <v>127</v>
      </c>
      <c r="F36" s="98">
        <v>1</v>
      </c>
      <c r="G36" s="99">
        <v>784.94</v>
      </c>
      <c r="H36" s="100">
        <f t="shared" si="0"/>
        <v>541.34</v>
      </c>
      <c r="I36" s="101">
        <f t="shared" si="1"/>
        <v>541.34</v>
      </c>
      <c r="J36" s="102"/>
      <c r="K36" s="103">
        <f t="shared" si="2"/>
        <v>1</v>
      </c>
      <c r="L36" s="100">
        <f t="shared" si="3"/>
        <v>189.47</v>
      </c>
      <c r="M36" s="100">
        <f t="shared" si="4"/>
        <v>189.47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351.87</v>
      </c>
      <c r="T36" s="106">
        <f t="shared" si="7"/>
        <v>351.87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760</v>
      </c>
      <c r="C37" s="109" t="s">
        <v>592</v>
      </c>
      <c r="D37" s="84"/>
      <c r="E37" s="85" t="s">
        <v>127</v>
      </c>
      <c r="F37" s="110">
        <v>1</v>
      </c>
      <c r="G37" s="92">
        <v>784.94</v>
      </c>
      <c r="H37" s="87">
        <f t="shared" si="0"/>
        <v>541.34</v>
      </c>
      <c r="I37" s="88">
        <f t="shared" si="1"/>
        <v>541.34</v>
      </c>
      <c r="J37" s="102"/>
      <c r="K37" s="86">
        <f t="shared" si="2"/>
        <v>1</v>
      </c>
      <c r="L37" s="87">
        <f t="shared" si="3"/>
        <v>189.47</v>
      </c>
      <c r="M37" s="87">
        <f t="shared" si="4"/>
        <v>189.47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351.87</v>
      </c>
      <c r="T37" s="92">
        <f t="shared" si="7"/>
        <v>351.87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761</v>
      </c>
      <c r="C38" s="16" t="s">
        <v>762</v>
      </c>
      <c r="D38" s="84"/>
      <c r="E38" s="97" t="s">
        <v>127</v>
      </c>
      <c r="F38" s="98">
        <v>3</v>
      </c>
      <c r="G38" s="99">
        <v>888</v>
      </c>
      <c r="H38" s="100">
        <f t="shared" si="0"/>
        <v>612.41</v>
      </c>
      <c r="I38" s="101">
        <f t="shared" si="1"/>
        <v>1837.23</v>
      </c>
      <c r="J38" s="102"/>
      <c r="K38" s="103">
        <f t="shared" si="2"/>
        <v>3</v>
      </c>
      <c r="L38" s="100">
        <f t="shared" si="3"/>
        <v>214.34</v>
      </c>
      <c r="M38" s="100">
        <f t="shared" si="4"/>
        <v>643.02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398.07</v>
      </c>
      <c r="T38" s="106">
        <f t="shared" si="7"/>
        <v>1194.21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164</v>
      </c>
      <c r="C39" s="109" t="s">
        <v>456</v>
      </c>
      <c r="D39" s="84"/>
      <c r="E39" s="85" t="s">
        <v>127</v>
      </c>
      <c r="F39" s="110">
        <v>38</v>
      </c>
      <c r="G39" s="92">
        <v>8.11</v>
      </c>
      <c r="H39" s="87">
        <f t="shared" si="0"/>
        <v>5.59</v>
      </c>
      <c r="I39" s="88">
        <f t="shared" si="1"/>
        <v>212.42</v>
      </c>
      <c r="J39" s="102"/>
      <c r="K39" s="86">
        <f t="shared" si="2"/>
        <v>38</v>
      </c>
      <c r="L39" s="87">
        <f t="shared" si="3"/>
        <v>1.96</v>
      </c>
      <c r="M39" s="87">
        <f t="shared" si="4"/>
        <v>74.48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3.63</v>
      </c>
      <c r="T39" s="92">
        <f t="shared" si="7"/>
        <v>137.94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454</v>
      </c>
      <c r="C40" s="16" t="s">
        <v>455</v>
      </c>
      <c r="D40" s="84"/>
      <c r="E40" s="97" t="s">
        <v>127</v>
      </c>
      <c r="F40" s="98">
        <v>38</v>
      </c>
      <c r="G40" s="99">
        <v>10.19</v>
      </c>
      <c r="H40" s="100">
        <f t="shared" si="0"/>
        <v>7.03</v>
      </c>
      <c r="I40" s="101">
        <f t="shared" si="1"/>
        <v>267.14</v>
      </c>
      <c r="J40" s="102"/>
      <c r="K40" s="103">
        <f t="shared" si="2"/>
        <v>38</v>
      </c>
      <c r="L40" s="100">
        <f t="shared" si="3"/>
        <v>2.46</v>
      </c>
      <c r="M40" s="100">
        <f t="shared" si="4"/>
        <v>93.48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4.57</v>
      </c>
      <c r="T40" s="106">
        <f t="shared" si="7"/>
        <v>173.66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160</v>
      </c>
      <c r="C41" s="109" t="s">
        <v>498</v>
      </c>
      <c r="D41" s="84"/>
      <c r="E41" s="85" t="s">
        <v>127</v>
      </c>
      <c r="F41" s="110">
        <v>38</v>
      </c>
      <c r="G41" s="92">
        <v>7.52</v>
      </c>
      <c r="H41" s="87">
        <f t="shared" si="0"/>
        <v>5.19</v>
      </c>
      <c r="I41" s="88">
        <f t="shared" si="1"/>
        <v>197.22</v>
      </c>
      <c r="J41" s="102"/>
      <c r="K41" s="86">
        <f t="shared" si="2"/>
        <v>38</v>
      </c>
      <c r="L41" s="87">
        <f t="shared" si="3"/>
        <v>1.82</v>
      </c>
      <c r="M41" s="87">
        <f t="shared" si="4"/>
        <v>69.16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3.37</v>
      </c>
      <c r="T41" s="92">
        <f t="shared" si="7"/>
        <v>128.06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763</v>
      </c>
      <c r="C42" s="16" t="s">
        <v>602</v>
      </c>
      <c r="D42" s="84"/>
      <c r="E42" s="97" t="s">
        <v>127</v>
      </c>
      <c r="F42" s="98">
        <v>3</v>
      </c>
      <c r="G42" s="99">
        <v>16431.150000000001</v>
      </c>
      <c r="H42" s="100">
        <f t="shared" si="0"/>
        <v>11331.83</v>
      </c>
      <c r="I42" s="101">
        <f t="shared" si="1"/>
        <v>33995.49</v>
      </c>
      <c r="J42" s="102"/>
      <c r="K42" s="103">
        <f t="shared" si="2"/>
        <v>3</v>
      </c>
      <c r="L42" s="100">
        <f t="shared" si="3"/>
        <v>3966.14</v>
      </c>
      <c r="M42" s="100">
        <f t="shared" si="4"/>
        <v>11898.42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7365.69</v>
      </c>
      <c r="T42" s="106">
        <f t="shared" si="7"/>
        <v>22097.07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764</v>
      </c>
      <c r="C43" s="109" t="s">
        <v>765</v>
      </c>
      <c r="D43" s="84"/>
      <c r="E43" s="85" t="s">
        <v>127</v>
      </c>
      <c r="F43" s="110">
        <v>3</v>
      </c>
      <c r="G43" s="92">
        <v>753.64</v>
      </c>
      <c r="H43" s="87">
        <f t="shared" si="0"/>
        <v>519.75</v>
      </c>
      <c r="I43" s="88">
        <f t="shared" si="1"/>
        <v>1559.25</v>
      </c>
      <c r="J43" s="102"/>
      <c r="K43" s="86">
        <f t="shared" si="2"/>
        <v>3</v>
      </c>
      <c r="L43" s="87">
        <f t="shared" si="3"/>
        <v>181.91</v>
      </c>
      <c r="M43" s="87">
        <f t="shared" si="4"/>
        <v>545.73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337.84</v>
      </c>
      <c r="T43" s="92">
        <f t="shared" si="7"/>
        <v>1013.52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766</v>
      </c>
      <c r="C44" s="16" t="s">
        <v>767</v>
      </c>
      <c r="D44" s="84"/>
      <c r="E44" s="97" t="s">
        <v>127</v>
      </c>
      <c r="F44" s="98">
        <v>3</v>
      </c>
      <c r="G44" s="99">
        <v>315.94</v>
      </c>
      <c r="H44" s="100">
        <f t="shared" si="0"/>
        <v>217.89</v>
      </c>
      <c r="I44" s="101">
        <f t="shared" si="1"/>
        <v>653.66999999999996</v>
      </c>
      <c r="J44" s="102"/>
      <c r="K44" s="103">
        <f t="shared" si="2"/>
        <v>3</v>
      </c>
      <c r="L44" s="100">
        <f t="shared" si="3"/>
        <v>76.260000000000005</v>
      </c>
      <c r="M44" s="100">
        <f t="shared" si="4"/>
        <v>228.78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141.63</v>
      </c>
      <c r="T44" s="106">
        <f t="shared" si="7"/>
        <v>424.89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768</v>
      </c>
      <c r="C45" s="109" t="s">
        <v>732</v>
      </c>
      <c r="D45" s="84"/>
      <c r="E45" s="85" t="s">
        <v>127</v>
      </c>
      <c r="F45" s="110">
        <v>9</v>
      </c>
      <c r="G45" s="92">
        <v>28.27</v>
      </c>
      <c r="H45" s="87">
        <f t="shared" si="0"/>
        <v>19.5</v>
      </c>
      <c r="I45" s="88">
        <f t="shared" si="1"/>
        <v>175.5</v>
      </c>
      <c r="J45" s="102"/>
      <c r="K45" s="86">
        <f t="shared" si="2"/>
        <v>9</v>
      </c>
      <c r="L45" s="87">
        <f t="shared" si="3"/>
        <v>6.83</v>
      </c>
      <c r="M45" s="87">
        <f t="shared" si="4"/>
        <v>61.47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12.67</v>
      </c>
      <c r="T45" s="92">
        <f t="shared" si="7"/>
        <v>114.03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769</v>
      </c>
      <c r="C46" s="16" t="s">
        <v>482</v>
      </c>
      <c r="D46" s="84"/>
      <c r="E46" s="97" t="s">
        <v>127</v>
      </c>
      <c r="F46" s="98">
        <v>9</v>
      </c>
      <c r="G46" s="99">
        <v>26.64</v>
      </c>
      <c r="H46" s="100">
        <f t="shared" si="0"/>
        <v>18.37</v>
      </c>
      <c r="I46" s="101">
        <f t="shared" si="1"/>
        <v>165.33</v>
      </c>
      <c r="J46" s="102"/>
      <c r="K46" s="103">
        <f t="shared" si="2"/>
        <v>9</v>
      </c>
      <c r="L46" s="100">
        <f t="shared" si="3"/>
        <v>6.43</v>
      </c>
      <c r="M46" s="100">
        <f t="shared" si="4"/>
        <v>57.87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11.94</v>
      </c>
      <c r="T46" s="106">
        <f t="shared" si="7"/>
        <v>107.46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171</v>
      </c>
      <c r="G50" s="118">
        <f t="shared" si="10"/>
        <v>164715.46</v>
      </c>
      <c r="H50" s="119">
        <f t="shared" si="10"/>
        <v>113596.87999999999</v>
      </c>
      <c r="I50" s="120">
        <f t="shared" si="10"/>
        <v>149904.75</v>
      </c>
      <c r="J50" s="121"/>
      <c r="K50" s="122">
        <f t="shared" ref="K50:M50" si="11">SUM(K19:K49)</f>
        <v>171</v>
      </c>
      <c r="L50" s="119">
        <f t="shared" si="11"/>
        <v>47057.880000000012</v>
      </c>
      <c r="M50" s="120">
        <f t="shared" si="11"/>
        <v>60211.850000000013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66539.000000000015</v>
      </c>
      <c r="T50" s="120">
        <f t="shared" si="12"/>
        <v>89692.900000000009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11" priority="1" stopIfTrue="1">
      <formula>$U$9&gt;100%</formula>
    </cfRule>
    <cfRule type="expression" dxfId="10" priority="2">
      <formula>$U$9&lt;50%</formula>
    </cfRule>
  </conditionalFormatting>
  <conditionalFormatting sqref="V9:V11">
    <cfRule type="expression" dxfId="9" priority="3">
      <formula>$V$9&lt;50%</formula>
    </cfRule>
    <cfRule type="expression" dxfId="8" priority="4">
      <formula>$V$9&gt;50%</formula>
    </cfRule>
  </conditionalFormatting>
  <dataValidations count="4">
    <dataValidation type="list" allowBlank="1" showErrorMessage="1" sqref="E19:E49" xr:uid="{00000000-0002-0000-4500-000000000000}">
      <formula1>$Z$19:$Z$30</formula1>
    </dataValidation>
    <dataValidation type="list" allowBlank="1" showErrorMessage="1" sqref="I14" xr:uid="{00000000-0002-0000-4500-000001000000}">
      <formula1>$Y$14:$Y$15</formula1>
    </dataValidation>
    <dataValidation type="list" allowBlank="1" showErrorMessage="1" sqref="J14" xr:uid="{00000000-0002-0000-4500-000002000000}">
      <formula1>$L$9</formula1>
    </dataValidation>
    <dataValidation type="list" allowBlank="1" showErrorMessage="1" sqref="Q15 G18 L18 Q18" xr:uid="{00000000-0002-0000-45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149904.75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2017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60211.850000000013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89692.9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770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0.59833260787266573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773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89692.900000000009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774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60211.850000000013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171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748</v>
      </c>
      <c r="C23" s="109" t="s">
        <v>126</v>
      </c>
      <c r="D23" s="84"/>
      <c r="E23" s="85">
        <v>2000</v>
      </c>
      <c r="F23" s="110">
        <v>1</v>
      </c>
      <c r="G23" s="92">
        <v>346.42</v>
      </c>
      <c r="H23" s="87">
        <f t="shared" si="0"/>
        <v>238.91</v>
      </c>
      <c r="I23" s="88">
        <f t="shared" si="1"/>
        <v>238.91</v>
      </c>
      <c r="J23" s="102"/>
      <c r="K23" s="86">
        <f t="shared" si="2"/>
        <v>1</v>
      </c>
      <c r="L23" s="87">
        <f t="shared" si="3"/>
        <v>119.46</v>
      </c>
      <c r="M23" s="87">
        <f t="shared" si="4"/>
        <v>119.46</v>
      </c>
      <c r="N23" s="111">
        <v>-0.1</v>
      </c>
      <c r="O23" s="91"/>
      <c r="P23" s="112"/>
      <c r="Q23" s="92"/>
      <c r="R23" s="92">
        <f t="shared" si="5"/>
        <v>0</v>
      </c>
      <c r="S23" s="92">
        <f t="shared" si="6"/>
        <v>119.45</v>
      </c>
      <c r="T23" s="92">
        <f t="shared" si="7"/>
        <v>119.45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749</v>
      </c>
      <c r="C24" s="16" t="s">
        <v>130</v>
      </c>
      <c r="D24" s="84"/>
      <c r="E24" s="97">
        <v>2000</v>
      </c>
      <c r="F24" s="98">
        <v>1</v>
      </c>
      <c r="G24" s="99">
        <v>116.61</v>
      </c>
      <c r="H24" s="100">
        <f t="shared" si="0"/>
        <v>80.42</v>
      </c>
      <c r="I24" s="101">
        <f t="shared" si="1"/>
        <v>80.42</v>
      </c>
      <c r="J24" s="102"/>
      <c r="K24" s="103">
        <f t="shared" si="2"/>
        <v>1</v>
      </c>
      <c r="L24" s="100">
        <f t="shared" si="3"/>
        <v>40.21</v>
      </c>
      <c r="M24" s="100">
        <f t="shared" si="4"/>
        <v>40.21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40.21</v>
      </c>
      <c r="T24" s="106">
        <f t="shared" si="7"/>
        <v>40.21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750</v>
      </c>
      <c r="C25" s="109" t="s">
        <v>133</v>
      </c>
      <c r="D25" s="84"/>
      <c r="E25" s="85">
        <v>500</v>
      </c>
      <c r="F25" s="110">
        <v>1</v>
      </c>
      <c r="G25" s="92">
        <v>66.13</v>
      </c>
      <c r="H25" s="87">
        <f t="shared" si="0"/>
        <v>45.61</v>
      </c>
      <c r="I25" s="88">
        <f t="shared" si="1"/>
        <v>45.61</v>
      </c>
      <c r="J25" s="102"/>
      <c r="K25" s="86">
        <f t="shared" si="2"/>
        <v>1</v>
      </c>
      <c r="L25" s="87">
        <f t="shared" si="3"/>
        <v>22.81</v>
      </c>
      <c r="M25" s="87">
        <f t="shared" si="4"/>
        <v>22.81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22.8</v>
      </c>
      <c r="T25" s="92">
        <f t="shared" si="7"/>
        <v>22.8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751</v>
      </c>
      <c r="C26" s="16" t="s">
        <v>133</v>
      </c>
      <c r="D26" s="84"/>
      <c r="E26" s="97">
        <v>500</v>
      </c>
      <c r="F26" s="98">
        <v>1</v>
      </c>
      <c r="G26" s="99">
        <v>197.82</v>
      </c>
      <c r="H26" s="100">
        <f t="shared" si="0"/>
        <v>136.43</v>
      </c>
      <c r="I26" s="101">
        <f t="shared" si="1"/>
        <v>136.43</v>
      </c>
      <c r="J26" s="102"/>
      <c r="K26" s="103">
        <f t="shared" si="2"/>
        <v>1</v>
      </c>
      <c r="L26" s="100">
        <f t="shared" si="3"/>
        <v>68.22</v>
      </c>
      <c r="M26" s="100">
        <f t="shared" si="4"/>
        <v>68.22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68.209999999999994</v>
      </c>
      <c r="T26" s="106">
        <f t="shared" si="7"/>
        <v>68.209999999999994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752</v>
      </c>
      <c r="C27" s="109" t="s">
        <v>261</v>
      </c>
      <c r="D27" s="84"/>
      <c r="E27" s="85" t="s">
        <v>127</v>
      </c>
      <c r="F27" s="110">
        <v>1</v>
      </c>
      <c r="G27" s="92">
        <v>12693.44</v>
      </c>
      <c r="H27" s="87">
        <f t="shared" si="0"/>
        <v>8754.1</v>
      </c>
      <c r="I27" s="88">
        <f t="shared" si="1"/>
        <v>8754.1</v>
      </c>
      <c r="J27" s="102"/>
      <c r="K27" s="86">
        <f t="shared" si="2"/>
        <v>1</v>
      </c>
      <c r="L27" s="87">
        <f t="shared" si="3"/>
        <v>4377.05</v>
      </c>
      <c r="M27" s="87">
        <f t="shared" si="4"/>
        <v>4377.05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4377.05</v>
      </c>
      <c r="T27" s="92">
        <f t="shared" si="7"/>
        <v>4377.05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753</v>
      </c>
      <c r="C28" s="16" t="s">
        <v>674</v>
      </c>
      <c r="D28" s="84"/>
      <c r="E28" s="97" t="s">
        <v>127</v>
      </c>
      <c r="F28" s="98">
        <v>1</v>
      </c>
      <c r="G28" s="99">
        <v>4999.49</v>
      </c>
      <c r="H28" s="100">
        <f t="shared" si="0"/>
        <v>3447.92</v>
      </c>
      <c r="I28" s="101">
        <f t="shared" si="1"/>
        <v>3447.92</v>
      </c>
      <c r="J28" s="102"/>
      <c r="K28" s="103">
        <f t="shared" si="2"/>
        <v>1</v>
      </c>
      <c r="L28" s="100">
        <f t="shared" si="3"/>
        <v>1723.96</v>
      </c>
      <c r="M28" s="100">
        <f t="shared" si="4"/>
        <v>1723.96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1723.96</v>
      </c>
      <c r="T28" s="106">
        <f t="shared" si="7"/>
        <v>1723.96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275</v>
      </c>
      <c r="C29" s="109" t="s">
        <v>297</v>
      </c>
      <c r="D29" s="84"/>
      <c r="E29" s="85" t="s">
        <v>127</v>
      </c>
      <c r="F29" s="110">
        <v>1</v>
      </c>
      <c r="G29" s="92">
        <v>15333.7</v>
      </c>
      <c r="H29" s="87">
        <f t="shared" si="0"/>
        <v>10574.97</v>
      </c>
      <c r="I29" s="88">
        <f t="shared" si="1"/>
        <v>10574.97</v>
      </c>
      <c r="J29" s="102"/>
      <c r="K29" s="86">
        <f t="shared" si="2"/>
        <v>1</v>
      </c>
      <c r="L29" s="87">
        <f t="shared" si="3"/>
        <v>5287.49</v>
      </c>
      <c r="M29" s="87">
        <f t="shared" si="4"/>
        <v>5287.49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5287.48</v>
      </c>
      <c r="T29" s="92">
        <f t="shared" si="7"/>
        <v>5287.48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675</v>
      </c>
      <c r="C30" s="16" t="s">
        <v>141</v>
      </c>
      <c r="D30" s="84"/>
      <c r="E30" s="97" t="s">
        <v>127</v>
      </c>
      <c r="F30" s="98">
        <v>1</v>
      </c>
      <c r="G30" s="99">
        <v>5885.29</v>
      </c>
      <c r="H30" s="100">
        <f t="shared" si="0"/>
        <v>4058.82</v>
      </c>
      <c r="I30" s="101">
        <f t="shared" si="1"/>
        <v>4058.82</v>
      </c>
      <c r="J30" s="102"/>
      <c r="K30" s="103">
        <f t="shared" si="2"/>
        <v>1</v>
      </c>
      <c r="L30" s="100">
        <f t="shared" si="3"/>
        <v>1623.53</v>
      </c>
      <c r="M30" s="100">
        <f t="shared" si="4"/>
        <v>1623.53</v>
      </c>
      <c r="N30" s="104"/>
      <c r="O30" s="91"/>
      <c r="P30" s="96"/>
      <c r="Q30" s="99"/>
      <c r="R30" s="105">
        <f t="shared" si="5"/>
        <v>0</v>
      </c>
      <c r="S30" s="106">
        <f t="shared" si="6"/>
        <v>2435.29</v>
      </c>
      <c r="T30" s="106">
        <f t="shared" si="7"/>
        <v>2435.29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143</v>
      </c>
      <c r="C31" s="109" t="s">
        <v>384</v>
      </c>
      <c r="D31" s="84"/>
      <c r="E31" s="85" t="s">
        <v>127</v>
      </c>
      <c r="F31" s="110">
        <v>4</v>
      </c>
      <c r="G31" s="92">
        <v>514.04999999999995</v>
      </c>
      <c r="H31" s="87">
        <f t="shared" si="0"/>
        <v>354.52</v>
      </c>
      <c r="I31" s="88">
        <f t="shared" si="1"/>
        <v>1418.08</v>
      </c>
      <c r="J31" s="102"/>
      <c r="K31" s="86">
        <f t="shared" si="2"/>
        <v>4</v>
      </c>
      <c r="L31" s="87">
        <f t="shared" si="3"/>
        <v>124.08</v>
      </c>
      <c r="M31" s="87">
        <f t="shared" si="4"/>
        <v>496.32</v>
      </c>
      <c r="N31" s="111">
        <v>0.05</v>
      </c>
      <c r="O31" s="91"/>
      <c r="P31" s="112"/>
      <c r="Q31" s="92"/>
      <c r="R31" s="92">
        <f t="shared" si="5"/>
        <v>0</v>
      </c>
      <c r="S31" s="92">
        <f t="shared" si="6"/>
        <v>230.44</v>
      </c>
      <c r="T31" s="92">
        <f t="shared" si="7"/>
        <v>921.76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754</v>
      </c>
      <c r="C32" s="16" t="s">
        <v>775</v>
      </c>
      <c r="D32" s="84"/>
      <c r="E32" s="97" t="s">
        <v>127</v>
      </c>
      <c r="F32" s="98">
        <v>1</v>
      </c>
      <c r="G32" s="99">
        <v>11753.63</v>
      </c>
      <c r="H32" s="100">
        <f t="shared" si="0"/>
        <v>8105.95</v>
      </c>
      <c r="I32" s="101">
        <f t="shared" si="1"/>
        <v>8105.95</v>
      </c>
      <c r="J32" s="102"/>
      <c r="K32" s="103">
        <f t="shared" si="2"/>
        <v>1</v>
      </c>
      <c r="L32" s="100">
        <f t="shared" si="3"/>
        <v>3242.38</v>
      </c>
      <c r="M32" s="100">
        <f t="shared" si="4"/>
        <v>3242.38</v>
      </c>
      <c r="N32" s="104"/>
      <c r="O32" s="91"/>
      <c r="P32" s="96"/>
      <c r="Q32" s="99"/>
      <c r="R32" s="105">
        <f t="shared" si="5"/>
        <v>0</v>
      </c>
      <c r="S32" s="106">
        <f t="shared" si="6"/>
        <v>4863.57</v>
      </c>
      <c r="T32" s="106">
        <f t="shared" si="7"/>
        <v>4863.57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756</v>
      </c>
      <c r="C33" s="109" t="s">
        <v>149</v>
      </c>
      <c r="D33" s="84"/>
      <c r="E33" s="85" t="s">
        <v>127</v>
      </c>
      <c r="F33" s="110">
        <v>6</v>
      </c>
      <c r="G33" s="92">
        <v>2576.27</v>
      </c>
      <c r="H33" s="87">
        <f t="shared" si="0"/>
        <v>1776.74</v>
      </c>
      <c r="I33" s="88">
        <f t="shared" si="1"/>
        <v>10660.44</v>
      </c>
      <c r="J33" s="102"/>
      <c r="K33" s="86">
        <f t="shared" si="2"/>
        <v>6</v>
      </c>
      <c r="L33" s="87">
        <f t="shared" si="3"/>
        <v>710.7</v>
      </c>
      <c r="M33" s="87">
        <f t="shared" si="4"/>
        <v>4264.2</v>
      </c>
      <c r="N33" s="111"/>
      <c r="O33" s="91"/>
      <c r="P33" s="112"/>
      <c r="Q33" s="92"/>
      <c r="R33" s="92">
        <f t="shared" si="5"/>
        <v>0</v>
      </c>
      <c r="S33" s="92">
        <f t="shared" si="6"/>
        <v>1066.04</v>
      </c>
      <c r="T33" s="92">
        <f t="shared" si="7"/>
        <v>6396.24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757</v>
      </c>
      <c r="C34" s="16" t="s">
        <v>758</v>
      </c>
      <c r="D34" s="84"/>
      <c r="E34" s="97" t="s">
        <v>127</v>
      </c>
      <c r="F34" s="98">
        <v>1</v>
      </c>
      <c r="G34" s="99">
        <v>89790.32</v>
      </c>
      <c r="H34" s="100">
        <f t="shared" si="0"/>
        <v>61924.36</v>
      </c>
      <c r="I34" s="101">
        <f t="shared" si="1"/>
        <v>61924.36</v>
      </c>
      <c r="J34" s="102"/>
      <c r="K34" s="103">
        <f t="shared" si="2"/>
        <v>1</v>
      </c>
      <c r="L34" s="100">
        <f t="shared" si="3"/>
        <v>24769.74</v>
      </c>
      <c r="M34" s="100">
        <f t="shared" si="4"/>
        <v>24769.74</v>
      </c>
      <c r="N34" s="104"/>
      <c r="O34" s="91"/>
      <c r="P34" s="96"/>
      <c r="Q34" s="99"/>
      <c r="R34" s="105">
        <f t="shared" si="5"/>
        <v>0</v>
      </c>
      <c r="S34" s="106">
        <f t="shared" si="6"/>
        <v>37154.620000000003</v>
      </c>
      <c r="T34" s="106">
        <f t="shared" si="7"/>
        <v>37154.620000000003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521</v>
      </c>
      <c r="C35" s="109"/>
      <c r="D35" s="84"/>
      <c r="E35" s="85"/>
      <c r="F35" s="110"/>
      <c r="G35" s="92"/>
      <c r="H35" s="87">
        <f t="shared" si="0"/>
        <v>0</v>
      </c>
      <c r="I35" s="88">
        <f t="shared" si="1"/>
        <v>0</v>
      </c>
      <c r="J35" s="102"/>
      <c r="K35" s="86">
        <f t="shared" si="2"/>
        <v>0</v>
      </c>
      <c r="L35" s="87">
        <f t="shared" si="3"/>
        <v>0</v>
      </c>
      <c r="M35" s="87">
        <f t="shared" si="4"/>
        <v>0</v>
      </c>
      <c r="N35" s="111"/>
      <c r="O35" s="91"/>
      <c r="P35" s="112"/>
      <c r="Q35" s="92"/>
      <c r="R35" s="92">
        <f t="shared" si="5"/>
        <v>0</v>
      </c>
      <c r="S35" s="92">
        <f t="shared" si="6"/>
        <v>0</v>
      </c>
      <c r="T35" s="92">
        <f t="shared" si="7"/>
        <v>0</v>
      </c>
      <c r="U35" s="93">
        <f t="shared" si="8"/>
        <v>0</v>
      </c>
      <c r="V35" s="93">
        <f t="shared" si="9"/>
        <v>0</v>
      </c>
      <c r="W35" s="94"/>
    </row>
    <row r="36" spans="2:23" ht="15.75" customHeight="1">
      <c r="B36" s="96" t="s">
        <v>759</v>
      </c>
      <c r="C36" s="16" t="s">
        <v>592</v>
      </c>
      <c r="D36" s="84"/>
      <c r="E36" s="97" t="s">
        <v>127</v>
      </c>
      <c r="F36" s="98">
        <v>1</v>
      </c>
      <c r="G36" s="99">
        <v>784.94</v>
      </c>
      <c r="H36" s="100">
        <f t="shared" si="0"/>
        <v>541.34</v>
      </c>
      <c r="I36" s="101">
        <f t="shared" si="1"/>
        <v>541.34</v>
      </c>
      <c r="J36" s="102"/>
      <c r="K36" s="103">
        <f t="shared" si="2"/>
        <v>1</v>
      </c>
      <c r="L36" s="100">
        <f t="shared" si="3"/>
        <v>189.47</v>
      </c>
      <c r="M36" s="100">
        <f t="shared" si="4"/>
        <v>189.47</v>
      </c>
      <c r="N36" s="104">
        <v>0.05</v>
      </c>
      <c r="O36" s="91"/>
      <c r="P36" s="96"/>
      <c r="Q36" s="99"/>
      <c r="R36" s="105">
        <f t="shared" si="5"/>
        <v>0</v>
      </c>
      <c r="S36" s="106">
        <f t="shared" si="6"/>
        <v>351.87</v>
      </c>
      <c r="T36" s="106">
        <f t="shared" si="7"/>
        <v>351.87</v>
      </c>
      <c r="U36" s="107">
        <f t="shared" si="8"/>
        <v>0</v>
      </c>
      <c r="V36" s="107">
        <f t="shared" si="9"/>
        <v>1</v>
      </c>
      <c r="W36" s="108"/>
    </row>
    <row r="37" spans="2:23" ht="15.75" customHeight="1">
      <c r="B37" s="82" t="s">
        <v>760</v>
      </c>
      <c r="C37" s="109" t="s">
        <v>592</v>
      </c>
      <c r="D37" s="84"/>
      <c r="E37" s="85" t="s">
        <v>127</v>
      </c>
      <c r="F37" s="110">
        <v>1</v>
      </c>
      <c r="G37" s="92">
        <v>784.94</v>
      </c>
      <c r="H37" s="87">
        <f t="shared" si="0"/>
        <v>541.34</v>
      </c>
      <c r="I37" s="88">
        <f t="shared" si="1"/>
        <v>541.34</v>
      </c>
      <c r="J37" s="102"/>
      <c r="K37" s="86">
        <f t="shared" si="2"/>
        <v>1</v>
      </c>
      <c r="L37" s="87">
        <f t="shared" si="3"/>
        <v>189.47</v>
      </c>
      <c r="M37" s="87">
        <f t="shared" si="4"/>
        <v>189.47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351.87</v>
      </c>
      <c r="T37" s="92">
        <f t="shared" si="7"/>
        <v>351.87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761</v>
      </c>
      <c r="C38" s="16" t="s">
        <v>762</v>
      </c>
      <c r="D38" s="84"/>
      <c r="E38" s="97" t="s">
        <v>127</v>
      </c>
      <c r="F38" s="98">
        <v>3</v>
      </c>
      <c r="G38" s="99">
        <v>888</v>
      </c>
      <c r="H38" s="100">
        <f t="shared" si="0"/>
        <v>612.41</v>
      </c>
      <c r="I38" s="101">
        <f t="shared" si="1"/>
        <v>1837.23</v>
      </c>
      <c r="J38" s="102"/>
      <c r="K38" s="103">
        <f t="shared" si="2"/>
        <v>3</v>
      </c>
      <c r="L38" s="100">
        <f t="shared" si="3"/>
        <v>214.34</v>
      </c>
      <c r="M38" s="100">
        <f t="shared" si="4"/>
        <v>643.02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398.07</v>
      </c>
      <c r="T38" s="106">
        <f t="shared" si="7"/>
        <v>1194.21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164</v>
      </c>
      <c r="C39" s="109" t="s">
        <v>456</v>
      </c>
      <c r="D39" s="84"/>
      <c r="E39" s="85" t="s">
        <v>127</v>
      </c>
      <c r="F39" s="110">
        <v>38</v>
      </c>
      <c r="G39" s="92">
        <v>8.11</v>
      </c>
      <c r="H39" s="87">
        <f t="shared" si="0"/>
        <v>5.59</v>
      </c>
      <c r="I39" s="88">
        <f t="shared" si="1"/>
        <v>212.42</v>
      </c>
      <c r="J39" s="102"/>
      <c r="K39" s="86">
        <f t="shared" si="2"/>
        <v>38</v>
      </c>
      <c r="L39" s="87">
        <f t="shared" si="3"/>
        <v>1.96</v>
      </c>
      <c r="M39" s="87">
        <f t="shared" si="4"/>
        <v>74.48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3.63</v>
      </c>
      <c r="T39" s="92">
        <f t="shared" si="7"/>
        <v>137.94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454</v>
      </c>
      <c r="C40" s="16" t="s">
        <v>455</v>
      </c>
      <c r="D40" s="84"/>
      <c r="E40" s="97" t="s">
        <v>127</v>
      </c>
      <c r="F40" s="98">
        <v>38</v>
      </c>
      <c r="G40" s="99">
        <v>10.19</v>
      </c>
      <c r="H40" s="100">
        <f t="shared" si="0"/>
        <v>7.03</v>
      </c>
      <c r="I40" s="101">
        <f t="shared" si="1"/>
        <v>267.14</v>
      </c>
      <c r="J40" s="102"/>
      <c r="K40" s="103">
        <f t="shared" si="2"/>
        <v>38</v>
      </c>
      <c r="L40" s="100">
        <f t="shared" si="3"/>
        <v>2.46</v>
      </c>
      <c r="M40" s="100">
        <f t="shared" si="4"/>
        <v>93.48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4.57</v>
      </c>
      <c r="T40" s="106">
        <f t="shared" si="7"/>
        <v>173.66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160</v>
      </c>
      <c r="C41" s="109" t="s">
        <v>498</v>
      </c>
      <c r="D41" s="84"/>
      <c r="E41" s="85" t="s">
        <v>127</v>
      </c>
      <c r="F41" s="110">
        <v>38</v>
      </c>
      <c r="G41" s="92">
        <v>7.52</v>
      </c>
      <c r="H41" s="87">
        <f t="shared" si="0"/>
        <v>5.19</v>
      </c>
      <c r="I41" s="88">
        <f t="shared" si="1"/>
        <v>197.22</v>
      </c>
      <c r="J41" s="102"/>
      <c r="K41" s="86">
        <f t="shared" si="2"/>
        <v>38</v>
      </c>
      <c r="L41" s="87">
        <f t="shared" si="3"/>
        <v>1.82</v>
      </c>
      <c r="M41" s="87">
        <f t="shared" si="4"/>
        <v>69.16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3.37</v>
      </c>
      <c r="T41" s="92">
        <f t="shared" si="7"/>
        <v>128.06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763</v>
      </c>
      <c r="C42" s="16" t="s">
        <v>602</v>
      </c>
      <c r="D42" s="84"/>
      <c r="E42" s="97" t="s">
        <v>127</v>
      </c>
      <c r="F42" s="98">
        <v>3</v>
      </c>
      <c r="G42" s="99">
        <v>16431.150000000001</v>
      </c>
      <c r="H42" s="100">
        <f t="shared" si="0"/>
        <v>11331.83</v>
      </c>
      <c r="I42" s="101">
        <f t="shared" si="1"/>
        <v>33995.49</v>
      </c>
      <c r="J42" s="102"/>
      <c r="K42" s="103">
        <f t="shared" si="2"/>
        <v>3</v>
      </c>
      <c r="L42" s="100">
        <f t="shared" si="3"/>
        <v>3966.14</v>
      </c>
      <c r="M42" s="100">
        <f t="shared" si="4"/>
        <v>11898.42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7365.69</v>
      </c>
      <c r="T42" s="106">
        <f t="shared" si="7"/>
        <v>22097.07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764</v>
      </c>
      <c r="C43" s="109" t="s">
        <v>765</v>
      </c>
      <c r="D43" s="84"/>
      <c r="E43" s="85" t="s">
        <v>127</v>
      </c>
      <c r="F43" s="110">
        <v>3</v>
      </c>
      <c r="G43" s="92">
        <v>753.64</v>
      </c>
      <c r="H43" s="87">
        <f t="shared" si="0"/>
        <v>519.75</v>
      </c>
      <c r="I43" s="88">
        <f t="shared" si="1"/>
        <v>1559.25</v>
      </c>
      <c r="J43" s="102"/>
      <c r="K43" s="86">
        <f t="shared" si="2"/>
        <v>3</v>
      </c>
      <c r="L43" s="87">
        <f t="shared" si="3"/>
        <v>181.91</v>
      </c>
      <c r="M43" s="87">
        <f t="shared" si="4"/>
        <v>545.73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337.84</v>
      </c>
      <c r="T43" s="92">
        <f t="shared" si="7"/>
        <v>1013.52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766</v>
      </c>
      <c r="C44" s="16" t="s">
        <v>767</v>
      </c>
      <c r="D44" s="84"/>
      <c r="E44" s="97" t="s">
        <v>127</v>
      </c>
      <c r="F44" s="98">
        <v>3</v>
      </c>
      <c r="G44" s="99">
        <v>315.94</v>
      </c>
      <c r="H44" s="100">
        <f t="shared" si="0"/>
        <v>217.89</v>
      </c>
      <c r="I44" s="101">
        <f t="shared" si="1"/>
        <v>653.66999999999996</v>
      </c>
      <c r="J44" s="102"/>
      <c r="K44" s="103">
        <f t="shared" si="2"/>
        <v>3</v>
      </c>
      <c r="L44" s="100">
        <f t="shared" si="3"/>
        <v>76.260000000000005</v>
      </c>
      <c r="M44" s="100">
        <f t="shared" si="4"/>
        <v>228.78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141.63</v>
      </c>
      <c r="T44" s="106">
        <f t="shared" si="7"/>
        <v>424.89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768</v>
      </c>
      <c r="C45" s="109" t="s">
        <v>732</v>
      </c>
      <c r="D45" s="84"/>
      <c r="E45" s="85" t="s">
        <v>127</v>
      </c>
      <c r="F45" s="110">
        <v>9</v>
      </c>
      <c r="G45" s="92">
        <v>28.27</v>
      </c>
      <c r="H45" s="87">
        <f t="shared" si="0"/>
        <v>19.5</v>
      </c>
      <c r="I45" s="88">
        <f t="shared" si="1"/>
        <v>175.5</v>
      </c>
      <c r="J45" s="102"/>
      <c r="K45" s="86">
        <f t="shared" si="2"/>
        <v>9</v>
      </c>
      <c r="L45" s="87">
        <f t="shared" si="3"/>
        <v>6.83</v>
      </c>
      <c r="M45" s="87">
        <f t="shared" si="4"/>
        <v>61.47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12.67</v>
      </c>
      <c r="T45" s="92">
        <f t="shared" si="7"/>
        <v>114.03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769</v>
      </c>
      <c r="C46" s="16" t="s">
        <v>482</v>
      </c>
      <c r="D46" s="84"/>
      <c r="E46" s="97" t="s">
        <v>127</v>
      </c>
      <c r="F46" s="98">
        <v>9</v>
      </c>
      <c r="G46" s="99">
        <v>26.64</v>
      </c>
      <c r="H46" s="100">
        <f t="shared" si="0"/>
        <v>18.37</v>
      </c>
      <c r="I46" s="101">
        <f t="shared" si="1"/>
        <v>165.33</v>
      </c>
      <c r="J46" s="102"/>
      <c r="K46" s="103">
        <f t="shared" si="2"/>
        <v>9</v>
      </c>
      <c r="L46" s="100">
        <f t="shared" si="3"/>
        <v>6.43</v>
      </c>
      <c r="M46" s="100">
        <f t="shared" si="4"/>
        <v>57.87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11.94</v>
      </c>
      <c r="T46" s="106">
        <f t="shared" si="7"/>
        <v>107.46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/>
      <c r="C47" s="109"/>
      <c r="D47" s="84"/>
      <c r="E47" s="85"/>
      <c r="F47" s="110"/>
      <c r="G47" s="92"/>
      <c r="H47" s="87">
        <f t="shared" si="0"/>
        <v>0</v>
      </c>
      <c r="I47" s="88">
        <f t="shared" si="1"/>
        <v>0</v>
      </c>
      <c r="J47" s="102"/>
      <c r="K47" s="86">
        <f t="shared" si="2"/>
        <v>0</v>
      </c>
      <c r="L47" s="87">
        <f t="shared" si="3"/>
        <v>0</v>
      </c>
      <c r="M47" s="87">
        <f t="shared" si="4"/>
        <v>0</v>
      </c>
      <c r="N47" s="111"/>
      <c r="O47" s="91"/>
      <c r="P47" s="112"/>
      <c r="Q47" s="92"/>
      <c r="R47" s="92">
        <f t="shared" si="5"/>
        <v>0</v>
      </c>
      <c r="S47" s="92">
        <f t="shared" si="6"/>
        <v>0</v>
      </c>
      <c r="T47" s="92">
        <f t="shared" si="7"/>
        <v>0</v>
      </c>
      <c r="U47" s="93">
        <f t="shared" si="8"/>
        <v>0</v>
      </c>
      <c r="V47" s="93">
        <f t="shared" si="9"/>
        <v>0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171</v>
      </c>
      <c r="G50" s="118">
        <f t="shared" si="10"/>
        <v>164715.46</v>
      </c>
      <c r="H50" s="119">
        <f t="shared" si="10"/>
        <v>113596.87999999999</v>
      </c>
      <c r="I50" s="120">
        <f t="shared" si="10"/>
        <v>149904.75</v>
      </c>
      <c r="J50" s="121"/>
      <c r="K50" s="122">
        <f t="shared" ref="K50:M50" si="11">SUM(K19:K49)</f>
        <v>171</v>
      </c>
      <c r="L50" s="119">
        <f t="shared" si="11"/>
        <v>47057.880000000012</v>
      </c>
      <c r="M50" s="120">
        <f t="shared" si="11"/>
        <v>60211.850000000013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66539.000000000015</v>
      </c>
      <c r="T50" s="120">
        <f t="shared" si="12"/>
        <v>89692.900000000009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7" priority="1" stopIfTrue="1">
      <formula>$U$9&gt;100%</formula>
    </cfRule>
    <cfRule type="expression" dxfId="6" priority="2">
      <formula>$U$9&lt;50%</formula>
    </cfRule>
  </conditionalFormatting>
  <conditionalFormatting sqref="V9:V11">
    <cfRule type="expression" dxfId="5" priority="3">
      <formula>$V$9&lt;50%</formula>
    </cfRule>
    <cfRule type="expression" dxfId="4" priority="4">
      <formula>$V$9&gt;50%</formula>
    </cfRule>
  </conditionalFormatting>
  <dataValidations count="4">
    <dataValidation type="list" allowBlank="1" showErrorMessage="1" sqref="E19:E49" xr:uid="{00000000-0002-0000-4600-000000000000}">
      <formula1>$Z$19:$Z$30</formula1>
    </dataValidation>
    <dataValidation type="list" allowBlank="1" showErrorMessage="1" sqref="I14" xr:uid="{00000000-0002-0000-4600-000001000000}">
      <formula1>$Y$14:$Y$15</formula1>
    </dataValidation>
    <dataValidation type="list" allowBlank="1" showErrorMessage="1" sqref="J14" xr:uid="{00000000-0002-0000-4600-000002000000}">
      <formula1>$L$9</formula1>
    </dataValidation>
    <dataValidation type="list" allowBlank="1" showErrorMessage="1" sqref="Q15 G18 L18 Q18" xr:uid="{00000000-0002-0000-46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pageSetUpPr fitToPage="1"/>
  </sheetPr>
  <dimension ref="B1:Z50"/>
  <sheetViews>
    <sheetView workbookViewId="0">
      <pane ySplit="18" topLeftCell="A19" activePane="bottomLeft" state="frozen"/>
      <selection pane="bottomLeft" activeCell="B20" sqref="B20"/>
    </sheetView>
  </sheetViews>
  <sheetFormatPr defaultColWidth="12.5703125" defaultRowHeight="15" customHeight="1"/>
  <cols>
    <col min="1" max="1" width="1" customWidth="1"/>
    <col min="2" max="2" width="25.5703125" customWidth="1"/>
    <col min="3" max="3" width="43.42578125" customWidth="1"/>
    <col min="4" max="4" width="1" customWidth="1"/>
    <col min="5" max="6" width="9.5703125" customWidth="1"/>
    <col min="7" max="9" width="18.5703125" customWidth="1"/>
    <col min="10" max="10" width="1" customWidth="1"/>
    <col min="11" max="11" width="9.5703125" customWidth="1"/>
    <col min="12" max="13" width="18.5703125" customWidth="1"/>
    <col min="14" max="14" width="13.5703125" customWidth="1"/>
    <col min="15" max="15" width="1" customWidth="1"/>
    <col min="16" max="16" width="17.85546875" customWidth="1"/>
    <col min="17" max="20" width="18.5703125" customWidth="1"/>
    <col min="21" max="21" width="15" customWidth="1"/>
    <col min="22" max="22" width="14.5703125" customWidth="1"/>
    <col min="23" max="23" width="13.42578125" hidden="1" customWidth="1"/>
    <col min="24" max="24" width="1" customWidth="1"/>
    <col min="25" max="26" width="9.140625" hidden="1" customWidth="1"/>
    <col min="27" max="27" width="9.140625" customWidth="1"/>
    <col min="28" max="28" width="10.42578125" customWidth="1"/>
  </cols>
  <sheetData>
    <row r="1" spans="2:25" ht="23.25" customHeight="1">
      <c r="B1" s="182" t="s">
        <v>29</v>
      </c>
      <c r="C1" s="183"/>
      <c r="D1" s="184" t="s">
        <v>30</v>
      </c>
      <c r="E1" s="156"/>
      <c r="F1" s="156"/>
      <c r="G1" s="156"/>
      <c r="H1" s="157"/>
      <c r="I1" s="182" t="s">
        <v>31</v>
      </c>
      <c r="J1" s="156"/>
      <c r="K1" s="156"/>
      <c r="L1" s="157"/>
      <c r="M1" s="185" t="s">
        <v>32</v>
      </c>
      <c r="N1" s="186"/>
      <c r="O1" s="187"/>
      <c r="P1" s="155" t="str">
        <f>L18</f>
        <v>USD $</v>
      </c>
      <c r="Q1" s="156"/>
      <c r="R1" s="157"/>
      <c r="S1" s="182" t="s">
        <v>33</v>
      </c>
      <c r="T1" s="156"/>
      <c r="U1" s="156"/>
      <c r="V1" s="156"/>
      <c r="W1" s="157"/>
      <c r="X1" s="6"/>
      <c r="Y1" s="7"/>
    </row>
    <row r="2" spans="2:25" ht="15" customHeight="1">
      <c r="B2" s="9" t="s">
        <v>34</v>
      </c>
      <c r="C2" s="10" t="s">
        <v>652</v>
      </c>
      <c r="D2" s="178" t="s">
        <v>35</v>
      </c>
      <c r="E2" s="159"/>
      <c r="F2" s="160"/>
      <c r="G2" s="179"/>
      <c r="H2" s="160"/>
      <c r="I2" s="178" t="s">
        <v>36</v>
      </c>
      <c r="J2" s="159"/>
      <c r="K2" s="160"/>
      <c r="L2" s="11"/>
      <c r="M2" s="165" t="s">
        <v>37</v>
      </c>
      <c r="N2" s="160"/>
      <c r="O2" s="12"/>
      <c r="P2" s="158">
        <f>I50</f>
        <v>145759.69999999998</v>
      </c>
      <c r="Q2" s="159"/>
      <c r="R2" s="160"/>
      <c r="S2" s="165" t="s">
        <v>38</v>
      </c>
      <c r="T2" s="160"/>
      <c r="U2" s="166"/>
      <c r="V2" s="160"/>
      <c r="W2" s="13"/>
      <c r="X2" s="14"/>
      <c r="Y2" s="7"/>
    </row>
    <row r="3" spans="2:25" ht="15" customHeight="1">
      <c r="B3" s="15" t="s">
        <v>39</v>
      </c>
      <c r="C3" s="16"/>
      <c r="D3" s="180" t="s">
        <v>40</v>
      </c>
      <c r="E3" s="137"/>
      <c r="F3" s="138"/>
      <c r="G3" s="181">
        <v>2012</v>
      </c>
      <c r="H3" s="138"/>
      <c r="I3" s="180" t="s">
        <v>41</v>
      </c>
      <c r="J3" s="137"/>
      <c r="K3" s="138"/>
      <c r="L3" s="17"/>
      <c r="M3" s="167" t="s">
        <v>42</v>
      </c>
      <c r="N3" s="138"/>
      <c r="O3" s="12"/>
      <c r="P3" s="161">
        <f>M50</f>
        <v>58127.380000000012</v>
      </c>
      <c r="Q3" s="137"/>
      <c r="R3" s="138"/>
      <c r="S3" s="167" t="s">
        <v>43</v>
      </c>
      <c r="T3" s="138"/>
      <c r="U3" s="154"/>
      <c r="V3" s="138"/>
      <c r="W3" s="18"/>
      <c r="X3" s="5"/>
      <c r="Y3" s="19"/>
    </row>
    <row r="4" spans="2:25" ht="15" customHeight="1">
      <c r="B4" s="20" t="s">
        <v>44</v>
      </c>
      <c r="C4" s="16"/>
      <c r="D4" s="180" t="s">
        <v>45</v>
      </c>
      <c r="E4" s="137"/>
      <c r="F4" s="138"/>
      <c r="G4" s="181" t="s">
        <v>46</v>
      </c>
      <c r="H4" s="138"/>
      <c r="I4" s="180" t="s">
        <v>47</v>
      </c>
      <c r="J4" s="137"/>
      <c r="K4" s="138"/>
      <c r="L4" s="17"/>
      <c r="M4" s="167" t="s">
        <v>48</v>
      </c>
      <c r="N4" s="138"/>
      <c r="O4" s="12"/>
      <c r="P4" s="161">
        <f>P2-P3</f>
        <v>87632.319999999978</v>
      </c>
      <c r="Q4" s="137"/>
      <c r="R4" s="138"/>
      <c r="S4" s="167" t="s">
        <v>49</v>
      </c>
      <c r="T4" s="138"/>
      <c r="U4" s="154"/>
      <c r="V4" s="138"/>
      <c r="W4" s="18"/>
      <c r="X4" s="5"/>
      <c r="Y4" s="19"/>
    </row>
    <row r="5" spans="2:25" ht="15" customHeight="1">
      <c r="B5" s="20" t="s">
        <v>50</v>
      </c>
      <c r="C5" s="16"/>
      <c r="D5" s="180" t="s">
        <v>51</v>
      </c>
      <c r="E5" s="137"/>
      <c r="F5" s="138"/>
      <c r="G5" s="181" t="s">
        <v>770</v>
      </c>
      <c r="H5" s="138"/>
      <c r="I5" s="180" t="s">
        <v>53</v>
      </c>
      <c r="J5" s="137"/>
      <c r="K5" s="138"/>
      <c r="L5" s="17"/>
      <c r="M5" s="229" t="s">
        <v>54</v>
      </c>
      <c r="N5" s="164"/>
      <c r="O5" s="12"/>
      <c r="P5" s="162">
        <f>IFERROR((P2-P3)/P2,"")</f>
        <v>0.60121089711353681</v>
      </c>
      <c r="Q5" s="163"/>
      <c r="R5" s="164"/>
      <c r="S5" s="167" t="s">
        <v>55</v>
      </c>
      <c r="T5" s="138"/>
      <c r="U5" s="154"/>
      <c r="V5" s="138"/>
      <c r="W5" s="18"/>
      <c r="X5" s="5"/>
      <c r="Y5" s="19"/>
    </row>
    <row r="6" spans="2:25" ht="15" customHeight="1">
      <c r="B6" s="20" t="s">
        <v>56</v>
      </c>
      <c r="C6" s="21"/>
      <c r="D6" s="180" t="s">
        <v>57</v>
      </c>
      <c r="E6" s="137"/>
      <c r="F6" s="138"/>
      <c r="G6" s="232" t="s">
        <v>776</v>
      </c>
      <c r="H6" s="228"/>
      <c r="I6" s="180" t="s">
        <v>59</v>
      </c>
      <c r="J6" s="137"/>
      <c r="K6" s="138"/>
      <c r="L6" s="17"/>
      <c r="M6" s="230" t="s">
        <v>60</v>
      </c>
      <c r="N6" s="135"/>
      <c r="O6" s="12"/>
      <c r="P6" s="133">
        <f>T50</f>
        <v>87632.320000000022</v>
      </c>
      <c r="Q6" s="134"/>
      <c r="R6" s="135"/>
      <c r="S6" s="167" t="s">
        <v>61</v>
      </c>
      <c r="T6" s="138"/>
      <c r="U6" s="154"/>
      <c r="V6" s="138"/>
      <c r="W6" s="22"/>
      <c r="X6" s="23"/>
      <c r="Y6" s="24"/>
    </row>
    <row r="7" spans="2:25" ht="15" customHeight="1">
      <c r="B7" s="20" t="s">
        <v>62</v>
      </c>
      <c r="C7" s="16"/>
      <c r="D7" s="180" t="s">
        <v>63</v>
      </c>
      <c r="E7" s="137"/>
      <c r="F7" s="138"/>
      <c r="G7" s="181" t="s">
        <v>777</v>
      </c>
      <c r="H7" s="138"/>
      <c r="I7" s="180" t="s">
        <v>65</v>
      </c>
      <c r="J7" s="137"/>
      <c r="K7" s="138"/>
      <c r="L7" s="17"/>
      <c r="M7" s="216" t="s">
        <v>66</v>
      </c>
      <c r="N7" s="138"/>
      <c r="O7" s="12"/>
      <c r="P7" s="136">
        <f>R50</f>
        <v>0</v>
      </c>
      <c r="Q7" s="137"/>
      <c r="R7" s="138"/>
      <c r="S7" s="176" t="s">
        <v>67</v>
      </c>
      <c r="T7" s="175"/>
      <c r="U7" s="174"/>
      <c r="V7" s="175"/>
      <c r="W7" s="22"/>
      <c r="X7" s="25"/>
      <c r="Y7" s="8"/>
    </row>
    <row r="8" spans="2:25" ht="15" customHeight="1">
      <c r="B8" s="26"/>
      <c r="C8" s="27"/>
      <c r="D8" s="180" t="s">
        <v>68</v>
      </c>
      <c r="E8" s="137"/>
      <c r="F8" s="138"/>
      <c r="G8" s="181"/>
      <c r="H8" s="138"/>
      <c r="I8" s="180" t="s">
        <v>69</v>
      </c>
      <c r="J8" s="137"/>
      <c r="K8" s="138"/>
      <c r="L8" s="17"/>
      <c r="M8" s="216" t="s">
        <v>70</v>
      </c>
      <c r="N8" s="138"/>
      <c r="O8" s="12"/>
      <c r="P8" s="136">
        <f>IF(P1=Q15,R15,IF(Q15="CAD $",R15*E16,IF(Q15="USD $",R15*F16,0)))</f>
        <v>0</v>
      </c>
      <c r="Q8" s="137"/>
      <c r="R8" s="138"/>
      <c r="S8" s="28" t="s">
        <v>71</v>
      </c>
      <c r="T8" s="29" t="s">
        <v>72</v>
      </c>
      <c r="U8" s="29" t="s">
        <v>73</v>
      </c>
      <c r="V8" s="30" t="s">
        <v>74</v>
      </c>
      <c r="W8" s="31"/>
      <c r="X8" s="32"/>
      <c r="Y8" s="8"/>
    </row>
    <row r="9" spans="2:25" ht="15" customHeight="1">
      <c r="B9" s="27"/>
      <c r="C9" s="27"/>
      <c r="D9" s="180" t="s">
        <v>75</v>
      </c>
      <c r="E9" s="137"/>
      <c r="F9" s="138"/>
      <c r="G9" s="181"/>
      <c r="H9" s="138"/>
      <c r="I9" s="33"/>
      <c r="J9" s="34"/>
      <c r="K9" s="34"/>
      <c r="L9" s="35"/>
      <c r="M9" s="216" t="s">
        <v>76</v>
      </c>
      <c r="N9" s="138"/>
      <c r="O9" s="12"/>
      <c r="P9" s="217">
        <f>V15</f>
        <v>0</v>
      </c>
      <c r="Q9" s="137"/>
      <c r="R9" s="138"/>
      <c r="S9" s="177">
        <f>P7+P8+P9</f>
        <v>0</v>
      </c>
      <c r="T9" s="177">
        <f>P3-S9</f>
        <v>58127.380000000012</v>
      </c>
      <c r="U9" s="168">
        <f>IFERROR(((P3-S9)/S9),0)</f>
        <v>0</v>
      </c>
      <c r="V9" s="168">
        <f>IFERROR(T9/P3,0)</f>
        <v>1</v>
      </c>
      <c r="W9" s="171"/>
      <c r="X9" s="32"/>
      <c r="Y9" s="8"/>
    </row>
    <row r="10" spans="2:25" ht="15" customHeight="1">
      <c r="B10" s="27"/>
      <c r="C10" s="27"/>
      <c r="D10" s="180" t="s">
        <v>77</v>
      </c>
      <c r="E10" s="137"/>
      <c r="F10" s="138"/>
      <c r="G10" s="181" t="s">
        <v>541</v>
      </c>
      <c r="H10" s="138"/>
      <c r="I10" s="33"/>
      <c r="J10" s="34"/>
      <c r="K10" s="34"/>
      <c r="L10" s="35"/>
      <c r="M10" s="216"/>
      <c r="N10" s="138"/>
      <c r="O10" s="12"/>
      <c r="P10" s="127"/>
      <c r="Q10" s="127"/>
      <c r="R10" s="127"/>
      <c r="S10" s="169"/>
      <c r="T10" s="169"/>
      <c r="U10" s="169"/>
      <c r="V10" s="169"/>
      <c r="W10" s="172"/>
      <c r="X10" s="32"/>
      <c r="Y10" s="8"/>
    </row>
    <row r="11" spans="2:25" ht="15" customHeight="1">
      <c r="B11" s="27"/>
      <c r="C11" s="27"/>
      <c r="D11" s="36"/>
      <c r="E11" s="36"/>
      <c r="F11" s="36"/>
      <c r="G11" s="33"/>
      <c r="H11" s="33"/>
      <c r="I11" s="33"/>
      <c r="J11" s="34"/>
      <c r="K11" s="34"/>
      <c r="L11" s="35"/>
      <c r="M11" s="167" t="s">
        <v>79</v>
      </c>
      <c r="N11" s="138"/>
      <c r="O11" s="12"/>
      <c r="P11" s="231">
        <f>F50</f>
        <v>172</v>
      </c>
      <c r="Q11" s="137"/>
      <c r="R11" s="138"/>
      <c r="S11" s="170"/>
      <c r="T11" s="170"/>
      <c r="U11" s="170"/>
      <c r="V11" s="170"/>
      <c r="W11" s="173"/>
      <c r="X11" s="32"/>
      <c r="Y11" s="8"/>
    </row>
    <row r="12" spans="2:25" ht="15" customHeight="1">
      <c r="B12" s="202"/>
      <c r="C12" s="203"/>
      <c r="D12" s="37"/>
      <c r="E12" s="219" t="s">
        <v>80</v>
      </c>
      <c r="F12" s="149"/>
      <c r="G12" s="220" t="s">
        <v>37</v>
      </c>
      <c r="H12" s="140"/>
      <c r="I12" s="141"/>
      <c r="J12" s="38"/>
      <c r="K12" s="139" t="s">
        <v>81</v>
      </c>
      <c r="L12" s="140"/>
      <c r="M12" s="140"/>
      <c r="N12" s="141"/>
      <c r="O12" s="12"/>
      <c r="P12" s="148" t="s">
        <v>82</v>
      </c>
      <c r="Q12" s="140"/>
      <c r="R12" s="140"/>
      <c r="S12" s="140"/>
      <c r="T12" s="140"/>
      <c r="U12" s="140"/>
      <c r="V12" s="149"/>
      <c r="W12" s="39"/>
      <c r="X12" s="40"/>
      <c r="Y12" s="8" t="s">
        <v>83</v>
      </c>
    </row>
    <row r="13" spans="2:25" ht="15" customHeight="1">
      <c r="B13" s="204"/>
      <c r="C13" s="205"/>
      <c r="D13" s="41"/>
      <c r="E13" s="142"/>
      <c r="F13" s="150"/>
      <c r="G13" s="206"/>
      <c r="H13" s="146"/>
      <c r="I13" s="147"/>
      <c r="J13" s="42"/>
      <c r="K13" s="142"/>
      <c r="L13" s="143"/>
      <c r="M13" s="143"/>
      <c r="N13" s="144"/>
      <c r="O13" s="43"/>
      <c r="P13" s="142"/>
      <c r="Q13" s="143"/>
      <c r="R13" s="143"/>
      <c r="S13" s="143"/>
      <c r="T13" s="143"/>
      <c r="U13" s="143"/>
      <c r="V13" s="150"/>
      <c r="W13" s="44"/>
      <c r="X13" s="40"/>
      <c r="Y13" s="8" t="s">
        <v>84</v>
      </c>
    </row>
    <row r="14" spans="2:25" ht="15" customHeight="1">
      <c r="B14" s="204"/>
      <c r="C14" s="205"/>
      <c r="D14" s="41"/>
      <c r="E14" s="145"/>
      <c r="F14" s="192"/>
      <c r="G14" s="221" t="s">
        <v>85</v>
      </c>
      <c r="H14" s="157"/>
      <c r="I14" s="45" t="s">
        <v>86</v>
      </c>
      <c r="J14" s="46"/>
      <c r="K14" s="145"/>
      <c r="L14" s="146"/>
      <c r="M14" s="146"/>
      <c r="N14" s="147"/>
      <c r="O14" s="43"/>
      <c r="P14" s="151"/>
      <c r="Q14" s="152"/>
      <c r="R14" s="152"/>
      <c r="S14" s="152"/>
      <c r="T14" s="152"/>
      <c r="U14" s="152"/>
      <c r="V14" s="153"/>
      <c r="W14" s="47"/>
      <c r="X14" s="40"/>
      <c r="Y14" s="8" t="s">
        <v>86</v>
      </c>
    </row>
    <row r="15" spans="2:25" ht="30" customHeight="1">
      <c r="B15" s="204"/>
      <c r="C15" s="205"/>
      <c r="D15" s="41"/>
      <c r="E15" s="48" t="s">
        <v>87</v>
      </c>
      <c r="F15" s="49" t="s">
        <v>88</v>
      </c>
      <c r="G15" s="189" t="s">
        <v>89</v>
      </c>
      <c r="H15" s="159"/>
      <c r="I15" s="160"/>
      <c r="J15" s="50"/>
      <c r="K15" s="190" t="s">
        <v>90</v>
      </c>
      <c r="L15" s="191"/>
      <c r="M15" s="222">
        <v>0.4</v>
      </c>
      <c r="N15" s="51"/>
      <c r="O15" s="52"/>
      <c r="P15" s="53" t="s">
        <v>91</v>
      </c>
      <c r="Q15" s="54" t="s">
        <v>84</v>
      </c>
      <c r="R15" s="55"/>
      <c r="S15" s="53" t="s">
        <v>92</v>
      </c>
      <c r="T15" s="56">
        <v>2.5000000000000001E-2</v>
      </c>
      <c r="U15" s="53" t="s">
        <v>93</v>
      </c>
      <c r="V15" s="57">
        <f>ROUND(R50*T15,2)</f>
        <v>0</v>
      </c>
      <c r="W15" s="58"/>
      <c r="X15" s="40"/>
      <c r="Y15" s="8" t="s">
        <v>94</v>
      </c>
    </row>
    <row r="16" spans="2:25" ht="15" customHeight="1">
      <c r="B16" s="206"/>
      <c r="C16" s="207"/>
      <c r="D16" s="41"/>
      <c r="E16" s="59">
        <f>1/F16</f>
        <v>0.68965517241379315</v>
      </c>
      <c r="F16" s="60">
        <v>1.45</v>
      </c>
      <c r="G16" s="208"/>
      <c r="H16" s="137"/>
      <c r="I16" s="138"/>
      <c r="J16" s="61"/>
      <c r="K16" s="145"/>
      <c r="L16" s="192"/>
      <c r="M16" s="194"/>
      <c r="N16" s="211" t="s">
        <v>95</v>
      </c>
      <c r="O16" s="52"/>
      <c r="P16" s="223" t="s">
        <v>96</v>
      </c>
      <c r="Q16" s="224"/>
      <c r="R16" s="224"/>
      <c r="S16" s="224"/>
      <c r="T16" s="224"/>
      <c r="U16" s="224"/>
      <c r="V16" s="225"/>
      <c r="W16" s="62"/>
      <c r="X16" s="63"/>
      <c r="Y16" s="8"/>
    </row>
    <row r="17" spans="2:26" ht="15" customHeight="1">
      <c r="B17" s="193" t="s">
        <v>97</v>
      </c>
      <c r="C17" s="195" t="s">
        <v>98</v>
      </c>
      <c r="D17" s="64"/>
      <c r="E17" s="197" t="s">
        <v>99</v>
      </c>
      <c r="F17" s="199" t="s">
        <v>100</v>
      </c>
      <c r="G17" s="209" t="s">
        <v>101</v>
      </c>
      <c r="H17" s="210"/>
      <c r="I17" s="65" t="s">
        <v>102</v>
      </c>
      <c r="J17" s="66"/>
      <c r="K17" s="200" t="s">
        <v>100</v>
      </c>
      <c r="L17" s="67" t="s">
        <v>103</v>
      </c>
      <c r="M17" s="68" t="s">
        <v>104</v>
      </c>
      <c r="N17" s="212"/>
      <c r="O17" s="69"/>
      <c r="P17" s="214" t="s">
        <v>105</v>
      </c>
      <c r="Q17" s="70" t="s">
        <v>106</v>
      </c>
      <c r="R17" s="70" t="s">
        <v>107</v>
      </c>
      <c r="S17" s="71" t="s">
        <v>108</v>
      </c>
      <c r="T17" s="71" t="s">
        <v>109</v>
      </c>
      <c r="U17" s="68" t="s">
        <v>110</v>
      </c>
      <c r="V17" s="68" t="s">
        <v>111</v>
      </c>
      <c r="W17" s="72"/>
      <c r="X17" s="73"/>
      <c r="Y17" s="8"/>
      <c r="Z17" s="8"/>
    </row>
    <row r="18" spans="2:26" ht="15" customHeight="1">
      <c r="B18" s="194"/>
      <c r="C18" s="196"/>
      <c r="D18" s="74"/>
      <c r="E18" s="198"/>
      <c r="F18" s="194"/>
      <c r="G18" s="54" t="s">
        <v>83</v>
      </c>
      <c r="H18" s="75" t="str">
        <f>IF(G18="USD $", "CAD $", "USD $")</f>
        <v>USD $</v>
      </c>
      <c r="I18" s="76" t="str">
        <f>L18</f>
        <v>USD $</v>
      </c>
      <c r="J18" s="77"/>
      <c r="K18" s="198"/>
      <c r="L18" s="201" t="s">
        <v>84</v>
      </c>
      <c r="M18" s="160"/>
      <c r="N18" s="213"/>
      <c r="O18" s="78"/>
      <c r="P18" s="215"/>
      <c r="Q18" s="54" t="s">
        <v>84</v>
      </c>
      <c r="R18" s="188" t="str">
        <f>L18</f>
        <v>USD $</v>
      </c>
      <c r="S18" s="159"/>
      <c r="T18" s="159"/>
      <c r="U18" s="159"/>
      <c r="V18" s="160"/>
      <c r="W18" s="79"/>
      <c r="X18" s="80"/>
      <c r="Y18" s="81"/>
      <c r="Z18" s="81"/>
    </row>
    <row r="19" spans="2:26">
      <c r="B19" s="82" t="s">
        <v>248</v>
      </c>
      <c r="C19" s="83" t="s">
        <v>113</v>
      </c>
      <c r="D19" s="84"/>
      <c r="E19" s="85">
        <v>500</v>
      </c>
      <c r="F19" s="86">
        <v>1</v>
      </c>
      <c r="G19" s="87">
        <v>80.67</v>
      </c>
      <c r="H19" s="87">
        <f t="shared" ref="H19:H49" si="0">ROUND(IF($G$18="USD $", G19*$F$16,G19*$E$16),2)</f>
        <v>55.63</v>
      </c>
      <c r="I19" s="88">
        <f t="shared" ref="I19:I49" si="1">ROUND(IF($I$18=$H$18,F19*H19,F19*G19),2)</f>
        <v>55.63</v>
      </c>
      <c r="J19" s="89"/>
      <c r="K19" s="86">
        <f t="shared" ref="K19:K49" si="2">F19</f>
        <v>1</v>
      </c>
      <c r="L19" s="87">
        <f t="shared" ref="L19:L49" si="3">ROUND(IF($L$18=$G$18,G19*($M$15-N19),H19*($M$15-N19)),2)</f>
        <v>22.25</v>
      </c>
      <c r="M19" s="87">
        <f t="shared" ref="M19:M49" si="4">ROUND((K19*L19),2)</f>
        <v>22.25</v>
      </c>
      <c r="N19" s="90"/>
      <c r="O19" s="91"/>
      <c r="P19" s="82"/>
      <c r="Q19" s="92"/>
      <c r="R19" s="92">
        <f t="shared" ref="R19:R49" si="5">ROUND(IF($R$18=$Q$18,Q19,IF($R$18="USD $",Q19*$E$16,Q19*$F$16))*F19,2)</f>
        <v>0</v>
      </c>
      <c r="S19" s="92">
        <f t="shared" ref="S19:S49" si="6">IFERROR(ROUND(T19/F19,2),0)</f>
        <v>33.380000000000003</v>
      </c>
      <c r="T19" s="92">
        <f t="shared" ref="T19:T49" si="7">ROUND(I19-M19,2)</f>
        <v>33.380000000000003</v>
      </c>
      <c r="U19" s="93">
        <f t="shared" ref="U19:U49" si="8">IFERROR(((L19-(R19/K19))/(R19/K19)),0)</f>
        <v>0</v>
      </c>
      <c r="V19" s="93">
        <f t="shared" ref="V19:V49" si="9">IFERROR(((L19-(R19/K19))/L19),0)</f>
        <v>1</v>
      </c>
      <c r="W19" s="94"/>
      <c r="X19" s="95"/>
      <c r="Y19" s="8"/>
      <c r="Z19" s="8">
        <v>250</v>
      </c>
    </row>
    <row r="20" spans="2:26">
      <c r="B20" s="96" t="s">
        <v>249</v>
      </c>
      <c r="C20" s="16" t="s">
        <v>115</v>
      </c>
      <c r="D20" s="84"/>
      <c r="E20" s="97">
        <v>500</v>
      </c>
      <c r="F20" s="98">
        <v>2</v>
      </c>
      <c r="G20" s="99">
        <v>50.64</v>
      </c>
      <c r="H20" s="100">
        <f t="shared" si="0"/>
        <v>34.92</v>
      </c>
      <c r="I20" s="101">
        <f t="shared" si="1"/>
        <v>69.84</v>
      </c>
      <c r="J20" s="102"/>
      <c r="K20" s="103">
        <f t="shared" si="2"/>
        <v>2</v>
      </c>
      <c r="L20" s="100">
        <f t="shared" si="3"/>
        <v>13.97</v>
      </c>
      <c r="M20" s="100">
        <f t="shared" si="4"/>
        <v>27.94</v>
      </c>
      <c r="N20" s="104"/>
      <c r="O20" s="91"/>
      <c r="P20" s="96"/>
      <c r="Q20" s="99"/>
      <c r="R20" s="105">
        <f t="shared" si="5"/>
        <v>0</v>
      </c>
      <c r="S20" s="106">
        <f t="shared" si="6"/>
        <v>20.95</v>
      </c>
      <c r="T20" s="106">
        <f t="shared" si="7"/>
        <v>41.9</v>
      </c>
      <c r="U20" s="107">
        <f t="shared" si="8"/>
        <v>0</v>
      </c>
      <c r="V20" s="107">
        <f t="shared" si="9"/>
        <v>1</v>
      </c>
      <c r="W20" s="108"/>
      <c r="X20" s="95"/>
      <c r="Y20" s="8" t="s">
        <v>116</v>
      </c>
      <c r="Z20" s="8">
        <v>500</v>
      </c>
    </row>
    <row r="21" spans="2:26">
      <c r="B21" s="82" t="s">
        <v>250</v>
      </c>
      <c r="C21" s="109" t="s">
        <v>223</v>
      </c>
      <c r="D21" s="84"/>
      <c r="E21" s="85">
        <v>500</v>
      </c>
      <c r="F21" s="110">
        <v>1</v>
      </c>
      <c r="G21" s="92">
        <v>103.05</v>
      </c>
      <c r="H21" s="87">
        <f t="shared" si="0"/>
        <v>71.069999999999993</v>
      </c>
      <c r="I21" s="88">
        <f t="shared" si="1"/>
        <v>71.069999999999993</v>
      </c>
      <c r="J21" s="102"/>
      <c r="K21" s="86">
        <f t="shared" si="2"/>
        <v>1</v>
      </c>
      <c r="L21" s="87">
        <f t="shared" si="3"/>
        <v>28.43</v>
      </c>
      <c r="M21" s="87">
        <f t="shared" si="4"/>
        <v>28.43</v>
      </c>
      <c r="N21" s="111"/>
      <c r="O21" s="91"/>
      <c r="P21" s="112"/>
      <c r="Q21" s="92"/>
      <c r="R21" s="92">
        <f t="shared" si="5"/>
        <v>0</v>
      </c>
      <c r="S21" s="92">
        <f t="shared" si="6"/>
        <v>42.64</v>
      </c>
      <c r="T21" s="92">
        <f t="shared" si="7"/>
        <v>42.64</v>
      </c>
      <c r="U21" s="93">
        <f t="shared" si="8"/>
        <v>0</v>
      </c>
      <c r="V21" s="93">
        <f t="shared" si="9"/>
        <v>1</v>
      </c>
      <c r="W21" s="94"/>
      <c r="X21" s="95"/>
      <c r="Y21" s="8" t="s">
        <v>119</v>
      </c>
      <c r="Z21" s="8">
        <v>750</v>
      </c>
    </row>
    <row r="22" spans="2:26" ht="15.75" customHeight="1">
      <c r="B22" s="96" t="s">
        <v>324</v>
      </c>
      <c r="C22" s="16" t="s">
        <v>375</v>
      </c>
      <c r="D22" s="84"/>
      <c r="E22" s="97">
        <v>1000</v>
      </c>
      <c r="F22" s="98">
        <v>1</v>
      </c>
      <c r="G22" s="99">
        <v>168.59</v>
      </c>
      <c r="H22" s="100">
        <f t="shared" si="0"/>
        <v>116.27</v>
      </c>
      <c r="I22" s="101">
        <f t="shared" si="1"/>
        <v>116.27</v>
      </c>
      <c r="J22" s="102"/>
      <c r="K22" s="103">
        <f t="shared" si="2"/>
        <v>1</v>
      </c>
      <c r="L22" s="100">
        <f t="shared" si="3"/>
        <v>46.51</v>
      </c>
      <c r="M22" s="100">
        <f t="shared" si="4"/>
        <v>46.51</v>
      </c>
      <c r="N22" s="104"/>
      <c r="O22" s="91"/>
      <c r="P22" s="96"/>
      <c r="Q22" s="99"/>
      <c r="R22" s="105">
        <f t="shared" si="5"/>
        <v>0</v>
      </c>
      <c r="S22" s="106">
        <f t="shared" si="6"/>
        <v>69.760000000000005</v>
      </c>
      <c r="T22" s="106">
        <f t="shared" si="7"/>
        <v>69.760000000000005</v>
      </c>
      <c r="U22" s="107">
        <f t="shared" si="8"/>
        <v>0</v>
      </c>
      <c r="V22" s="107">
        <f t="shared" si="9"/>
        <v>1</v>
      </c>
      <c r="W22" s="108"/>
      <c r="X22" s="95"/>
      <c r="Y22" s="8" t="s">
        <v>122</v>
      </c>
      <c r="Z22" s="8">
        <v>1000</v>
      </c>
    </row>
    <row r="23" spans="2:26" ht="15.75" customHeight="1">
      <c r="B23" s="82" t="s">
        <v>608</v>
      </c>
      <c r="C23" s="109" t="s">
        <v>778</v>
      </c>
      <c r="D23" s="84"/>
      <c r="E23" s="85">
        <v>1000</v>
      </c>
      <c r="F23" s="110">
        <v>1</v>
      </c>
      <c r="G23" s="92">
        <v>91.84</v>
      </c>
      <c r="H23" s="87">
        <f t="shared" si="0"/>
        <v>63.34</v>
      </c>
      <c r="I23" s="88">
        <f t="shared" si="1"/>
        <v>63.34</v>
      </c>
      <c r="J23" s="102"/>
      <c r="K23" s="86">
        <f t="shared" si="2"/>
        <v>1</v>
      </c>
      <c r="L23" s="87">
        <f t="shared" si="3"/>
        <v>25.34</v>
      </c>
      <c r="M23" s="87">
        <f t="shared" si="4"/>
        <v>25.34</v>
      </c>
      <c r="N23" s="111"/>
      <c r="O23" s="91"/>
      <c r="P23" s="112"/>
      <c r="Q23" s="92"/>
      <c r="R23" s="92">
        <f t="shared" si="5"/>
        <v>0</v>
      </c>
      <c r="S23" s="92">
        <f t="shared" si="6"/>
        <v>38</v>
      </c>
      <c r="T23" s="92">
        <f t="shared" si="7"/>
        <v>38</v>
      </c>
      <c r="U23" s="93">
        <f t="shared" si="8"/>
        <v>0</v>
      </c>
      <c r="V23" s="93">
        <f t="shared" si="9"/>
        <v>1</v>
      </c>
      <c r="W23" s="94"/>
      <c r="X23" s="95"/>
      <c r="Y23" s="8" t="s">
        <v>46</v>
      </c>
      <c r="Z23" s="8">
        <v>1200</v>
      </c>
    </row>
    <row r="24" spans="2:26" ht="15.75" customHeight="1">
      <c r="B24" s="96" t="s">
        <v>748</v>
      </c>
      <c r="C24" s="16" t="s">
        <v>126</v>
      </c>
      <c r="D24" s="84"/>
      <c r="E24" s="97">
        <v>2000</v>
      </c>
      <c r="F24" s="98">
        <v>1</v>
      </c>
      <c r="G24" s="99">
        <v>346.42</v>
      </c>
      <c r="H24" s="100">
        <f t="shared" si="0"/>
        <v>238.91</v>
      </c>
      <c r="I24" s="101">
        <f t="shared" si="1"/>
        <v>238.91</v>
      </c>
      <c r="J24" s="102"/>
      <c r="K24" s="103">
        <f t="shared" si="2"/>
        <v>1</v>
      </c>
      <c r="L24" s="100">
        <f t="shared" si="3"/>
        <v>119.46</v>
      </c>
      <c r="M24" s="100">
        <f t="shared" si="4"/>
        <v>119.46</v>
      </c>
      <c r="N24" s="104">
        <v>-0.1</v>
      </c>
      <c r="O24" s="91"/>
      <c r="P24" s="96"/>
      <c r="Q24" s="99"/>
      <c r="R24" s="105">
        <f t="shared" si="5"/>
        <v>0</v>
      </c>
      <c r="S24" s="106">
        <f t="shared" si="6"/>
        <v>119.45</v>
      </c>
      <c r="T24" s="106">
        <f t="shared" si="7"/>
        <v>119.45</v>
      </c>
      <c r="U24" s="107">
        <f t="shared" si="8"/>
        <v>0</v>
      </c>
      <c r="V24" s="107">
        <f t="shared" si="9"/>
        <v>1</v>
      </c>
      <c r="W24" s="108"/>
      <c r="X24" s="95"/>
      <c r="Y24" s="8" t="s">
        <v>128</v>
      </c>
      <c r="Z24" s="8">
        <v>2000</v>
      </c>
    </row>
    <row r="25" spans="2:26" ht="15.75" customHeight="1">
      <c r="B25" s="82" t="s">
        <v>749</v>
      </c>
      <c r="C25" s="109" t="s">
        <v>130</v>
      </c>
      <c r="D25" s="84"/>
      <c r="E25" s="85">
        <v>2000</v>
      </c>
      <c r="F25" s="110">
        <v>1</v>
      </c>
      <c r="G25" s="92">
        <v>116.61</v>
      </c>
      <c r="H25" s="87">
        <f t="shared" si="0"/>
        <v>80.42</v>
      </c>
      <c r="I25" s="88">
        <f t="shared" si="1"/>
        <v>80.42</v>
      </c>
      <c r="J25" s="102"/>
      <c r="K25" s="86">
        <f t="shared" si="2"/>
        <v>1</v>
      </c>
      <c r="L25" s="87">
        <f t="shared" si="3"/>
        <v>40.21</v>
      </c>
      <c r="M25" s="87">
        <f t="shared" si="4"/>
        <v>40.21</v>
      </c>
      <c r="N25" s="111">
        <v>-0.1</v>
      </c>
      <c r="O25" s="91"/>
      <c r="P25" s="112"/>
      <c r="Q25" s="92"/>
      <c r="R25" s="92">
        <f t="shared" si="5"/>
        <v>0</v>
      </c>
      <c r="S25" s="92">
        <f t="shared" si="6"/>
        <v>40.21</v>
      </c>
      <c r="T25" s="92">
        <f t="shared" si="7"/>
        <v>40.21</v>
      </c>
      <c r="U25" s="93">
        <f t="shared" si="8"/>
        <v>0</v>
      </c>
      <c r="V25" s="93">
        <f t="shared" si="9"/>
        <v>1</v>
      </c>
      <c r="W25" s="94"/>
      <c r="X25" s="95"/>
      <c r="Y25" s="8" t="s">
        <v>131</v>
      </c>
      <c r="Z25" s="8">
        <v>4000</v>
      </c>
    </row>
    <row r="26" spans="2:26" ht="15.75" customHeight="1">
      <c r="B26" s="96" t="s">
        <v>779</v>
      </c>
      <c r="C26" s="16" t="s">
        <v>133</v>
      </c>
      <c r="D26" s="84"/>
      <c r="E26" s="97">
        <v>500</v>
      </c>
      <c r="F26" s="98">
        <v>1</v>
      </c>
      <c r="G26" s="99">
        <v>68.75</v>
      </c>
      <c r="H26" s="100">
        <f t="shared" si="0"/>
        <v>47.41</v>
      </c>
      <c r="I26" s="101">
        <f t="shared" si="1"/>
        <v>47.41</v>
      </c>
      <c r="J26" s="102"/>
      <c r="K26" s="103">
        <f t="shared" si="2"/>
        <v>1</v>
      </c>
      <c r="L26" s="100">
        <f t="shared" si="3"/>
        <v>23.71</v>
      </c>
      <c r="M26" s="100">
        <f t="shared" si="4"/>
        <v>23.71</v>
      </c>
      <c r="N26" s="104">
        <v>-0.1</v>
      </c>
      <c r="O26" s="91"/>
      <c r="P26" s="96"/>
      <c r="Q26" s="99"/>
      <c r="R26" s="105">
        <f t="shared" si="5"/>
        <v>0</v>
      </c>
      <c r="S26" s="106">
        <f t="shared" si="6"/>
        <v>23.7</v>
      </c>
      <c r="T26" s="106">
        <f t="shared" si="7"/>
        <v>23.7</v>
      </c>
      <c r="U26" s="107">
        <f t="shared" si="8"/>
        <v>0</v>
      </c>
      <c r="V26" s="107">
        <f t="shared" si="9"/>
        <v>1</v>
      </c>
      <c r="W26" s="108"/>
      <c r="X26" s="95"/>
      <c r="Y26" s="8" t="s">
        <v>134</v>
      </c>
      <c r="Z26" s="8">
        <v>6000</v>
      </c>
    </row>
    <row r="27" spans="2:26" ht="15.75" customHeight="1">
      <c r="B27" s="82" t="s">
        <v>750</v>
      </c>
      <c r="C27" s="109" t="s">
        <v>133</v>
      </c>
      <c r="D27" s="84"/>
      <c r="E27" s="85">
        <v>500</v>
      </c>
      <c r="F27" s="110">
        <v>1</v>
      </c>
      <c r="G27" s="92">
        <v>66.13</v>
      </c>
      <c r="H27" s="87">
        <f t="shared" si="0"/>
        <v>45.61</v>
      </c>
      <c r="I27" s="88">
        <f t="shared" si="1"/>
        <v>45.61</v>
      </c>
      <c r="J27" s="102"/>
      <c r="K27" s="86">
        <f t="shared" si="2"/>
        <v>1</v>
      </c>
      <c r="L27" s="87">
        <f t="shared" si="3"/>
        <v>22.81</v>
      </c>
      <c r="M27" s="87">
        <f t="shared" si="4"/>
        <v>22.81</v>
      </c>
      <c r="N27" s="111">
        <v>-0.1</v>
      </c>
      <c r="O27" s="91"/>
      <c r="P27" s="112"/>
      <c r="Q27" s="92"/>
      <c r="R27" s="92">
        <f t="shared" si="5"/>
        <v>0</v>
      </c>
      <c r="S27" s="92">
        <f t="shared" si="6"/>
        <v>22.8</v>
      </c>
      <c r="T27" s="92">
        <f t="shared" si="7"/>
        <v>22.8</v>
      </c>
      <c r="U27" s="93">
        <f t="shared" si="8"/>
        <v>0</v>
      </c>
      <c r="V27" s="93">
        <f t="shared" si="9"/>
        <v>1</v>
      </c>
      <c r="W27" s="94"/>
      <c r="X27" s="95"/>
      <c r="Y27" s="8" t="s">
        <v>136</v>
      </c>
      <c r="Z27" s="8">
        <v>8000</v>
      </c>
    </row>
    <row r="28" spans="2:26" ht="15.75" customHeight="1">
      <c r="B28" s="96" t="s">
        <v>780</v>
      </c>
      <c r="C28" s="16" t="s">
        <v>261</v>
      </c>
      <c r="D28" s="84"/>
      <c r="E28" s="97" t="s">
        <v>127</v>
      </c>
      <c r="F28" s="98">
        <v>1</v>
      </c>
      <c r="G28" s="99">
        <v>8600.2900000000009</v>
      </c>
      <c r="H28" s="100">
        <f t="shared" si="0"/>
        <v>5931.23</v>
      </c>
      <c r="I28" s="101">
        <f t="shared" si="1"/>
        <v>5931.23</v>
      </c>
      <c r="J28" s="102"/>
      <c r="K28" s="103">
        <f t="shared" si="2"/>
        <v>1</v>
      </c>
      <c r="L28" s="100">
        <f t="shared" si="3"/>
        <v>2965.62</v>
      </c>
      <c r="M28" s="100">
        <f t="shared" si="4"/>
        <v>2965.62</v>
      </c>
      <c r="N28" s="104">
        <v>-0.1</v>
      </c>
      <c r="O28" s="91"/>
      <c r="P28" s="96"/>
      <c r="Q28" s="99"/>
      <c r="R28" s="105">
        <f t="shared" si="5"/>
        <v>0</v>
      </c>
      <c r="S28" s="106">
        <f t="shared" si="6"/>
        <v>2965.61</v>
      </c>
      <c r="T28" s="106">
        <f t="shared" si="7"/>
        <v>2965.61</v>
      </c>
      <c r="U28" s="107">
        <f t="shared" si="8"/>
        <v>0</v>
      </c>
      <c r="V28" s="107">
        <f t="shared" si="9"/>
        <v>1</v>
      </c>
      <c r="W28" s="108"/>
      <c r="X28" s="95"/>
      <c r="Y28" s="8" t="s">
        <v>139</v>
      </c>
      <c r="Z28" s="113">
        <v>10000</v>
      </c>
    </row>
    <row r="29" spans="2:26" ht="15.75" customHeight="1">
      <c r="B29" s="82" t="s">
        <v>781</v>
      </c>
      <c r="C29" s="109" t="s">
        <v>674</v>
      </c>
      <c r="D29" s="84"/>
      <c r="E29" s="85" t="s">
        <v>127</v>
      </c>
      <c r="F29" s="110">
        <v>1</v>
      </c>
      <c r="G29" s="92">
        <v>3369.77</v>
      </c>
      <c r="H29" s="87">
        <f t="shared" si="0"/>
        <v>2323.98</v>
      </c>
      <c r="I29" s="88">
        <f t="shared" si="1"/>
        <v>2323.98</v>
      </c>
      <c r="J29" s="102"/>
      <c r="K29" s="86">
        <f t="shared" si="2"/>
        <v>1</v>
      </c>
      <c r="L29" s="87">
        <f t="shared" si="3"/>
        <v>1161.99</v>
      </c>
      <c r="M29" s="87">
        <f t="shared" si="4"/>
        <v>1161.99</v>
      </c>
      <c r="N29" s="111">
        <v>-0.1</v>
      </c>
      <c r="O29" s="91"/>
      <c r="P29" s="112"/>
      <c r="Q29" s="92"/>
      <c r="R29" s="92">
        <f t="shared" si="5"/>
        <v>0</v>
      </c>
      <c r="S29" s="92">
        <f t="shared" si="6"/>
        <v>1161.99</v>
      </c>
      <c r="T29" s="92">
        <f t="shared" si="7"/>
        <v>1161.99</v>
      </c>
      <c r="U29" s="93">
        <f t="shared" si="8"/>
        <v>0</v>
      </c>
      <c r="V29" s="93">
        <f t="shared" si="9"/>
        <v>1</v>
      </c>
      <c r="W29" s="94"/>
      <c r="X29" s="95"/>
      <c r="Y29" s="8" t="s">
        <v>142</v>
      </c>
      <c r="Z29" s="8" t="s">
        <v>127</v>
      </c>
    </row>
    <row r="30" spans="2:26" ht="15.75" customHeight="1">
      <c r="B30" s="96" t="s">
        <v>782</v>
      </c>
      <c r="C30" s="16" t="s">
        <v>517</v>
      </c>
      <c r="D30" s="84"/>
      <c r="E30" s="97" t="s">
        <v>127</v>
      </c>
      <c r="F30" s="98">
        <v>1</v>
      </c>
      <c r="G30" s="99">
        <v>15002.6</v>
      </c>
      <c r="H30" s="100">
        <f t="shared" si="0"/>
        <v>10346.620000000001</v>
      </c>
      <c r="I30" s="101">
        <f t="shared" si="1"/>
        <v>10346.620000000001</v>
      </c>
      <c r="J30" s="102"/>
      <c r="K30" s="103">
        <f t="shared" si="2"/>
        <v>1</v>
      </c>
      <c r="L30" s="100">
        <f t="shared" si="3"/>
        <v>5173.3100000000004</v>
      </c>
      <c r="M30" s="100">
        <f t="shared" si="4"/>
        <v>5173.3100000000004</v>
      </c>
      <c r="N30" s="104">
        <v>-0.1</v>
      </c>
      <c r="O30" s="91"/>
      <c r="P30" s="96"/>
      <c r="Q30" s="99"/>
      <c r="R30" s="105">
        <f t="shared" si="5"/>
        <v>0</v>
      </c>
      <c r="S30" s="106">
        <f t="shared" si="6"/>
        <v>5173.3100000000004</v>
      </c>
      <c r="T30" s="106">
        <f t="shared" si="7"/>
        <v>5173.3100000000004</v>
      </c>
      <c r="U30" s="107">
        <f t="shared" si="8"/>
        <v>0</v>
      </c>
      <c r="V30" s="107">
        <f t="shared" si="9"/>
        <v>1</v>
      </c>
      <c r="W30" s="108"/>
      <c r="X30" s="95"/>
      <c r="Y30" s="8" t="s">
        <v>145</v>
      </c>
      <c r="Z30" s="8"/>
    </row>
    <row r="31" spans="2:26" ht="15.75" customHeight="1">
      <c r="B31" s="82" t="s">
        <v>783</v>
      </c>
      <c r="C31" s="109" t="s">
        <v>784</v>
      </c>
      <c r="D31" s="84"/>
      <c r="E31" s="85" t="s">
        <v>127</v>
      </c>
      <c r="F31" s="110">
        <v>1</v>
      </c>
      <c r="G31" s="92">
        <v>7623.62</v>
      </c>
      <c r="H31" s="87">
        <f t="shared" si="0"/>
        <v>5257.67</v>
      </c>
      <c r="I31" s="88">
        <f t="shared" si="1"/>
        <v>5257.67</v>
      </c>
      <c r="J31" s="102"/>
      <c r="K31" s="86">
        <f t="shared" si="2"/>
        <v>1</v>
      </c>
      <c r="L31" s="87">
        <f t="shared" si="3"/>
        <v>2103.0700000000002</v>
      </c>
      <c r="M31" s="87">
        <f t="shared" si="4"/>
        <v>2103.0700000000002</v>
      </c>
      <c r="N31" s="111"/>
      <c r="O31" s="91"/>
      <c r="P31" s="112"/>
      <c r="Q31" s="92"/>
      <c r="R31" s="92">
        <f t="shared" si="5"/>
        <v>0</v>
      </c>
      <c r="S31" s="92">
        <f t="shared" si="6"/>
        <v>3154.6</v>
      </c>
      <c r="T31" s="92">
        <f t="shared" si="7"/>
        <v>3154.6</v>
      </c>
      <c r="U31" s="93">
        <f t="shared" si="8"/>
        <v>0</v>
      </c>
      <c r="V31" s="93">
        <f t="shared" si="9"/>
        <v>1</v>
      </c>
      <c r="W31" s="94"/>
      <c r="X31" s="95"/>
      <c r="Y31" s="8"/>
      <c r="Z31" s="8"/>
    </row>
    <row r="32" spans="2:26" ht="15.75" customHeight="1">
      <c r="B32" s="96" t="s">
        <v>143</v>
      </c>
      <c r="C32" s="16" t="s">
        <v>384</v>
      </c>
      <c r="D32" s="84"/>
      <c r="E32" s="97" t="s">
        <v>127</v>
      </c>
      <c r="F32" s="98">
        <v>4</v>
      </c>
      <c r="G32" s="99">
        <v>514.04999999999995</v>
      </c>
      <c r="H32" s="100">
        <f t="shared" si="0"/>
        <v>354.52</v>
      </c>
      <c r="I32" s="101">
        <f t="shared" si="1"/>
        <v>1418.08</v>
      </c>
      <c r="J32" s="102"/>
      <c r="K32" s="103">
        <f t="shared" si="2"/>
        <v>4</v>
      </c>
      <c r="L32" s="100">
        <f t="shared" si="3"/>
        <v>124.08</v>
      </c>
      <c r="M32" s="100">
        <f t="shared" si="4"/>
        <v>496.32</v>
      </c>
      <c r="N32" s="104">
        <v>0.05</v>
      </c>
      <c r="O32" s="91"/>
      <c r="P32" s="96"/>
      <c r="Q32" s="99"/>
      <c r="R32" s="105">
        <f t="shared" si="5"/>
        <v>0</v>
      </c>
      <c r="S32" s="106">
        <f t="shared" si="6"/>
        <v>230.44</v>
      </c>
      <c r="T32" s="106">
        <f t="shared" si="7"/>
        <v>921.76</v>
      </c>
      <c r="U32" s="107">
        <f t="shared" si="8"/>
        <v>0</v>
      </c>
      <c r="V32" s="107">
        <f t="shared" si="9"/>
        <v>1</v>
      </c>
      <c r="W32" s="108"/>
      <c r="X32" s="95"/>
      <c r="Y32" s="8"/>
      <c r="Z32" s="8"/>
    </row>
    <row r="33" spans="2:23" ht="15.75" customHeight="1">
      <c r="B33" s="82" t="s">
        <v>785</v>
      </c>
      <c r="C33" s="109" t="s">
        <v>676</v>
      </c>
      <c r="D33" s="84"/>
      <c r="E33" s="85" t="s">
        <v>127</v>
      </c>
      <c r="F33" s="110">
        <v>1</v>
      </c>
      <c r="G33" s="92">
        <v>11753.63</v>
      </c>
      <c r="H33" s="87">
        <f t="shared" si="0"/>
        <v>8105.95</v>
      </c>
      <c r="I33" s="88">
        <f t="shared" si="1"/>
        <v>8105.95</v>
      </c>
      <c r="J33" s="102"/>
      <c r="K33" s="86">
        <f t="shared" si="2"/>
        <v>1</v>
      </c>
      <c r="L33" s="87">
        <f t="shared" si="3"/>
        <v>3242.38</v>
      </c>
      <c r="M33" s="87">
        <f t="shared" si="4"/>
        <v>3242.38</v>
      </c>
      <c r="N33" s="111"/>
      <c r="O33" s="91"/>
      <c r="P33" s="112"/>
      <c r="Q33" s="92"/>
      <c r="R33" s="92">
        <f t="shared" si="5"/>
        <v>0</v>
      </c>
      <c r="S33" s="92">
        <f t="shared" si="6"/>
        <v>4863.57</v>
      </c>
      <c r="T33" s="92">
        <f t="shared" si="7"/>
        <v>4863.57</v>
      </c>
      <c r="U33" s="93">
        <f t="shared" si="8"/>
        <v>0</v>
      </c>
      <c r="V33" s="93">
        <f t="shared" si="9"/>
        <v>1</v>
      </c>
      <c r="W33" s="94"/>
    </row>
    <row r="34" spans="2:23" ht="15.75" customHeight="1">
      <c r="B34" s="96" t="s">
        <v>786</v>
      </c>
      <c r="C34" s="16" t="s">
        <v>149</v>
      </c>
      <c r="D34" s="84"/>
      <c r="E34" s="97" t="s">
        <v>127</v>
      </c>
      <c r="F34" s="98">
        <v>6</v>
      </c>
      <c r="G34" s="99">
        <v>2300.04</v>
      </c>
      <c r="H34" s="100">
        <f t="shared" si="0"/>
        <v>1586.23</v>
      </c>
      <c r="I34" s="101">
        <f t="shared" si="1"/>
        <v>9517.3799999999992</v>
      </c>
      <c r="J34" s="102"/>
      <c r="K34" s="103">
        <f t="shared" si="2"/>
        <v>6</v>
      </c>
      <c r="L34" s="100">
        <f t="shared" si="3"/>
        <v>634.49</v>
      </c>
      <c r="M34" s="100">
        <f t="shared" si="4"/>
        <v>3806.94</v>
      </c>
      <c r="N34" s="104"/>
      <c r="O34" s="91"/>
      <c r="P34" s="96"/>
      <c r="Q34" s="99"/>
      <c r="R34" s="105">
        <f t="shared" si="5"/>
        <v>0</v>
      </c>
      <c r="S34" s="106">
        <f t="shared" si="6"/>
        <v>951.74</v>
      </c>
      <c r="T34" s="106">
        <f t="shared" si="7"/>
        <v>5710.44</v>
      </c>
      <c r="U34" s="107">
        <f t="shared" si="8"/>
        <v>0</v>
      </c>
      <c r="V34" s="107">
        <f t="shared" si="9"/>
        <v>1</v>
      </c>
      <c r="W34" s="108"/>
    </row>
    <row r="35" spans="2:23" ht="15.75" customHeight="1">
      <c r="B35" s="82" t="s">
        <v>757</v>
      </c>
      <c r="C35" s="109" t="s">
        <v>758</v>
      </c>
      <c r="D35" s="84"/>
      <c r="E35" s="85" t="s">
        <v>127</v>
      </c>
      <c r="F35" s="110">
        <v>1</v>
      </c>
      <c r="G35" s="92">
        <v>89790.32</v>
      </c>
      <c r="H35" s="87">
        <f t="shared" si="0"/>
        <v>61924.36</v>
      </c>
      <c r="I35" s="88">
        <f t="shared" si="1"/>
        <v>61924.36</v>
      </c>
      <c r="J35" s="102"/>
      <c r="K35" s="86">
        <f t="shared" si="2"/>
        <v>1</v>
      </c>
      <c r="L35" s="87">
        <f t="shared" si="3"/>
        <v>24769.74</v>
      </c>
      <c r="M35" s="87">
        <f t="shared" si="4"/>
        <v>24769.74</v>
      </c>
      <c r="N35" s="111"/>
      <c r="O35" s="91"/>
      <c r="P35" s="112"/>
      <c r="Q35" s="92"/>
      <c r="R35" s="92">
        <f t="shared" si="5"/>
        <v>0</v>
      </c>
      <c r="S35" s="92">
        <f t="shared" si="6"/>
        <v>37154.620000000003</v>
      </c>
      <c r="T35" s="92">
        <f t="shared" si="7"/>
        <v>37154.620000000003</v>
      </c>
      <c r="U35" s="93">
        <f t="shared" si="8"/>
        <v>0</v>
      </c>
      <c r="V35" s="93">
        <f t="shared" si="9"/>
        <v>1</v>
      </c>
      <c r="W35" s="94"/>
    </row>
    <row r="36" spans="2:23" ht="15.75" customHeight="1">
      <c r="B36" s="96" t="s">
        <v>521</v>
      </c>
      <c r="C36" s="16"/>
      <c r="D36" s="84"/>
      <c r="E36" s="97"/>
      <c r="F36" s="98"/>
      <c r="G36" s="99"/>
      <c r="H36" s="100">
        <f t="shared" si="0"/>
        <v>0</v>
      </c>
      <c r="I36" s="101">
        <f t="shared" si="1"/>
        <v>0</v>
      </c>
      <c r="J36" s="102"/>
      <c r="K36" s="103">
        <f t="shared" si="2"/>
        <v>0</v>
      </c>
      <c r="L36" s="100">
        <f t="shared" si="3"/>
        <v>0</v>
      </c>
      <c r="M36" s="100">
        <f t="shared" si="4"/>
        <v>0</v>
      </c>
      <c r="N36" s="104"/>
      <c r="O36" s="91"/>
      <c r="P36" s="96"/>
      <c r="Q36" s="99"/>
      <c r="R36" s="105">
        <f t="shared" si="5"/>
        <v>0</v>
      </c>
      <c r="S36" s="106">
        <f t="shared" si="6"/>
        <v>0</v>
      </c>
      <c r="T36" s="106">
        <f t="shared" si="7"/>
        <v>0</v>
      </c>
      <c r="U36" s="107">
        <f t="shared" si="8"/>
        <v>0</v>
      </c>
      <c r="V36" s="107">
        <f t="shared" si="9"/>
        <v>0</v>
      </c>
      <c r="W36" s="108"/>
    </row>
    <row r="37" spans="2:23" ht="15.75" customHeight="1">
      <c r="B37" s="82" t="s">
        <v>759</v>
      </c>
      <c r="C37" s="109" t="s">
        <v>592</v>
      </c>
      <c r="D37" s="84"/>
      <c r="E37" s="85" t="s">
        <v>127</v>
      </c>
      <c r="F37" s="110">
        <v>1</v>
      </c>
      <c r="G37" s="92">
        <v>784.94</v>
      </c>
      <c r="H37" s="87">
        <f t="shared" si="0"/>
        <v>541.34</v>
      </c>
      <c r="I37" s="88">
        <f t="shared" si="1"/>
        <v>541.34</v>
      </c>
      <c r="J37" s="102"/>
      <c r="K37" s="86">
        <f t="shared" si="2"/>
        <v>1</v>
      </c>
      <c r="L37" s="87">
        <f t="shared" si="3"/>
        <v>189.47</v>
      </c>
      <c r="M37" s="87">
        <f t="shared" si="4"/>
        <v>189.47</v>
      </c>
      <c r="N37" s="111">
        <v>0.05</v>
      </c>
      <c r="O37" s="91"/>
      <c r="P37" s="112"/>
      <c r="Q37" s="92"/>
      <c r="R37" s="92">
        <f t="shared" si="5"/>
        <v>0</v>
      </c>
      <c r="S37" s="92">
        <f t="shared" si="6"/>
        <v>351.87</v>
      </c>
      <c r="T37" s="92">
        <f t="shared" si="7"/>
        <v>351.87</v>
      </c>
      <c r="U37" s="93">
        <f t="shared" si="8"/>
        <v>0</v>
      </c>
      <c r="V37" s="93">
        <f t="shared" si="9"/>
        <v>1</v>
      </c>
      <c r="W37" s="94"/>
    </row>
    <row r="38" spans="2:23" ht="15.75" customHeight="1">
      <c r="B38" s="96" t="s">
        <v>760</v>
      </c>
      <c r="C38" s="16" t="s">
        <v>592</v>
      </c>
      <c r="D38" s="84"/>
      <c r="E38" s="97" t="s">
        <v>127</v>
      </c>
      <c r="F38" s="98">
        <v>1</v>
      </c>
      <c r="G38" s="99">
        <v>784.94</v>
      </c>
      <c r="H38" s="100">
        <f t="shared" si="0"/>
        <v>541.34</v>
      </c>
      <c r="I38" s="101">
        <f t="shared" si="1"/>
        <v>541.34</v>
      </c>
      <c r="J38" s="102"/>
      <c r="K38" s="103">
        <f t="shared" si="2"/>
        <v>1</v>
      </c>
      <c r="L38" s="100">
        <f t="shared" si="3"/>
        <v>189.47</v>
      </c>
      <c r="M38" s="100">
        <f t="shared" si="4"/>
        <v>189.47</v>
      </c>
      <c r="N38" s="104">
        <v>0.05</v>
      </c>
      <c r="O38" s="91"/>
      <c r="P38" s="96"/>
      <c r="Q38" s="99"/>
      <c r="R38" s="105">
        <f t="shared" si="5"/>
        <v>0</v>
      </c>
      <c r="S38" s="106">
        <f t="shared" si="6"/>
        <v>351.87</v>
      </c>
      <c r="T38" s="106">
        <f t="shared" si="7"/>
        <v>351.87</v>
      </c>
      <c r="U38" s="107">
        <f t="shared" si="8"/>
        <v>0</v>
      </c>
      <c r="V38" s="107">
        <f t="shared" si="9"/>
        <v>1</v>
      </c>
      <c r="W38" s="108"/>
    </row>
    <row r="39" spans="2:23" ht="15.75" customHeight="1">
      <c r="B39" s="82" t="s">
        <v>761</v>
      </c>
      <c r="C39" s="109" t="s">
        <v>762</v>
      </c>
      <c r="D39" s="84"/>
      <c r="E39" s="85" t="s">
        <v>127</v>
      </c>
      <c r="F39" s="110">
        <v>3</v>
      </c>
      <c r="G39" s="92">
        <v>888</v>
      </c>
      <c r="H39" s="87">
        <f t="shared" si="0"/>
        <v>612.41</v>
      </c>
      <c r="I39" s="88">
        <f t="shared" si="1"/>
        <v>1837.23</v>
      </c>
      <c r="J39" s="102"/>
      <c r="K39" s="86">
        <f t="shared" si="2"/>
        <v>3</v>
      </c>
      <c r="L39" s="87">
        <f t="shared" si="3"/>
        <v>214.34</v>
      </c>
      <c r="M39" s="87">
        <f t="shared" si="4"/>
        <v>643.02</v>
      </c>
      <c r="N39" s="111">
        <v>0.05</v>
      </c>
      <c r="O39" s="91"/>
      <c r="P39" s="112"/>
      <c r="Q39" s="92"/>
      <c r="R39" s="92">
        <f t="shared" si="5"/>
        <v>0</v>
      </c>
      <c r="S39" s="92">
        <f t="shared" si="6"/>
        <v>398.07</v>
      </c>
      <c r="T39" s="92">
        <f t="shared" si="7"/>
        <v>1194.21</v>
      </c>
      <c r="U39" s="93">
        <f t="shared" si="8"/>
        <v>0</v>
      </c>
      <c r="V39" s="93">
        <f t="shared" si="9"/>
        <v>1</v>
      </c>
      <c r="W39" s="108"/>
    </row>
    <row r="40" spans="2:23" ht="15.75" customHeight="1">
      <c r="B40" s="96" t="s">
        <v>164</v>
      </c>
      <c r="C40" s="16" t="s">
        <v>456</v>
      </c>
      <c r="D40" s="84"/>
      <c r="E40" s="97" t="s">
        <v>127</v>
      </c>
      <c r="F40" s="98">
        <v>38</v>
      </c>
      <c r="G40" s="99">
        <v>8.11</v>
      </c>
      <c r="H40" s="100">
        <f t="shared" si="0"/>
        <v>5.59</v>
      </c>
      <c r="I40" s="101">
        <f t="shared" si="1"/>
        <v>212.42</v>
      </c>
      <c r="J40" s="102"/>
      <c r="K40" s="103">
        <f t="shared" si="2"/>
        <v>38</v>
      </c>
      <c r="L40" s="100">
        <f t="shared" si="3"/>
        <v>1.96</v>
      </c>
      <c r="M40" s="100">
        <f t="shared" si="4"/>
        <v>74.48</v>
      </c>
      <c r="N40" s="104">
        <v>0.05</v>
      </c>
      <c r="O40" s="91"/>
      <c r="P40" s="96"/>
      <c r="Q40" s="99"/>
      <c r="R40" s="105">
        <f t="shared" si="5"/>
        <v>0</v>
      </c>
      <c r="S40" s="106">
        <f t="shared" si="6"/>
        <v>3.63</v>
      </c>
      <c r="T40" s="106">
        <f t="shared" si="7"/>
        <v>137.94</v>
      </c>
      <c r="U40" s="107">
        <f t="shared" si="8"/>
        <v>0</v>
      </c>
      <c r="V40" s="107">
        <f t="shared" si="9"/>
        <v>1</v>
      </c>
      <c r="W40" s="108"/>
    </row>
    <row r="41" spans="2:23" ht="15.75" customHeight="1">
      <c r="B41" s="82" t="s">
        <v>454</v>
      </c>
      <c r="C41" s="109" t="s">
        <v>455</v>
      </c>
      <c r="D41" s="84"/>
      <c r="E41" s="85" t="s">
        <v>127</v>
      </c>
      <c r="F41" s="110">
        <v>38</v>
      </c>
      <c r="G41" s="92">
        <v>10.19</v>
      </c>
      <c r="H41" s="87">
        <f t="shared" si="0"/>
        <v>7.03</v>
      </c>
      <c r="I41" s="88">
        <f t="shared" si="1"/>
        <v>267.14</v>
      </c>
      <c r="J41" s="102"/>
      <c r="K41" s="86">
        <f t="shared" si="2"/>
        <v>38</v>
      </c>
      <c r="L41" s="87">
        <f t="shared" si="3"/>
        <v>2.46</v>
      </c>
      <c r="M41" s="87">
        <f t="shared" si="4"/>
        <v>93.48</v>
      </c>
      <c r="N41" s="111">
        <v>0.05</v>
      </c>
      <c r="O41" s="91"/>
      <c r="P41" s="112"/>
      <c r="Q41" s="92"/>
      <c r="R41" s="92">
        <f t="shared" si="5"/>
        <v>0</v>
      </c>
      <c r="S41" s="92">
        <f t="shared" si="6"/>
        <v>4.57</v>
      </c>
      <c r="T41" s="92">
        <f t="shared" si="7"/>
        <v>173.66</v>
      </c>
      <c r="U41" s="93">
        <f t="shared" si="8"/>
        <v>0</v>
      </c>
      <c r="V41" s="93">
        <f t="shared" si="9"/>
        <v>1</v>
      </c>
      <c r="W41" s="108"/>
    </row>
    <row r="42" spans="2:23" ht="15.75" customHeight="1">
      <c r="B42" s="96" t="s">
        <v>160</v>
      </c>
      <c r="C42" s="16" t="s">
        <v>498</v>
      </c>
      <c r="D42" s="84"/>
      <c r="E42" s="97" t="s">
        <v>127</v>
      </c>
      <c r="F42" s="98">
        <v>38</v>
      </c>
      <c r="G42" s="99">
        <v>7.52</v>
      </c>
      <c r="H42" s="100">
        <f t="shared" si="0"/>
        <v>5.19</v>
      </c>
      <c r="I42" s="101">
        <f t="shared" si="1"/>
        <v>197.22</v>
      </c>
      <c r="J42" s="102"/>
      <c r="K42" s="103">
        <f t="shared" si="2"/>
        <v>38</v>
      </c>
      <c r="L42" s="100">
        <f t="shared" si="3"/>
        <v>1.82</v>
      </c>
      <c r="M42" s="100">
        <f t="shared" si="4"/>
        <v>69.16</v>
      </c>
      <c r="N42" s="104">
        <v>0.05</v>
      </c>
      <c r="O42" s="91"/>
      <c r="P42" s="96"/>
      <c r="Q42" s="99"/>
      <c r="R42" s="105">
        <f t="shared" si="5"/>
        <v>0</v>
      </c>
      <c r="S42" s="106">
        <f t="shared" si="6"/>
        <v>3.37</v>
      </c>
      <c r="T42" s="106">
        <f t="shared" si="7"/>
        <v>128.06</v>
      </c>
      <c r="U42" s="107">
        <f t="shared" si="8"/>
        <v>0</v>
      </c>
      <c r="V42" s="107">
        <f t="shared" si="9"/>
        <v>1</v>
      </c>
      <c r="W42" s="108"/>
    </row>
    <row r="43" spans="2:23" ht="15.75" customHeight="1">
      <c r="B43" s="82" t="s">
        <v>763</v>
      </c>
      <c r="C43" s="109" t="s">
        <v>602</v>
      </c>
      <c r="D43" s="84"/>
      <c r="E43" s="85" t="s">
        <v>127</v>
      </c>
      <c r="F43" s="110">
        <v>3</v>
      </c>
      <c r="G43" s="92">
        <v>16431.150000000001</v>
      </c>
      <c r="H43" s="87">
        <f t="shared" si="0"/>
        <v>11331.83</v>
      </c>
      <c r="I43" s="88">
        <f t="shared" si="1"/>
        <v>33995.49</v>
      </c>
      <c r="J43" s="102"/>
      <c r="K43" s="86">
        <f t="shared" si="2"/>
        <v>3</v>
      </c>
      <c r="L43" s="87">
        <f t="shared" si="3"/>
        <v>3966.14</v>
      </c>
      <c r="M43" s="87">
        <f t="shared" si="4"/>
        <v>11898.42</v>
      </c>
      <c r="N43" s="111">
        <v>0.05</v>
      </c>
      <c r="O43" s="91"/>
      <c r="P43" s="112"/>
      <c r="Q43" s="92"/>
      <c r="R43" s="92">
        <f t="shared" si="5"/>
        <v>0</v>
      </c>
      <c r="S43" s="92">
        <f t="shared" si="6"/>
        <v>7365.69</v>
      </c>
      <c r="T43" s="92">
        <f t="shared" si="7"/>
        <v>22097.07</v>
      </c>
      <c r="U43" s="93">
        <f t="shared" si="8"/>
        <v>0</v>
      </c>
      <c r="V43" s="93">
        <f t="shared" si="9"/>
        <v>1</v>
      </c>
      <c r="W43" s="108"/>
    </row>
    <row r="44" spans="2:23" ht="15.75" customHeight="1">
      <c r="B44" s="96" t="s">
        <v>764</v>
      </c>
      <c r="C44" s="16" t="s">
        <v>765</v>
      </c>
      <c r="D44" s="84"/>
      <c r="E44" s="97" t="s">
        <v>127</v>
      </c>
      <c r="F44" s="98">
        <v>3</v>
      </c>
      <c r="G44" s="99">
        <v>753.64</v>
      </c>
      <c r="H44" s="100">
        <f t="shared" si="0"/>
        <v>519.75</v>
      </c>
      <c r="I44" s="101">
        <f t="shared" si="1"/>
        <v>1559.25</v>
      </c>
      <c r="J44" s="102"/>
      <c r="K44" s="103">
        <f t="shared" si="2"/>
        <v>3</v>
      </c>
      <c r="L44" s="100">
        <f t="shared" si="3"/>
        <v>181.91</v>
      </c>
      <c r="M44" s="100">
        <f t="shared" si="4"/>
        <v>545.73</v>
      </c>
      <c r="N44" s="104">
        <v>0.05</v>
      </c>
      <c r="O44" s="91"/>
      <c r="P44" s="96"/>
      <c r="Q44" s="99"/>
      <c r="R44" s="105">
        <f t="shared" si="5"/>
        <v>0</v>
      </c>
      <c r="S44" s="106">
        <f t="shared" si="6"/>
        <v>337.84</v>
      </c>
      <c r="T44" s="106">
        <f t="shared" si="7"/>
        <v>1013.52</v>
      </c>
      <c r="U44" s="107">
        <f t="shared" si="8"/>
        <v>0</v>
      </c>
      <c r="V44" s="107">
        <f t="shared" si="9"/>
        <v>1</v>
      </c>
      <c r="W44" s="108"/>
    </row>
    <row r="45" spans="2:23" ht="15.75" customHeight="1">
      <c r="B45" s="82" t="s">
        <v>766</v>
      </c>
      <c r="C45" s="109" t="s">
        <v>767</v>
      </c>
      <c r="D45" s="84"/>
      <c r="E45" s="85" t="s">
        <v>127</v>
      </c>
      <c r="F45" s="110">
        <v>3</v>
      </c>
      <c r="G45" s="92">
        <v>315.94</v>
      </c>
      <c r="H45" s="87">
        <f t="shared" si="0"/>
        <v>217.89</v>
      </c>
      <c r="I45" s="88">
        <f t="shared" si="1"/>
        <v>653.66999999999996</v>
      </c>
      <c r="J45" s="102"/>
      <c r="K45" s="86">
        <f t="shared" si="2"/>
        <v>3</v>
      </c>
      <c r="L45" s="87">
        <f t="shared" si="3"/>
        <v>76.260000000000005</v>
      </c>
      <c r="M45" s="87">
        <f t="shared" si="4"/>
        <v>228.78</v>
      </c>
      <c r="N45" s="111">
        <v>0.05</v>
      </c>
      <c r="O45" s="91"/>
      <c r="P45" s="112"/>
      <c r="Q45" s="92"/>
      <c r="R45" s="92">
        <f t="shared" si="5"/>
        <v>0</v>
      </c>
      <c r="S45" s="92">
        <f t="shared" si="6"/>
        <v>141.63</v>
      </c>
      <c r="T45" s="92">
        <f t="shared" si="7"/>
        <v>424.89</v>
      </c>
      <c r="U45" s="93">
        <f t="shared" si="8"/>
        <v>0</v>
      </c>
      <c r="V45" s="93">
        <f t="shared" si="9"/>
        <v>1</v>
      </c>
      <c r="W45" s="108"/>
    </row>
    <row r="46" spans="2:23" ht="15.75" customHeight="1">
      <c r="B46" s="96" t="s">
        <v>768</v>
      </c>
      <c r="C46" s="16" t="s">
        <v>732</v>
      </c>
      <c r="D46" s="84"/>
      <c r="E46" s="97" t="s">
        <v>127</v>
      </c>
      <c r="F46" s="98">
        <v>9</v>
      </c>
      <c r="G46" s="99">
        <v>28.27</v>
      </c>
      <c r="H46" s="100">
        <f t="shared" si="0"/>
        <v>19.5</v>
      </c>
      <c r="I46" s="101">
        <f t="shared" si="1"/>
        <v>175.5</v>
      </c>
      <c r="J46" s="102"/>
      <c r="K46" s="103">
        <f t="shared" si="2"/>
        <v>9</v>
      </c>
      <c r="L46" s="100">
        <f t="shared" si="3"/>
        <v>6.83</v>
      </c>
      <c r="M46" s="100">
        <f t="shared" si="4"/>
        <v>61.47</v>
      </c>
      <c r="N46" s="104">
        <v>0.05</v>
      </c>
      <c r="O46" s="91"/>
      <c r="P46" s="96"/>
      <c r="Q46" s="99"/>
      <c r="R46" s="105">
        <f t="shared" si="5"/>
        <v>0</v>
      </c>
      <c r="S46" s="106">
        <f t="shared" si="6"/>
        <v>12.67</v>
      </c>
      <c r="T46" s="106">
        <f t="shared" si="7"/>
        <v>114.03</v>
      </c>
      <c r="U46" s="107">
        <f t="shared" si="8"/>
        <v>0</v>
      </c>
      <c r="V46" s="107">
        <f t="shared" si="9"/>
        <v>1</v>
      </c>
      <c r="W46" s="108"/>
    </row>
    <row r="47" spans="2:23" ht="15.75" customHeight="1">
      <c r="B47" s="82" t="s">
        <v>769</v>
      </c>
      <c r="C47" s="109" t="s">
        <v>482</v>
      </c>
      <c r="D47" s="84"/>
      <c r="E47" s="85" t="s">
        <v>127</v>
      </c>
      <c r="F47" s="110">
        <v>9</v>
      </c>
      <c r="G47" s="92">
        <v>26.64</v>
      </c>
      <c r="H47" s="87">
        <f t="shared" si="0"/>
        <v>18.37</v>
      </c>
      <c r="I47" s="88">
        <f t="shared" si="1"/>
        <v>165.33</v>
      </c>
      <c r="J47" s="102"/>
      <c r="K47" s="86">
        <f t="shared" si="2"/>
        <v>9</v>
      </c>
      <c r="L47" s="87">
        <f t="shared" si="3"/>
        <v>6.43</v>
      </c>
      <c r="M47" s="87">
        <f t="shared" si="4"/>
        <v>57.87</v>
      </c>
      <c r="N47" s="111">
        <v>0.05</v>
      </c>
      <c r="O47" s="91"/>
      <c r="P47" s="112"/>
      <c r="Q47" s="92"/>
      <c r="R47" s="92">
        <f t="shared" si="5"/>
        <v>0</v>
      </c>
      <c r="S47" s="92">
        <f t="shared" si="6"/>
        <v>11.94</v>
      </c>
      <c r="T47" s="92">
        <f t="shared" si="7"/>
        <v>107.46</v>
      </c>
      <c r="U47" s="93">
        <f t="shared" si="8"/>
        <v>0</v>
      </c>
      <c r="V47" s="93">
        <f t="shared" si="9"/>
        <v>1</v>
      </c>
      <c r="W47" s="108"/>
    </row>
    <row r="48" spans="2:23" ht="15.75" customHeight="1">
      <c r="B48" s="96"/>
      <c r="C48" s="16"/>
      <c r="D48" s="84"/>
      <c r="E48" s="97"/>
      <c r="F48" s="98"/>
      <c r="G48" s="99"/>
      <c r="H48" s="100">
        <f t="shared" si="0"/>
        <v>0</v>
      </c>
      <c r="I48" s="101">
        <f t="shared" si="1"/>
        <v>0</v>
      </c>
      <c r="J48" s="102"/>
      <c r="K48" s="103">
        <f t="shared" si="2"/>
        <v>0</v>
      </c>
      <c r="L48" s="100">
        <f t="shared" si="3"/>
        <v>0</v>
      </c>
      <c r="M48" s="100">
        <f t="shared" si="4"/>
        <v>0</v>
      </c>
      <c r="N48" s="104"/>
      <c r="O48" s="91"/>
      <c r="P48" s="96"/>
      <c r="Q48" s="99"/>
      <c r="R48" s="105">
        <f t="shared" si="5"/>
        <v>0</v>
      </c>
      <c r="S48" s="106">
        <f t="shared" si="6"/>
        <v>0</v>
      </c>
      <c r="T48" s="106">
        <f t="shared" si="7"/>
        <v>0</v>
      </c>
      <c r="U48" s="107">
        <f t="shared" si="8"/>
        <v>0</v>
      </c>
      <c r="V48" s="107">
        <f t="shared" si="9"/>
        <v>0</v>
      </c>
      <c r="W48" s="108"/>
    </row>
    <row r="49" spans="2:23" ht="15.75" customHeight="1">
      <c r="B49" s="82"/>
      <c r="C49" s="109"/>
      <c r="D49" s="84"/>
      <c r="E49" s="85"/>
      <c r="F49" s="110"/>
      <c r="G49" s="92"/>
      <c r="H49" s="87">
        <f t="shared" si="0"/>
        <v>0</v>
      </c>
      <c r="I49" s="88">
        <f t="shared" si="1"/>
        <v>0</v>
      </c>
      <c r="J49" s="102"/>
      <c r="K49" s="86">
        <f t="shared" si="2"/>
        <v>0</v>
      </c>
      <c r="L49" s="87">
        <f t="shared" si="3"/>
        <v>0</v>
      </c>
      <c r="M49" s="87">
        <f t="shared" si="4"/>
        <v>0</v>
      </c>
      <c r="N49" s="111"/>
      <c r="O49" s="91"/>
      <c r="P49" s="112"/>
      <c r="Q49" s="92"/>
      <c r="R49" s="92">
        <f t="shared" si="5"/>
        <v>0</v>
      </c>
      <c r="S49" s="92">
        <f t="shared" si="6"/>
        <v>0</v>
      </c>
      <c r="T49" s="92">
        <f t="shared" si="7"/>
        <v>0</v>
      </c>
      <c r="U49" s="93">
        <f t="shared" si="8"/>
        <v>0</v>
      </c>
      <c r="V49" s="93">
        <f t="shared" si="9"/>
        <v>0</v>
      </c>
      <c r="W49" s="108"/>
    </row>
    <row r="50" spans="2:23" ht="20.25" customHeight="1">
      <c r="B50" s="114"/>
      <c r="C50" s="114"/>
      <c r="D50" s="115"/>
      <c r="E50" s="116" t="s">
        <v>166</v>
      </c>
      <c r="F50" s="117">
        <f t="shared" ref="F50:I50" si="10">SUM(F19:F49)</f>
        <v>172</v>
      </c>
      <c r="G50" s="118">
        <f t="shared" si="10"/>
        <v>160086.36000000002</v>
      </c>
      <c r="H50" s="119">
        <f t="shared" si="10"/>
        <v>110404.38</v>
      </c>
      <c r="I50" s="120">
        <f t="shared" si="10"/>
        <v>145759.69999999998</v>
      </c>
      <c r="J50" s="121"/>
      <c r="K50" s="122">
        <f t="shared" ref="K50:M50" si="11">SUM(K19:K49)</f>
        <v>172</v>
      </c>
      <c r="L50" s="119">
        <f t="shared" si="11"/>
        <v>45354.460000000006</v>
      </c>
      <c r="M50" s="120">
        <f t="shared" si="11"/>
        <v>58127.380000000012</v>
      </c>
      <c r="N50" s="120"/>
      <c r="O50" s="123"/>
      <c r="P50" s="124"/>
      <c r="Q50" s="119">
        <f t="shared" ref="Q50:T50" si="12">SUM(Q19:Q49)</f>
        <v>0</v>
      </c>
      <c r="R50" s="119">
        <f t="shared" si="12"/>
        <v>0</v>
      </c>
      <c r="S50" s="120">
        <f t="shared" si="12"/>
        <v>65049.920000000006</v>
      </c>
      <c r="T50" s="120">
        <f t="shared" si="12"/>
        <v>87632.320000000022</v>
      </c>
      <c r="U50" s="125"/>
      <c r="V50" s="125"/>
      <c r="W50" s="126"/>
    </row>
  </sheetData>
  <mergeCells count="88">
    <mergeCell ref="I4:K4"/>
    <mergeCell ref="I5:K5"/>
    <mergeCell ref="M5:N5"/>
    <mergeCell ref="I6:K6"/>
    <mergeCell ref="M6:N6"/>
    <mergeCell ref="M4:N4"/>
    <mergeCell ref="I7:K7"/>
    <mergeCell ref="M7:N7"/>
    <mergeCell ref="G15:I15"/>
    <mergeCell ref="G16:I16"/>
    <mergeCell ref="B12:C16"/>
    <mergeCell ref="E12:F14"/>
    <mergeCell ref="G12:I13"/>
    <mergeCell ref="K12:N14"/>
    <mergeCell ref="G14:H14"/>
    <mergeCell ref="M15:M16"/>
    <mergeCell ref="N16:N18"/>
    <mergeCell ref="D10:F10"/>
    <mergeCell ref="G10:H10"/>
    <mergeCell ref="M10:N10"/>
    <mergeCell ref="D7:F7"/>
    <mergeCell ref="G7:H7"/>
    <mergeCell ref="B17:B18"/>
    <mergeCell ref="C17:C18"/>
    <mergeCell ref="E17:E18"/>
    <mergeCell ref="F17:F18"/>
    <mergeCell ref="K15:L16"/>
    <mergeCell ref="K17:K18"/>
    <mergeCell ref="G17:H17"/>
    <mergeCell ref="L18:M18"/>
    <mergeCell ref="D4:F4"/>
    <mergeCell ref="D5:F5"/>
    <mergeCell ref="G5:H5"/>
    <mergeCell ref="D6:F6"/>
    <mergeCell ref="G6:H6"/>
    <mergeCell ref="G4:H4"/>
    <mergeCell ref="P8:R8"/>
    <mergeCell ref="M11:N11"/>
    <mergeCell ref="V9:V11"/>
    <mergeCell ref="W9:W11"/>
    <mergeCell ref="T9:T11"/>
    <mergeCell ref="U9:U11"/>
    <mergeCell ref="P9:R9"/>
    <mergeCell ref="P11:R11"/>
    <mergeCell ref="P12:V14"/>
    <mergeCell ref="P16:V16"/>
    <mergeCell ref="P17:P18"/>
    <mergeCell ref="R18:V18"/>
    <mergeCell ref="S9:S11"/>
    <mergeCell ref="B1:C1"/>
    <mergeCell ref="D1:H1"/>
    <mergeCell ref="I1:L1"/>
    <mergeCell ref="M1:O1"/>
    <mergeCell ref="S1:W1"/>
    <mergeCell ref="P1:R1"/>
    <mergeCell ref="D2:F2"/>
    <mergeCell ref="M2:N2"/>
    <mergeCell ref="G2:H2"/>
    <mergeCell ref="I2:K2"/>
    <mergeCell ref="D3:F3"/>
    <mergeCell ref="G3:H3"/>
    <mergeCell ref="I3:K3"/>
    <mergeCell ref="M3:N3"/>
    <mergeCell ref="S5:T5"/>
    <mergeCell ref="S6:T6"/>
    <mergeCell ref="S7:T7"/>
    <mergeCell ref="U6:V6"/>
    <mergeCell ref="U7:V7"/>
    <mergeCell ref="U5:V5"/>
    <mergeCell ref="S2:T2"/>
    <mergeCell ref="U2:V2"/>
    <mergeCell ref="S3:T3"/>
    <mergeCell ref="U3:V3"/>
    <mergeCell ref="S4:T4"/>
    <mergeCell ref="U4:V4"/>
    <mergeCell ref="D8:F8"/>
    <mergeCell ref="G8:H8"/>
    <mergeCell ref="I8:K8"/>
    <mergeCell ref="M8:N8"/>
    <mergeCell ref="D9:F9"/>
    <mergeCell ref="G9:H9"/>
    <mergeCell ref="M9:N9"/>
    <mergeCell ref="P7:R7"/>
    <mergeCell ref="P2:R2"/>
    <mergeCell ref="P3:R3"/>
    <mergeCell ref="P4:R4"/>
    <mergeCell ref="P5:R5"/>
    <mergeCell ref="P6:R6"/>
  </mergeCells>
  <conditionalFormatting sqref="U9:U11">
    <cfRule type="expression" dxfId="3" priority="1" stopIfTrue="1">
      <formula>$U$9&gt;100%</formula>
    </cfRule>
    <cfRule type="expression" dxfId="2" priority="2">
      <formula>$U$9&lt;50%</formula>
    </cfRule>
  </conditionalFormatting>
  <conditionalFormatting sqref="V9:V11">
    <cfRule type="expression" dxfId="1" priority="3">
      <formula>$V$9&lt;50%</formula>
    </cfRule>
    <cfRule type="expression" dxfId="0" priority="4">
      <formula>$V$9&gt;50%</formula>
    </cfRule>
  </conditionalFormatting>
  <dataValidations count="4">
    <dataValidation type="list" allowBlank="1" showErrorMessage="1" sqref="E19:E49" xr:uid="{00000000-0002-0000-4700-000000000000}">
      <formula1>$Z$19:$Z$30</formula1>
    </dataValidation>
    <dataValidation type="list" allowBlank="1" showErrorMessage="1" sqref="I14" xr:uid="{00000000-0002-0000-4700-000001000000}">
      <formula1>$Y$14:$Y$15</formula1>
    </dataValidation>
    <dataValidation type="list" allowBlank="1" showErrorMessage="1" sqref="J14" xr:uid="{00000000-0002-0000-4700-000002000000}">
      <formula1>$L$9</formula1>
    </dataValidation>
    <dataValidation type="list" allowBlank="1" showErrorMessage="1" sqref="Q15 G18 L18 Q18" xr:uid="{00000000-0002-0000-4700-000003000000}">
      <formula1>$Y$12:$Y$13</formula1>
    </dataValidation>
  </dataValidations>
  <printOptions verticalCentered="1"/>
  <pageMargins left="0.2" right="0.2" top="0.25" bottom="0.2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Instructions</vt:lpstr>
      <vt:lpstr>CAT 320 EXCAVATOR 1</vt:lpstr>
      <vt:lpstr>CAT 320 EXCAVATOR 2</vt:lpstr>
      <vt:lpstr>CAT 320 EXCAVATOR 3</vt:lpstr>
      <vt:lpstr>CAT 326 EXCAVATOR 1</vt:lpstr>
      <vt:lpstr>CAT 326 EXCAVATOR 2</vt:lpstr>
      <vt:lpstr>CAT 326 EXCAVATOR 3</vt:lpstr>
      <vt:lpstr>CAT 330 EXCAVATOR 1</vt:lpstr>
      <vt:lpstr>CAT 330 EXCAVATOR 2</vt:lpstr>
      <vt:lpstr>CAT 336 EXCAVATOR 1</vt:lpstr>
      <vt:lpstr>CAT 336 EXCAVATOR 2</vt:lpstr>
      <vt:lpstr>CAT 336 EXCAVATOR 3</vt:lpstr>
      <vt:lpstr>CAT 336 EXCAVATOR 4</vt:lpstr>
      <vt:lpstr>CAT 349F L EXCAVATOR </vt:lpstr>
      <vt:lpstr>CAT 730 ARTICULATED TRUCK 1</vt:lpstr>
      <vt:lpstr>CAT 730 ARTICULATED TRUCK 2</vt:lpstr>
      <vt:lpstr>CAT 730 ARTICULATED TRUCK 3</vt:lpstr>
      <vt:lpstr>CAT 730 ARTICULATED TRUCK 4</vt:lpstr>
      <vt:lpstr>CAT 730 ARTICULATED TRUCK 5</vt:lpstr>
      <vt:lpstr>CAT 730 ARTICULATED TRUCK 6</vt:lpstr>
      <vt:lpstr>CAT 730 ARTICULATED TRUCK 7</vt:lpstr>
      <vt:lpstr>CAT 730 ARTICULATED TRUCK 8</vt:lpstr>
      <vt:lpstr>CAT 730 ARTICULATED TRUCK 9</vt:lpstr>
      <vt:lpstr>CAT 730 ARTICULATED TRUCK 10</vt:lpstr>
      <vt:lpstr>CAT 730 ARTICULATED TRUCK 11</vt:lpstr>
      <vt:lpstr>CAT 730 ARTICULATED TRUCK 12</vt:lpstr>
      <vt:lpstr>CAT 730 ARTICULATED TRUCK 13</vt:lpstr>
      <vt:lpstr>CAT 730 ARTICULATED TRUCK 14</vt:lpstr>
      <vt:lpstr>CAT 730C ARTICULATED TRUCK 1</vt:lpstr>
      <vt:lpstr>CAT 730C2 ARTICULATED TRUCK 1</vt:lpstr>
      <vt:lpstr>CAT 930M WHEEL LOADER 1</vt:lpstr>
      <vt:lpstr>CAT 938H WHEEL LOADER 1</vt:lpstr>
      <vt:lpstr>CAT 950H WHEEL LOADER 1</vt:lpstr>
      <vt:lpstr>CAT 950K WHEEL LOADER 1</vt:lpstr>
      <vt:lpstr>CAT 950K WHEEL LOADER 2</vt:lpstr>
      <vt:lpstr>CAT 966H WHEEL LOADER 1</vt:lpstr>
      <vt:lpstr>CAT 966H WHEEL LOADER 2</vt:lpstr>
      <vt:lpstr>CAT 966M WHEEL LOADER 1</vt:lpstr>
      <vt:lpstr>CAT 980H WHEEL LOADER 1</vt:lpstr>
      <vt:lpstr>CAT D3 DOZER1</vt:lpstr>
      <vt:lpstr>CAT D6N DOZER 1</vt:lpstr>
      <vt:lpstr>CAT D6N LGP DOZER 1</vt:lpstr>
      <vt:lpstr>CAT D6N LGP DOZER 2</vt:lpstr>
      <vt:lpstr>CAT D6T DOZER 1</vt:lpstr>
      <vt:lpstr>CAT D6T DOZER 2</vt:lpstr>
      <vt:lpstr>CAT D6T DOZER 3</vt:lpstr>
      <vt:lpstr>CAT D6T DOZER 4</vt:lpstr>
      <vt:lpstr>CAT D6T DOZER 5</vt:lpstr>
      <vt:lpstr>CAT D6T DOZER 6</vt:lpstr>
      <vt:lpstr>CAT D6T DOZER 7</vt:lpstr>
      <vt:lpstr>CAT D6T DOZER 8</vt:lpstr>
      <vt:lpstr>CAT D6T DOZER 9</vt:lpstr>
      <vt:lpstr>CAT D6T DOZER 10</vt:lpstr>
      <vt:lpstr>CAT D6T DOZER 11</vt:lpstr>
      <vt:lpstr>CAT D6T DOZER 12</vt:lpstr>
      <vt:lpstr>CAT D6T DOZER 13</vt:lpstr>
      <vt:lpstr>CAT D6T LGPPAT DOZER 1</vt:lpstr>
      <vt:lpstr>CAT D6T LGPPAT DOZER 2</vt:lpstr>
      <vt:lpstr>CAT D6T LGPPAT DOZER 3</vt:lpstr>
      <vt:lpstr>CAT D6T LGPPAT DOZER 4</vt:lpstr>
      <vt:lpstr>CAT D6T LGPPAT DOZER 5</vt:lpstr>
      <vt:lpstr>CAT D6T LGPPAT DOZER 6</vt:lpstr>
      <vt:lpstr>CAT D6T LGP DOZER 1</vt:lpstr>
      <vt:lpstr>CAT D6T LGP DOZER 2</vt:lpstr>
      <vt:lpstr>CAT D6T XW DOZER 1</vt:lpstr>
      <vt:lpstr>CAT D7R II DOZER 1</vt:lpstr>
      <vt:lpstr>CAT D7R II DOZER 2</vt:lpstr>
      <vt:lpstr>CAT D7R II DOZER 3</vt:lpstr>
      <vt:lpstr>CAT D8T DOZER 1</vt:lpstr>
      <vt:lpstr>CAT D8T DOZER 2</vt:lpstr>
      <vt:lpstr>CAT D8T DOZER 3</vt:lpstr>
      <vt:lpstr>CAT D8T DOZER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Budgen</dc:creator>
  <cp:lastModifiedBy>Umair  Ansari</cp:lastModifiedBy>
  <dcterms:created xsi:type="dcterms:W3CDTF">2024-03-27T02:49:14Z</dcterms:created>
  <dcterms:modified xsi:type="dcterms:W3CDTF">2025-01-20T01:52:03Z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0x010100873BB3FE7418624DB5B1C8FF0D1FD75B</vt:lpwstr>
  </property>
</Properties>
</file>