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7893A310-29DB-4C4D-84E2-4123EE88D96E}" xr6:coauthVersionLast="47" xr6:coauthVersionMax="47" xr10:uidLastSave="{00000000-0000-0000-0000-000000000000}"/>
  <bookViews>
    <workbookView xWindow="-120" yWindow="-120" windowWidth="20640" windowHeight="11160" activeTab="1" xr2:uid="{EAC116F2-D257-4308-B3E1-626B33CB1430}"/>
  </bookViews>
  <sheets>
    <sheet name="Instructions" sheetId="6" r:id="rId1"/>
    <sheet name="CAT GRADER 14M 1" sheetId="1" r:id="rId2"/>
    <sheet name="CAT 14M 2" sheetId="18" r:id="rId3"/>
    <sheet name="CAT 14M 3" sheetId="19" r:id="rId4"/>
    <sheet name="CAT 14M 4" sheetId="20" r:id="rId5"/>
    <sheet name="CAT 14M 5" sheetId="32" r:id="rId6"/>
    <sheet name="CAT 14M 6" sheetId="33" r:id="rId7"/>
    <sheet name="CAT 14M 7" sheetId="37" r:id="rId8"/>
    <sheet name="CAT 14M 8" sheetId="34" r:id="rId9"/>
    <sheet name="CAT 14M 9" sheetId="87" r:id="rId10"/>
    <sheet name="CAT 150 GRADER 1 " sheetId="35" r:id="rId11"/>
    <sheet name="CAT 150 2" sheetId="36" r:id="rId12"/>
    <sheet name="CAT 150 3" sheetId="38" r:id="rId13"/>
    <sheet name="CAT 150 4" sheetId="39" r:id="rId14"/>
    <sheet name="CAT 160M 1" sheetId="40" r:id="rId15"/>
    <sheet name="CAT 160M 2" sheetId="41" r:id="rId16"/>
    <sheet name="CAT 160M 3" sheetId="42" r:id="rId17"/>
    <sheet name="CAT 160M 4" sheetId="43" r:id="rId18"/>
    <sheet name="CAT 160M 5" sheetId="44" r:id="rId19"/>
    <sheet name="CAT 160M 6" sheetId="45" r:id="rId20"/>
    <sheet name="CAT 160M 7" sheetId="46" r:id="rId21"/>
    <sheet name="CAT 160M 8" sheetId="58" r:id="rId22"/>
    <sheet name="CAT 160M 9" sheetId="57" r:id="rId23"/>
    <sheet name="CAT 160M 10" sheetId="56" r:id="rId24"/>
    <sheet name="CAT 160M 11" sheetId="55" r:id="rId25"/>
    <sheet name="CAT 160M 12" sheetId="54" r:id="rId26"/>
    <sheet name="CAT 160M 13" sheetId="53" r:id="rId27"/>
    <sheet name="CAT 160M 14" sheetId="52" r:id="rId28"/>
    <sheet name="CAT 160M 15" sheetId="51" r:id="rId29"/>
    <sheet name="CAT 160M 16" sheetId="50" r:id="rId30"/>
    <sheet name="CAT 160M 17" sheetId="49" r:id="rId31"/>
    <sheet name="CAT 160M 18" sheetId="48" r:id="rId32"/>
    <sheet name="CAT 160M 19" sheetId="71" r:id="rId33"/>
    <sheet name="CAT 627G 1" sheetId="70" r:id="rId34"/>
    <sheet name="CAT 627G 2" sheetId="69" r:id="rId35"/>
    <sheet name="CAT 627G 3" sheetId="68" r:id="rId36"/>
    <sheet name="CAT 627H 1" sheetId="67" r:id="rId37"/>
    <sheet name="CAT 627H 2" sheetId="66" r:id="rId38"/>
    <sheet name="CAT 627H 3" sheetId="64" r:id="rId39"/>
    <sheet name="CAT 627K 1" sheetId="65" r:id="rId40"/>
    <sheet name="CAT 627K 2" sheetId="74" r:id="rId41"/>
    <sheet name="CAT 627K 3" sheetId="106" r:id="rId42"/>
    <sheet name="CAT 627K 4" sheetId="62" r:id="rId43"/>
    <sheet name="CAT 627K 5" sheetId="61" r:id="rId44"/>
    <sheet name="CAT 627K 6" sheetId="72" r:id="rId45"/>
    <sheet name="CAT D6 1" sheetId="73" r:id="rId46"/>
    <sheet name="CAT D6T XW" sheetId="90" r:id="rId47"/>
    <sheet name="CAT D7" sheetId="89" r:id="rId48"/>
    <sheet name="CAT D7E" sheetId="88" r:id="rId49"/>
    <sheet name="JD 872GP MOTOR GRADER 1" sheetId="86" r:id="rId50"/>
    <sheet name="JD 872GP 2" sheetId="85" r:id="rId51"/>
    <sheet name="JD 872GP 3" sheetId="84" r:id="rId52"/>
    <sheet name="JD 872GP 4" sheetId="83" r:id="rId53"/>
    <sheet name="JD 872GP 5" sheetId="81" r:id="rId54"/>
    <sheet name="JD 872GP 6" sheetId="105" r:id="rId55"/>
    <sheet name="JD 872GP 7" sheetId="79" r:id="rId56"/>
    <sheet name="JD 872GP 8" sheetId="78" r:id="rId57"/>
    <sheet name="JD 872GP 9" sheetId="77" r:id="rId58"/>
    <sheet name="JD 872GP 10" sheetId="76" r:id="rId59"/>
    <sheet name="JD 872GP 11" sheetId="75" r:id="rId60"/>
    <sheet name="JD 870GP 1" sheetId="104" r:id="rId61"/>
    <sheet name="JD 870GP  2" sheetId="103" r:id="rId62"/>
    <sheet name="JD 870GP 3" sheetId="102" r:id="rId63"/>
    <sheet name="JD 772GP 1" sheetId="101" r:id="rId64"/>
    <sheet name="JD 772GP 2" sheetId="100" r:id="rId65"/>
    <sheet name="JD 772GP 3" sheetId="99" r:id="rId66"/>
    <sheet name="JD 772GP 4" sheetId="98" r:id="rId67"/>
    <sheet name="JD 772GP 5" sheetId="97" r:id="rId68"/>
    <sheet name="JD 772GP 6" sheetId="96" r:id="rId69"/>
    <sheet name="JD 710L 1" sheetId="95" r:id="rId70"/>
    <sheet name="JD 710L 2" sheetId="94" r:id="rId71"/>
    <sheet name="JD 744K 1" sheetId="93" r:id="rId72"/>
    <sheet name="JD 744L " sheetId="92" r:id="rId73"/>
    <sheet name="JD SPECIAL AREA 1" sheetId="59" r:id="rId74"/>
    <sheet name="End Sheet" sheetId="7" r:id="rId7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94" l="1"/>
  <c r="K50" i="94"/>
  <c r="G50" i="94"/>
  <c r="F50" i="94"/>
  <c r="K35" i="89"/>
  <c r="Q49" i="106"/>
  <c r="G49" i="106"/>
  <c r="F49" i="106"/>
  <c r="L48" i="106"/>
  <c r="K48" i="106"/>
  <c r="M48" i="106" s="1"/>
  <c r="H48" i="106"/>
  <c r="M47" i="106"/>
  <c r="L47" i="106"/>
  <c r="K47" i="106"/>
  <c r="L46" i="106"/>
  <c r="K46" i="106"/>
  <c r="M46" i="106" s="1"/>
  <c r="L45" i="106"/>
  <c r="K45" i="106"/>
  <c r="M45" i="106" s="1"/>
  <c r="H45" i="106"/>
  <c r="M44" i="106"/>
  <c r="L44" i="106"/>
  <c r="K44" i="106"/>
  <c r="L43" i="106"/>
  <c r="K43" i="106"/>
  <c r="M43" i="106" s="1"/>
  <c r="L42" i="106"/>
  <c r="K42" i="106"/>
  <c r="M42" i="106" s="1"/>
  <c r="H42" i="106"/>
  <c r="L41" i="106"/>
  <c r="M41" i="106" s="1"/>
  <c r="K41" i="106"/>
  <c r="L40" i="106"/>
  <c r="K40" i="106"/>
  <c r="M40" i="106" s="1"/>
  <c r="L39" i="106"/>
  <c r="K39" i="106"/>
  <c r="M39" i="106" s="1"/>
  <c r="H39" i="106"/>
  <c r="L38" i="106"/>
  <c r="M38" i="106" s="1"/>
  <c r="K38" i="106"/>
  <c r="L37" i="106"/>
  <c r="K37" i="106"/>
  <c r="M37" i="106" s="1"/>
  <c r="L36" i="106"/>
  <c r="K36" i="106"/>
  <c r="H36" i="106"/>
  <c r="M35" i="106"/>
  <c r="L35" i="106"/>
  <c r="K35" i="106"/>
  <c r="L34" i="106"/>
  <c r="K34" i="106"/>
  <c r="L33" i="106"/>
  <c r="K33" i="106"/>
  <c r="M33" i="106" s="1"/>
  <c r="H33" i="106"/>
  <c r="L32" i="106"/>
  <c r="M32" i="106" s="1"/>
  <c r="K32" i="106"/>
  <c r="L31" i="106"/>
  <c r="K31" i="106"/>
  <c r="M31" i="106" s="1"/>
  <c r="L30" i="106"/>
  <c r="K30" i="106"/>
  <c r="M30" i="106" s="1"/>
  <c r="H30" i="106"/>
  <c r="L29" i="106"/>
  <c r="M29" i="106" s="1"/>
  <c r="K29" i="106"/>
  <c r="L28" i="106"/>
  <c r="K28" i="106"/>
  <c r="L27" i="106"/>
  <c r="K27" i="106"/>
  <c r="H27" i="106"/>
  <c r="M26" i="106"/>
  <c r="L26" i="106"/>
  <c r="K26" i="106"/>
  <c r="L25" i="106"/>
  <c r="K25" i="106"/>
  <c r="L24" i="106"/>
  <c r="K24" i="106"/>
  <c r="M24" i="106" s="1"/>
  <c r="H24" i="106"/>
  <c r="L23" i="106"/>
  <c r="M23" i="106" s="1"/>
  <c r="K23" i="106"/>
  <c r="L22" i="106"/>
  <c r="K22" i="106"/>
  <c r="L21" i="106"/>
  <c r="K21" i="106"/>
  <c r="H21" i="106"/>
  <c r="L20" i="106"/>
  <c r="M20" i="106" s="1"/>
  <c r="K20" i="106"/>
  <c r="L19" i="106"/>
  <c r="K19" i="106"/>
  <c r="M19" i="106" s="1"/>
  <c r="L18" i="106"/>
  <c r="K18" i="106"/>
  <c r="K49" i="106" s="1"/>
  <c r="H18" i="106"/>
  <c r="R17" i="106"/>
  <c r="R47" i="106" s="1"/>
  <c r="I17" i="106"/>
  <c r="I48" i="106" s="1"/>
  <c r="T48" i="106" s="1"/>
  <c r="S48" i="106" s="1"/>
  <c r="H17" i="106"/>
  <c r="E15" i="106"/>
  <c r="H47" i="106" s="1"/>
  <c r="P10" i="106"/>
  <c r="P8" i="106"/>
  <c r="P1" i="106"/>
  <c r="Q49" i="105"/>
  <c r="G49" i="105"/>
  <c r="F49" i="105"/>
  <c r="L48" i="105"/>
  <c r="K48" i="105"/>
  <c r="M48" i="105" s="1"/>
  <c r="H48" i="105"/>
  <c r="K47" i="105"/>
  <c r="H47" i="105"/>
  <c r="L47" i="105" s="1"/>
  <c r="R46" i="105"/>
  <c r="K46" i="105"/>
  <c r="H46" i="105"/>
  <c r="L46" i="105" s="1"/>
  <c r="L45" i="105"/>
  <c r="K45" i="105"/>
  <c r="M45" i="105" s="1"/>
  <c r="H45" i="105"/>
  <c r="K44" i="105"/>
  <c r="H44" i="105"/>
  <c r="L44" i="105" s="1"/>
  <c r="R43" i="105"/>
  <c r="K43" i="105"/>
  <c r="M43" i="105" s="1"/>
  <c r="H43" i="105"/>
  <c r="L43" i="105" s="1"/>
  <c r="L42" i="105"/>
  <c r="K42" i="105"/>
  <c r="M42" i="105" s="1"/>
  <c r="H42" i="105"/>
  <c r="K41" i="105"/>
  <c r="H41" i="105"/>
  <c r="L41" i="105" s="1"/>
  <c r="R40" i="105"/>
  <c r="K40" i="105"/>
  <c r="H40" i="105"/>
  <c r="L40" i="105" s="1"/>
  <c r="L39" i="105"/>
  <c r="K39" i="105"/>
  <c r="M39" i="105" s="1"/>
  <c r="H39" i="105"/>
  <c r="K38" i="105"/>
  <c r="H38" i="105"/>
  <c r="L38" i="105" s="1"/>
  <c r="R37" i="105"/>
  <c r="K37" i="105"/>
  <c r="H37" i="105"/>
  <c r="L37" i="105" s="1"/>
  <c r="L36" i="105"/>
  <c r="K36" i="105"/>
  <c r="H36" i="105"/>
  <c r="K35" i="105"/>
  <c r="H35" i="105"/>
  <c r="L35" i="105" s="1"/>
  <c r="R34" i="105"/>
  <c r="K34" i="105"/>
  <c r="M34" i="105" s="1"/>
  <c r="H34" i="105"/>
  <c r="L34" i="105" s="1"/>
  <c r="L33" i="105"/>
  <c r="K33" i="105"/>
  <c r="M33" i="105" s="1"/>
  <c r="H33" i="105"/>
  <c r="K32" i="105"/>
  <c r="H32" i="105"/>
  <c r="L32" i="105" s="1"/>
  <c r="R31" i="105"/>
  <c r="K31" i="105"/>
  <c r="H31" i="105"/>
  <c r="L31" i="105" s="1"/>
  <c r="L30" i="105"/>
  <c r="K30" i="105"/>
  <c r="M30" i="105" s="1"/>
  <c r="H30" i="105"/>
  <c r="K29" i="105"/>
  <c r="H29" i="105"/>
  <c r="L29" i="105" s="1"/>
  <c r="R28" i="105"/>
  <c r="K28" i="105"/>
  <c r="H28" i="105"/>
  <c r="L28" i="105" s="1"/>
  <c r="L27" i="105"/>
  <c r="K27" i="105"/>
  <c r="H27" i="105"/>
  <c r="K26" i="105"/>
  <c r="H26" i="105"/>
  <c r="L26" i="105" s="1"/>
  <c r="R25" i="105"/>
  <c r="K25" i="105"/>
  <c r="H25" i="105"/>
  <c r="L25" i="105" s="1"/>
  <c r="L24" i="105"/>
  <c r="K24" i="105"/>
  <c r="H24" i="105"/>
  <c r="K23" i="105"/>
  <c r="H23" i="105"/>
  <c r="L23" i="105" s="1"/>
  <c r="R22" i="105"/>
  <c r="K22" i="105"/>
  <c r="H22" i="105"/>
  <c r="L22" i="105" s="1"/>
  <c r="L21" i="105"/>
  <c r="K21" i="105"/>
  <c r="H21" i="105"/>
  <c r="K20" i="105"/>
  <c r="H20" i="105"/>
  <c r="L20" i="105" s="1"/>
  <c r="R19" i="105"/>
  <c r="K19" i="105"/>
  <c r="H19" i="105"/>
  <c r="L19" i="105" s="1"/>
  <c r="L18" i="105"/>
  <c r="K18" i="105"/>
  <c r="K49" i="105" s="1"/>
  <c r="H18" i="105"/>
  <c r="R17" i="105"/>
  <c r="R47" i="105" s="1"/>
  <c r="I17" i="105"/>
  <c r="I48" i="105" s="1"/>
  <c r="H17" i="105"/>
  <c r="I44" i="105" s="1"/>
  <c r="E15" i="105"/>
  <c r="P10" i="105"/>
  <c r="P1" i="105"/>
  <c r="P8" i="105" s="1"/>
  <c r="Q63" i="95"/>
  <c r="G63" i="95"/>
  <c r="F63" i="95"/>
  <c r="P10" i="95" s="1"/>
  <c r="K49" i="94"/>
  <c r="L49" i="94"/>
  <c r="U49" i="94" s="1"/>
  <c r="R49" i="94"/>
  <c r="V49" i="94"/>
  <c r="H49" i="94"/>
  <c r="I49" i="94" s="1"/>
  <c r="V50" i="95"/>
  <c r="V51" i="95"/>
  <c r="V52" i="95"/>
  <c r="V53" i="95"/>
  <c r="V54" i="95"/>
  <c r="V55" i="95"/>
  <c r="V56" i="95"/>
  <c r="V57" i="95"/>
  <c r="V58" i="95"/>
  <c r="V59" i="95"/>
  <c r="V60" i="95"/>
  <c r="V61" i="95"/>
  <c r="V62" i="95"/>
  <c r="U50" i="95"/>
  <c r="U51" i="95"/>
  <c r="U52" i="95"/>
  <c r="U53" i="95"/>
  <c r="U54" i="95"/>
  <c r="U55" i="95"/>
  <c r="U56" i="95"/>
  <c r="U57" i="95"/>
  <c r="U58" i="95"/>
  <c r="U59" i="95"/>
  <c r="U60" i="95"/>
  <c r="U61" i="95"/>
  <c r="U62" i="95"/>
  <c r="T50" i="95"/>
  <c r="T51" i="95"/>
  <c r="T52" i="95"/>
  <c r="T53" i="95"/>
  <c r="T54" i="95"/>
  <c r="T55" i="95"/>
  <c r="T56" i="95"/>
  <c r="T57" i="95"/>
  <c r="T58" i="95"/>
  <c r="T59" i="95"/>
  <c r="T60" i="95"/>
  <c r="T61" i="95"/>
  <c r="T62" i="95"/>
  <c r="S50" i="95"/>
  <c r="S51" i="95"/>
  <c r="S52" i="95"/>
  <c r="S53" i="95"/>
  <c r="S54" i="95"/>
  <c r="S55" i="95"/>
  <c r="S56" i="95"/>
  <c r="S57" i="95"/>
  <c r="S58" i="95"/>
  <c r="S59" i="95"/>
  <c r="S60" i="95"/>
  <c r="S61" i="95"/>
  <c r="S62" i="95"/>
  <c r="R49" i="95"/>
  <c r="R50" i="95"/>
  <c r="R51" i="95"/>
  <c r="R52" i="95"/>
  <c r="R53" i="95"/>
  <c r="R54" i="95"/>
  <c r="R55" i="95"/>
  <c r="R56" i="95"/>
  <c r="R57" i="95"/>
  <c r="R58" i="95"/>
  <c r="R59" i="95"/>
  <c r="R60" i="95"/>
  <c r="R61" i="95"/>
  <c r="R62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K49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I50" i="95"/>
  <c r="I51" i="95"/>
  <c r="I52" i="95"/>
  <c r="I53" i="95"/>
  <c r="I54" i="95"/>
  <c r="I55" i="95"/>
  <c r="I56" i="95"/>
  <c r="I57" i="95"/>
  <c r="I58" i="95"/>
  <c r="I59" i="95"/>
  <c r="I60" i="95"/>
  <c r="I61" i="95"/>
  <c r="I62" i="95"/>
  <c r="H49" i="95"/>
  <c r="H50" i="95"/>
  <c r="H51" i="95"/>
  <c r="H52" i="95"/>
  <c r="H53" i="95"/>
  <c r="H54" i="95"/>
  <c r="H55" i="95"/>
  <c r="H56" i="95"/>
  <c r="H57" i="95"/>
  <c r="H58" i="95"/>
  <c r="H59" i="95"/>
  <c r="H60" i="95"/>
  <c r="H61" i="95"/>
  <c r="H62" i="95"/>
  <c r="H44" i="102"/>
  <c r="H45" i="102"/>
  <c r="H46" i="102"/>
  <c r="H47" i="102"/>
  <c r="H48" i="102"/>
  <c r="F49" i="102"/>
  <c r="G49" i="102"/>
  <c r="Q49" i="104"/>
  <c r="G49" i="104"/>
  <c r="F49" i="104"/>
  <c r="K48" i="104"/>
  <c r="K47" i="104"/>
  <c r="K46" i="104"/>
  <c r="K45" i="104"/>
  <c r="K44" i="104"/>
  <c r="K43" i="104"/>
  <c r="K42" i="104"/>
  <c r="K41" i="104"/>
  <c r="K40" i="104"/>
  <c r="K39" i="104"/>
  <c r="K38" i="104"/>
  <c r="K37" i="104"/>
  <c r="K36" i="104"/>
  <c r="K35" i="104"/>
  <c r="K34" i="104"/>
  <c r="K33" i="104"/>
  <c r="K32" i="104"/>
  <c r="K31" i="104"/>
  <c r="K30" i="104"/>
  <c r="K29" i="104"/>
  <c r="K28" i="104"/>
  <c r="K27" i="104"/>
  <c r="K26" i="104"/>
  <c r="K25" i="104"/>
  <c r="K24" i="104"/>
  <c r="K23" i="104"/>
  <c r="K22" i="104"/>
  <c r="K21" i="104"/>
  <c r="K20" i="104"/>
  <c r="K19" i="104"/>
  <c r="K18" i="104"/>
  <c r="R17" i="104"/>
  <c r="I17" i="104"/>
  <c r="H17" i="104"/>
  <c r="E15" i="104"/>
  <c r="P10" i="104"/>
  <c r="P1" i="104"/>
  <c r="P8" i="104" s="1"/>
  <c r="Q49" i="103"/>
  <c r="G49" i="103"/>
  <c r="F49" i="103"/>
  <c r="K48" i="103"/>
  <c r="K47" i="103"/>
  <c r="K46" i="103"/>
  <c r="K45" i="103"/>
  <c r="K44" i="103"/>
  <c r="K43" i="103"/>
  <c r="K42" i="103"/>
  <c r="K41" i="103"/>
  <c r="K40" i="103"/>
  <c r="K39" i="103"/>
  <c r="K38" i="103"/>
  <c r="K37" i="103"/>
  <c r="K36" i="103"/>
  <c r="K35" i="103"/>
  <c r="K34" i="103"/>
  <c r="K33" i="103"/>
  <c r="K32" i="103"/>
  <c r="K31" i="103"/>
  <c r="K30" i="103"/>
  <c r="K29" i="103"/>
  <c r="K28" i="103"/>
  <c r="K27" i="103"/>
  <c r="K26" i="103"/>
  <c r="K25" i="103"/>
  <c r="K24" i="103"/>
  <c r="K23" i="103"/>
  <c r="K22" i="103"/>
  <c r="K21" i="103"/>
  <c r="K20" i="103"/>
  <c r="K19" i="103"/>
  <c r="K18" i="103"/>
  <c r="R17" i="103"/>
  <c r="I17" i="103"/>
  <c r="H17" i="103"/>
  <c r="E15" i="103"/>
  <c r="P10" i="103"/>
  <c r="P1" i="103"/>
  <c r="P8" i="103" s="1"/>
  <c r="Q49" i="102"/>
  <c r="K48" i="102"/>
  <c r="K47" i="102"/>
  <c r="K46" i="102"/>
  <c r="K45" i="102"/>
  <c r="K44" i="102"/>
  <c r="K43" i="102"/>
  <c r="K42" i="102"/>
  <c r="K41" i="102"/>
  <c r="K40" i="102"/>
  <c r="K39" i="102"/>
  <c r="K38" i="102"/>
  <c r="K37" i="102"/>
  <c r="K36" i="102"/>
  <c r="K35" i="102"/>
  <c r="K34" i="102"/>
  <c r="K33" i="102"/>
  <c r="K32" i="102"/>
  <c r="K31" i="102"/>
  <c r="K30" i="102"/>
  <c r="K29" i="102"/>
  <c r="K28" i="102"/>
  <c r="K27" i="102"/>
  <c r="K26" i="102"/>
  <c r="K25" i="102"/>
  <c r="K24" i="102"/>
  <c r="K23" i="102"/>
  <c r="K22" i="102"/>
  <c r="K21" i="102"/>
  <c r="K20" i="102"/>
  <c r="K19" i="102"/>
  <c r="K18" i="102"/>
  <c r="R17" i="102"/>
  <c r="I17" i="102"/>
  <c r="H17" i="102"/>
  <c r="E15" i="102"/>
  <c r="P10" i="102"/>
  <c r="P1" i="102"/>
  <c r="P8" i="102" s="1"/>
  <c r="Q49" i="101"/>
  <c r="G49" i="101"/>
  <c r="F49" i="101"/>
  <c r="K48" i="101"/>
  <c r="K47" i="101"/>
  <c r="K46" i="101"/>
  <c r="K45" i="101"/>
  <c r="K44" i="101"/>
  <c r="K43" i="101"/>
  <c r="K42" i="101"/>
  <c r="K41" i="101"/>
  <c r="K40" i="101"/>
  <c r="K39" i="101"/>
  <c r="K38" i="101"/>
  <c r="K37" i="101"/>
  <c r="K36" i="101"/>
  <c r="K35" i="101"/>
  <c r="K34" i="101"/>
  <c r="K33" i="101"/>
  <c r="K32" i="101"/>
  <c r="K31" i="101"/>
  <c r="K30" i="101"/>
  <c r="K29" i="101"/>
  <c r="K28" i="101"/>
  <c r="K27" i="101"/>
  <c r="K26" i="101"/>
  <c r="K25" i="101"/>
  <c r="K24" i="101"/>
  <c r="K23" i="101"/>
  <c r="K22" i="101"/>
  <c r="K21" i="101"/>
  <c r="K20" i="101"/>
  <c r="K19" i="101"/>
  <c r="K18" i="101"/>
  <c r="R17" i="101"/>
  <c r="I17" i="101"/>
  <c r="H17" i="101"/>
  <c r="E15" i="101"/>
  <c r="P10" i="101"/>
  <c r="P1" i="101"/>
  <c r="P8" i="101" s="1"/>
  <c r="Q49" i="100"/>
  <c r="G49" i="100"/>
  <c r="F49" i="100"/>
  <c r="K48" i="100"/>
  <c r="K47" i="100"/>
  <c r="K46" i="100"/>
  <c r="K45" i="100"/>
  <c r="K44" i="100"/>
  <c r="K43" i="100"/>
  <c r="K42" i="100"/>
  <c r="K41" i="100"/>
  <c r="K40" i="100"/>
  <c r="K39" i="100"/>
  <c r="K38" i="100"/>
  <c r="K37" i="100"/>
  <c r="K36" i="100"/>
  <c r="K35" i="100"/>
  <c r="K34" i="100"/>
  <c r="K33" i="100"/>
  <c r="K32" i="100"/>
  <c r="K31" i="100"/>
  <c r="K30" i="100"/>
  <c r="K29" i="100"/>
  <c r="K28" i="100"/>
  <c r="K27" i="100"/>
  <c r="K26" i="100"/>
  <c r="K25" i="100"/>
  <c r="K24" i="100"/>
  <c r="K23" i="100"/>
  <c r="K22" i="100"/>
  <c r="K21" i="100"/>
  <c r="K20" i="100"/>
  <c r="K19" i="100"/>
  <c r="K18" i="100"/>
  <c r="R17" i="100"/>
  <c r="I17" i="100"/>
  <c r="H17" i="100"/>
  <c r="E15" i="100"/>
  <c r="P10" i="100"/>
  <c r="P1" i="100"/>
  <c r="P8" i="100" s="1"/>
  <c r="Q49" i="99"/>
  <c r="G49" i="99"/>
  <c r="F49" i="99"/>
  <c r="K48" i="99"/>
  <c r="K47" i="99"/>
  <c r="K46" i="99"/>
  <c r="K45" i="99"/>
  <c r="K44" i="99"/>
  <c r="K43" i="99"/>
  <c r="K42" i="99"/>
  <c r="K41" i="99"/>
  <c r="K40" i="99"/>
  <c r="K39" i="99"/>
  <c r="K38" i="99"/>
  <c r="K37" i="99"/>
  <c r="K36" i="99"/>
  <c r="K35" i="99"/>
  <c r="K34" i="99"/>
  <c r="K33" i="99"/>
  <c r="K32" i="99"/>
  <c r="K31" i="99"/>
  <c r="K30" i="99"/>
  <c r="K29" i="99"/>
  <c r="K28" i="99"/>
  <c r="K27" i="99"/>
  <c r="K26" i="99"/>
  <c r="K25" i="99"/>
  <c r="K24" i="99"/>
  <c r="K23" i="99"/>
  <c r="K22" i="99"/>
  <c r="K21" i="99"/>
  <c r="K20" i="99"/>
  <c r="K19" i="99"/>
  <c r="K18" i="99"/>
  <c r="R17" i="99"/>
  <c r="I17" i="99"/>
  <c r="H17" i="99"/>
  <c r="E15" i="99"/>
  <c r="P10" i="99"/>
  <c r="P1" i="99"/>
  <c r="P8" i="99" s="1"/>
  <c r="Q49" i="98"/>
  <c r="G49" i="98"/>
  <c r="F49" i="98"/>
  <c r="K48" i="98"/>
  <c r="K47" i="98"/>
  <c r="K46" i="98"/>
  <c r="K45" i="98"/>
  <c r="K44" i="98"/>
  <c r="K43" i="98"/>
  <c r="K42" i="98"/>
  <c r="K41" i="98"/>
  <c r="K40" i="98"/>
  <c r="K39" i="98"/>
  <c r="K38" i="98"/>
  <c r="K37" i="98"/>
  <c r="K36" i="98"/>
  <c r="K35" i="98"/>
  <c r="K34" i="98"/>
  <c r="K33" i="98"/>
  <c r="K32" i="98"/>
  <c r="K31" i="98"/>
  <c r="K30" i="98"/>
  <c r="K29" i="98"/>
  <c r="K28" i="98"/>
  <c r="K27" i="98"/>
  <c r="K26" i="98"/>
  <c r="K25" i="98"/>
  <c r="K24" i="98"/>
  <c r="K23" i="98"/>
  <c r="K22" i="98"/>
  <c r="K21" i="98"/>
  <c r="K20" i="98"/>
  <c r="K19" i="98"/>
  <c r="K18" i="98"/>
  <c r="R17" i="98"/>
  <c r="I17" i="98"/>
  <c r="H17" i="98"/>
  <c r="E15" i="98"/>
  <c r="P10" i="98"/>
  <c r="P1" i="98"/>
  <c r="P8" i="98" s="1"/>
  <c r="Q49" i="97"/>
  <c r="G49" i="97"/>
  <c r="F49" i="97"/>
  <c r="K48" i="97"/>
  <c r="K47" i="97"/>
  <c r="K46" i="97"/>
  <c r="K45" i="97"/>
  <c r="K44" i="97"/>
  <c r="K43" i="97"/>
  <c r="K42" i="97"/>
  <c r="K41" i="97"/>
  <c r="K40" i="97"/>
  <c r="K39" i="97"/>
  <c r="K38" i="97"/>
  <c r="K37" i="97"/>
  <c r="K36" i="97"/>
  <c r="K35" i="97"/>
  <c r="K34" i="97"/>
  <c r="K33" i="97"/>
  <c r="K32" i="97"/>
  <c r="K31" i="97"/>
  <c r="K30" i="97"/>
  <c r="K29" i="97"/>
  <c r="K28" i="97"/>
  <c r="K27" i="97"/>
  <c r="K26" i="97"/>
  <c r="K25" i="97"/>
  <c r="K24" i="97"/>
  <c r="K23" i="97"/>
  <c r="K22" i="97"/>
  <c r="K21" i="97"/>
  <c r="K20" i="97"/>
  <c r="K19" i="97"/>
  <c r="K18" i="97"/>
  <c r="R17" i="97"/>
  <c r="I17" i="97"/>
  <c r="H17" i="97"/>
  <c r="E15" i="97"/>
  <c r="P10" i="97"/>
  <c r="P1" i="97"/>
  <c r="P8" i="97" s="1"/>
  <c r="Q49" i="96"/>
  <c r="G49" i="96"/>
  <c r="F49" i="96"/>
  <c r="K48" i="96"/>
  <c r="K47" i="96"/>
  <c r="K46" i="96"/>
  <c r="K45" i="96"/>
  <c r="K44" i="96"/>
  <c r="K43" i="96"/>
  <c r="K42" i="96"/>
  <c r="K41" i="96"/>
  <c r="K40" i="96"/>
  <c r="K39" i="96"/>
  <c r="K38" i="96"/>
  <c r="K37" i="96"/>
  <c r="K36" i="96"/>
  <c r="K35" i="96"/>
  <c r="K34" i="96"/>
  <c r="K33" i="96"/>
  <c r="K32" i="96"/>
  <c r="K31" i="96"/>
  <c r="K30" i="96"/>
  <c r="K29" i="96"/>
  <c r="K28" i="96"/>
  <c r="K27" i="96"/>
  <c r="K26" i="96"/>
  <c r="K25" i="96"/>
  <c r="K24" i="96"/>
  <c r="K23" i="96"/>
  <c r="K22" i="96"/>
  <c r="K21" i="96"/>
  <c r="K20" i="96"/>
  <c r="K19" i="96"/>
  <c r="K18" i="96"/>
  <c r="R17" i="96"/>
  <c r="I17" i="96"/>
  <c r="H17" i="96"/>
  <c r="E15" i="96"/>
  <c r="P10" i="96"/>
  <c r="P1" i="96"/>
  <c r="P8" i="96" s="1"/>
  <c r="K48" i="95"/>
  <c r="K47" i="95"/>
  <c r="K46" i="95"/>
  <c r="K45" i="95"/>
  <c r="K44" i="95"/>
  <c r="K43" i="95"/>
  <c r="K42" i="95"/>
  <c r="K41" i="95"/>
  <c r="K40" i="95"/>
  <c r="K39" i="95"/>
  <c r="K38" i="95"/>
  <c r="K37" i="95"/>
  <c r="K36" i="95"/>
  <c r="K35" i="95"/>
  <c r="K34" i="95"/>
  <c r="K63" i="95" s="1"/>
  <c r="K33" i="95"/>
  <c r="K32" i="95"/>
  <c r="K31" i="95"/>
  <c r="K30" i="95"/>
  <c r="K29" i="95"/>
  <c r="K28" i="95"/>
  <c r="K27" i="95"/>
  <c r="K26" i="95"/>
  <c r="K25" i="95"/>
  <c r="K24" i="95"/>
  <c r="K23" i="95"/>
  <c r="K22" i="95"/>
  <c r="K21" i="95"/>
  <c r="K20" i="95"/>
  <c r="K19" i="95"/>
  <c r="K18" i="95"/>
  <c r="R17" i="95"/>
  <c r="I17" i="95"/>
  <c r="H17" i="95"/>
  <c r="E15" i="95"/>
  <c r="P1" i="95"/>
  <c r="P8" i="95" s="1"/>
  <c r="K48" i="94"/>
  <c r="K47" i="94"/>
  <c r="K46" i="94"/>
  <c r="K45" i="94"/>
  <c r="K44" i="94"/>
  <c r="K43" i="94"/>
  <c r="K42" i="94"/>
  <c r="K41" i="94"/>
  <c r="K40" i="94"/>
  <c r="K39" i="94"/>
  <c r="K38" i="94"/>
  <c r="K37" i="94"/>
  <c r="K36" i="94"/>
  <c r="K35" i="94"/>
  <c r="K34" i="94"/>
  <c r="K33" i="94"/>
  <c r="K32" i="94"/>
  <c r="K31" i="94"/>
  <c r="K30" i="94"/>
  <c r="K29" i="94"/>
  <c r="K28" i="94"/>
  <c r="K27" i="94"/>
  <c r="K26" i="94"/>
  <c r="K25" i="94"/>
  <c r="K24" i="94"/>
  <c r="K23" i="94"/>
  <c r="K22" i="94"/>
  <c r="K21" i="94"/>
  <c r="K20" i="94"/>
  <c r="K19" i="94"/>
  <c r="K18" i="94"/>
  <c r="R17" i="94"/>
  <c r="I17" i="94"/>
  <c r="H17" i="94"/>
  <c r="E15" i="94"/>
  <c r="P10" i="94"/>
  <c r="P1" i="94"/>
  <c r="P8" i="94" s="1"/>
  <c r="Q49" i="93"/>
  <c r="G49" i="93"/>
  <c r="F49" i="93"/>
  <c r="K48" i="93"/>
  <c r="K47" i="93"/>
  <c r="K46" i="93"/>
  <c r="K45" i="93"/>
  <c r="K44" i="93"/>
  <c r="K43" i="93"/>
  <c r="K42" i="93"/>
  <c r="K41" i="93"/>
  <c r="K40" i="93"/>
  <c r="K39" i="93"/>
  <c r="K38" i="93"/>
  <c r="K37" i="93"/>
  <c r="K36" i="93"/>
  <c r="K35" i="93"/>
  <c r="K34" i="93"/>
  <c r="K33" i="93"/>
  <c r="K32" i="93"/>
  <c r="K31" i="93"/>
  <c r="K30" i="93"/>
  <c r="K29" i="93"/>
  <c r="K28" i="93"/>
  <c r="K27" i="93"/>
  <c r="K26" i="93"/>
  <c r="K25" i="93"/>
  <c r="K24" i="93"/>
  <c r="K23" i="93"/>
  <c r="K22" i="93"/>
  <c r="K21" i="93"/>
  <c r="K20" i="93"/>
  <c r="K19" i="93"/>
  <c r="K18" i="93"/>
  <c r="R17" i="93"/>
  <c r="I17" i="93"/>
  <c r="H17" i="93"/>
  <c r="E15" i="93"/>
  <c r="P10" i="93"/>
  <c r="P1" i="93"/>
  <c r="P8" i="93" s="1"/>
  <c r="Q49" i="92"/>
  <c r="G49" i="92"/>
  <c r="F49" i="92"/>
  <c r="K48" i="92"/>
  <c r="K47" i="92"/>
  <c r="K46" i="92"/>
  <c r="K45" i="92"/>
  <c r="K44" i="92"/>
  <c r="K43" i="92"/>
  <c r="K42" i="92"/>
  <c r="K41" i="92"/>
  <c r="K40" i="92"/>
  <c r="K39" i="92"/>
  <c r="K38" i="92"/>
  <c r="K37" i="92"/>
  <c r="K36" i="92"/>
  <c r="K35" i="92"/>
  <c r="K34" i="92"/>
  <c r="K33" i="92"/>
  <c r="K32" i="92"/>
  <c r="K31" i="92"/>
  <c r="K30" i="92"/>
  <c r="K29" i="92"/>
  <c r="K28" i="92"/>
  <c r="K27" i="92"/>
  <c r="K26" i="92"/>
  <c r="K25" i="92"/>
  <c r="K24" i="92"/>
  <c r="K23" i="92"/>
  <c r="K22" i="92"/>
  <c r="K21" i="92"/>
  <c r="K20" i="92"/>
  <c r="K19" i="92"/>
  <c r="K18" i="92"/>
  <c r="R17" i="92"/>
  <c r="I17" i="92"/>
  <c r="H17" i="92"/>
  <c r="E15" i="92"/>
  <c r="P10" i="92"/>
  <c r="P1" i="92"/>
  <c r="P8" i="92" s="1"/>
  <c r="L18" i="78"/>
  <c r="M18" i="78" s="1"/>
  <c r="L19" i="78"/>
  <c r="M19" i="78" s="1"/>
  <c r="L20" i="78"/>
  <c r="M20" i="78" s="1"/>
  <c r="L21" i="78"/>
  <c r="M21" i="78" s="1"/>
  <c r="L22" i="78"/>
  <c r="M22" i="78"/>
  <c r="L23" i="78"/>
  <c r="M23" i="78" s="1"/>
  <c r="L24" i="78"/>
  <c r="M24" i="78" s="1"/>
  <c r="L25" i="78"/>
  <c r="M25" i="78"/>
  <c r="L26" i="78"/>
  <c r="M26" i="78" s="1"/>
  <c r="L27" i="78"/>
  <c r="M27" i="78" s="1"/>
  <c r="L28" i="78"/>
  <c r="M28" i="78"/>
  <c r="L29" i="78"/>
  <c r="M29" i="78" s="1"/>
  <c r="L30" i="78"/>
  <c r="M30" i="78" s="1"/>
  <c r="L32" i="78"/>
  <c r="M32" i="78" s="1"/>
  <c r="L33" i="78"/>
  <c r="M33" i="78" s="1"/>
  <c r="L34" i="78"/>
  <c r="M34" i="78"/>
  <c r="L35" i="78"/>
  <c r="M35" i="78" s="1"/>
  <c r="L36" i="78"/>
  <c r="M36" i="78" s="1"/>
  <c r="L37" i="78"/>
  <c r="M37" i="78"/>
  <c r="L38" i="78"/>
  <c r="M38" i="78" s="1"/>
  <c r="L39" i="78"/>
  <c r="M39" i="78" s="1"/>
  <c r="L40" i="78"/>
  <c r="M40" i="78"/>
  <c r="L41" i="78"/>
  <c r="M41" i="78" s="1"/>
  <c r="L18" i="81"/>
  <c r="M18" i="81" s="1"/>
  <c r="L19" i="81"/>
  <c r="M19" i="81" s="1"/>
  <c r="L20" i="81"/>
  <c r="M20" i="81" s="1"/>
  <c r="L21" i="81"/>
  <c r="M21" i="81" s="1"/>
  <c r="L22" i="81"/>
  <c r="M22" i="81"/>
  <c r="L23" i="81"/>
  <c r="M23" i="81" s="1"/>
  <c r="L24" i="81"/>
  <c r="M24" i="81" s="1"/>
  <c r="L25" i="81"/>
  <c r="M25" i="81"/>
  <c r="L26" i="81"/>
  <c r="M26" i="81" s="1"/>
  <c r="L27" i="81"/>
  <c r="M27" i="81" s="1"/>
  <c r="L28" i="81"/>
  <c r="M28" i="81"/>
  <c r="L29" i="81"/>
  <c r="M29" i="81" s="1"/>
  <c r="L30" i="81"/>
  <c r="M30" i="81" s="1"/>
  <c r="L32" i="81"/>
  <c r="M32" i="81" s="1"/>
  <c r="L33" i="81"/>
  <c r="M33" i="81" s="1"/>
  <c r="L34" i="81"/>
  <c r="M34" i="81"/>
  <c r="L35" i="81"/>
  <c r="M35" i="81" s="1"/>
  <c r="L36" i="81"/>
  <c r="M36" i="81" s="1"/>
  <c r="L37" i="81"/>
  <c r="M37" i="81"/>
  <c r="L38" i="81"/>
  <c r="M38" i="81" s="1"/>
  <c r="L39" i="81"/>
  <c r="M39" i="81" s="1"/>
  <c r="L40" i="81"/>
  <c r="M40" i="81"/>
  <c r="L41" i="81"/>
  <c r="M41" i="81" s="1"/>
  <c r="L18" i="83"/>
  <c r="M18" i="83" s="1"/>
  <c r="L19" i="83"/>
  <c r="M19" i="83" s="1"/>
  <c r="L20" i="83"/>
  <c r="M20" i="83"/>
  <c r="L21" i="83"/>
  <c r="M21" i="83" s="1"/>
  <c r="L22" i="83"/>
  <c r="M22" i="83" s="1"/>
  <c r="L23" i="83"/>
  <c r="M23" i="83" s="1"/>
  <c r="L24" i="83"/>
  <c r="M24" i="83" s="1"/>
  <c r="L25" i="83"/>
  <c r="M25" i="83" s="1"/>
  <c r="L26" i="83"/>
  <c r="M26" i="83" s="1"/>
  <c r="L27" i="83"/>
  <c r="M27" i="83" s="1"/>
  <c r="L28" i="83"/>
  <c r="M28" i="83" s="1"/>
  <c r="L29" i="83"/>
  <c r="M29" i="83"/>
  <c r="L30" i="83"/>
  <c r="M30" i="83" s="1"/>
  <c r="L32" i="83"/>
  <c r="M32" i="83"/>
  <c r="L33" i="83"/>
  <c r="M33" i="83" s="1"/>
  <c r="L34" i="83"/>
  <c r="M34" i="83" s="1"/>
  <c r="L35" i="83"/>
  <c r="M35" i="83"/>
  <c r="L36" i="83"/>
  <c r="M36" i="83" s="1"/>
  <c r="L37" i="83"/>
  <c r="M37" i="83" s="1"/>
  <c r="L38" i="83"/>
  <c r="M38" i="83"/>
  <c r="L39" i="83"/>
  <c r="M39" i="83" s="1"/>
  <c r="L40" i="83"/>
  <c r="M40" i="83" s="1"/>
  <c r="L41" i="83"/>
  <c r="M41" i="83"/>
  <c r="L42" i="83"/>
  <c r="M42" i="83" s="1"/>
  <c r="H17" i="85"/>
  <c r="I17" i="85"/>
  <c r="H18" i="85"/>
  <c r="I18" i="85"/>
  <c r="K18" i="85"/>
  <c r="L18" i="85"/>
  <c r="H19" i="85"/>
  <c r="I19" i="85"/>
  <c r="K19" i="85"/>
  <c r="L19" i="85"/>
  <c r="H20" i="85"/>
  <c r="I20" i="85"/>
  <c r="K20" i="85"/>
  <c r="L20" i="85"/>
  <c r="H21" i="85"/>
  <c r="I21" i="85"/>
  <c r="K21" i="85"/>
  <c r="L21" i="85"/>
  <c r="H22" i="85"/>
  <c r="I22" i="85"/>
  <c r="K22" i="85"/>
  <c r="L22" i="85"/>
  <c r="H23" i="85"/>
  <c r="I23" i="85"/>
  <c r="K23" i="85"/>
  <c r="L23" i="85"/>
  <c r="H24" i="85"/>
  <c r="I24" i="85"/>
  <c r="K24" i="85"/>
  <c r="L24" i="85"/>
  <c r="H25" i="85"/>
  <c r="I25" i="85"/>
  <c r="K25" i="85"/>
  <c r="L25" i="85"/>
  <c r="H26" i="85"/>
  <c r="I26" i="85"/>
  <c r="K26" i="85"/>
  <c r="L26" i="85"/>
  <c r="H27" i="85"/>
  <c r="I27" i="85"/>
  <c r="K27" i="85"/>
  <c r="L27" i="85"/>
  <c r="H28" i="85"/>
  <c r="I28" i="85"/>
  <c r="K28" i="85"/>
  <c r="L28" i="85"/>
  <c r="H29" i="85"/>
  <c r="I29" i="85"/>
  <c r="K29" i="85"/>
  <c r="L29" i="85"/>
  <c r="H30" i="85"/>
  <c r="I30" i="85"/>
  <c r="K30" i="85"/>
  <c r="L30" i="85"/>
  <c r="H31" i="85"/>
  <c r="I31" i="85" s="1"/>
  <c r="K31" i="85"/>
  <c r="H32" i="85"/>
  <c r="I32" i="85"/>
  <c r="K32" i="85"/>
  <c r="L32" i="85"/>
  <c r="H33" i="85"/>
  <c r="I33" i="85"/>
  <c r="K33" i="85"/>
  <c r="L33" i="85"/>
  <c r="H34" i="85"/>
  <c r="I34" i="85"/>
  <c r="K34" i="85"/>
  <c r="L34" i="85"/>
  <c r="H35" i="85"/>
  <c r="I35" i="85"/>
  <c r="K35" i="85"/>
  <c r="L35" i="85"/>
  <c r="H36" i="85"/>
  <c r="I36" i="85"/>
  <c r="K36" i="85"/>
  <c r="L36" i="85"/>
  <c r="H37" i="85"/>
  <c r="I37" i="85"/>
  <c r="K37" i="85"/>
  <c r="L37" i="85"/>
  <c r="H38" i="85"/>
  <c r="I38" i="85"/>
  <c r="K38" i="85"/>
  <c r="L38" i="85"/>
  <c r="H39" i="85"/>
  <c r="I39" i="85"/>
  <c r="K39" i="85"/>
  <c r="L39" i="85"/>
  <c r="H40" i="85"/>
  <c r="I40" i="85"/>
  <c r="K40" i="85"/>
  <c r="L40" i="85"/>
  <c r="H41" i="85"/>
  <c r="I41" i="85"/>
  <c r="K41" i="85"/>
  <c r="L41" i="85"/>
  <c r="W72" i="88"/>
  <c r="Q72" i="88"/>
  <c r="P72" i="88"/>
  <c r="R72" i="88" s="1"/>
  <c r="N72" i="88"/>
  <c r="Y72" i="88" s="1"/>
  <c r="X72" i="88" s="1"/>
  <c r="M72" i="88"/>
  <c r="W71" i="88"/>
  <c r="Q71" i="88"/>
  <c r="P71" i="88"/>
  <c r="R71" i="88" s="1"/>
  <c r="N71" i="88"/>
  <c r="Y71" i="88" s="1"/>
  <c r="X71" i="88" s="1"/>
  <c r="M71" i="88"/>
  <c r="W70" i="88"/>
  <c r="Q70" i="88"/>
  <c r="P70" i="88"/>
  <c r="R70" i="88" s="1"/>
  <c r="N70" i="88"/>
  <c r="Y70" i="88" s="1"/>
  <c r="X70" i="88" s="1"/>
  <c r="M70" i="88"/>
  <c r="W69" i="88"/>
  <c r="Q69" i="88"/>
  <c r="P69" i="88"/>
  <c r="R69" i="88" s="1"/>
  <c r="N69" i="88"/>
  <c r="Y69" i="88" s="1"/>
  <c r="X69" i="88" s="1"/>
  <c r="M69" i="88"/>
  <c r="W68" i="88"/>
  <c r="Q68" i="88"/>
  <c r="P68" i="88"/>
  <c r="R68" i="88" s="1"/>
  <c r="N68" i="88"/>
  <c r="Y68" i="88" s="1"/>
  <c r="X68" i="88" s="1"/>
  <c r="M68" i="88"/>
  <c r="W67" i="88"/>
  <c r="Q67" i="88"/>
  <c r="P67" i="88"/>
  <c r="R67" i="88" s="1"/>
  <c r="N67" i="88"/>
  <c r="Y67" i="88" s="1"/>
  <c r="X67" i="88" s="1"/>
  <c r="M67" i="88"/>
  <c r="W66" i="88"/>
  <c r="Q66" i="88"/>
  <c r="P66" i="88"/>
  <c r="R66" i="88" s="1"/>
  <c r="N66" i="88"/>
  <c r="Y66" i="88" s="1"/>
  <c r="X66" i="88" s="1"/>
  <c r="M66" i="88"/>
  <c r="W65" i="88"/>
  <c r="Q65" i="88"/>
  <c r="P65" i="88"/>
  <c r="R65" i="88" s="1"/>
  <c r="N65" i="88"/>
  <c r="Y65" i="88" s="1"/>
  <c r="X65" i="88" s="1"/>
  <c r="M65" i="88"/>
  <c r="W64" i="88"/>
  <c r="Q64" i="88"/>
  <c r="P64" i="88"/>
  <c r="R64" i="88" s="1"/>
  <c r="N64" i="88"/>
  <c r="Y64" i="88" s="1"/>
  <c r="X64" i="88" s="1"/>
  <c r="M64" i="88"/>
  <c r="W63" i="88"/>
  <c r="Q63" i="88"/>
  <c r="P63" i="88"/>
  <c r="R63" i="88" s="1"/>
  <c r="N63" i="88"/>
  <c r="Y63" i="88" s="1"/>
  <c r="X63" i="88" s="1"/>
  <c r="M63" i="88"/>
  <c r="W62" i="88"/>
  <c r="Q62" i="88"/>
  <c r="P62" i="88"/>
  <c r="R62" i="88" s="1"/>
  <c r="N62" i="88"/>
  <c r="Y62" i="88" s="1"/>
  <c r="X62" i="88" s="1"/>
  <c r="M62" i="88"/>
  <c r="W61" i="88"/>
  <c r="Q61" i="88"/>
  <c r="P61" i="88"/>
  <c r="R61" i="88" s="1"/>
  <c r="N61" i="88"/>
  <c r="Y61" i="88" s="1"/>
  <c r="X61" i="88" s="1"/>
  <c r="M61" i="88"/>
  <c r="W60" i="88"/>
  <c r="Q60" i="88"/>
  <c r="P60" i="88"/>
  <c r="R60" i="88" s="1"/>
  <c r="N60" i="88"/>
  <c r="Y60" i="88" s="1"/>
  <c r="X60" i="88" s="1"/>
  <c r="M60" i="88"/>
  <c r="W59" i="88"/>
  <c r="Q59" i="88"/>
  <c r="P59" i="88"/>
  <c r="R59" i="88" s="1"/>
  <c r="N59" i="88"/>
  <c r="Y59" i="88" s="1"/>
  <c r="X59" i="88" s="1"/>
  <c r="M59" i="88"/>
  <c r="W58" i="88"/>
  <c r="Q58" i="88"/>
  <c r="P58" i="88"/>
  <c r="R58" i="88" s="1"/>
  <c r="N58" i="88"/>
  <c r="Y58" i="88" s="1"/>
  <c r="X58" i="88" s="1"/>
  <c r="M58" i="88"/>
  <c r="R51" i="88"/>
  <c r="L51" i="88"/>
  <c r="K51" i="88"/>
  <c r="I51" i="88"/>
  <c r="H51" i="88"/>
  <c r="R50" i="88"/>
  <c r="L50" i="88"/>
  <c r="K50" i="88"/>
  <c r="I50" i="88"/>
  <c r="H50" i="88"/>
  <c r="R49" i="88"/>
  <c r="L49" i="88"/>
  <c r="K49" i="88"/>
  <c r="M49" i="88" s="1"/>
  <c r="I49" i="88"/>
  <c r="H49" i="88"/>
  <c r="R48" i="88"/>
  <c r="L48" i="88"/>
  <c r="K48" i="88"/>
  <c r="I48" i="88"/>
  <c r="H48" i="88"/>
  <c r="R47" i="88"/>
  <c r="L47" i="88"/>
  <c r="K47" i="88"/>
  <c r="I47" i="88"/>
  <c r="H47" i="88"/>
  <c r="R46" i="88"/>
  <c r="L46" i="88"/>
  <c r="K46" i="88"/>
  <c r="M46" i="88" s="1"/>
  <c r="I46" i="88"/>
  <c r="H46" i="88"/>
  <c r="R45" i="88"/>
  <c r="L45" i="88"/>
  <c r="K45" i="88"/>
  <c r="I45" i="88"/>
  <c r="H45" i="88"/>
  <c r="R44" i="88"/>
  <c r="L44" i="88"/>
  <c r="K44" i="88"/>
  <c r="I44" i="88"/>
  <c r="H44" i="88"/>
  <c r="R43" i="88"/>
  <c r="L43" i="88"/>
  <c r="K43" i="88"/>
  <c r="M43" i="88" s="1"/>
  <c r="I43" i="88"/>
  <c r="H43" i="88"/>
  <c r="R42" i="88"/>
  <c r="L42" i="88"/>
  <c r="K42" i="88"/>
  <c r="M42" i="88" s="1"/>
  <c r="I42" i="88"/>
  <c r="T42" i="88" s="1"/>
  <c r="S42" i="88" s="1"/>
  <c r="H42" i="88"/>
  <c r="R41" i="88"/>
  <c r="L41" i="88"/>
  <c r="K41" i="88"/>
  <c r="I41" i="88"/>
  <c r="H41" i="88"/>
  <c r="R40" i="88"/>
  <c r="L40" i="88"/>
  <c r="K40" i="88"/>
  <c r="M40" i="88" s="1"/>
  <c r="I40" i="88"/>
  <c r="H40" i="88"/>
  <c r="R39" i="88"/>
  <c r="L39" i="88"/>
  <c r="K39" i="88"/>
  <c r="I39" i="88"/>
  <c r="H39" i="88"/>
  <c r="R38" i="88"/>
  <c r="L38" i="88"/>
  <c r="K38" i="88"/>
  <c r="I38" i="88"/>
  <c r="H38" i="88"/>
  <c r="R37" i="88"/>
  <c r="L37" i="88"/>
  <c r="K37" i="88"/>
  <c r="M37" i="88" s="1"/>
  <c r="I37" i="88"/>
  <c r="T37" i="88" s="1"/>
  <c r="S37" i="88" s="1"/>
  <c r="H37" i="88"/>
  <c r="F52" i="88"/>
  <c r="G52" i="88"/>
  <c r="Q49" i="90"/>
  <c r="G49" i="90"/>
  <c r="F49" i="90"/>
  <c r="K48" i="90"/>
  <c r="K47" i="90"/>
  <c r="K46" i="90"/>
  <c r="K45" i="90"/>
  <c r="K44" i="90"/>
  <c r="K43" i="90"/>
  <c r="K42" i="90"/>
  <c r="K41" i="90"/>
  <c r="K40" i="90"/>
  <c r="K39" i="90"/>
  <c r="K38" i="90"/>
  <c r="K37" i="90"/>
  <c r="K36" i="90"/>
  <c r="K35" i="90"/>
  <c r="K34" i="90"/>
  <c r="K33" i="90"/>
  <c r="K32" i="90"/>
  <c r="K31" i="90"/>
  <c r="K30" i="90"/>
  <c r="K29" i="90"/>
  <c r="K28" i="90"/>
  <c r="K27" i="90"/>
  <c r="K26" i="90"/>
  <c r="K25" i="90"/>
  <c r="K24" i="90"/>
  <c r="K23" i="90"/>
  <c r="K22" i="90"/>
  <c r="K21" i="90"/>
  <c r="K20" i="90"/>
  <c r="K19" i="90"/>
  <c r="K18" i="90"/>
  <c r="R17" i="90"/>
  <c r="I17" i="90"/>
  <c r="H17" i="90"/>
  <c r="E15" i="90"/>
  <c r="P10" i="90"/>
  <c r="P1" i="90"/>
  <c r="P8" i="90" s="1"/>
  <c r="Q49" i="89"/>
  <c r="G49" i="89"/>
  <c r="F49" i="89"/>
  <c r="K48" i="89"/>
  <c r="K47" i="89"/>
  <c r="K46" i="89"/>
  <c r="K45" i="89"/>
  <c r="K44" i="89"/>
  <c r="K43" i="89"/>
  <c r="K42" i="89"/>
  <c r="K41" i="89"/>
  <c r="K40" i="89"/>
  <c r="K39" i="89"/>
  <c r="K38" i="89"/>
  <c r="K37" i="89"/>
  <c r="K36" i="89"/>
  <c r="K34" i="89"/>
  <c r="K33" i="89"/>
  <c r="K32" i="89"/>
  <c r="K31" i="89"/>
  <c r="K30" i="89"/>
  <c r="K29" i="89"/>
  <c r="K28" i="89"/>
  <c r="K27" i="89"/>
  <c r="K26" i="89"/>
  <c r="K25" i="89"/>
  <c r="K24" i="89"/>
  <c r="K23" i="89"/>
  <c r="K22" i="89"/>
  <c r="K21" i="89"/>
  <c r="K20" i="89"/>
  <c r="K19" i="89"/>
  <c r="K18" i="89"/>
  <c r="R17" i="89"/>
  <c r="I17" i="89"/>
  <c r="H17" i="89"/>
  <c r="E15" i="89"/>
  <c r="P10" i="89"/>
  <c r="P1" i="89"/>
  <c r="P8" i="89" s="1"/>
  <c r="Q52" i="88"/>
  <c r="K36" i="88"/>
  <c r="K35" i="88"/>
  <c r="K34" i="88"/>
  <c r="K33" i="88"/>
  <c r="K32" i="88"/>
  <c r="K31" i="88"/>
  <c r="K30" i="88"/>
  <c r="K29" i="88"/>
  <c r="K28" i="88"/>
  <c r="K27" i="88"/>
  <c r="K26" i="88"/>
  <c r="K25" i="88"/>
  <c r="K24" i="88"/>
  <c r="K23" i="88"/>
  <c r="K22" i="88"/>
  <c r="K21" i="88"/>
  <c r="K20" i="88"/>
  <c r="K19" i="88"/>
  <c r="K18" i="88"/>
  <c r="R17" i="88"/>
  <c r="I17" i="88"/>
  <c r="H17" i="88"/>
  <c r="E15" i="88"/>
  <c r="P10" i="88"/>
  <c r="P1" i="88"/>
  <c r="P8" i="88" s="1"/>
  <c r="Q49" i="87"/>
  <c r="G49" i="87"/>
  <c r="F49" i="87"/>
  <c r="K48" i="87"/>
  <c r="K47" i="87"/>
  <c r="K46" i="87"/>
  <c r="K45" i="87"/>
  <c r="K44" i="87"/>
  <c r="K43" i="87"/>
  <c r="K42" i="87"/>
  <c r="K41" i="87"/>
  <c r="K40" i="87"/>
  <c r="K39" i="87"/>
  <c r="K38" i="87"/>
  <c r="K37" i="87"/>
  <c r="K36" i="87"/>
  <c r="K35" i="87"/>
  <c r="K34" i="87"/>
  <c r="K33" i="87"/>
  <c r="K32" i="87"/>
  <c r="K31" i="87"/>
  <c r="K30" i="87"/>
  <c r="K29" i="87"/>
  <c r="K28" i="87"/>
  <c r="K27" i="87"/>
  <c r="K26" i="87"/>
  <c r="K25" i="87"/>
  <c r="K24" i="87"/>
  <c r="K23" i="87"/>
  <c r="K22" i="87"/>
  <c r="K21" i="87"/>
  <c r="K20" i="87"/>
  <c r="K19" i="87"/>
  <c r="K18" i="87"/>
  <c r="R17" i="87"/>
  <c r="I17" i="87"/>
  <c r="H17" i="87"/>
  <c r="E15" i="87"/>
  <c r="P10" i="87"/>
  <c r="P1" i="87"/>
  <c r="P8" i="87" s="1"/>
  <c r="Q49" i="86"/>
  <c r="G49" i="86"/>
  <c r="F49" i="86"/>
  <c r="K48" i="86"/>
  <c r="K47" i="86"/>
  <c r="K46" i="86"/>
  <c r="K45" i="86"/>
  <c r="K44" i="86"/>
  <c r="K43" i="86"/>
  <c r="K42" i="86"/>
  <c r="K41" i="86"/>
  <c r="K40" i="86"/>
  <c r="K39" i="86"/>
  <c r="K38" i="86"/>
  <c r="K37" i="86"/>
  <c r="K36" i="86"/>
  <c r="K35" i="86"/>
  <c r="K34" i="86"/>
  <c r="K33" i="86"/>
  <c r="K32" i="86"/>
  <c r="K31" i="86"/>
  <c r="K30" i="86"/>
  <c r="K29" i="86"/>
  <c r="K28" i="86"/>
  <c r="K27" i="86"/>
  <c r="K26" i="86"/>
  <c r="K25" i="86"/>
  <c r="K24" i="86"/>
  <c r="K23" i="86"/>
  <c r="K22" i="86"/>
  <c r="K21" i="86"/>
  <c r="K20" i="86"/>
  <c r="K19" i="86"/>
  <c r="K18" i="86"/>
  <c r="R17" i="86"/>
  <c r="I17" i="86"/>
  <c r="H17" i="86"/>
  <c r="E15" i="86"/>
  <c r="P10" i="86"/>
  <c r="P1" i="86"/>
  <c r="P8" i="86" s="1"/>
  <c r="Q49" i="85"/>
  <c r="G49" i="85"/>
  <c r="F49" i="85"/>
  <c r="K48" i="85"/>
  <c r="K47" i="85"/>
  <c r="K46" i="85"/>
  <c r="K45" i="85"/>
  <c r="K44" i="85"/>
  <c r="K43" i="85"/>
  <c r="K42" i="85"/>
  <c r="R17" i="85"/>
  <c r="E15" i="85"/>
  <c r="P10" i="85"/>
  <c r="P1" i="85"/>
  <c r="P8" i="85" s="1"/>
  <c r="Q49" i="84"/>
  <c r="G49" i="84"/>
  <c r="F49" i="84"/>
  <c r="K48" i="84"/>
  <c r="K47" i="84"/>
  <c r="K46" i="84"/>
  <c r="K45" i="84"/>
  <c r="K44" i="84"/>
  <c r="K43" i="84"/>
  <c r="K42" i="84"/>
  <c r="K41" i="84"/>
  <c r="K40" i="84"/>
  <c r="K39" i="84"/>
  <c r="K38" i="84"/>
  <c r="K37" i="84"/>
  <c r="K36" i="84"/>
  <c r="K35" i="84"/>
  <c r="K34" i="84"/>
  <c r="K33" i="84"/>
  <c r="K32" i="84"/>
  <c r="K31" i="84"/>
  <c r="K30" i="84"/>
  <c r="K29" i="84"/>
  <c r="K28" i="84"/>
  <c r="K27" i="84"/>
  <c r="K26" i="84"/>
  <c r="K25" i="84"/>
  <c r="K24" i="84"/>
  <c r="K23" i="84"/>
  <c r="K22" i="84"/>
  <c r="K21" i="84"/>
  <c r="K20" i="84"/>
  <c r="K19" i="84"/>
  <c r="K18" i="84"/>
  <c r="R17" i="84"/>
  <c r="I17" i="84"/>
  <c r="H17" i="84"/>
  <c r="E15" i="84"/>
  <c r="P10" i="84"/>
  <c r="P1" i="84"/>
  <c r="P8" i="84" s="1"/>
  <c r="Q49" i="83"/>
  <c r="G49" i="83"/>
  <c r="F49" i="83"/>
  <c r="K48" i="83"/>
  <c r="K47" i="83"/>
  <c r="K46" i="83"/>
  <c r="K45" i="83"/>
  <c r="K44" i="83"/>
  <c r="K43" i="83"/>
  <c r="K42" i="83"/>
  <c r="K41" i="83"/>
  <c r="K40" i="83"/>
  <c r="K39" i="83"/>
  <c r="K38" i="83"/>
  <c r="K37" i="83"/>
  <c r="K36" i="83"/>
  <c r="K35" i="83"/>
  <c r="K34" i="83"/>
  <c r="K33" i="83"/>
  <c r="K32" i="83"/>
  <c r="K31" i="83"/>
  <c r="K30" i="83"/>
  <c r="K29" i="83"/>
  <c r="K28" i="83"/>
  <c r="K27" i="83"/>
  <c r="K26" i="83"/>
  <c r="K25" i="83"/>
  <c r="K24" i="83"/>
  <c r="K23" i="83"/>
  <c r="K22" i="83"/>
  <c r="K21" i="83"/>
  <c r="K20" i="83"/>
  <c r="K19" i="83"/>
  <c r="K18" i="83"/>
  <c r="R17" i="83"/>
  <c r="I17" i="83"/>
  <c r="H17" i="83"/>
  <c r="E15" i="83"/>
  <c r="P10" i="83"/>
  <c r="P1" i="83"/>
  <c r="P8" i="83" s="1"/>
  <c r="Q49" i="81"/>
  <c r="G49" i="81"/>
  <c r="F49" i="81"/>
  <c r="K48" i="81"/>
  <c r="K47" i="81"/>
  <c r="K46" i="81"/>
  <c r="K45" i="81"/>
  <c r="K44" i="81"/>
  <c r="K43" i="81"/>
  <c r="K42" i="81"/>
  <c r="K41" i="81"/>
  <c r="K40" i="81"/>
  <c r="K39" i="81"/>
  <c r="K38" i="81"/>
  <c r="K37" i="81"/>
  <c r="K36" i="81"/>
  <c r="K35" i="81"/>
  <c r="K34" i="81"/>
  <c r="K33" i="81"/>
  <c r="K32" i="81"/>
  <c r="K31" i="81"/>
  <c r="K30" i="81"/>
  <c r="K29" i="81"/>
  <c r="K28" i="81"/>
  <c r="K27" i="81"/>
  <c r="K26" i="81"/>
  <c r="K25" i="81"/>
  <c r="K24" i="81"/>
  <c r="K23" i="81"/>
  <c r="K22" i="81"/>
  <c r="K21" i="81"/>
  <c r="K20" i="81"/>
  <c r="K19" i="81"/>
  <c r="K18" i="81"/>
  <c r="R17" i="81"/>
  <c r="I17" i="81"/>
  <c r="H17" i="81"/>
  <c r="E15" i="81"/>
  <c r="P10" i="81"/>
  <c r="P1" i="81"/>
  <c r="P8" i="81" s="1"/>
  <c r="Q49" i="79"/>
  <c r="G49" i="79"/>
  <c r="F49" i="79"/>
  <c r="K48" i="79"/>
  <c r="K47" i="79"/>
  <c r="K46" i="79"/>
  <c r="K45" i="79"/>
  <c r="K44" i="79"/>
  <c r="K43" i="79"/>
  <c r="K42" i="79"/>
  <c r="K41" i="79"/>
  <c r="K40" i="79"/>
  <c r="K39" i="79"/>
  <c r="K38" i="79"/>
  <c r="K37" i="79"/>
  <c r="K36" i="79"/>
  <c r="K35" i="79"/>
  <c r="K34" i="79"/>
  <c r="K33" i="79"/>
  <c r="K32" i="79"/>
  <c r="K31" i="79"/>
  <c r="K30" i="79"/>
  <c r="K29" i="79"/>
  <c r="K28" i="79"/>
  <c r="K27" i="79"/>
  <c r="K26" i="79"/>
  <c r="K25" i="79"/>
  <c r="K24" i="79"/>
  <c r="K23" i="79"/>
  <c r="K22" i="79"/>
  <c r="K21" i="79"/>
  <c r="K20" i="79"/>
  <c r="K19" i="79"/>
  <c r="K18" i="79"/>
  <c r="R17" i="79"/>
  <c r="I17" i="79"/>
  <c r="H17" i="79"/>
  <c r="E15" i="79"/>
  <c r="P10" i="79"/>
  <c r="P1" i="79"/>
  <c r="P8" i="79" s="1"/>
  <c r="Q49" i="78"/>
  <c r="G49" i="78"/>
  <c r="F49" i="78"/>
  <c r="K48" i="78"/>
  <c r="K47" i="78"/>
  <c r="K46" i="78"/>
  <c r="K45" i="78"/>
  <c r="K44" i="78"/>
  <c r="K43" i="78"/>
  <c r="K42" i="78"/>
  <c r="K41" i="78"/>
  <c r="K40" i="78"/>
  <c r="K39" i="78"/>
  <c r="K38" i="78"/>
  <c r="K37" i="78"/>
  <c r="K36" i="78"/>
  <c r="K35" i="78"/>
  <c r="K34" i="78"/>
  <c r="K33" i="78"/>
  <c r="K32" i="78"/>
  <c r="K31" i="78"/>
  <c r="K30" i="78"/>
  <c r="K29" i="78"/>
  <c r="K28" i="78"/>
  <c r="K27" i="78"/>
  <c r="K26" i="78"/>
  <c r="K25" i="78"/>
  <c r="K24" i="78"/>
  <c r="K23" i="78"/>
  <c r="K22" i="78"/>
  <c r="K21" i="78"/>
  <c r="K20" i="78"/>
  <c r="K19" i="78"/>
  <c r="K18" i="78"/>
  <c r="R17" i="78"/>
  <c r="I17" i="78"/>
  <c r="H17" i="78"/>
  <c r="E15" i="78"/>
  <c r="P10" i="78"/>
  <c r="P1" i="78"/>
  <c r="P8" i="78" s="1"/>
  <c r="Q49" i="77"/>
  <c r="G49" i="77"/>
  <c r="F49" i="77"/>
  <c r="K48" i="77"/>
  <c r="K47" i="77"/>
  <c r="K46" i="77"/>
  <c r="K45" i="77"/>
  <c r="K44" i="77"/>
  <c r="K43" i="77"/>
  <c r="K42" i="77"/>
  <c r="K41" i="77"/>
  <c r="K40" i="77"/>
  <c r="K39" i="77"/>
  <c r="K38" i="77"/>
  <c r="K37" i="77"/>
  <c r="K36" i="77"/>
  <c r="K35" i="77"/>
  <c r="K34" i="77"/>
  <c r="K33" i="77"/>
  <c r="K32" i="77"/>
  <c r="K31" i="77"/>
  <c r="K30" i="77"/>
  <c r="K29" i="77"/>
  <c r="K28" i="77"/>
  <c r="K27" i="77"/>
  <c r="K26" i="77"/>
  <c r="K25" i="77"/>
  <c r="K24" i="77"/>
  <c r="K23" i="77"/>
  <c r="K22" i="77"/>
  <c r="K21" i="77"/>
  <c r="K20" i="77"/>
  <c r="K19" i="77"/>
  <c r="K18" i="77"/>
  <c r="R17" i="77"/>
  <c r="I17" i="77"/>
  <c r="H17" i="77"/>
  <c r="E15" i="77"/>
  <c r="P10" i="77"/>
  <c r="P1" i="77"/>
  <c r="P8" i="77" s="1"/>
  <c r="Q49" i="76"/>
  <c r="G49" i="76"/>
  <c r="F49" i="76"/>
  <c r="K48" i="76"/>
  <c r="K47" i="76"/>
  <c r="K46" i="76"/>
  <c r="K45" i="76"/>
  <c r="K44" i="76"/>
  <c r="K43" i="76"/>
  <c r="K42" i="76"/>
  <c r="K41" i="76"/>
  <c r="K40" i="76"/>
  <c r="K39" i="76"/>
  <c r="K38" i="76"/>
  <c r="K37" i="76"/>
  <c r="K36" i="76"/>
  <c r="K35" i="76"/>
  <c r="K34" i="76"/>
  <c r="K33" i="76"/>
  <c r="K32" i="76"/>
  <c r="K31" i="76"/>
  <c r="K30" i="76"/>
  <c r="K29" i="76"/>
  <c r="K28" i="76"/>
  <c r="K27" i="76"/>
  <c r="K26" i="76"/>
  <c r="K25" i="76"/>
  <c r="K24" i="76"/>
  <c r="K23" i="76"/>
  <c r="K22" i="76"/>
  <c r="K21" i="76"/>
  <c r="K20" i="76"/>
  <c r="K19" i="76"/>
  <c r="K18" i="76"/>
  <c r="R17" i="76"/>
  <c r="I17" i="76"/>
  <c r="H17" i="76"/>
  <c r="E15" i="76"/>
  <c r="P10" i="76"/>
  <c r="P1" i="76"/>
  <c r="P8" i="76" s="1"/>
  <c r="Q49" i="75"/>
  <c r="G49" i="75"/>
  <c r="F49" i="75"/>
  <c r="K48" i="75"/>
  <c r="K47" i="75"/>
  <c r="K46" i="75"/>
  <c r="K45" i="75"/>
  <c r="K44" i="75"/>
  <c r="K43" i="75"/>
  <c r="K42" i="75"/>
  <c r="K41" i="75"/>
  <c r="K40" i="75"/>
  <c r="K39" i="75"/>
  <c r="K38" i="75"/>
  <c r="K37" i="75"/>
  <c r="K36" i="75"/>
  <c r="K35" i="75"/>
  <c r="K34" i="75"/>
  <c r="K33" i="75"/>
  <c r="K32" i="75"/>
  <c r="K31" i="75"/>
  <c r="K30" i="75"/>
  <c r="K29" i="75"/>
  <c r="K28" i="75"/>
  <c r="K27" i="75"/>
  <c r="K26" i="75"/>
  <c r="K25" i="75"/>
  <c r="K24" i="75"/>
  <c r="K23" i="75"/>
  <c r="K22" i="75"/>
  <c r="K21" i="75"/>
  <c r="K20" i="75"/>
  <c r="K19" i="75"/>
  <c r="K18" i="75"/>
  <c r="R17" i="75"/>
  <c r="I17" i="75"/>
  <c r="H17" i="75"/>
  <c r="E15" i="75"/>
  <c r="P10" i="75"/>
  <c r="P1" i="75"/>
  <c r="P8" i="75" s="1"/>
  <c r="R17" i="69"/>
  <c r="R40" i="69"/>
  <c r="L40" i="69"/>
  <c r="R39" i="69"/>
  <c r="L39" i="69"/>
  <c r="R38" i="69"/>
  <c r="L38" i="69"/>
  <c r="R37" i="69"/>
  <c r="L37" i="69"/>
  <c r="R36" i="69"/>
  <c r="L36" i="69"/>
  <c r="R35" i="69"/>
  <c r="L35" i="69"/>
  <c r="R34" i="69"/>
  <c r="L34" i="69"/>
  <c r="R33" i="69"/>
  <c r="L33" i="69"/>
  <c r="R32" i="69"/>
  <c r="L32" i="69"/>
  <c r="R31" i="69"/>
  <c r="L31" i="69"/>
  <c r="R30" i="69"/>
  <c r="L30" i="69"/>
  <c r="R29" i="69"/>
  <c r="L29" i="69"/>
  <c r="R28" i="69"/>
  <c r="L28" i="69"/>
  <c r="R27" i="69"/>
  <c r="L27" i="69"/>
  <c r="R26" i="69"/>
  <c r="L26" i="69"/>
  <c r="R25" i="69"/>
  <c r="L25" i="69"/>
  <c r="R24" i="69"/>
  <c r="L24" i="69"/>
  <c r="R23" i="69"/>
  <c r="L23" i="69"/>
  <c r="R22" i="69"/>
  <c r="L22" i="69"/>
  <c r="R21" i="69"/>
  <c r="L21" i="69"/>
  <c r="R20" i="69"/>
  <c r="L20" i="69"/>
  <c r="R19" i="69"/>
  <c r="L19" i="69"/>
  <c r="R18" i="69"/>
  <c r="L18" i="69"/>
  <c r="L42" i="74"/>
  <c r="M42" i="74" s="1"/>
  <c r="L41" i="74"/>
  <c r="M41" i="74" s="1"/>
  <c r="L40" i="74"/>
  <c r="M40" i="74" s="1"/>
  <c r="L39" i="74"/>
  <c r="M39" i="74" s="1"/>
  <c r="L38" i="74"/>
  <c r="M38" i="74" s="1"/>
  <c r="L37" i="74"/>
  <c r="M37" i="74" s="1"/>
  <c r="L36" i="74"/>
  <c r="M36" i="74" s="1"/>
  <c r="L35" i="74"/>
  <c r="M35" i="74" s="1"/>
  <c r="L34" i="74"/>
  <c r="M34" i="74" s="1"/>
  <c r="L33" i="74"/>
  <c r="M33" i="74" s="1"/>
  <c r="L32" i="74"/>
  <c r="M32" i="74" s="1"/>
  <c r="L31" i="74"/>
  <c r="M31" i="74" s="1"/>
  <c r="L30" i="74"/>
  <c r="M30" i="74" s="1"/>
  <c r="L29" i="74"/>
  <c r="M29" i="74" s="1"/>
  <c r="L28" i="74"/>
  <c r="M28" i="74" s="1"/>
  <c r="L27" i="74"/>
  <c r="M27" i="74" s="1"/>
  <c r="L26" i="74"/>
  <c r="M26" i="74" s="1"/>
  <c r="L25" i="74"/>
  <c r="M25" i="74" s="1"/>
  <c r="L24" i="74"/>
  <c r="M24" i="74" s="1"/>
  <c r="L23" i="74"/>
  <c r="M23" i="74" s="1"/>
  <c r="L22" i="74"/>
  <c r="M22" i="74" s="1"/>
  <c r="L21" i="74"/>
  <c r="M21" i="74" s="1"/>
  <c r="L20" i="74"/>
  <c r="M20" i="74" s="1"/>
  <c r="L19" i="74"/>
  <c r="M19" i="74" s="1"/>
  <c r="L18" i="74"/>
  <c r="M18" i="74" s="1"/>
  <c r="Q49" i="74"/>
  <c r="G49" i="74"/>
  <c r="F49" i="74"/>
  <c r="K48" i="74"/>
  <c r="K47" i="74"/>
  <c r="K46" i="74"/>
  <c r="K45" i="74"/>
  <c r="K44" i="74"/>
  <c r="K43" i="74"/>
  <c r="K42" i="74"/>
  <c r="K41" i="74"/>
  <c r="K40" i="74"/>
  <c r="K39" i="74"/>
  <c r="K38" i="74"/>
  <c r="K37" i="74"/>
  <c r="K36" i="74"/>
  <c r="K35" i="74"/>
  <c r="K34" i="74"/>
  <c r="K33" i="74"/>
  <c r="K32" i="74"/>
  <c r="K31" i="74"/>
  <c r="K30" i="74"/>
  <c r="K29" i="74"/>
  <c r="K28" i="74"/>
  <c r="K27" i="74"/>
  <c r="K26" i="74"/>
  <c r="K25" i="74"/>
  <c r="K24" i="74"/>
  <c r="K23" i="74"/>
  <c r="K22" i="74"/>
  <c r="K21" i="74"/>
  <c r="K20" i="74"/>
  <c r="K19" i="74"/>
  <c r="K18" i="74"/>
  <c r="R17" i="74"/>
  <c r="I17" i="74"/>
  <c r="H17" i="74"/>
  <c r="E15" i="74"/>
  <c r="P10" i="74"/>
  <c r="P1" i="74"/>
  <c r="P8" i="74" s="1"/>
  <c r="Q49" i="73"/>
  <c r="G49" i="73"/>
  <c r="F49" i="73"/>
  <c r="K48" i="73"/>
  <c r="K47" i="73"/>
  <c r="K46" i="73"/>
  <c r="K45" i="73"/>
  <c r="K44" i="73"/>
  <c r="K43" i="73"/>
  <c r="K42" i="73"/>
  <c r="K41" i="73"/>
  <c r="K40" i="73"/>
  <c r="K39" i="73"/>
  <c r="K38" i="73"/>
  <c r="K37" i="73"/>
  <c r="K36" i="73"/>
  <c r="K35" i="73"/>
  <c r="K34" i="73"/>
  <c r="K33" i="73"/>
  <c r="K32" i="73"/>
  <c r="K31" i="73"/>
  <c r="K30" i="73"/>
  <c r="K29" i="73"/>
  <c r="K28" i="73"/>
  <c r="K27" i="73"/>
  <c r="K26" i="73"/>
  <c r="K25" i="73"/>
  <c r="K24" i="73"/>
  <c r="K23" i="73"/>
  <c r="K22" i="73"/>
  <c r="K21" i="73"/>
  <c r="K20" i="73"/>
  <c r="K19" i="73"/>
  <c r="K18" i="73"/>
  <c r="R17" i="73"/>
  <c r="I17" i="73"/>
  <c r="H17" i="73"/>
  <c r="E15" i="73"/>
  <c r="P10" i="73"/>
  <c r="P1" i="73"/>
  <c r="P8" i="73" s="1"/>
  <c r="Q49" i="72"/>
  <c r="G49" i="72"/>
  <c r="F49" i="72"/>
  <c r="K48" i="72"/>
  <c r="K47" i="72"/>
  <c r="K46" i="72"/>
  <c r="K45" i="72"/>
  <c r="K44" i="72"/>
  <c r="K43" i="72"/>
  <c r="K42" i="72"/>
  <c r="K41" i="72"/>
  <c r="K40" i="72"/>
  <c r="K39" i="72"/>
  <c r="K38" i="72"/>
  <c r="K37" i="72"/>
  <c r="K36" i="72"/>
  <c r="K35" i="72"/>
  <c r="K34" i="72"/>
  <c r="K33" i="72"/>
  <c r="K32" i="72"/>
  <c r="K31" i="72"/>
  <c r="K30" i="72"/>
  <c r="K29" i="72"/>
  <c r="K28" i="72"/>
  <c r="K27" i="72"/>
  <c r="K26" i="72"/>
  <c r="K25" i="72"/>
  <c r="K24" i="72"/>
  <c r="K23" i="72"/>
  <c r="K22" i="72"/>
  <c r="K21" i="72"/>
  <c r="K20" i="72"/>
  <c r="K19" i="72"/>
  <c r="K18" i="72"/>
  <c r="R17" i="72"/>
  <c r="I17" i="72"/>
  <c r="H17" i="72"/>
  <c r="E15" i="72"/>
  <c r="P10" i="72"/>
  <c r="P1" i="72"/>
  <c r="P8" i="72" s="1"/>
  <c r="L18" i="65"/>
  <c r="M18" i="65" s="1"/>
  <c r="L19" i="65"/>
  <c r="M19" i="65" s="1"/>
  <c r="L20" i="65"/>
  <c r="M20" i="65" s="1"/>
  <c r="L21" i="65"/>
  <c r="M21" i="65" s="1"/>
  <c r="L22" i="65"/>
  <c r="M22" i="65" s="1"/>
  <c r="L23" i="65"/>
  <c r="L24" i="65"/>
  <c r="L25" i="65"/>
  <c r="M25" i="65"/>
  <c r="L18" i="71"/>
  <c r="M18" i="71" s="1"/>
  <c r="L19" i="71"/>
  <c r="M19" i="71" s="1"/>
  <c r="L20" i="71"/>
  <c r="M20" i="71" s="1"/>
  <c r="L21" i="71"/>
  <c r="M21" i="71" s="1"/>
  <c r="L22" i="71"/>
  <c r="M22" i="71" s="1"/>
  <c r="L23" i="71"/>
  <c r="M23" i="71" s="1"/>
  <c r="L24" i="71"/>
  <c r="M24" i="71" s="1"/>
  <c r="L25" i="71"/>
  <c r="M25" i="71" s="1"/>
  <c r="L26" i="71"/>
  <c r="M26" i="71" s="1"/>
  <c r="L27" i="71"/>
  <c r="M27" i="71" s="1"/>
  <c r="L28" i="71"/>
  <c r="M28" i="71" s="1"/>
  <c r="L29" i="71"/>
  <c r="M29" i="71" s="1"/>
  <c r="L30" i="71"/>
  <c r="M30" i="71" s="1"/>
  <c r="L31" i="71"/>
  <c r="M31" i="71" s="1"/>
  <c r="L32" i="71"/>
  <c r="M32" i="71" s="1"/>
  <c r="L33" i="71"/>
  <c r="M33" i="71" s="1"/>
  <c r="L34" i="71"/>
  <c r="M34" i="71" s="1"/>
  <c r="L35" i="71"/>
  <c r="M35" i="71" s="1"/>
  <c r="L36" i="71"/>
  <c r="M36" i="71" s="1"/>
  <c r="L37" i="71"/>
  <c r="M37" i="71" s="1"/>
  <c r="L38" i="71"/>
  <c r="M38" i="71" s="1"/>
  <c r="L39" i="71"/>
  <c r="M39" i="71" s="1"/>
  <c r="L40" i="71"/>
  <c r="M40" i="71" s="1"/>
  <c r="L41" i="71"/>
  <c r="M41" i="71" s="1"/>
  <c r="L42" i="71"/>
  <c r="M42" i="71" s="1"/>
  <c r="L43" i="71"/>
  <c r="M43" i="71" s="1"/>
  <c r="L44" i="71"/>
  <c r="M44" i="71" s="1"/>
  <c r="L45" i="71"/>
  <c r="M45" i="71" s="1"/>
  <c r="L46" i="71"/>
  <c r="M46" i="71" s="1"/>
  <c r="L47" i="71"/>
  <c r="M47" i="71" s="1"/>
  <c r="Q49" i="71"/>
  <c r="G49" i="71"/>
  <c r="F49" i="71"/>
  <c r="K48" i="71"/>
  <c r="K47" i="71"/>
  <c r="K46" i="71"/>
  <c r="K45" i="71"/>
  <c r="K44" i="71"/>
  <c r="K43" i="71"/>
  <c r="K42" i="71"/>
  <c r="K41" i="71"/>
  <c r="K40" i="71"/>
  <c r="K39" i="71"/>
  <c r="K38" i="71"/>
  <c r="K37" i="71"/>
  <c r="K36" i="71"/>
  <c r="K35" i="71"/>
  <c r="K34" i="71"/>
  <c r="K33" i="71"/>
  <c r="K32" i="71"/>
  <c r="K31" i="71"/>
  <c r="K30" i="71"/>
  <c r="K29" i="71"/>
  <c r="K28" i="71"/>
  <c r="K27" i="71"/>
  <c r="K26" i="71"/>
  <c r="K25" i="71"/>
  <c r="K24" i="71"/>
  <c r="K23" i="71"/>
  <c r="K22" i="71"/>
  <c r="K21" i="71"/>
  <c r="K20" i="71"/>
  <c r="K19" i="71"/>
  <c r="K18" i="71"/>
  <c r="R17" i="71"/>
  <c r="I17" i="71"/>
  <c r="H17" i="71"/>
  <c r="E15" i="71"/>
  <c r="P10" i="71"/>
  <c r="P1" i="71"/>
  <c r="P8" i="71" s="1"/>
  <c r="Q49" i="70"/>
  <c r="G49" i="70"/>
  <c r="F49" i="70"/>
  <c r="K48" i="70"/>
  <c r="K47" i="70"/>
  <c r="K46" i="70"/>
  <c r="K45" i="70"/>
  <c r="K44" i="70"/>
  <c r="K43" i="70"/>
  <c r="K42" i="70"/>
  <c r="K41" i="70"/>
  <c r="K40" i="70"/>
  <c r="K39" i="70"/>
  <c r="K38" i="70"/>
  <c r="K37" i="70"/>
  <c r="K36" i="70"/>
  <c r="K35" i="70"/>
  <c r="K34" i="70"/>
  <c r="K33" i="70"/>
  <c r="K32" i="70"/>
  <c r="K31" i="70"/>
  <c r="K30" i="70"/>
  <c r="K29" i="70"/>
  <c r="K28" i="70"/>
  <c r="K27" i="70"/>
  <c r="K26" i="70"/>
  <c r="K25" i="70"/>
  <c r="K24" i="70"/>
  <c r="K23" i="70"/>
  <c r="K22" i="70"/>
  <c r="K21" i="70"/>
  <c r="K20" i="70"/>
  <c r="K19" i="70"/>
  <c r="K18" i="70"/>
  <c r="R17" i="70"/>
  <c r="I17" i="70"/>
  <c r="H17" i="70"/>
  <c r="E15" i="70"/>
  <c r="P10" i="70"/>
  <c r="P1" i="70"/>
  <c r="P8" i="70" s="1"/>
  <c r="Q49" i="69"/>
  <c r="G49" i="69"/>
  <c r="F49" i="69"/>
  <c r="K48" i="69"/>
  <c r="K47" i="69"/>
  <c r="K46" i="69"/>
  <c r="K45" i="69"/>
  <c r="K44" i="69"/>
  <c r="K43" i="69"/>
  <c r="K42" i="69"/>
  <c r="K41" i="69"/>
  <c r="K40" i="69"/>
  <c r="K39" i="69"/>
  <c r="K38" i="69"/>
  <c r="K37" i="69"/>
  <c r="K36" i="69"/>
  <c r="K35" i="69"/>
  <c r="K34" i="69"/>
  <c r="K33" i="69"/>
  <c r="K32" i="69"/>
  <c r="K31" i="69"/>
  <c r="K30" i="69"/>
  <c r="K29" i="69"/>
  <c r="K28" i="69"/>
  <c r="K27" i="69"/>
  <c r="K26" i="69"/>
  <c r="K25" i="69"/>
  <c r="K24" i="69"/>
  <c r="K23" i="69"/>
  <c r="K22" i="69"/>
  <c r="K21" i="69"/>
  <c r="K20" i="69"/>
  <c r="K19" i="69"/>
  <c r="K18" i="69"/>
  <c r="I17" i="69"/>
  <c r="H17" i="69"/>
  <c r="E15" i="69"/>
  <c r="P10" i="69"/>
  <c r="P1" i="69"/>
  <c r="P8" i="69" s="1"/>
  <c r="Q49" i="68"/>
  <c r="G49" i="68"/>
  <c r="F49" i="68"/>
  <c r="K48" i="68"/>
  <c r="K47" i="68"/>
  <c r="K46" i="68"/>
  <c r="K45" i="68"/>
  <c r="K44" i="68"/>
  <c r="K43" i="68"/>
  <c r="K42" i="68"/>
  <c r="K41" i="68"/>
  <c r="K40" i="68"/>
  <c r="K39" i="68"/>
  <c r="K38" i="68"/>
  <c r="K37" i="68"/>
  <c r="K36" i="68"/>
  <c r="K35" i="68"/>
  <c r="K34" i="68"/>
  <c r="K33" i="68"/>
  <c r="K32" i="68"/>
  <c r="K31" i="68"/>
  <c r="K30" i="68"/>
  <c r="K29" i="68"/>
  <c r="K28" i="68"/>
  <c r="K27" i="68"/>
  <c r="K26" i="68"/>
  <c r="K25" i="68"/>
  <c r="K24" i="68"/>
  <c r="K23" i="68"/>
  <c r="K22" i="68"/>
  <c r="K21" i="68"/>
  <c r="K20" i="68"/>
  <c r="K19" i="68"/>
  <c r="K18" i="68"/>
  <c r="R17" i="68"/>
  <c r="I17" i="68"/>
  <c r="H17" i="68"/>
  <c r="E15" i="68"/>
  <c r="P10" i="68"/>
  <c r="P1" i="68"/>
  <c r="P8" i="68" s="1"/>
  <c r="Q49" i="67"/>
  <c r="G49" i="67"/>
  <c r="F49" i="67"/>
  <c r="K48" i="67"/>
  <c r="K47" i="67"/>
  <c r="K46" i="67"/>
  <c r="K45" i="67"/>
  <c r="K44" i="67"/>
  <c r="K43" i="67"/>
  <c r="K42" i="67"/>
  <c r="K41" i="67"/>
  <c r="K40" i="67"/>
  <c r="K39" i="67"/>
  <c r="K38" i="67"/>
  <c r="K37" i="67"/>
  <c r="K36" i="67"/>
  <c r="K35" i="67"/>
  <c r="K34" i="67"/>
  <c r="K33" i="67"/>
  <c r="K32" i="67"/>
  <c r="K31" i="67"/>
  <c r="K30" i="67"/>
  <c r="K29" i="67"/>
  <c r="K28" i="67"/>
  <c r="K27" i="67"/>
  <c r="K26" i="67"/>
  <c r="K25" i="67"/>
  <c r="K24" i="67"/>
  <c r="K23" i="67"/>
  <c r="K22" i="67"/>
  <c r="K21" i="67"/>
  <c r="K20" i="67"/>
  <c r="K19" i="67"/>
  <c r="K18" i="67"/>
  <c r="R17" i="67"/>
  <c r="I17" i="67"/>
  <c r="H17" i="67"/>
  <c r="E15" i="67"/>
  <c r="P10" i="67"/>
  <c r="P1" i="67"/>
  <c r="P8" i="67" s="1"/>
  <c r="Q49" i="66"/>
  <c r="G49" i="66"/>
  <c r="F49" i="66"/>
  <c r="K48" i="66"/>
  <c r="K47" i="66"/>
  <c r="K46" i="66"/>
  <c r="K45" i="66"/>
  <c r="K44" i="66"/>
  <c r="K43" i="66"/>
  <c r="K42" i="66"/>
  <c r="K41" i="66"/>
  <c r="K40" i="66"/>
  <c r="K39" i="66"/>
  <c r="K38" i="66"/>
  <c r="K37" i="66"/>
  <c r="K36" i="66"/>
  <c r="K35" i="66"/>
  <c r="K34" i="66"/>
  <c r="K33" i="66"/>
  <c r="K32" i="66"/>
  <c r="K31" i="66"/>
  <c r="K30" i="66"/>
  <c r="K29" i="66"/>
  <c r="K28" i="66"/>
  <c r="K27" i="66"/>
  <c r="K26" i="66"/>
  <c r="K25" i="66"/>
  <c r="K24" i="66"/>
  <c r="K23" i="66"/>
  <c r="K22" i="66"/>
  <c r="K21" i="66"/>
  <c r="K20" i="66"/>
  <c r="K19" i="66"/>
  <c r="K18" i="66"/>
  <c r="R17" i="66"/>
  <c r="I17" i="66"/>
  <c r="H17" i="66"/>
  <c r="E15" i="66"/>
  <c r="P10" i="66"/>
  <c r="P1" i="66"/>
  <c r="P8" i="66" s="1"/>
  <c r="Q49" i="65"/>
  <c r="G49" i="65"/>
  <c r="F49" i="65"/>
  <c r="K48" i="65"/>
  <c r="K47" i="65"/>
  <c r="K46" i="65"/>
  <c r="K45" i="65"/>
  <c r="K44" i="65"/>
  <c r="K43" i="65"/>
  <c r="K42" i="65"/>
  <c r="K41" i="65"/>
  <c r="K40" i="65"/>
  <c r="K39" i="65"/>
  <c r="K38" i="65"/>
  <c r="K37" i="65"/>
  <c r="K36" i="65"/>
  <c r="K35" i="65"/>
  <c r="K34" i="65"/>
  <c r="K33" i="65"/>
  <c r="K32" i="65"/>
  <c r="K31" i="65"/>
  <c r="K30" i="65"/>
  <c r="K29" i="65"/>
  <c r="K28" i="65"/>
  <c r="K27" i="65"/>
  <c r="K26" i="65"/>
  <c r="K25" i="65"/>
  <c r="K24" i="65"/>
  <c r="M24" i="65" s="1"/>
  <c r="K23" i="65"/>
  <c r="K22" i="65"/>
  <c r="K21" i="65"/>
  <c r="K20" i="65"/>
  <c r="K19" i="65"/>
  <c r="K18" i="65"/>
  <c r="R17" i="65"/>
  <c r="I17" i="65"/>
  <c r="H17" i="65"/>
  <c r="E15" i="65"/>
  <c r="P10" i="65"/>
  <c r="P1" i="65"/>
  <c r="P8" i="65" s="1"/>
  <c r="Q49" i="64"/>
  <c r="G49" i="64"/>
  <c r="F49" i="64"/>
  <c r="K48" i="64"/>
  <c r="K47" i="64"/>
  <c r="K46" i="64"/>
  <c r="K45" i="64"/>
  <c r="K44" i="64"/>
  <c r="K43" i="64"/>
  <c r="K42" i="64"/>
  <c r="K41" i="64"/>
  <c r="K40" i="64"/>
  <c r="K39" i="64"/>
  <c r="K38" i="64"/>
  <c r="K37" i="64"/>
  <c r="K36" i="64"/>
  <c r="K35" i="64"/>
  <c r="K34" i="64"/>
  <c r="K33" i="64"/>
  <c r="K32" i="64"/>
  <c r="K31" i="64"/>
  <c r="K30" i="64"/>
  <c r="K29" i="64"/>
  <c r="K28" i="64"/>
  <c r="K27" i="64"/>
  <c r="K26" i="64"/>
  <c r="K25" i="64"/>
  <c r="K24" i="64"/>
  <c r="K23" i="64"/>
  <c r="K22" i="64"/>
  <c r="K21" i="64"/>
  <c r="K20" i="64"/>
  <c r="K19" i="64"/>
  <c r="K18" i="64"/>
  <c r="R17" i="64"/>
  <c r="I17" i="64"/>
  <c r="H17" i="64"/>
  <c r="E15" i="64"/>
  <c r="P10" i="64"/>
  <c r="P1" i="64"/>
  <c r="P8" i="64" s="1"/>
  <c r="Q49" i="62"/>
  <c r="G49" i="62"/>
  <c r="F49" i="62"/>
  <c r="K48" i="62"/>
  <c r="K47" i="62"/>
  <c r="K46" i="62"/>
  <c r="K45" i="62"/>
  <c r="K44" i="62"/>
  <c r="K43" i="62"/>
  <c r="K42" i="62"/>
  <c r="K41" i="62"/>
  <c r="K40" i="62"/>
  <c r="K39" i="62"/>
  <c r="K38" i="62"/>
  <c r="K37" i="62"/>
  <c r="K36" i="62"/>
  <c r="K35" i="62"/>
  <c r="K34" i="62"/>
  <c r="K33" i="62"/>
  <c r="K32" i="62"/>
  <c r="K31" i="62"/>
  <c r="K30" i="62"/>
  <c r="K29" i="62"/>
  <c r="K28" i="62"/>
  <c r="K27" i="62"/>
  <c r="K26" i="62"/>
  <c r="K25" i="62"/>
  <c r="K24" i="62"/>
  <c r="K23" i="62"/>
  <c r="K22" i="62"/>
  <c r="K21" i="62"/>
  <c r="K20" i="62"/>
  <c r="K19" i="62"/>
  <c r="K18" i="62"/>
  <c r="R17" i="62"/>
  <c r="I17" i="62"/>
  <c r="H17" i="62"/>
  <c r="E15" i="62"/>
  <c r="P10" i="62"/>
  <c r="P1" i="62"/>
  <c r="P8" i="62" s="1"/>
  <c r="Q49" i="61"/>
  <c r="G49" i="61"/>
  <c r="F49" i="61"/>
  <c r="K48" i="61"/>
  <c r="K47" i="61"/>
  <c r="K46" i="61"/>
  <c r="K45" i="61"/>
  <c r="K44" i="61"/>
  <c r="K43" i="61"/>
  <c r="K42" i="61"/>
  <c r="K41" i="61"/>
  <c r="K40" i="61"/>
  <c r="K39" i="61"/>
  <c r="K38" i="61"/>
  <c r="K37" i="61"/>
  <c r="K36" i="61"/>
  <c r="K35" i="61"/>
  <c r="K34" i="61"/>
  <c r="K33" i="61"/>
  <c r="K32" i="61"/>
  <c r="K31" i="61"/>
  <c r="K30" i="61"/>
  <c r="K29" i="61"/>
  <c r="K28" i="61"/>
  <c r="K27" i="61"/>
  <c r="K26" i="61"/>
  <c r="K25" i="61"/>
  <c r="K24" i="61"/>
  <c r="K23" i="61"/>
  <c r="K22" i="61"/>
  <c r="K21" i="61"/>
  <c r="K20" i="61"/>
  <c r="K19" i="61"/>
  <c r="K18" i="61"/>
  <c r="R17" i="61"/>
  <c r="I17" i="61"/>
  <c r="H17" i="61"/>
  <c r="E15" i="61"/>
  <c r="P10" i="61"/>
  <c r="P1" i="61"/>
  <c r="P8" i="61" s="1"/>
  <c r="Q49" i="59"/>
  <c r="G49" i="59"/>
  <c r="F49" i="59"/>
  <c r="K48" i="59"/>
  <c r="K47" i="59"/>
  <c r="K46" i="59"/>
  <c r="K45" i="59"/>
  <c r="K44" i="59"/>
  <c r="K43" i="59"/>
  <c r="K42" i="59"/>
  <c r="K41" i="59"/>
  <c r="K40" i="59"/>
  <c r="K39" i="59"/>
  <c r="K38" i="59"/>
  <c r="K37" i="59"/>
  <c r="K36" i="59"/>
  <c r="K35" i="59"/>
  <c r="K34" i="59"/>
  <c r="K33" i="59"/>
  <c r="K32" i="59"/>
  <c r="K31" i="59"/>
  <c r="K30" i="59"/>
  <c r="K29" i="59"/>
  <c r="K28" i="59"/>
  <c r="K27" i="59"/>
  <c r="K26" i="59"/>
  <c r="K25" i="59"/>
  <c r="K24" i="59"/>
  <c r="K23" i="59"/>
  <c r="K22" i="59"/>
  <c r="K21" i="59"/>
  <c r="K20" i="59"/>
  <c r="K19" i="59"/>
  <c r="K18" i="59"/>
  <c r="R17" i="59"/>
  <c r="I17" i="59"/>
  <c r="H17" i="59"/>
  <c r="E15" i="59"/>
  <c r="P10" i="59"/>
  <c r="P1" i="59"/>
  <c r="P8" i="59" s="1"/>
  <c r="L44" i="53"/>
  <c r="M44" i="53" s="1"/>
  <c r="H46" i="58"/>
  <c r="H47" i="58"/>
  <c r="H48" i="58"/>
  <c r="F49" i="58"/>
  <c r="G49" i="58"/>
  <c r="Q49" i="58"/>
  <c r="K48" i="58"/>
  <c r="K47" i="58"/>
  <c r="K46" i="58"/>
  <c r="K45" i="58"/>
  <c r="K44" i="58"/>
  <c r="K43" i="58"/>
  <c r="K42" i="58"/>
  <c r="K41" i="58"/>
  <c r="K40" i="58"/>
  <c r="K39" i="58"/>
  <c r="K38" i="58"/>
  <c r="K37" i="58"/>
  <c r="K36" i="58"/>
  <c r="K35" i="58"/>
  <c r="K34" i="58"/>
  <c r="K33" i="58"/>
  <c r="K32" i="58"/>
  <c r="K31" i="58"/>
  <c r="K30" i="58"/>
  <c r="K29" i="58"/>
  <c r="K28" i="58"/>
  <c r="K27" i="58"/>
  <c r="K26" i="58"/>
  <c r="K25" i="58"/>
  <c r="K24" i="58"/>
  <c r="K23" i="58"/>
  <c r="K22" i="58"/>
  <c r="K21" i="58"/>
  <c r="K20" i="58"/>
  <c r="K19" i="58"/>
  <c r="K18" i="58"/>
  <c r="R17" i="58"/>
  <c r="I17" i="58"/>
  <c r="H17" i="58"/>
  <c r="E15" i="58"/>
  <c r="P10" i="58"/>
  <c r="P1" i="58"/>
  <c r="P8" i="58" s="1"/>
  <c r="Q49" i="57"/>
  <c r="G49" i="57"/>
  <c r="F49" i="57"/>
  <c r="K48" i="57"/>
  <c r="K47" i="57"/>
  <c r="K46" i="57"/>
  <c r="K45" i="57"/>
  <c r="K44" i="57"/>
  <c r="K43" i="57"/>
  <c r="K42" i="57"/>
  <c r="K41" i="57"/>
  <c r="K40" i="57"/>
  <c r="K39" i="57"/>
  <c r="K38" i="57"/>
  <c r="K37" i="57"/>
  <c r="K36" i="57"/>
  <c r="K35" i="57"/>
  <c r="K34" i="57"/>
  <c r="K33" i="57"/>
  <c r="K32" i="57"/>
  <c r="K31" i="57"/>
  <c r="K30" i="57"/>
  <c r="K29" i="57"/>
  <c r="K28" i="57"/>
  <c r="K27" i="57"/>
  <c r="K26" i="57"/>
  <c r="K25" i="57"/>
  <c r="K24" i="57"/>
  <c r="K23" i="57"/>
  <c r="K22" i="57"/>
  <c r="K21" i="57"/>
  <c r="K20" i="57"/>
  <c r="K19" i="57"/>
  <c r="K18" i="57"/>
  <c r="R17" i="57"/>
  <c r="I17" i="57"/>
  <c r="H17" i="57"/>
  <c r="E15" i="57"/>
  <c r="P10" i="57"/>
  <c r="P1" i="57"/>
  <c r="P8" i="57" s="1"/>
  <c r="Q49" i="56"/>
  <c r="G49" i="56"/>
  <c r="F49" i="56"/>
  <c r="K48" i="56"/>
  <c r="K47" i="56"/>
  <c r="K46" i="56"/>
  <c r="K45" i="56"/>
  <c r="K44" i="56"/>
  <c r="K43" i="56"/>
  <c r="K42" i="56"/>
  <c r="K41" i="56"/>
  <c r="K40" i="56"/>
  <c r="K39" i="56"/>
  <c r="K38" i="56"/>
  <c r="K37" i="56"/>
  <c r="K36" i="56"/>
  <c r="K35" i="56"/>
  <c r="K34" i="56"/>
  <c r="K33" i="56"/>
  <c r="K32" i="56"/>
  <c r="K31" i="56"/>
  <c r="K30" i="56"/>
  <c r="K29" i="56"/>
  <c r="K28" i="56"/>
  <c r="K27" i="56"/>
  <c r="K26" i="56"/>
  <c r="K25" i="56"/>
  <c r="K24" i="56"/>
  <c r="K23" i="56"/>
  <c r="K22" i="56"/>
  <c r="K21" i="56"/>
  <c r="K20" i="56"/>
  <c r="K19" i="56"/>
  <c r="K18" i="56"/>
  <c r="R17" i="56"/>
  <c r="I17" i="56"/>
  <c r="H17" i="56"/>
  <c r="E15" i="56"/>
  <c r="P10" i="56"/>
  <c r="P1" i="56"/>
  <c r="P8" i="56" s="1"/>
  <c r="Q49" i="55"/>
  <c r="G49" i="55"/>
  <c r="F49" i="55"/>
  <c r="K48" i="55"/>
  <c r="K47" i="55"/>
  <c r="K46" i="55"/>
  <c r="K45" i="55"/>
  <c r="K44" i="55"/>
  <c r="K43" i="55"/>
  <c r="K42" i="55"/>
  <c r="K41" i="55"/>
  <c r="K40" i="55"/>
  <c r="K39" i="55"/>
  <c r="K38" i="55"/>
  <c r="K37" i="55"/>
  <c r="K36" i="55"/>
  <c r="K35" i="55"/>
  <c r="K34" i="55"/>
  <c r="K33" i="55"/>
  <c r="K32" i="55"/>
  <c r="K31" i="55"/>
  <c r="K30" i="55"/>
  <c r="K29" i="55"/>
  <c r="K28" i="55"/>
  <c r="K27" i="55"/>
  <c r="K26" i="55"/>
  <c r="K25" i="55"/>
  <c r="K24" i="55"/>
  <c r="K23" i="55"/>
  <c r="K22" i="55"/>
  <c r="K21" i="55"/>
  <c r="K20" i="55"/>
  <c r="K19" i="55"/>
  <c r="K18" i="55"/>
  <c r="R17" i="55"/>
  <c r="I17" i="55"/>
  <c r="H17" i="55"/>
  <c r="E15" i="55"/>
  <c r="P10" i="55"/>
  <c r="P1" i="55"/>
  <c r="P8" i="55" s="1"/>
  <c r="Q49" i="54"/>
  <c r="G49" i="54"/>
  <c r="F49" i="54"/>
  <c r="K48" i="54"/>
  <c r="K47" i="54"/>
  <c r="K46" i="54"/>
  <c r="K45" i="54"/>
  <c r="K44" i="54"/>
  <c r="K43" i="54"/>
  <c r="K42" i="54"/>
  <c r="K41" i="54"/>
  <c r="K40" i="54"/>
  <c r="K39" i="54"/>
  <c r="K38" i="54"/>
  <c r="K37" i="54"/>
  <c r="K36" i="54"/>
  <c r="K35" i="54"/>
  <c r="K34" i="54"/>
  <c r="K33" i="54"/>
  <c r="K32" i="54"/>
  <c r="K31" i="54"/>
  <c r="K30" i="54"/>
  <c r="K29" i="54"/>
  <c r="K28" i="54"/>
  <c r="K27" i="54"/>
  <c r="K26" i="54"/>
  <c r="K25" i="54"/>
  <c r="K24" i="54"/>
  <c r="K23" i="54"/>
  <c r="K22" i="54"/>
  <c r="K21" i="54"/>
  <c r="K20" i="54"/>
  <c r="K19" i="54"/>
  <c r="K18" i="54"/>
  <c r="R17" i="54"/>
  <c r="I17" i="54"/>
  <c r="H17" i="54"/>
  <c r="E15" i="54"/>
  <c r="P10" i="54"/>
  <c r="P1" i="54"/>
  <c r="P8" i="54" s="1"/>
  <c r="Q49" i="53"/>
  <c r="G49" i="53"/>
  <c r="F49" i="53"/>
  <c r="K48" i="53"/>
  <c r="K47" i="53"/>
  <c r="K46" i="53"/>
  <c r="K45" i="53"/>
  <c r="K44" i="53"/>
  <c r="K43" i="53"/>
  <c r="K42" i="53"/>
  <c r="K41" i="53"/>
  <c r="K40" i="53"/>
  <c r="K39" i="53"/>
  <c r="K38" i="53"/>
  <c r="K37" i="53"/>
  <c r="K36" i="53"/>
  <c r="K35" i="53"/>
  <c r="K34" i="53"/>
  <c r="K33" i="53"/>
  <c r="K32" i="53"/>
  <c r="K31" i="53"/>
  <c r="K30" i="53"/>
  <c r="K29" i="53"/>
  <c r="K28" i="53"/>
  <c r="K27" i="53"/>
  <c r="K26" i="53"/>
  <c r="K25" i="53"/>
  <c r="K24" i="53"/>
  <c r="K23" i="53"/>
  <c r="K22" i="53"/>
  <c r="K21" i="53"/>
  <c r="K20" i="53"/>
  <c r="K19" i="53"/>
  <c r="K18" i="53"/>
  <c r="R17" i="53"/>
  <c r="I17" i="53"/>
  <c r="H17" i="53"/>
  <c r="E15" i="53"/>
  <c r="P10" i="53"/>
  <c r="P1" i="53"/>
  <c r="P8" i="53" s="1"/>
  <c r="Q49" i="52"/>
  <c r="G49" i="52"/>
  <c r="F49" i="52"/>
  <c r="K48" i="52"/>
  <c r="K47" i="52"/>
  <c r="K46" i="52"/>
  <c r="K45" i="52"/>
  <c r="K44" i="52"/>
  <c r="K43" i="52"/>
  <c r="K42" i="52"/>
  <c r="K41" i="52"/>
  <c r="K40" i="52"/>
  <c r="K39" i="52"/>
  <c r="K38" i="52"/>
  <c r="K37" i="52"/>
  <c r="K36" i="52"/>
  <c r="K35" i="52"/>
  <c r="K34" i="52"/>
  <c r="K33" i="52"/>
  <c r="K32" i="52"/>
  <c r="K31" i="52"/>
  <c r="K30" i="52"/>
  <c r="K29" i="52"/>
  <c r="K28" i="52"/>
  <c r="K27" i="52"/>
  <c r="K26" i="52"/>
  <c r="K25" i="52"/>
  <c r="K24" i="52"/>
  <c r="K23" i="52"/>
  <c r="K22" i="52"/>
  <c r="K21" i="52"/>
  <c r="K20" i="52"/>
  <c r="K19" i="52"/>
  <c r="K18" i="52"/>
  <c r="R17" i="52"/>
  <c r="I17" i="52"/>
  <c r="H17" i="52"/>
  <c r="E15" i="52"/>
  <c r="P10" i="52"/>
  <c r="P1" i="52"/>
  <c r="P8" i="52" s="1"/>
  <c r="Q49" i="51"/>
  <c r="G49" i="51"/>
  <c r="F49" i="51"/>
  <c r="K48" i="51"/>
  <c r="K47" i="51"/>
  <c r="K46" i="51"/>
  <c r="K45" i="51"/>
  <c r="K44" i="51"/>
  <c r="K43" i="51"/>
  <c r="K42" i="51"/>
  <c r="K41" i="51"/>
  <c r="K40" i="51"/>
  <c r="K39" i="51"/>
  <c r="K38" i="51"/>
  <c r="K37" i="51"/>
  <c r="K36" i="51"/>
  <c r="K35" i="51"/>
  <c r="K34" i="51"/>
  <c r="K33" i="51"/>
  <c r="K32" i="51"/>
  <c r="K31" i="51"/>
  <c r="K30" i="51"/>
  <c r="K29" i="51"/>
  <c r="K28" i="51"/>
  <c r="K27" i="51"/>
  <c r="K26" i="51"/>
  <c r="K25" i="51"/>
  <c r="K24" i="51"/>
  <c r="K23" i="51"/>
  <c r="K22" i="51"/>
  <c r="K21" i="51"/>
  <c r="K20" i="51"/>
  <c r="K19" i="51"/>
  <c r="K18" i="51"/>
  <c r="R17" i="51"/>
  <c r="I17" i="51"/>
  <c r="H17" i="51"/>
  <c r="E15" i="51"/>
  <c r="P10" i="51"/>
  <c r="P1" i="51"/>
  <c r="P8" i="51" s="1"/>
  <c r="Q49" i="50"/>
  <c r="G49" i="50"/>
  <c r="F49" i="50"/>
  <c r="K48" i="50"/>
  <c r="K47" i="50"/>
  <c r="K46" i="50"/>
  <c r="K45" i="50"/>
  <c r="K44" i="50"/>
  <c r="K43" i="50"/>
  <c r="K42" i="50"/>
  <c r="K41" i="50"/>
  <c r="K40" i="50"/>
  <c r="K39" i="50"/>
  <c r="K38" i="50"/>
  <c r="K37" i="50"/>
  <c r="K36" i="50"/>
  <c r="K35" i="50"/>
  <c r="K34" i="50"/>
  <c r="K33" i="50"/>
  <c r="K32" i="50"/>
  <c r="K31" i="50"/>
  <c r="K30" i="50"/>
  <c r="K29" i="50"/>
  <c r="K28" i="50"/>
  <c r="K27" i="50"/>
  <c r="K26" i="50"/>
  <c r="K25" i="50"/>
  <c r="K24" i="50"/>
  <c r="K23" i="50"/>
  <c r="K22" i="50"/>
  <c r="K21" i="50"/>
  <c r="K20" i="50"/>
  <c r="K19" i="50"/>
  <c r="K18" i="50"/>
  <c r="R17" i="50"/>
  <c r="I17" i="50"/>
  <c r="H17" i="50"/>
  <c r="E15" i="50"/>
  <c r="P10" i="50"/>
  <c r="P1" i="50"/>
  <c r="P8" i="50" s="1"/>
  <c r="Q49" i="49"/>
  <c r="G49" i="49"/>
  <c r="F49" i="49"/>
  <c r="K48" i="49"/>
  <c r="K47" i="49"/>
  <c r="K46" i="49"/>
  <c r="K45" i="49"/>
  <c r="K44" i="49"/>
  <c r="K43" i="49"/>
  <c r="K42" i="49"/>
  <c r="K41" i="49"/>
  <c r="K40" i="49"/>
  <c r="K39" i="49"/>
  <c r="K38" i="49"/>
  <c r="K37" i="49"/>
  <c r="K36" i="49"/>
  <c r="K35" i="49"/>
  <c r="K34" i="49"/>
  <c r="K33" i="49"/>
  <c r="K32" i="49"/>
  <c r="K31" i="49"/>
  <c r="K30" i="49"/>
  <c r="K29" i="49"/>
  <c r="K28" i="49"/>
  <c r="K27" i="49"/>
  <c r="K26" i="49"/>
  <c r="K25" i="49"/>
  <c r="K24" i="49"/>
  <c r="K23" i="49"/>
  <c r="K22" i="49"/>
  <c r="K21" i="49"/>
  <c r="K20" i="49"/>
  <c r="K19" i="49"/>
  <c r="K18" i="49"/>
  <c r="R17" i="49"/>
  <c r="I17" i="49"/>
  <c r="H17" i="49"/>
  <c r="E15" i="49"/>
  <c r="P10" i="49"/>
  <c r="P1" i="49"/>
  <c r="P8" i="49" s="1"/>
  <c r="Q49" i="48"/>
  <c r="G49" i="48"/>
  <c r="F49" i="48"/>
  <c r="K48" i="48"/>
  <c r="K47" i="48"/>
  <c r="K46" i="48"/>
  <c r="K45" i="48"/>
  <c r="K44" i="48"/>
  <c r="K43" i="48"/>
  <c r="K42" i="48"/>
  <c r="K41" i="48"/>
  <c r="K40" i="48"/>
  <c r="K39" i="48"/>
  <c r="K38" i="48"/>
  <c r="K37" i="48"/>
  <c r="K36" i="48"/>
  <c r="K35" i="48"/>
  <c r="K34" i="48"/>
  <c r="K33" i="48"/>
  <c r="K32" i="48"/>
  <c r="K31" i="48"/>
  <c r="K30" i="48"/>
  <c r="K29" i="48"/>
  <c r="K28" i="48"/>
  <c r="K27" i="48"/>
  <c r="K26" i="48"/>
  <c r="K25" i="48"/>
  <c r="K24" i="48"/>
  <c r="K23" i="48"/>
  <c r="K22" i="48"/>
  <c r="K21" i="48"/>
  <c r="K20" i="48"/>
  <c r="K19" i="48"/>
  <c r="K18" i="48"/>
  <c r="R17" i="48"/>
  <c r="I17" i="48"/>
  <c r="H17" i="48"/>
  <c r="E15" i="48"/>
  <c r="P10" i="48"/>
  <c r="P1" i="48"/>
  <c r="P8" i="48" s="1"/>
  <c r="F49" i="40"/>
  <c r="G49" i="40"/>
  <c r="K49" i="39"/>
  <c r="H49" i="39"/>
  <c r="R48" i="39"/>
  <c r="K48" i="39"/>
  <c r="H48" i="39"/>
  <c r="K47" i="39"/>
  <c r="H47" i="39"/>
  <c r="L47" i="39" s="1"/>
  <c r="K46" i="39"/>
  <c r="H46" i="39"/>
  <c r="L46" i="39" s="1"/>
  <c r="M46" i="39" s="1"/>
  <c r="L45" i="39"/>
  <c r="K45" i="39"/>
  <c r="H45" i="39"/>
  <c r="I45" i="39" s="1"/>
  <c r="R44" i="39"/>
  <c r="K44" i="39"/>
  <c r="H44" i="39"/>
  <c r="L44" i="39" s="1"/>
  <c r="K43" i="39"/>
  <c r="H43" i="39"/>
  <c r="K42" i="39"/>
  <c r="H42" i="39"/>
  <c r="R41" i="39"/>
  <c r="K41" i="39"/>
  <c r="H41" i="39"/>
  <c r="I41" i="39" s="1"/>
  <c r="R40" i="39"/>
  <c r="K40" i="39"/>
  <c r="H40" i="39"/>
  <c r="L40" i="39" s="1"/>
  <c r="M40" i="39" s="1"/>
  <c r="L39" i="39"/>
  <c r="K39" i="39"/>
  <c r="H39" i="39"/>
  <c r="K38" i="39"/>
  <c r="H38" i="39"/>
  <c r="L38" i="39" s="1"/>
  <c r="R37" i="39"/>
  <c r="K37" i="39"/>
  <c r="H37" i="39"/>
  <c r="K36" i="39"/>
  <c r="H36" i="39"/>
  <c r="R35" i="39"/>
  <c r="K35" i="39"/>
  <c r="H35" i="39"/>
  <c r="L35" i="39" s="1"/>
  <c r="K34" i="39"/>
  <c r="H34" i="39"/>
  <c r="L34" i="39" s="1"/>
  <c r="R33" i="39"/>
  <c r="L33" i="39"/>
  <c r="K33" i="39"/>
  <c r="H33" i="39"/>
  <c r="K32" i="39"/>
  <c r="H32" i="39"/>
  <c r="L32" i="39" s="1"/>
  <c r="K31" i="39"/>
  <c r="H31" i="39"/>
  <c r="R30" i="39"/>
  <c r="K30" i="39"/>
  <c r="H30" i="39"/>
  <c r="R29" i="39"/>
  <c r="K29" i="39"/>
  <c r="H29" i="39"/>
  <c r="L29" i="39" s="1"/>
  <c r="K28" i="39"/>
  <c r="H28" i="39"/>
  <c r="L28" i="39" s="1"/>
  <c r="M28" i="39" s="1"/>
  <c r="L27" i="39"/>
  <c r="K27" i="39"/>
  <c r="H27" i="39"/>
  <c r="I27" i="39" s="1"/>
  <c r="R26" i="39"/>
  <c r="K26" i="39"/>
  <c r="H26" i="39"/>
  <c r="L26" i="39" s="1"/>
  <c r="K25" i="39"/>
  <c r="H25" i="39"/>
  <c r="R24" i="39"/>
  <c r="K24" i="39"/>
  <c r="H24" i="39"/>
  <c r="K23" i="39"/>
  <c r="H23" i="39"/>
  <c r="I23" i="39" s="1"/>
  <c r="R22" i="39"/>
  <c r="K22" i="39"/>
  <c r="H22" i="39"/>
  <c r="L22" i="39" s="1"/>
  <c r="L21" i="39"/>
  <c r="M21" i="39" s="1"/>
  <c r="K21" i="39"/>
  <c r="H21" i="39"/>
  <c r="K20" i="39"/>
  <c r="H20" i="39"/>
  <c r="L20" i="39" s="1"/>
  <c r="R19" i="39"/>
  <c r="K19" i="39"/>
  <c r="H19" i="39"/>
  <c r="K18" i="39"/>
  <c r="H18" i="39"/>
  <c r="L49" i="38"/>
  <c r="K49" i="38"/>
  <c r="H49" i="38"/>
  <c r="R48" i="38"/>
  <c r="L48" i="38"/>
  <c r="M48" i="38" s="1"/>
  <c r="K48" i="38"/>
  <c r="I48" i="38"/>
  <c r="H48" i="38"/>
  <c r="L47" i="38"/>
  <c r="K47" i="38"/>
  <c r="H47" i="38"/>
  <c r="K46" i="38"/>
  <c r="H46" i="38"/>
  <c r="L46" i="38" s="1"/>
  <c r="R45" i="38"/>
  <c r="K45" i="38"/>
  <c r="H45" i="38"/>
  <c r="I45" i="38" s="1"/>
  <c r="L44" i="38"/>
  <c r="M44" i="38" s="1"/>
  <c r="K44" i="38"/>
  <c r="H44" i="38"/>
  <c r="L43" i="38"/>
  <c r="K43" i="38"/>
  <c r="H43" i="38"/>
  <c r="I43" i="38" s="1"/>
  <c r="R42" i="38"/>
  <c r="L42" i="38"/>
  <c r="M42" i="38" s="1"/>
  <c r="K42" i="38"/>
  <c r="I42" i="38"/>
  <c r="H42" i="38"/>
  <c r="L41" i="38"/>
  <c r="K41" i="38"/>
  <c r="H41" i="38"/>
  <c r="R40" i="38"/>
  <c r="K40" i="38"/>
  <c r="H40" i="38"/>
  <c r="L40" i="38" s="1"/>
  <c r="K39" i="38"/>
  <c r="H39" i="38"/>
  <c r="I39" i="38" s="1"/>
  <c r="K38" i="38"/>
  <c r="H38" i="38"/>
  <c r="L38" i="38" s="1"/>
  <c r="L37" i="38"/>
  <c r="K37" i="38"/>
  <c r="H37" i="38"/>
  <c r="I37" i="38" s="1"/>
  <c r="R36" i="38"/>
  <c r="L36" i="38"/>
  <c r="M36" i="38" s="1"/>
  <c r="K36" i="38"/>
  <c r="I36" i="38"/>
  <c r="H36" i="38"/>
  <c r="L35" i="38"/>
  <c r="K35" i="38"/>
  <c r="H35" i="38"/>
  <c r="R34" i="38"/>
  <c r="K34" i="38"/>
  <c r="H34" i="38"/>
  <c r="L34" i="38" s="1"/>
  <c r="K33" i="38"/>
  <c r="H33" i="38"/>
  <c r="I33" i="38" s="1"/>
  <c r="K32" i="38"/>
  <c r="H32" i="38"/>
  <c r="L32" i="38" s="1"/>
  <c r="L31" i="38"/>
  <c r="K31" i="38"/>
  <c r="H31" i="38"/>
  <c r="I31" i="38" s="1"/>
  <c r="R30" i="38"/>
  <c r="L30" i="38"/>
  <c r="M30" i="38" s="1"/>
  <c r="K30" i="38"/>
  <c r="H30" i="38"/>
  <c r="L29" i="38"/>
  <c r="K29" i="38"/>
  <c r="H29" i="38"/>
  <c r="R28" i="38"/>
  <c r="K28" i="38"/>
  <c r="H28" i="38"/>
  <c r="L28" i="38" s="1"/>
  <c r="R27" i="38"/>
  <c r="K27" i="38"/>
  <c r="H27" i="38"/>
  <c r="R26" i="38"/>
  <c r="K26" i="38"/>
  <c r="H26" i="38"/>
  <c r="L26" i="38" s="1"/>
  <c r="R25" i="38"/>
  <c r="L25" i="38"/>
  <c r="K25" i="38"/>
  <c r="H25" i="38"/>
  <c r="I25" i="38" s="1"/>
  <c r="R24" i="38"/>
  <c r="L24" i="38"/>
  <c r="M24" i="38" s="1"/>
  <c r="K24" i="38"/>
  <c r="H24" i="38"/>
  <c r="R23" i="38"/>
  <c r="L23" i="38"/>
  <c r="K23" i="38"/>
  <c r="I23" i="38"/>
  <c r="H23" i="38"/>
  <c r="K22" i="38"/>
  <c r="H22" i="38"/>
  <c r="L22" i="38" s="1"/>
  <c r="R21" i="38"/>
  <c r="K21" i="38"/>
  <c r="H21" i="38"/>
  <c r="K20" i="38"/>
  <c r="H20" i="38"/>
  <c r="L20" i="38" s="1"/>
  <c r="L19" i="38"/>
  <c r="K19" i="38"/>
  <c r="H19" i="38"/>
  <c r="R18" i="38"/>
  <c r="L18" i="38"/>
  <c r="M18" i="38" s="1"/>
  <c r="K18" i="38"/>
  <c r="I18" i="38"/>
  <c r="H18" i="38"/>
  <c r="K48" i="36"/>
  <c r="K49" i="36"/>
  <c r="H48" i="36"/>
  <c r="L48" i="36" s="1"/>
  <c r="L49" i="36"/>
  <c r="H49" i="36"/>
  <c r="G50" i="35"/>
  <c r="F50" i="35"/>
  <c r="L48" i="35"/>
  <c r="V48" i="35" s="1"/>
  <c r="L49" i="35"/>
  <c r="K48" i="35"/>
  <c r="K49" i="35"/>
  <c r="H38" i="34"/>
  <c r="I38" i="34"/>
  <c r="K38" i="34"/>
  <c r="H39" i="34"/>
  <c r="I39" i="34"/>
  <c r="K39" i="34"/>
  <c r="H40" i="34"/>
  <c r="I40" i="34"/>
  <c r="K40" i="34"/>
  <c r="H41" i="34"/>
  <c r="I41" i="34"/>
  <c r="K41" i="34"/>
  <c r="H42" i="34"/>
  <c r="I42" i="34"/>
  <c r="K42" i="34"/>
  <c r="H43" i="34"/>
  <c r="I43" i="34"/>
  <c r="K43" i="34"/>
  <c r="E16" i="1"/>
  <c r="Q49" i="46"/>
  <c r="G49" i="46"/>
  <c r="F49" i="46"/>
  <c r="P10" i="46" s="1"/>
  <c r="K48" i="46"/>
  <c r="H48" i="46"/>
  <c r="L48" i="46" s="1"/>
  <c r="K47" i="46"/>
  <c r="K46" i="46"/>
  <c r="K45" i="46"/>
  <c r="H45" i="46"/>
  <c r="L45" i="46" s="1"/>
  <c r="K44" i="46"/>
  <c r="K43" i="46"/>
  <c r="H43" i="46"/>
  <c r="L43" i="46" s="1"/>
  <c r="K42" i="46"/>
  <c r="H42" i="46"/>
  <c r="L42" i="46" s="1"/>
  <c r="K41" i="46"/>
  <c r="K40" i="46"/>
  <c r="L39" i="46"/>
  <c r="M39" i="46" s="1"/>
  <c r="K39" i="46"/>
  <c r="H39" i="46"/>
  <c r="K38" i="46"/>
  <c r="K37" i="46"/>
  <c r="H37" i="46"/>
  <c r="L37" i="46" s="1"/>
  <c r="K36" i="46"/>
  <c r="H36" i="46"/>
  <c r="L36" i="46" s="1"/>
  <c r="K35" i="46"/>
  <c r="K34" i="46"/>
  <c r="K33" i="46"/>
  <c r="H33" i="46"/>
  <c r="L33" i="46" s="1"/>
  <c r="M33" i="46" s="1"/>
  <c r="K32" i="46"/>
  <c r="K31" i="46"/>
  <c r="H31" i="46"/>
  <c r="L31" i="46" s="1"/>
  <c r="K30" i="46"/>
  <c r="H30" i="46"/>
  <c r="L30" i="46" s="1"/>
  <c r="K29" i="46"/>
  <c r="K28" i="46"/>
  <c r="K27" i="46"/>
  <c r="H27" i="46"/>
  <c r="L27" i="46" s="1"/>
  <c r="M27" i="46" s="1"/>
  <c r="K26" i="46"/>
  <c r="K25" i="46"/>
  <c r="H25" i="46"/>
  <c r="L25" i="46" s="1"/>
  <c r="K24" i="46"/>
  <c r="H24" i="46"/>
  <c r="L24" i="46" s="1"/>
  <c r="K23" i="46"/>
  <c r="K22" i="46"/>
  <c r="K21" i="46"/>
  <c r="H21" i="46"/>
  <c r="L21" i="46" s="1"/>
  <c r="M21" i="46" s="1"/>
  <c r="K20" i="46"/>
  <c r="K19" i="46"/>
  <c r="H19" i="46"/>
  <c r="L19" i="46" s="1"/>
  <c r="K18" i="46"/>
  <c r="H18" i="46"/>
  <c r="L18" i="46" s="1"/>
  <c r="R17" i="46"/>
  <c r="R47" i="46" s="1"/>
  <c r="I17" i="46"/>
  <c r="H17" i="46"/>
  <c r="E15" i="46"/>
  <c r="H44" i="46" s="1"/>
  <c r="L44" i="46" s="1"/>
  <c r="P1" i="46"/>
  <c r="P8" i="46" s="1"/>
  <c r="Q49" i="45"/>
  <c r="G49" i="45"/>
  <c r="F49" i="45"/>
  <c r="P10" i="45" s="1"/>
  <c r="K48" i="45"/>
  <c r="H48" i="45"/>
  <c r="L48" i="45" s="1"/>
  <c r="K47" i="45"/>
  <c r="H47" i="45"/>
  <c r="L47" i="45" s="1"/>
  <c r="K46" i="45"/>
  <c r="H46" i="45"/>
  <c r="L46" i="45" s="1"/>
  <c r="M46" i="45" s="1"/>
  <c r="K45" i="45"/>
  <c r="K44" i="45"/>
  <c r="K43" i="45"/>
  <c r="H43" i="45"/>
  <c r="L43" i="45" s="1"/>
  <c r="K42" i="45"/>
  <c r="H42" i="45"/>
  <c r="L42" i="45" s="1"/>
  <c r="K41" i="45"/>
  <c r="H41" i="45"/>
  <c r="L41" i="45" s="1"/>
  <c r="K40" i="45"/>
  <c r="H40" i="45"/>
  <c r="L40" i="45" s="1"/>
  <c r="M40" i="45" s="1"/>
  <c r="K39" i="45"/>
  <c r="K38" i="45"/>
  <c r="K37" i="45"/>
  <c r="H37" i="45"/>
  <c r="L37" i="45" s="1"/>
  <c r="K36" i="45"/>
  <c r="H36" i="45"/>
  <c r="L36" i="45" s="1"/>
  <c r="K35" i="45"/>
  <c r="H35" i="45"/>
  <c r="L35" i="45" s="1"/>
  <c r="K34" i="45"/>
  <c r="H34" i="45"/>
  <c r="L34" i="45" s="1"/>
  <c r="M34" i="45" s="1"/>
  <c r="K33" i="45"/>
  <c r="K32" i="45"/>
  <c r="K31" i="45"/>
  <c r="H31" i="45"/>
  <c r="L31" i="45" s="1"/>
  <c r="K30" i="45"/>
  <c r="H30" i="45"/>
  <c r="L30" i="45" s="1"/>
  <c r="K29" i="45"/>
  <c r="H29" i="45"/>
  <c r="L29" i="45" s="1"/>
  <c r="K28" i="45"/>
  <c r="H28" i="45"/>
  <c r="L28" i="45" s="1"/>
  <c r="M28" i="45" s="1"/>
  <c r="K27" i="45"/>
  <c r="K26" i="45"/>
  <c r="K25" i="45"/>
  <c r="H25" i="45"/>
  <c r="L25" i="45" s="1"/>
  <c r="K24" i="45"/>
  <c r="H24" i="45"/>
  <c r="L24" i="45" s="1"/>
  <c r="K23" i="45"/>
  <c r="H23" i="45"/>
  <c r="L23" i="45" s="1"/>
  <c r="K22" i="45"/>
  <c r="H22" i="45"/>
  <c r="L22" i="45" s="1"/>
  <c r="M22" i="45" s="1"/>
  <c r="K21" i="45"/>
  <c r="K20" i="45"/>
  <c r="K19" i="45"/>
  <c r="H19" i="45"/>
  <c r="L19" i="45" s="1"/>
  <c r="K18" i="45"/>
  <c r="H18" i="45"/>
  <c r="R17" i="45"/>
  <c r="R47" i="45" s="1"/>
  <c r="I17" i="45"/>
  <c r="H17" i="45"/>
  <c r="E15" i="45"/>
  <c r="H44" i="45" s="1"/>
  <c r="L44" i="45" s="1"/>
  <c r="P1" i="45"/>
  <c r="P8" i="45" s="1"/>
  <c r="Q49" i="44"/>
  <c r="G49" i="44"/>
  <c r="F49" i="44"/>
  <c r="K48" i="44"/>
  <c r="K47" i="44"/>
  <c r="H47" i="44"/>
  <c r="L47" i="44" s="1"/>
  <c r="K46" i="44"/>
  <c r="H46" i="44"/>
  <c r="L46" i="44" s="1"/>
  <c r="K45" i="44"/>
  <c r="R44" i="44"/>
  <c r="K44" i="44"/>
  <c r="K43" i="44"/>
  <c r="K42" i="44"/>
  <c r="K41" i="44"/>
  <c r="H41" i="44"/>
  <c r="L41" i="44" s="1"/>
  <c r="K40" i="44"/>
  <c r="H40" i="44"/>
  <c r="L40" i="44" s="1"/>
  <c r="K39" i="44"/>
  <c r="R38" i="44"/>
  <c r="K38" i="44"/>
  <c r="R37" i="44"/>
  <c r="K37" i="44"/>
  <c r="K36" i="44"/>
  <c r="K35" i="44"/>
  <c r="H35" i="44"/>
  <c r="L35" i="44" s="1"/>
  <c r="K34" i="44"/>
  <c r="H34" i="44"/>
  <c r="L34" i="44" s="1"/>
  <c r="K33" i="44"/>
  <c r="K32" i="44"/>
  <c r="R31" i="44"/>
  <c r="K31" i="44"/>
  <c r="K30" i="44"/>
  <c r="K29" i="44"/>
  <c r="H29" i="44"/>
  <c r="L29" i="44" s="1"/>
  <c r="K28" i="44"/>
  <c r="H28" i="44"/>
  <c r="L28" i="44" s="1"/>
  <c r="K27" i="44"/>
  <c r="K26" i="44"/>
  <c r="R25" i="44"/>
  <c r="K25" i="44"/>
  <c r="K24" i="44"/>
  <c r="K23" i="44"/>
  <c r="H23" i="44"/>
  <c r="L23" i="44" s="1"/>
  <c r="L22" i="44"/>
  <c r="K22" i="44"/>
  <c r="H22" i="44"/>
  <c r="K21" i="44"/>
  <c r="K20" i="44"/>
  <c r="R19" i="44"/>
  <c r="K19" i="44"/>
  <c r="K18" i="44"/>
  <c r="R17" i="44"/>
  <c r="R47" i="44" s="1"/>
  <c r="I17" i="44"/>
  <c r="H17" i="44"/>
  <c r="I47" i="44" s="1"/>
  <c r="E15" i="44"/>
  <c r="H44" i="44" s="1"/>
  <c r="L44" i="44" s="1"/>
  <c r="P10" i="44"/>
  <c r="P1" i="44"/>
  <c r="P8" i="44" s="1"/>
  <c r="Q49" i="43"/>
  <c r="G49" i="43"/>
  <c r="F49" i="43"/>
  <c r="P10" i="43" s="1"/>
  <c r="K48" i="43"/>
  <c r="H48" i="43"/>
  <c r="L48" i="43" s="1"/>
  <c r="K47" i="43"/>
  <c r="H47" i="43"/>
  <c r="L47" i="43" s="1"/>
  <c r="R46" i="43"/>
  <c r="K46" i="43"/>
  <c r="L45" i="43"/>
  <c r="K45" i="43"/>
  <c r="H45" i="43"/>
  <c r="K44" i="43"/>
  <c r="K43" i="43"/>
  <c r="H43" i="43"/>
  <c r="L43" i="43" s="1"/>
  <c r="K42" i="43"/>
  <c r="H42" i="43"/>
  <c r="L42" i="43" s="1"/>
  <c r="K41" i="43"/>
  <c r="H41" i="43"/>
  <c r="L41" i="43" s="1"/>
  <c r="R40" i="43"/>
  <c r="K40" i="43"/>
  <c r="L39" i="43"/>
  <c r="K39" i="43"/>
  <c r="H39" i="43"/>
  <c r="K38" i="43"/>
  <c r="K37" i="43"/>
  <c r="H37" i="43"/>
  <c r="L37" i="43" s="1"/>
  <c r="K36" i="43"/>
  <c r="H36" i="43"/>
  <c r="L36" i="43" s="1"/>
  <c r="K35" i="43"/>
  <c r="H35" i="43"/>
  <c r="L35" i="43" s="1"/>
  <c r="R34" i="43"/>
  <c r="K34" i="43"/>
  <c r="L33" i="43"/>
  <c r="K33" i="43"/>
  <c r="H33" i="43"/>
  <c r="K32" i="43"/>
  <c r="K31" i="43"/>
  <c r="H31" i="43"/>
  <c r="L31" i="43" s="1"/>
  <c r="K30" i="43"/>
  <c r="H30" i="43"/>
  <c r="L30" i="43" s="1"/>
  <c r="K29" i="43"/>
  <c r="H29" i="43"/>
  <c r="L29" i="43" s="1"/>
  <c r="R28" i="43"/>
  <c r="K28" i="43"/>
  <c r="L27" i="43"/>
  <c r="K27" i="43"/>
  <c r="H27" i="43"/>
  <c r="K26" i="43"/>
  <c r="K25" i="43"/>
  <c r="H25" i="43"/>
  <c r="L25" i="43" s="1"/>
  <c r="K24" i="43"/>
  <c r="H24" i="43"/>
  <c r="L24" i="43" s="1"/>
  <c r="K23" i="43"/>
  <c r="H23" i="43"/>
  <c r="L23" i="43" s="1"/>
  <c r="R22" i="43"/>
  <c r="K22" i="43"/>
  <c r="L21" i="43"/>
  <c r="K21" i="43"/>
  <c r="H21" i="43"/>
  <c r="K20" i="43"/>
  <c r="K19" i="43"/>
  <c r="H19" i="43"/>
  <c r="L19" i="43" s="1"/>
  <c r="K18" i="43"/>
  <c r="H18" i="43"/>
  <c r="L18" i="43" s="1"/>
  <c r="R17" i="43"/>
  <c r="R47" i="43" s="1"/>
  <c r="I17" i="43"/>
  <c r="I25" i="43" s="1"/>
  <c r="H17" i="43"/>
  <c r="E15" i="43"/>
  <c r="H44" i="43" s="1"/>
  <c r="L44" i="43" s="1"/>
  <c r="P1" i="43"/>
  <c r="P8" i="43" s="1"/>
  <c r="Q49" i="42"/>
  <c r="G49" i="42"/>
  <c r="F49" i="42"/>
  <c r="P10" i="42" s="1"/>
  <c r="K48" i="42"/>
  <c r="M48" i="42" s="1"/>
  <c r="H48" i="42"/>
  <c r="L48" i="42" s="1"/>
  <c r="K47" i="42"/>
  <c r="H47" i="42"/>
  <c r="L47" i="42" s="1"/>
  <c r="R46" i="42"/>
  <c r="K46" i="42"/>
  <c r="K45" i="42"/>
  <c r="K44" i="42"/>
  <c r="K43" i="42"/>
  <c r="H43" i="42"/>
  <c r="L43" i="42" s="1"/>
  <c r="K42" i="42"/>
  <c r="H42" i="42"/>
  <c r="L42" i="42" s="1"/>
  <c r="K41" i="42"/>
  <c r="H41" i="42"/>
  <c r="L41" i="42" s="1"/>
  <c r="K40" i="42"/>
  <c r="K39" i="42"/>
  <c r="K38" i="42"/>
  <c r="K37" i="42"/>
  <c r="H37" i="42"/>
  <c r="L37" i="42" s="1"/>
  <c r="K36" i="42"/>
  <c r="H36" i="42"/>
  <c r="L36" i="42" s="1"/>
  <c r="K35" i="42"/>
  <c r="H35" i="42"/>
  <c r="L35" i="42" s="1"/>
  <c r="K34" i="42"/>
  <c r="K33" i="42"/>
  <c r="K32" i="42"/>
  <c r="K31" i="42"/>
  <c r="H31" i="42"/>
  <c r="L31" i="42" s="1"/>
  <c r="K30" i="42"/>
  <c r="H30" i="42"/>
  <c r="L30" i="42" s="1"/>
  <c r="K29" i="42"/>
  <c r="H29" i="42"/>
  <c r="L29" i="42" s="1"/>
  <c r="K28" i="42"/>
  <c r="K27" i="42"/>
  <c r="K26" i="42"/>
  <c r="K25" i="42"/>
  <c r="H25" i="42"/>
  <c r="L25" i="42" s="1"/>
  <c r="K24" i="42"/>
  <c r="H24" i="42"/>
  <c r="L24" i="42" s="1"/>
  <c r="K23" i="42"/>
  <c r="H23" i="42"/>
  <c r="L23" i="42" s="1"/>
  <c r="R22" i="42"/>
  <c r="K22" i="42"/>
  <c r="K21" i="42"/>
  <c r="K20" i="42"/>
  <c r="K19" i="42"/>
  <c r="H19" i="42"/>
  <c r="L19" i="42" s="1"/>
  <c r="K18" i="42"/>
  <c r="H18" i="42"/>
  <c r="R17" i="42"/>
  <c r="R43" i="42" s="1"/>
  <c r="I17" i="42"/>
  <c r="I47" i="42" s="1"/>
  <c r="H17" i="42"/>
  <c r="E15" i="42"/>
  <c r="H44" i="42" s="1"/>
  <c r="L44" i="42" s="1"/>
  <c r="P8" i="42"/>
  <c r="P1" i="42"/>
  <c r="Q49" i="41"/>
  <c r="G49" i="41"/>
  <c r="F49" i="41"/>
  <c r="P10" i="41" s="1"/>
  <c r="K48" i="41"/>
  <c r="H48" i="41"/>
  <c r="L48" i="41" s="1"/>
  <c r="K47" i="41"/>
  <c r="H47" i="41"/>
  <c r="L47" i="41" s="1"/>
  <c r="K46" i="41"/>
  <c r="K45" i="41"/>
  <c r="K44" i="41"/>
  <c r="K43" i="41"/>
  <c r="H43" i="41"/>
  <c r="L43" i="41" s="1"/>
  <c r="K42" i="41"/>
  <c r="H42" i="41"/>
  <c r="L42" i="41" s="1"/>
  <c r="K41" i="41"/>
  <c r="H41" i="41"/>
  <c r="L41" i="41" s="1"/>
  <c r="K40" i="41"/>
  <c r="K39" i="41"/>
  <c r="K38" i="41"/>
  <c r="K37" i="41"/>
  <c r="H37" i="41"/>
  <c r="L37" i="41" s="1"/>
  <c r="K36" i="41"/>
  <c r="I36" i="41"/>
  <c r="H36" i="41"/>
  <c r="L36" i="41" s="1"/>
  <c r="K35" i="41"/>
  <c r="H35" i="41"/>
  <c r="L35" i="41" s="1"/>
  <c r="K34" i="41"/>
  <c r="K33" i="41"/>
  <c r="R32" i="41"/>
  <c r="K32" i="41"/>
  <c r="K31" i="41"/>
  <c r="H31" i="41"/>
  <c r="L31" i="41" s="1"/>
  <c r="K30" i="41"/>
  <c r="H30" i="41"/>
  <c r="L30" i="41" s="1"/>
  <c r="K29" i="41"/>
  <c r="H29" i="41"/>
  <c r="L29" i="41" s="1"/>
  <c r="K28" i="41"/>
  <c r="K27" i="41"/>
  <c r="K26" i="41"/>
  <c r="K25" i="41"/>
  <c r="H25" i="41"/>
  <c r="L25" i="41" s="1"/>
  <c r="K24" i="41"/>
  <c r="H24" i="41"/>
  <c r="L24" i="41" s="1"/>
  <c r="K23" i="41"/>
  <c r="H23" i="41"/>
  <c r="L23" i="41" s="1"/>
  <c r="K22" i="41"/>
  <c r="K21" i="41"/>
  <c r="R20" i="41"/>
  <c r="K20" i="41"/>
  <c r="K19" i="41"/>
  <c r="H19" i="41"/>
  <c r="L19" i="41" s="1"/>
  <c r="K18" i="41"/>
  <c r="H18" i="41"/>
  <c r="L18" i="41" s="1"/>
  <c r="R17" i="41"/>
  <c r="R48" i="41" s="1"/>
  <c r="I17" i="41"/>
  <c r="I42" i="41" s="1"/>
  <c r="H17" i="41"/>
  <c r="E15" i="41"/>
  <c r="H45" i="41" s="1"/>
  <c r="L45" i="41" s="1"/>
  <c r="P8" i="41"/>
  <c r="P1" i="41"/>
  <c r="Q49" i="40"/>
  <c r="P10" i="40"/>
  <c r="L48" i="40"/>
  <c r="K48" i="40"/>
  <c r="H48" i="40"/>
  <c r="L47" i="40"/>
  <c r="K47" i="40"/>
  <c r="H47" i="40"/>
  <c r="L46" i="40"/>
  <c r="K46" i="40"/>
  <c r="H46" i="40"/>
  <c r="L45" i="40"/>
  <c r="K45" i="40"/>
  <c r="H45" i="40"/>
  <c r="K44" i="40"/>
  <c r="H44" i="40"/>
  <c r="L44" i="40" s="1"/>
  <c r="K43" i="40"/>
  <c r="H43" i="40"/>
  <c r="L43" i="40" s="1"/>
  <c r="L42" i="40"/>
  <c r="M42" i="40" s="1"/>
  <c r="K42" i="40"/>
  <c r="H42" i="40"/>
  <c r="L41" i="40"/>
  <c r="K41" i="40"/>
  <c r="H41" i="40"/>
  <c r="R40" i="40"/>
  <c r="L40" i="40"/>
  <c r="K40" i="40"/>
  <c r="H40" i="40"/>
  <c r="L39" i="40"/>
  <c r="K39" i="40"/>
  <c r="H39" i="40"/>
  <c r="K38" i="40"/>
  <c r="H38" i="40"/>
  <c r="L38" i="40" s="1"/>
  <c r="K37" i="40"/>
  <c r="H37" i="40"/>
  <c r="L37" i="40" s="1"/>
  <c r="L36" i="40"/>
  <c r="K36" i="40"/>
  <c r="H36" i="40"/>
  <c r="L35" i="40"/>
  <c r="K35" i="40"/>
  <c r="H35" i="40"/>
  <c r="L34" i="40"/>
  <c r="K34" i="40"/>
  <c r="H34" i="40"/>
  <c r="L33" i="40"/>
  <c r="K33" i="40"/>
  <c r="H33" i="40"/>
  <c r="K32" i="40"/>
  <c r="H32" i="40"/>
  <c r="L32" i="40" s="1"/>
  <c r="K31" i="40"/>
  <c r="H31" i="40"/>
  <c r="L31" i="40" s="1"/>
  <c r="L30" i="40"/>
  <c r="K30" i="40"/>
  <c r="H30" i="40"/>
  <c r="L29" i="40"/>
  <c r="M29" i="40" s="1"/>
  <c r="K29" i="40"/>
  <c r="H29" i="40"/>
  <c r="R28" i="40"/>
  <c r="L28" i="40"/>
  <c r="K28" i="40"/>
  <c r="H28" i="40"/>
  <c r="L27" i="40"/>
  <c r="K27" i="40"/>
  <c r="H27" i="40"/>
  <c r="K26" i="40"/>
  <c r="H26" i="40"/>
  <c r="L26" i="40" s="1"/>
  <c r="K25" i="40"/>
  <c r="H25" i="40"/>
  <c r="L25" i="40" s="1"/>
  <c r="L24" i="40"/>
  <c r="K24" i="40"/>
  <c r="H24" i="40"/>
  <c r="K23" i="40"/>
  <c r="H23" i="40"/>
  <c r="L23" i="40" s="1"/>
  <c r="K22" i="40"/>
  <c r="H22" i="40"/>
  <c r="L22" i="40" s="1"/>
  <c r="K21" i="40"/>
  <c r="H21" i="40"/>
  <c r="L21" i="40" s="1"/>
  <c r="K20" i="40"/>
  <c r="H20" i="40"/>
  <c r="L20" i="40" s="1"/>
  <c r="K19" i="40"/>
  <c r="H19" i="40"/>
  <c r="L19" i="40" s="1"/>
  <c r="K18" i="40"/>
  <c r="H18" i="40"/>
  <c r="L18" i="40" s="1"/>
  <c r="M18" i="40" s="1"/>
  <c r="R17" i="40"/>
  <c r="R47" i="40" s="1"/>
  <c r="I17" i="40"/>
  <c r="I45" i="40" s="1"/>
  <c r="H17" i="40"/>
  <c r="E15" i="40"/>
  <c r="P1" i="40"/>
  <c r="P8" i="40" s="1"/>
  <c r="Q50" i="39"/>
  <c r="G50" i="39"/>
  <c r="F50" i="39"/>
  <c r="P10" i="39" s="1"/>
  <c r="R17" i="39"/>
  <c r="R49" i="39" s="1"/>
  <c r="I17" i="39"/>
  <c r="I44" i="39" s="1"/>
  <c r="H17" i="39"/>
  <c r="E15" i="39"/>
  <c r="P1" i="39"/>
  <c r="P8" i="39" s="1"/>
  <c r="Q50" i="38"/>
  <c r="G50" i="38"/>
  <c r="F50" i="38"/>
  <c r="P10" i="38" s="1"/>
  <c r="R17" i="38"/>
  <c r="R38" i="38" s="1"/>
  <c r="I17" i="38"/>
  <c r="I47" i="38" s="1"/>
  <c r="H17" i="38"/>
  <c r="E15" i="38"/>
  <c r="P1" i="38"/>
  <c r="P8" i="38" s="1"/>
  <c r="Q49" i="37"/>
  <c r="G49" i="37"/>
  <c r="F49" i="37"/>
  <c r="L48" i="37"/>
  <c r="K48" i="37"/>
  <c r="M48" i="37" s="1"/>
  <c r="H48" i="37"/>
  <c r="R47" i="37"/>
  <c r="K47" i="37"/>
  <c r="M47" i="37" s="1"/>
  <c r="H47" i="37"/>
  <c r="L47" i="37" s="1"/>
  <c r="K46" i="37"/>
  <c r="H46" i="37"/>
  <c r="L46" i="37" s="1"/>
  <c r="L45" i="37"/>
  <c r="K45" i="37"/>
  <c r="H45" i="37"/>
  <c r="K44" i="37"/>
  <c r="R43" i="37"/>
  <c r="L43" i="37"/>
  <c r="K43" i="37"/>
  <c r="H43" i="37"/>
  <c r="L42" i="37"/>
  <c r="K42" i="37"/>
  <c r="H42" i="37"/>
  <c r="K41" i="37"/>
  <c r="H41" i="37"/>
  <c r="L41" i="37" s="1"/>
  <c r="R40" i="37"/>
  <c r="K40" i="37"/>
  <c r="H40" i="37"/>
  <c r="L40" i="37" s="1"/>
  <c r="L39" i="37"/>
  <c r="K39" i="37"/>
  <c r="H39" i="37"/>
  <c r="K38" i="37"/>
  <c r="L37" i="37"/>
  <c r="K37" i="37"/>
  <c r="H37" i="37"/>
  <c r="R36" i="37"/>
  <c r="L36" i="37"/>
  <c r="K36" i="37"/>
  <c r="H36" i="37"/>
  <c r="K35" i="37"/>
  <c r="H35" i="37"/>
  <c r="L35" i="37" s="1"/>
  <c r="R34" i="37"/>
  <c r="K34" i="37"/>
  <c r="H34" i="37"/>
  <c r="L34" i="37" s="1"/>
  <c r="U34" i="37" s="1"/>
  <c r="L33" i="37"/>
  <c r="K33" i="37"/>
  <c r="H33" i="37"/>
  <c r="K32" i="37"/>
  <c r="L31" i="37"/>
  <c r="K31" i="37"/>
  <c r="H31" i="37"/>
  <c r="R30" i="37"/>
  <c r="L30" i="37"/>
  <c r="K30" i="37"/>
  <c r="H30" i="37"/>
  <c r="K29" i="37"/>
  <c r="H29" i="37"/>
  <c r="L29" i="37" s="1"/>
  <c r="K28" i="37"/>
  <c r="H28" i="37"/>
  <c r="L28" i="37" s="1"/>
  <c r="L27" i="37"/>
  <c r="K27" i="37"/>
  <c r="H27" i="37"/>
  <c r="K26" i="37"/>
  <c r="L25" i="37"/>
  <c r="K25" i="37"/>
  <c r="H25" i="37"/>
  <c r="L24" i="37"/>
  <c r="K24" i="37"/>
  <c r="I24" i="37"/>
  <c r="H24" i="37"/>
  <c r="R23" i="37"/>
  <c r="K23" i="37"/>
  <c r="H23" i="37"/>
  <c r="L23" i="37" s="1"/>
  <c r="K22" i="37"/>
  <c r="H22" i="37"/>
  <c r="L22" i="37" s="1"/>
  <c r="L21" i="37"/>
  <c r="M21" i="37" s="1"/>
  <c r="K21" i="37"/>
  <c r="H21" i="37"/>
  <c r="R20" i="37"/>
  <c r="K20" i="37"/>
  <c r="R19" i="37"/>
  <c r="L19" i="37"/>
  <c r="K19" i="37"/>
  <c r="H19" i="37"/>
  <c r="L18" i="37"/>
  <c r="K18" i="37"/>
  <c r="H18" i="37"/>
  <c r="R17" i="37"/>
  <c r="R45" i="37" s="1"/>
  <c r="I17" i="37"/>
  <c r="I45" i="37" s="1"/>
  <c r="H17" i="37"/>
  <c r="I46" i="37" s="1"/>
  <c r="E15" i="37"/>
  <c r="H44" i="37" s="1"/>
  <c r="L44" i="37" s="1"/>
  <c r="P10" i="37"/>
  <c r="P1" i="37"/>
  <c r="P8" i="37" s="1"/>
  <c r="Q50" i="36"/>
  <c r="G50" i="36"/>
  <c r="F50" i="36"/>
  <c r="P10" i="36" s="1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7" i="36"/>
  <c r="K26" i="36"/>
  <c r="K25" i="36"/>
  <c r="K24" i="36"/>
  <c r="K23" i="36"/>
  <c r="K22" i="36"/>
  <c r="K21" i="36"/>
  <c r="K20" i="36"/>
  <c r="K19" i="36"/>
  <c r="K18" i="36"/>
  <c r="R17" i="36"/>
  <c r="R20" i="36" s="1"/>
  <c r="I17" i="36"/>
  <c r="H17" i="36"/>
  <c r="E15" i="36"/>
  <c r="H44" i="36" s="1"/>
  <c r="L44" i="36" s="1"/>
  <c r="P1" i="36"/>
  <c r="P8" i="36" s="1"/>
  <c r="Q50" i="35"/>
  <c r="P10" i="35"/>
  <c r="K47" i="35"/>
  <c r="K46" i="35"/>
  <c r="K45" i="35"/>
  <c r="K44" i="35"/>
  <c r="K43" i="35"/>
  <c r="K42" i="35"/>
  <c r="K41" i="35"/>
  <c r="K40" i="35"/>
  <c r="K39" i="35"/>
  <c r="K38" i="35"/>
  <c r="L37" i="35"/>
  <c r="K37" i="35"/>
  <c r="K36" i="35"/>
  <c r="K35" i="35"/>
  <c r="K34" i="35"/>
  <c r="K33" i="35"/>
  <c r="K32" i="35"/>
  <c r="K31" i="35"/>
  <c r="K30" i="35"/>
  <c r="K29" i="35"/>
  <c r="K28" i="35"/>
  <c r="K27" i="35"/>
  <c r="K26" i="35"/>
  <c r="K25" i="35"/>
  <c r="K24" i="35"/>
  <c r="K23" i="35"/>
  <c r="K22" i="35"/>
  <c r="K21" i="35"/>
  <c r="K20" i="35"/>
  <c r="L19" i="35"/>
  <c r="K19" i="35"/>
  <c r="K18" i="35"/>
  <c r="R17" i="35"/>
  <c r="R47" i="35" s="1"/>
  <c r="I17" i="35"/>
  <c r="I48" i="35" s="1"/>
  <c r="H17" i="35"/>
  <c r="E15" i="35"/>
  <c r="H44" i="35" s="1"/>
  <c r="L44" i="35" s="1"/>
  <c r="P1" i="35"/>
  <c r="P8" i="35" s="1"/>
  <c r="Q49" i="34"/>
  <c r="G49" i="34"/>
  <c r="F49" i="34"/>
  <c r="P10" i="34" s="1"/>
  <c r="L48" i="34"/>
  <c r="K48" i="34"/>
  <c r="H48" i="34"/>
  <c r="L47" i="34"/>
  <c r="K47" i="34"/>
  <c r="H47" i="34"/>
  <c r="R46" i="34"/>
  <c r="K46" i="34"/>
  <c r="H46" i="34"/>
  <c r="L46" i="34" s="1"/>
  <c r="K45" i="34"/>
  <c r="K44" i="34"/>
  <c r="L43" i="34"/>
  <c r="L42" i="34"/>
  <c r="L41" i="34"/>
  <c r="L40" i="34"/>
  <c r="K37" i="34"/>
  <c r="H37" i="34"/>
  <c r="L37" i="34" s="1"/>
  <c r="K36" i="34"/>
  <c r="H36" i="34"/>
  <c r="L36" i="34" s="1"/>
  <c r="K35" i="34"/>
  <c r="H35" i="34"/>
  <c r="L35" i="34" s="1"/>
  <c r="K34" i="34"/>
  <c r="H34" i="34"/>
  <c r="L34" i="34" s="1"/>
  <c r="L33" i="34"/>
  <c r="K33" i="34"/>
  <c r="H33" i="34"/>
  <c r="K32" i="34"/>
  <c r="K31" i="34"/>
  <c r="H31" i="34"/>
  <c r="L31" i="34" s="1"/>
  <c r="K30" i="34"/>
  <c r="H30" i="34"/>
  <c r="L30" i="34" s="1"/>
  <c r="K29" i="34"/>
  <c r="H29" i="34"/>
  <c r="L29" i="34" s="1"/>
  <c r="K28" i="34"/>
  <c r="H28" i="34"/>
  <c r="L28" i="34" s="1"/>
  <c r="K27" i="34"/>
  <c r="H27" i="34"/>
  <c r="L27" i="34" s="1"/>
  <c r="K26" i="34"/>
  <c r="K25" i="34"/>
  <c r="H25" i="34"/>
  <c r="L25" i="34" s="1"/>
  <c r="K24" i="34"/>
  <c r="H24" i="34"/>
  <c r="L24" i="34" s="1"/>
  <c r="L23" i="34"/>
  <c r="K23" i="34"/>
  <c r="H23" i="34"/>
  <c r="R22" i="34"/>
  <c r="K22" i="34"/>
  <c r="H22" i="34"/>
  <c r="L22" i="34" s="1"/>
  <c r="K21" i="34"/>
  <c r="H21" i="34"/>
  <c r="L21" i="34" s="1"/>
  <c r="K20" i="34"/>
  <c r="K19" i="34"/>
  <c r="H19" i="34"/>
  <c r="L19" i="34" s="1"/>
  <c r="L18" i="34"/>
  <c r="K18" i="34"/>
  <c r="H18" i="34"/>
  <c r="R17" i="34"/>
  <c r="R18" i="34" s="1"/>
  <c r="I17" i="34"/>
  <c r="H17" i="34"/>
  <c r="E15" i="34"/>
  <c r="H44" i="34" s="1"/>
  <c r="L44" i="34" s="1"/>
  <c r="P8" i="34"/>
  <c r="P1" i="34"/>
  <c r="Q49" i="33"/>
  <c r="G49" i="33"/>
  <c r="F49" i="33"/>
  <c r="P10" i="33" s="1"/>
  <c r="K48" i="33"/>
  <c r="H48" i="33"/>
  <c r="L48" i="33" s="1"/>
  <c r="K47" i="33"/>
  <c r="H47" i="33"/>
  <c r="L47" i="33" s="1"/>
  <c r="R46" i="33"/>
  <c r="K46" i="33"/>
  <c r="K45" i="33"/>
  <c r="R44" i="33"/>
  <c r="K44" i="33"/>
  <c r="K43" i="33"/>
  <c r="H43" i="33"/>
  <c r="L43" i="33" s="1"/>
  <c r="K42" i="33"/>
  <c r="H42" i="33"/>
  <c r="L42" i="33" s="1"/>
  <c r="K41" i="33"/>
  <c r="H41" i="33"/>
  <c r="L41" i="33" s="1"/>
  <c r="R40" i="33"/>
  <c r="K40" i="33"/>
  <c r="K39" i="33"/>
  <c r="R38" i="33"/>
  <c r="K38" i="33"/>
  <c r="K37" i="33"/>
  <c r="H37" i="33"/>
  <c r="L37" i="33" s="1"/>
  <c r="K36" i="33"/>
  <c r="H36" i="33"/>
  <c r="L36" i="33" s="1"/>
  <c r="K35" i="33"/>
  <c r="H35" i="33"/>
  <c r="L35" i="33" s="1"/>
  <c r="R34" i="33"/>
  <c r="K34" i="33"/>
  <c r="H34" i="33"/>
  <c r="L34" i="33" s="1"/>
  <c r="M34" i="33" s="1"/>
  <c r="K33" i="33"/>
  <c r="R32" i="33"/>
  <c r="K32" i="33"/>
  <c r="K31" i="33"/>
  <c r="H31" i="33"/>
  <c r="L31" i="33" s="1"/>
  <c r="K30" i="33"/>
  <c r="H30" i="33"/>
  <c r="L30" i="33" s="1"/>
  <c r="K29" i="33"/>
  <c r="H29" i="33"/>
  <c r="L29" i="33" s="1"/>
  <c r="R28" i="33"/>
  <c r="K28" i="33"/>
  <c r="H28" i="33"/>
  <c r="L28" i="33" s="1"/>
  <c r="M28" i="33" s="1"/>
  <c r="K27" i="33"/>
  <c r="R26" i="33"/>
  <c r="K26" i="33"/>
  <c r="K25" i="33"/>
  <c r="H25" i="33"/>
  <c r="L25" i="33" s="1"/>
  <c r="K24" i="33"/>
  <c r="H24" i="33"/>
  <c r="L24" i="33" s="1"/>
  <c r="K23" i="33"/>
  <c r="H23" i="33"/>
  <c r="L23" i="33" s="1"/>
  <c r="R22" i="33"/>
  <c r="K22" i="33"/>
  <c r="H22" i="33"/>
  <c r="L22" i="33" s="1"/>
  <c r="M22" i="33" s="1"/>
  <c r="K21" i="33"/>
  <c r="R20" i="33"/>
  <c r="K20" i="33"/>
  <c r="K19" i="33"/>
  <c r="H19" i="33"/>
  <c r="L19" i="33" s="1"/>
  <c r="K18" i="33"/>
  <c r="H18" i="33"/>
  <c r="L18" i="33" s="1"/>
  <c r="R17" i="33"/>
  <c r="R31" i="33" s="1"/>
  <c r="I17" i="33"/>
  <c r="H17" i="33"/>
  <c r="E15" i="33"/>
  <c r="H44" i="33" s="1"/>
  <c r="L44" i="33" s="1"/>
  <c r="P1" i="33"/>
  <c r="P8" i="33" s="1"/>
  <c r="Q49" i="32"/>
  <c r="G49" i="32"/>
  <c r="F49" i="32"/>
  <c r="P10" i="32" s="1"/>
  <c r="K48" i="32"/>
  <c r="K47" i="32"/>
  <c r="K46" i="32"/>
  <c r="K45" i="32"/>
  <c r="H45" i="32"/>
  <c r="L45" i="32" s="1"/>
  <c r="K44" i="32"/>
  <c r="H44" i="32"/>
  <c r="L44" i="32" s="1"/>
  <c r="K43" i="32"/>
  <c r="K42" i="32"/>
  <c r="K41" i="32"/>
  <c r="K40" i="32"/>
  <c r="K39" i="32"/>
  <c r="H39" i="32"/>
  <c r="L39" i="32" s="1"/>
  <c r="K38" i="32"/>
  <c r="K37" i="32"/>
  <c r="K36" i="32"/>
  <c r="K35" i="32"/>
  <c r="K34" i="32"/>
  <c r="K33" i="32"/>
  <c r="H33" i="32"/>
  <c r="L33" i="32" s="1"/>
  <c r="K32" i="32"/>
  <c r="K31" i="32"/>
  <c r="K30" i="32"/>
  <c r="K29" i="32"/>
  <c r="K28" i="32"/>
  <c r="K27" i="32"/>
  <c r="H27" i="32"/>
  <c r="L27" i="32" s="1"/>
  <c r="K26" i="32"/>
  <c r="K25" i="32"/>
  <c r="K24" i="32"/>
  <c r="K23" i="32"/>
  <c r="K22" i="32"/>
  <c r="K21" i="32"/>
  <c r="H21" i="32"/>
  <c r="L21" i="32" s="1"/>
  <c r="K20" i="32"/>
  <c r="K19" i="32"/>
  <c r="K18" i="32"/>
  <c r="R17" i="32"/>
  <c r="R47" i="32" s="1"/>
  <c r="I17" i="32"/>
  <c r="H17" i="32"/>
  <c r="E15" i="32"/>
  <c r="H46" i="32" s="1"/>
  <c r="L46" i="32" s="1"/>
  <c r="P1" i="32"/>
  <c r="P8" i="32" s="1"/>
  <c r="M21" i="105" l="1"/>
  <c r="M24" i="105"/>
  <c r="M22" i="106"/>
  <c r="M28" i="106"/>
  <c r="M21" i="106"/>
  <c r="M25" i="106"/>
  <c r="M27" i="106"/>
  <c r="M34" i="106"/>
  <c r="M36" i="106"/>
  <c r="M23" i="65"/>
  <c r="M41" i="44"/>
  <c r="U47" i="45"/>
  <c r="M45" i="39"/>
  <c r="U22" i="39"/>
  <c r="M44" i="39"/>
  <c r="T44" i="39" s="1"/>
  <c r="S44" i="39" s="1"/>
  <c r="T48" i="38"/>
  <c r="S48" i="38" s="1"/>
  <c r="M37" i="38"/>
  <c r="T37" i="38" s="1"/>
  <c r="S37" i="38" s="1"/>
  <c r="M43" i="38"/>
  <c r="T43" i="38" s="1"/>
  <c r="S43" i="38" s="1"/>
  <c r="M19" i="33"/>
  <c r="H49" i="105"/>
  <c r="L31" i="85"/>
  <c r="M31" i="38"/>
  <c r="M39" i="32"/>
  <c r="M25" i="33"/>
  <c r="M42" i="37"/>
  <c r="M23" i="34"/>
  <c r="M47" i="34"/>
  <c r="M49" i="35"/>
  <c r="M48" i="35"/>
  <c r="M23" i="38"/>
  <c r="T23" i="38" s="1"/>
  <c r="S23" i="38" s="1"/>
  <c r="T18" i="38"/>
  <c r="S18" i="38" s="1"/>
  <c r="M29" i="38"/>
  <c r="T31" i="38"/>
  <c r="S31" i="38" s="1"/>
  <c r="M27" i="39"/>
  <c r="T27" i="39" s="1"/>
  <c r="S27" i="39" s="1"/>
  <c r="M26" i="39"/>
  <c r="M29" i="41"/>
  <c r="M44" i="45"/>
  <c r="V25" i="106"/>
  <c r="V32" i="106"/>
  <c r="V34" i="106"/>
  <c r="V43" i="106"/>
  <c r="V19" i="106"/>
  <c r="U21" i="106"/>
  <c r="U30" i="106"/>
  <c r="V37" i="106"/>
  <c r="U39" i="106"/>
  <c r="U48" i="106"/>
  <c r="V22" i="106"/>
  <c r="V31" i="106"/>
  <c r="V40" i="106"/>
  <c r="V47" i="106"/>
  <c r="V18" i="106"/>
  <c r="R19" i="106"/>
  <c r="U19" i="106" s="1"/>
  <c r="I20" i="106"/>
  <c r="T20" i="106" s="1"/>
  <c r="S20" i="106" s="1"/>
  <c r="V21" i="106"/>
  <c r="R22" i="106"/>
  <c r="U22" i="106" s="1"/>
  <c r="I23" i="106"/>
  <c r="T23" i="106" s="1"/>
  <c r="S23" i="106" s="1"/>
  <c r="R25" i="106"/>
  <c r="U25" i="106" s="1"/>
  <c r="I26" i="106"/>
  <c r="T26" i="106" s="1"/>
  <c r="S26" i="106" s="1"/>
  <c r="V27" i="106"/>
  <c r="R28" i="106"/>
  <c r="U28" i="106" s="1"/>
  <c r="I29" i="106"/>
  <c r="T29" i="106" s="1"/>
  <c r="S29" i="106" s="1"/>
  <c r="V30" i="106"/>
  <c r="R31" i="106"/>
  <c r="U31" i="106" s="1"/>
  <c r="I32" i="106"/>
  <c r="T32" i="106" s="1"/>
  <c r="S32" i="106" s="1"/>
  <c r="R34" i="106"/>
  <c r="U34" i="106" s="1"/>
  <c r="I35" i="106"/>
  <c r="T35" i="106" s="1"/>
  <c r="S35" i="106" s="1"/>
  <c r="V36" i="106"/>
  <c r="R37" i="106"/>
  <c r="U37" i="106" s="1"/>
  <c r="I38" i="106"/>
  <c r="T38" i="106" s="1"/>
  <c r="S38" i="106" s="1"/>
  <c r="V39" i="106"/>
  <c r="R40" i="106"/>
  <c r="U40" i="106" s="1"/>
  <c r="I41" i="106"/>
  <c r="T41" i="106" s="1"/>
  <c r="S41" i="106" s="1"/>
  <c r="R43" i="106"/>
  <c r="U43" i="106" s="1"/>
  <c r="I44" i="106"/>
  <c r="T44" i="106" s="1"/>
  <c r="S44" i="106" s="1"/>
  <c r="V45" i="106"/>
  <c r="R46" i="106"/>
  <c r="U46" i="106" s="1"/>
  <c r="I47" i="106"/>
  <c r="T47" i="106" s="1"/>
  <c r="S47" i="106" s="1"/>
  <c r="V48" i="106"/>
  <c r="L49" i="106"/>
  <c r="M18" i="106"/>
  <c r="H19" i="106"/>
  <c r="H22" i="106"/>
  <c r="U23" i="106"/>
  <c r="H25" i="106"/>
  <c r="U26" i="106"/>
  <c r="H28" i="106"/>
  <c r="H31" i="106"/>
  <c r="U32" i="106"/>
  <c r="H34" i="106"/>
  <c r="U35" i="106"/>
  <c r="H37" i="106"/>
  <c r="H40" i="106"/>
  <c r="U41" i="106"/>
  <c r="H43" i="106"/>
  <c r="U44" i="106"/>
  <c r="H46" i="106"/>
  <c r="U47" i="106"/>
  <c r="R18" i="106"/>
  <c r="I19" i="106"/>
  <c r="T19" i="106" s="1"/>
  <c r="S19" i="106" s="1"/>
  <c r="R21" i="106"/>
  <c r="I22" i="106"/>
  <c r="T22" i="106" s="1"/>
  <c r="S22" i="106" s="1"/>
  <c r="R24" i="106"/>
  <c r="U24" i="106" s="1"/>
  <c r="I25" i="106"/>
  <c r="R27" i="106"/>
  <c r="U27" i="106" s="1"/>
  <c r="I28" i="106"/>
  <c r="T28" i="106" s="1"/>
  <c r="S28" i="106" s="1"/>
  <c r="R30" i="106"/>
  <c r="I31" i="106"/>
  <c r="T31" i="106" s="1"/>
  <c r="S31" i="106" s="1"/>
  <c r="R33" i="106"/>
  <c r="U33" i="106" s="1"/>
  <c r="I34" i="106"/>
  <c r="T34" i="106" s="1"/>
  <c r="S34" i="106" s="1"/>
  <c r="R36" i="106"/>
  <c r="U36" i="106" s="1"/>
  <c r="I37" i="106"/>
  <c r="T37" i="106" s="1"/>
  <c r="S37" i="106" s="1"/>
  <c r="R39" i="106"/>
  <c r="I40" i="106"/>
  <c r="T40" i="106" s="1"/>
  <c r="S40" i="106" s="1"/>
  <c r="R42" i="106"/>
  <c r="U42" i="106" s="1"/>
  <c r="I43" i="106"/>
  <c r="T43" i="106" s="1"/>
  <c r="S43" i="106" s="1"/>
  <c r="R45" i="106"/>
  <c r="U45" i="106" s="1"/>
  <c r="I46" i="106"/>
  <c r="T46" i="106" s="1"/>
  <c r="S46" i="106" s="1"/>
  <c r="R48" i="106"/>
  <c r="I18" i="106"/>
  <c r="R20" i="106"/>
  <c r="U20" i="106" s="1"/>
  <c r="I21" i="106"/>
  <c r="R23" i="106"/>
  <c r="V23" i="106" s="1"/>
  <c r="I24" i="106"/>
  <c r="T24" i="106" s="1"/>
  <c r="S24" i="106" s="1"/>
  <c r="R26" i="106"/>
  <c r="V26" i="106" s="1"/>
  <c r="I27" i="106"/>
  <c r="T27" i="106" s="1"/>
  <c r="S27" i="106" s="1"/>
  <c r="R29" i="106"/>
  <c r="U29" i="106" s="1"/>
  <c r="I30" i="106"/>
  <c r="T30" i="106" s="1"/>
  <c r="S30" i="106" s="1"/>
  <c r="R32" i="106"/>
  <c r="I33" i="106"/>
  <c r="T33" i="106" s="1"/>
  <c r="S33" i="106" s="1"/>
  <c r="R35" i="106"/>
  <c r="V35" i="106" s="1"/>
  <c r="I36" i="106"/>
  <c r="T36" i="106" s="1"/>
  <c r="S36" i="106" s="1"/>
  <c r="R38" i="106"/>
  <c r="U38" i="106" s="1"/>
  <c r="I39" i="106"/>
  <c r="T39" i="106" s="1"/>
  <c r="S39" i="106" s="1"/>
  <c r="R41" i="106"/>
  <c r="V41" i="106" s="1"/>
  <c r="I42" i="106"/>
  <c r="T42" i="106" s="1"/>
  <c r="S42" i="106" s="1"/>
  <c r="R44" i="106"/>
  <c r="V44" i="106" s="1"/>
  <c r="I45" i="106"/>
  <c r="T45" i="106" s="1"/>
  <c r="S45" i="106" s="1"/>
  <c r="H20" i="106"/>
  <c r="H23" i="106"/>
  <c r="H26" i="106"/>
  <c r="H29" i="106"/>
  <c r="H32" i="106"/>
  <c r="H35" i="106"/>
  <c r="H38" i="106"/>
  <c r="H41" i="106"/>
  <c r="H44" i="106"/>
  <c r="M51" i="88"/>
  <c r="T51" i="88" s="1"/>
  <c r="S51" i="88" s="1"/>
  <c r="T50" i="88"/>
  <c r="S50" i="88" s="1"/>
  <c r="M50" i="88"/>
  <c r="T49" i="88"/>
  <c r="S49" i="88" s="1"/>
  <c r="M48" i="88"/>
  <c r="T48" i="88" s="1"/>
  <c r="S48" i="88" s="1"/>
  <c r="M47" i="88"/>
  <c r="T47" i="88" s="1"/>
  <c r="S47" i="88" s="1"/>
  <c r="T46" i="88"/>
  <c r="S46" i="88" s="1"/>
  <c r="M45" i="88"/>
  <c r="T45" i="88" s="1"/>
  <c r="S45" i="88" s="1"/>
  <c r="M44" i="88"/>
  <c r="T44" i="88" s="1"/>
  <c r="S44" i="88" s="1"/>
  <c r="T43" i="88"/>
  <c r="S43" i="88" s="1"/>
  <c r="M41" i="88"/>
  <c r="T41" i="88" s="1"/>
  <c r="S41" i="88" s="1"/>
  <c r="T40" i="88"/>
  <c r="S40" i="88" s="1"/>
  <c r="M39" i="88"/>
  <c r="T39" i="88" s="1"/>
  <c r="S39" i="88" s="1"/>
  <c r="M38" i="88"/>
  <c r="T38" i="88" s="1"/>
  <c r="S38" i="88" s="1"/>
  <c r="M27" i="105"/>
  <c r="M36" i="105"/>
  <c r="T44" i="105"/>
  <c r="S44" i="105" s="1"/>
  <c r="M28" i="105"/>
  <c r="V28" i="105"/>
  <c r="U28" i="105"/>
  <c r="T48" i="105"/>
  <c r="S48" i="105" s="1"/>
  <c r="M19" i="105"/>
  <c r="V26" i="105"/>
  <c r="U26" i="105"/>
  <c r="M35" i="105"/>
  <c r="U35" i="105"/>
  <c r="M37" i="105"/>
  <c r="M44" i="105"/>
  <c r="M46" i="105"/>
  <c r="U18" i="105"/>
  <c r="V19" i="105"/>
  <c r="U19" i="105"/>
  <c r="M23" i="105"/>
  <c r="V46" i="105"/>
  <c r="U46" i="105"/>
  <c r="V22" i="105"/>
  <c r="U22" i="105"/>
  <c r="M26" i="105"/>
  <c r="V31" i="105"/>
  <c r="U31" i="105"/>
  <c r="V40" i="105"/>
  <c r="U40" i="105"/>
  <c r="M32" i="105"/>
  <c r="U45" i="105"/>
  <c r="V37" i="105"/>
  <c r="U37" i="105"/>
  <c r="M20" i="105"/>
  <c r="M22" i="105"/>
  <c r="U24" i="105"/>
  <c r="M29" i="105"/>
  <c r="M31" i="105"/>
  <c r="U33" i="105"/>
  <c r="M38" i="105"/>
  <c r="M40" i="105"/>
  <c r="M47" i="105"/>
  <c r="V47" i="105"/>
  <c r="U47" i="105"/>
  <c r="M41" i="105"/>
  <c r="M25" i="105"/>
  <c r="V25" i="105"/>
  <c r="U25" i="105"/>
  <c r="V34" i="105"/>
  <c r="U34" i="105"/>
  <c r="V43" i="105"/>
  <c r="U43" i="105"/>
  <c r="I32" i="105"/>
  <c r="L49" i="105"/>
  <c r="M18" i="105"/>
  <c r="I20" i="105"/>
  <c r="I23" i="105"/>
  <c r="R18" i="105"/>
  <c r="I19" i="105"/>
  <c r="R21" i="105"/>
  <c r="V21" i="105" s="1"/>
  <c r="I22" i="105"/>
  <c r="R24" i="105"/>
  <c r="I25" i="105"/>
  <c r="R27" i="105"/>
  <c r="U27" i="105" s="1"/>
  <c r="I28" i="105"/>
  <c r="R30" i="105"/>
  <c r="U30" i="105" s="1"/>
  <c r="I31" i="105"/>
  <c r="T31" i="105" s="1"/>
  <c r="S31" i="105" s="1"/>
  <c r="R33" i="105"/>
  <c r="V33" i="105" s="1"/>
  <c r="I34" i="105"/>
  <c r="T34" i="105" s="1"/>
  <c r="S34" i="105" s="1"/>
  <c r="R36" i="105"/>
  <c r="U36" i="105" s="1"/>
  <c r="I37" i="105"/>
  <c r="R39" i="105"/>
  <c r="U39" i="105" s="1"/>
  <c r="I40" i="105"/>
  <c r="T40" i="105" s="1"/>
  <c r="S40" i="105" s="1"/>
  <c r="R42" i="105"/>
  <c r="U42" i="105" s="1"/>
  <c r="I43" i="105"/>
  <c r="T43" i="105" s="1"/>
  <c r="S43" i="105" s="1"/>
  <c r="R45" i="105"/>
  <c r="I46" i="105"/>
  <c r="T46" i="105" s="1"/>
  <c r="S46" i="105" s="1"/>
  <c r="R48" i="105"/>
  <c r="V48" i="105" s="1"/>
  <c r="V18" i="105"/>
  <c r="V24" i="105"/>
  <c r="I29" i="105"/>
  <c r="I35" i="105"/>
  <c r="T35" i="105" s="1"/>
  <c r="S35" i="105" s="1"/>
  <c r="I26" i="105"/>
  <c r="V27" i="105"/>
  <c r="I38" i="105"/>
  <c r="I47" i="105"/>
  <c r="I18" i="105"/>
  <c r="R20" i="105"/>
  <c r="V20" i="105" s="1"/>
  <c r="I21" i="105"/>
  <c r="T21" i="105" s="1"/>
  <c r="S21" i="105" s="1"/>
  <c r="R23" i="105"/>
  <c r="V23" i="105" s="1"/>
  <c r="I24" i="105"/>
  <c r="T24" i="105" s="1"/>
  <c r="S24" i="105" s="1"/>
  <c r="R26" i="105"/>
  <c r="I27" i="105"/>
  <c r="T27" i="105" s="1"/>
  <c r="S27" i="105" s="1"/>
  <c r="R29" i="105"/>
  <c r="V29" i="105" s="1"/>
  <c r="I30" i="105"/>
  <c r="T30" i="105" s="1"/>
  <c r="S30" i="105" s="1"/>
  <c r="R32" i="105"/>
  <c r="V32" i="105" s="1"/>
  <c r="I33" i="105"/>
  <c r="T33" i="105" s="1"/>
  <c r="S33" i="105" s="1"/>
  <c r="R35" i="105"/>
  <c r="V35" i="105" s="1"/>
  <c r="I36" i="105"/>
  <c r="T36" i="105" s="1"/>
  <c r="S36" i="105" s="1"/>
  <c r="R38" i="105"/>
  <c r="V38" i="105" s="1"/>
  <c r="I39" i="105"/>
  <c r="T39" i="105" s="1"/>
  <c r="S39" i="105" s="1"/>
  <c r="R41" i="105"/>
  <c r="V41" i="105" s="1"/>
  <c r="I42" i="105"/>
  <c r="T42" i="105" s="1"/>
  <c r="S42" i="105" s="1"/>
  <c r="R44" i="105"/>
  <c r="V44" i="105" s="1"/>
  <c r="I45" i="105"/>
  <c r="T45" i="105" s="1"/>
  <c r="S45" i="105" s="1"/>
  <c r="V36" i="105"/>
  <c r="I41" i="105"/>
  <c r="V45" i="105"/>
  <c r="M49" i="94"/>
  <c r="L49" i="95"/>
  <c r="M49" i="95" s="1"/>
  <c r="I49" i="95"/>
  <c r="H48" i="104"/>
  <c r="L48" i="104" s="1"/>
  <c r="H47" i="104"/>
  <c r="L47" i="104" s="1"/>
  <c r="H46" i="104"/>
  <c r="L46" i="104" s="1"/>
  <c r="H45" i="104"/>
  <c r="L45" i="104" s="1"/>
  <c r="H44" i="104"/>
  <c r="L44" i="104" s="1"/>
  <c r="H43" i="104"/>
  <c r="L43" i="104" s="1"/>
  <c r="H42" i="104"/>
  <c r="L42" i="104" s="1"/>
  <c r="H41" i="104"/>
  <c r="L41" i="104" s="1"/>
  <c r="H40" i="104"/>
  <c r="L40" i="104" s="1"/>
  <c r="M40" i="104" s="1"/>
  <c r="H39" i="104"/>
  <c r="L39" i="104" s="1"/>
  <c r="M39" i="104" s="1"/>
  <c r="H38" i="104"/>
  <c r="L38" i="104" s="1"/>
  <c r="H37" i="104"/>
  <c r="L37" i="104" s="1"/>
  <c r="M37" i="104" s="1"/>
  <c r="H36" i="104"/>
  <c r="L36" i="104" s="1"/>
  <c r="H35" i="104"/>
  <c r="L35" i="104" s="1"/>
  <c r="H34" i="104"/>
  <c r="L34" i="104" s="1"/>
  <c r="M34" i="104" s="1"/>
  <c r="H33" i="104"/>
  <c r="L33" i="104" s="1"/>
  <c r="M33" i="104" s="1"/>
  <c r="H32" i="104"/>
  <c r="L32" i="104" s="1"/>
  <c r="H31" i="104"/>
  <c r="L31" i="104" s="1"/>
  <c r="M31" i="104" s="1"/>
  <c r="H30" i="104"/>
  <c r="L30" i="104" s="1"/>
  <c r="M30" i="104" s="1"/>
  <c r="H29" i="104"/>
  <c r="L29" i="104" s="1"/>
  <c r="H28" i="104"/>
  <c r="L28" i="104" s="1"/>
  <c r="M28" i="104" s="1"/>
  <c r="H27" i="104"/>
  <c r="L27" i="104" s="1"/>
  <c r="M27" i="104" s="1"/>
  <c r="H26" i="104"/>
  <c r="L26" i="104" s="1"/>
  <c r="H25" i="104"/>
  <c r="L25" i="104" s="1"/>
  <c r="M25" i="104" s="1"/>
  <c r="H24" i="104"/>
  <c r="L24" i="104" s="1"/>
  <c r="M24" i="104" s="1"/>
  <c r="H23" i="104"/>
  <c r="L23" i="104" s="1"/>
  <c r="H22" i="104"/>
  <c r="L22" i="104" s="1"/>
  <c r="M22" i="104" s="1"/>
  <c r="H21" i="104"/>
  <c r="L21" i="104" s="1"/>
  <c r="M21" i="104" s="1"/>
  <c r="H20" i="104"/>
  <c r="L20" i="104" s="1"/>
  <c r="M20" i="104" s="1"/>
  <c r="H19" i="104"/>
  <c r="L19" i="104" s="1"/>
  <c r="M19" i="104" s="1"/>
  <c r="H18" i="104"/>
  <c r="I48" i="104"/>
  <c r="I47" i="104"/>
  <c r="I46" i="104"/>
  <c r="I45" i="104"/>
  <c r="I44" i="104"/>
  <c r="I43" i="104"/>
  <c r="I42" i="104"/>
  <c r="I41" i="104"/>
  <c r="I40" i="104"/>
  <c r="I39" i="104"/>
  <c r="I38" i="104"/>
  <c r="I37" i="104"/>
  <c r="I36" i="104"/>
  <c r="I35" i="104"/>
  <c r="I34" i="104"/>
  <c r="I33" i="104"/>
  <c r="I32" i="104"/>
  <c r="I31" i="104"/>
  <c r="I29" i="104"/>
  <c r="I28" i="104"/>
  <c r="I27" i="104"/>
  <c r="I26" i="104"/>
  <c r="I25" i="104"/>
  <c r="I24" i="104"/>
  <c r="I23" i="104"/>
  <c r="I22" i="104"/>
  <c r="I21" i="104"/>
  <c r="I20" i="104"/>
  <c r="I19" i="104"/>
  <c r="I18" i="104"/>
  <c r="R48" i="104"/>
  <c r="R47" i="104"/>
  <c r="R46" i="104"/>
  <c r="R45" i="104"/>
  <c r="R44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49" i="104" s="1"/>
  <c r="K49" i="104"/>
  <c r="M23" i="104"/>
  <c r="M26" i="104"/>
  <c r="M29" i="104"/>
  <c r="M32" i="104"/>
  <c r="M35" i="104"/>
  <c r="M36" i="104"/>
  <c r="M38" i="104"/>
  <c r="M41" i="104"/>
  <c r="M42" i="104"/>
  <c r="M43" i="104"/>
  <c r="M44" i="104"/>
  <c r="M45" i="104"/>
  <c r="M46" i="104"/>
  <c r="M47" i="104"/>
  <c r="M48" i="104"/>
  <c r="H48" i="103"/>
  <c r="L48" i="103" s="1"/>
  <c r="H47" i="103"/>
  <c r="L47" i="103" s="1"/>
  <c r="H46" i="103"/>
  <c r="L46" i="103" s="1"/>
  <c r="H45" i="103"/>
  <c r="L45" i="103" s="1"/>
  <c r="H44" i="103"/>
  <c r="L44" i="103" s="1"/>
  <c r="H43" i="103"/>
  <c r="L43" i="103" s="1"/>
  <c r="H42" i="103"/>
  <c r="L42" i="103" s="1"/>
  <c r="H41" i="103"/>
  <c r="L41" i="103" s="1"/>
  <c r="M41" i="103" s="1"/>
  <c r="H40" i="103"/>
  <c r="L40" i="103" s="1"/>
  <c r="H39" i="103"/>
  <c r="L39" i="103" s="1"/>
  <c r="H38" i="103"/>
  <c r="L38" i="103" s="1"/>
  <c r="H37" i="103"/>
  <c r="L37" i="103" s="1"/>
  <c r="M37" i="103" s="1"/>
  <c r="H36" i="103"/>
  <c r="L36" i="103" s="1"/>
  <c r="M36" i="103" s="1"/>
  <c r="H35" i="103"/>
  <c r="L35" i="103" s="1"/>
  <c r="M35" i="103" s="1"/>
  <c r="H34" i="103"/>
  <c r="L34" i="103" s="1"/>
  <c r="H33" i="103"/>
  <c r="L33" i="103" s="1"/>
  <c r="H32" i="103"/>
  <c r="L32" i="103" s="1"/>
  <c r="H31" i="103"/>
  <c r="L31" i="103" s="1"/>
  <c r="M31" i="103" s="1"/>
  <c r="H30" i="103"/>
  <c r="L30" i="103" s="1"/>
  <c r="M30" i="103" s="1"/>
  <c r="H29" i="103"/>
  <c r="L29" i="103" s="1"/>
  <c r="M29" i="103" s="1"/>
  <c r="H28" i="103"/>
  <c r="L28" i="103" s="1"/>
  <c r="H27" i="103"/>
  <c r="L27" i="103" s="1"/>
  <c r="H26" i="103"/>
  <c r="L26" i="103" s="1"/>
  <c r="H25" i="103"/>
  <c r="L25" i="103" s="1"/>
  <c r="M25" i="103" s="1"/>
  <c r="H24" i="103"/>
  <c r="L24" i="103" s="1"/>
  <c r="M24" i="103" s="1"/>
  <c r="H23" i="103"/>
  <c r="L23" i="103" s="1"/>
  <c r="M23" i="103" s="1"/>
  <c r="H22" i="103"/>
  <c r="L22" i="103" s="1"/>
  <c r="M22" i="103" s="1"/>
  <c r="H21" i="103"/>
  <c r="L21" i="103" s="1"/>
  <c r="H20" i="103"/>
  <c r="L20" i="103" s="1"/>
  <c r="H19" i="103"/>
  <c r="L19" i="103" s="1"/>
  <c r="M19" i="103" s="1"/>
  <c r="H18" i="103"/>
  <c r="I48" i="103"/>
  <c r="I47" i="103"/>
  <c r="I46" i="103"/>
  <c r="I45" i="103"/>
  <c r="I44" i="103"/>
  <c r="I43" i="103"/>
  <c r="I42" i="103"/>
  <c r="I41" i="103"/>
  <c r="I40" i="103"/>
  <c r="I39" i="103"/>
  <c r="I38" i="103"/>
  <c r="I37" i="103"/>
  <c r="I36" i="103"/>
  <c r="I35" i="103"/>
  <c r="I34" i="103"/>
  <c r="I33" i="103"/>
  <c r="I32" i="103"/>
  <c r="I31" i="103"/>
  <c r="I29" i="103"/>
  <c r="I28" i="103"/>
  <c r="I27" i="103"/>
  <c r="I26" i="103"/>
  <c r="I25" i="103"/>
  <c r="I24" i="103"/>
  <c r="I23" i="103"/>
  <c r="I22" i="103"/>
  <c r="I21" i="103"/>
  <c r="I20" i="103"/>
  <c r="I19" i="103"/>
  <c r="I18" i="103"/>
  <c r="R48" i="103"/>
  <c r="R47" i="103"/>
  <c r="R46" i="103"/>
  <c r="R45" i="103"/>
  <c r="R44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49" i="103" s="1"/>
  <c r="K49" i="103"/>
  <c r="M20" i="103"/>
  <c r="M21" i="103"/>
  <c r="M26" i="103"/>
  <c r="M27" i="103"/>
  <c r="M28" i="103"/>
  <c r="M32" i="103"/>
  <c r="M33" i="103"/>
  <c r="M34" i="103"/>
  <c r="M38" i="103"/>
  <c r="M39" i="103"/>
  <c r="M40" i="103"/>
  <c r="M42" i="103"/>
  <c r="M43" i="103"/>
  <c r="M44" i="103"/>
  <c r="M45" i="103"/>
  <c r="M46" i="103"/>
  <c r="M47" i="103"/>
  <c r="M48" i="103"/>
  <c r="L48" i="102"/>
  <c r="L47" i="102"/>
  <c r="L46" i="102"/>
  <c r="L45" i="102"/>
  <c r="L44" i="102"/>
  <c r="H43" i="102"/>
  <c r="L43" i="102" s="1"/>
  <c r="H42" i="102"/>
  <c r="L42" i="102" s="1"/>
  <c r="H41" i="102"/>
  <c r="L41" i="102" s="1"/>
  <c r="H40" i="102"/>
  <c r="L40" i="102" s="1"/>
  <c r="M40" i="102" s="1"/>
  <c r="H39" i="102"/>
  <c r="L39" i="102" s="1"/>
  <c r="M39" i="102" s="1"/>
  <c r="H38" i="102"/>
  <c r="L38" i="102" s="1"/>
  <c r="H37" i="102"/>
  <c r="L37" i="102" s="1"/>
  <c r="M37" i="102" s="1"/>
  <c r="H36" i="102"/>
  <c r="L36" i="102" s="1"/>
  <c r="M36" i="102" s="1"/>
  <c r="H35" i="102"/>
  <c r="L35" i="102" s="1"/>
  <c r="M35" i="102" s="1"/>
  <c r="H34" i="102"/>
  <c r="L34" i="102" s="1"/>
  <c r="H33" i="102"/>
  <c r="L33" i="102" s="1"/>
  <c r="M33" i="102" s="1"/>
  <c r="H32" i="102"/>
  <c r="L32" i="102" s="1"/>
  <c r="H31" i="102"/>
  <c r="L31" i="102" s="1"/>
  <c r="H30" i="102"/>
  <c r="H29" i="102"/>
  <c r="L29" i="102" s="1"/>
  <c r="M29" i="102" s="1"/>
  <c r="H28" i="102"/>
  <c r="L28" i="102" s="1"/>
  <c r="H27" i="102"/>
  <c r="L27" i="102" s="1"/>
  <c r="H26" i="102"/>
  <c r="L26" i="102" s="1"/>
  <c r="H25" i="102"/>
  <c r="L25" i="102" s="1"/>
  <c r="M25" i="102" s="1"/>
  <c r="H24" i="102"/>
  <c r="L24" i="102" s="1"/>
  <c r="M24" i="102" s="1"/>
  <c r="H23" i="102"/>
  <c r="L23" i="102" s="1"/>
  <c r="M23" i="102" s="1"/>
  <c r="H22" i="102"/>
  <c r="L22" i="102" s="1"/>
  <c r="M22" i="102" s="1"/>
  <c r="H21" i="102"/>
  <c r="L21" i="102" s="1"/>
  <c r="H20" i="102"/>
  <c r="L20" i="102" s="1"/>
  <c r="H19" i="102"/>
  <c r="L19" i="102" s="1"/>
  <c r="M19" i="102" s="1"/>
  <c r="H18" i="102"/>
  <c r="I48" i="102"/>
  <c r="I47" i="102"/>
  <c r="I46" i="102"/>
  <c r="I45" i="102"/>
  <c r="I44" i="102"/>
  <c r="I43" i="102"/>
  <c r="I42" i="102"/>
  <c r="I41" i="102"/>
  <c r="I40" i="102"/>
  <c r="I39" i="102"/>
  <c r="I38" i="102"/>
  <c r="I37" i="102"/>
  <c r="I36" i="102"/>
  <c r="I35" i="102"/>
  <c r="I34" i="102"/>
  <c r="I33" i="102"/>
  <c r="I32" i="102"/>
  <c r="I31" i="102"/>
  <c r="I29" i="102"/>
  <c r="I28" i="102"/>
  <c r="I27" i="102"/>
  <c r="I26" i="102"/>
  <c r="I25" i="102"/>
  <c r="I24" i="102"/>
  <c r="I23" i="102"/>
  <c r="I22" i="102"/>
  <c r="I21" i="102"/>
  <c r="I20" i="102"/>
  <c r="I19" i="102"/>
  <c r="I18" i="102"/>
  <c r="R48" i="102"/>
  <c r="R47" i="102"/>
  <c r="R46" i="102"/>
  <c r="R45" i="102"/>
  <c r="R44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49" i="102" s="1"/>
  <c r="K49" i="102"/>
  <c r="M20" i="102"/>
  <c r="M21" i="102"/>
  <c r="M26" i="102"/>
  <c r="M27" i="102"/>
  <c r="M28" i="102"/>
  <c r="M31" i="102"/>
  <c r="M32" i="102"/>
  <c r="M34" i="102"/>
  <c r="M38" i="102"/>
  <c r="M41" i="102"/>
  <c r="M42" i="102"/>
  <c r="M43" i="102"/>
  <c r="M44" i="102"/>
  <c r="M45" i="102"/>
  <c r="M46" i="102"/>
  <c r="M47" i="102"/>
  <c r="M48" i="102"/>
  <c r="H48" i="101"/>
  <c r="L48" i="101" s="1"/>
  <c r="H47" i="101"/>
  <c r="L47" i="101" s="1"/>
  <c r="H46" i="101"/>
  <c r="L46" i="101" s="1"/>
  <c r="M46" i="101" s="1"/>
  <c r="H45" i="101"/>
  <c r="L45" i="101" s="1"/>
  <c r="M45" i="101" s="1"/>
  <c r="H44" i="101"/>
  <c r="L44" i="101" s="1"/>
  <c r="H43" i="101"/>
  <c r="L43" i="101" s="1"/>
  <c r="H42" i="101"/>
  <c r="L42" i="101" s="1"/>
  <c r="H41" i="101"/>
  <c r="L41" i="101" s="1"/>
  <c r="H40" i="101"/>
  <c r="L40" i="101" s="1"/>
  <c r="M40" i="101" s="1"/>
  <c r="H39" i="101"/>
  <c r="L39" i="101" s="1"/>
  <c r="M39" i="101" s="1"/>
  <c r="H38" i="101"/>
  <c r="L38" i="101" s="1"/>
  <c r="H37" i="101"/>
  <c r="L37" i="101" s="1"/>
  <c r="H36" i="101"/>
  <c r="L36" i="101" s="1"/>
  <c r="H35" i="101"/>
  <c r="L35" i="101" s="1"/>
  <c r="H34" i="101"/>
  <c r="L34" i="101" s="1"/>
  <c r="M34" i="101" s="1"/>
  <c r="H33" i="101"/>
  <c r="L33" i="101" s="1"/>
  <c r="M33" i="101" s="1"/>
  <c r="H32" i="101"/>
  <c r="L32" i="101" s="1"/>
  <c r="H31" i="101"/>
  <c r="L31" i="101" s="1"/>
  <c r="H30" i="101"/>
  <c r="L30" i="101" s="1"/>
  <c r="H29" i="101"/>
  <c r="L29" i="101" s="1"/>
  <c r="H28" i="101"/>
  <c r="L28" i="101" s="1"/>
  <c r="M28" i="101" s="1"/>
  <c r="H27" i="101"/>
  <c r="L27" i="101" s="1"/>
  <c r="M27" i="101" s="1"/>
  <c r="H26" i="101"/>
  <c r="L26" i="101" s="1"/>
  <c r="H25" i="101"/>
  <c r="L25" i="101" s="1"/>
  <c r="H24" i="101"/>
  <c r="L24" i="101" s="1"/>
  <c r="H23" i="101"/>
  <c r="L23" i="101" s="1"/>
  <c r="M23" i="101" s="1"/>
  <c r="H22" i="101"/>
  <c r="L22" i="101" s="1"/>
  <c r="M22" i="101" s="1"/>
  <c r="H21" i="101"/>
  <c r="L21" i="101" s="1"/>
  <c r="M21" i="101" s="1"/>
  <c r="H20" i="101"/>
  <c r="L20" i="101" s="1"/>
  <c r="H19" i="101"/>
  <c r="L19" i="101" s="1"/>
  <c r="H18" i="101"/>
  <c r="I48" i="101"/>
  <c r="I47" i="101"/>
  <c r="I46" i="101"/>
  <c r="I45" i="101"/>
  <c r="I44" i="101"/>
  <c r="I43" i="101"/>
  <c r="I42" i="101"/>
  <c r="I41" i="101"/>
  <c r="I40" i="101"/>
  <c r="I39" i="101"/>
  <c r="I38" i="101"/>
  <c r="I37" i="101"/>
  <c r="I36" i="101"/>
  <c r="I35" i="101"/>
  <c r="I34" i="101"/>
  <c r="I33" i="101"/>
  <c r="I32" i="101"/>
  <c r="I31" i="101"/>
  <c r="I30" i="101"/>
  <c r="I29" i="101"/>
  <c r="I26" i="101"/>
  <c r="I25" i="101"/>
  <c r="I22" i="101"/>
  <c r="I21" i="101"/>
  <c r="I20" i="101"/>
  <c r="I19" i="101"/>
  <c r="I18" i="101"/>
  <c r="R48" i="101"/>
  <c r="R47" i="101"/>
  <c r="R46" i="101"/>
  <c r="R45" i="101"/>
  <c r="R44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49" i="101" s="1"/>
  <c r="K49" i="101"/>
  <c r="M19" i="101"/>
  <c r="M20" i="101"/>
  <c r="M24" i="101"/>
  <c r="M25" i="101"/>
  <c r="M26" i="101"/>
  <c r="M29" i="101"/>
  <c r="M30" i="101"/>
  <c r="M31" i="101"/>
  <c r="M32" i="101"/>
  <c r="M35" i="101"/>
  <c r="M36" i="101"/>
  <c r="M37" i="101"/>
  <c r="M38" i="101"/>
  <c r="M41" i="101"/>
  <c r="M42" i="101"/>
  <c r="M43" i="101"/>
  <c r="M44" i="101"/>
  <c r="M47" i="101"/>
  <c r="M48" i="101"/>
  <c r="H48" i="100"/>
  <c r="L48" i="100" s="1"/>
  <c r="H47" i="100"/>
  <c r="L47" i="100" s="1"/>
  <c r="H46" i="100"/>
  <c r="L46" i="100" s="1"/>
  <c r="H45" i="100"/>
  <c r="L45" i="100" s="1"/>
  <c r="M45" i="100" s="1"/>
  <c r="H44" i="100"/>
  <c r="L44" i="100" s="1"/>
  <c r="M44" i="100" s="1"/>
  <c r="H43" i="100"/>
  <c r="L43" i="100" s="1"/>
  <c r="H42" i="100"/>
  <c r="L42" i="100" s="1"/>
  <c r="H41" i="100"/>
  <c r="L41" i="100" s="1"/>
  <c r="H40" i="100"/>
  <c r="L40" i="100" s="1"/>
  <c r="H39" i="100"/>
  <c r="L39" i="100" s="1"/>
  <c r="M39" i="100" s="1"/>
  <c r="H38" i="100"/>
  <c r="L38" i="100" s="1"/>
  <c r="M38" i="100" s="1"/>
  <c r="H37" i="100"/>
  <c r="L37" i="100" s="1"/>
  <c r="M37" i="100" s="1"/>
  <c r="H36" i="100"/>
  <c r="L36" i="100" s="1"/>
  <c r="H35" i="100"/>
  <c r="L35" i="100" s="1"/>
  <c r="H34" i="100"/>
  <c r="L34" i="100" s="1"/>
  <c r="H33" i="100"/>
  <c r="L33" i="100" s="1"/>
  <c r="M33" i="100" s="1"/>
  <c r="H32" i="100"/>
  <c r="L32" i="100" s="1"/>
  <c r="M32" i="100" s="1"/>
  <c r="H31" i="100"/>
  <c r="L31" i="100" s="1"/>
  <c r="H30" i="100"/>
  <c r="L30" i="100" s="1"/>
  <c r="H29" i="100"/>
  <c r="L29" i="100" s="1"/>
  <c r="H28" i="100"/>
  <c r="L28" i="100" s="1"/>
  <c r="M28" i="100" s="1"/>
  <c r="H27" i="100"/>
  <c r="L27" i="100" s="1"/>
  <c r="M27" i="100" s="1"/>
  <c r="H26" i="100"/>
  <c r="L26" i="100" s="1"/>
  <c r="M26" i="100" s="1"/>
  <c r="H25" i="100"/>
  <c r="L25" i="100" s="1"/>
  <c r="H24" i="100"/>
  <c r="L24" i="100" s="1"/>
  <c r="H23" i="100"/>
  <c r="L23" i="100" s="1"/>
  <c r="H22" i="100"/>
  <c r="L22" i="100" s="1"/>
  <c r="M22" i="100" s="1"/>
  <c r="H21" i="100"/>
  <c r="L21" i="100" s="1"/>
  <c r="M21" i="100" s="1"/>
  <c r="H20" i="100"/>
  <c r="L20" i="100" s="1"/>
  <c r="H19" i="100"/>
  <c r="L19" i="100" s="1"/>
  <c r="H18" i="100"/>
  <c r="I48" i="100"/>
  <c r="I47" i="100"/>
  <c r="I46" i="100"/>
  <c r="I45" i="100"/>
  <c r="I44" i="100"/>
  <c r="I43" i="100"/>
  <c r="I42" i="100"/>
  <c r="I41" i="100"/>
  <c r="I40" i="100"/>
  <c r="I39" i="100"/>
  <c r="I38" i="100"/>
  <c r="I36" i="100"/>
  <c r="I35" i="100"/>
  <c r="I34" i="100"/>
  <c r="I33" i="100"/>
  <c r="I32" i="100"/>
  <c r="I31" i="100"/>
  <c r="I30" i="100"/>
  <c r="I29" i="100"/>
  <c r="I27" i="100"/>
  <c r="I26" i="100"/>
  <c r="I25" i="100"/>
  <c r="I24" i="100"/>
  <c r="I23" i="100"/>
  <c r="I22" i="100"/>
  <c r="I21" i="100"/>
  <c r="I20" i="100"/>
  <c r="I19" i="100"/>
  <c r="I18" i="100"/>
  <c r="R48" i="100"/>
  <c r="R47" i="100"/>
  <c r="R46" i="100"/>
  <c r="R45" i="100"/>
  <c r="R44" i="100"/>
  <c r="R43" i="100"/>
  <c r="R42" i="100"/>
  <c r="R41" i="100"/>
  <c r="R40" i="100"/>
  <c r="R39" i="100"/>
  <c r="R38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49" i="100" s="1"/>
  <c r="K49" i="100"/>
  <c r="M19" i="100"/>
  <c r="M20" i="100"/>
  <c r="M23" i="100"/>
  <c r="M24" i="100"/>
  <c r="M25" i="100"/>
  <c r="M29" i="100"/>
  <c r="M30" i="100"/>
  <c r="M31" i="100"/>
  <c r="M34" i="100"/>
  <c r="M35" i="100"/>
  <c r="M36" i="100"/>
  <c r="M40" i="100"/>
  <c r="M41" i="100"/>
  <c r="M42" i="100"/>
  <c r="M43" i="100"/>
  <c r="M46" i="100"/>
  <c r="M47" i="100"/>
  <c r="M48" i="100"/>
  <c r="H48" i="99"/>
  <c r="L48" i="99" s="1"/>
  <c r="M48" i="99" s="1"/>
  <c r="H47" i="99"/>
  <c r="L47" i="99" s="1"/>
  <c r="H46" i="99"/>
  <c r="L46" i="99" s="1"/>
  <c r="M46" i="99" s="1"/>
  <c r="H45" i="99"/>
  <c r="L45" i="99" s="1"/>
  <c r="H44" i="99"/>
  <c r="L44" i="99" s="1"/>
  <c r="H43" i="99"/>
  <c r="L43" i="99" s="1"/>
  <c r="H42" i="99"/>
  <c r="L42" i="99" s="1"/>
  <c r="M42" i="99" s="1"/>
  <c r="H41" i="99"/>
  <c r="L41" i="99" s="1"/>
  <c r="H40" i="99"/>
  <c r="L40" i="99" s="1"/>
  <c r="M40" i="99" s="1"/>
  <c r="H39" i="99"/>
  <c r="L39" i="99" s="1"/>
  <c r="H38" i="99"/>
  <c r="L38" i="99" s="1"/>
  <c r="H37" i="99"/>
  <c r="L37" i="99" s="1"/>
  <c r="M37" i="99" s="1"/>
  <c r="H36" i="99"/>
  <c r="L36" i="99" s="1"/>
  <c r="M36" i="99" s="1"/>
  <c r="H35" i="99"/>
  <c r="L35" i="99" s="1"/>
  <c r="H34" i="99"/>
  <c r="L34" i="99" s="1"/>
  <c r="M34" i="99" s="1"/>
  <c r="H33" i="99"/>
  <c r="L33" i="99" s="1"/>
  <c r="H32" i="99"/>
  <c r="L32" i="99" s="1"/>
  <c r="H31" i="99"/>
  <c r="L31" i="99" s="1"/>
  <c r="H30" i="99"/>
  <c r="L30" i="99" s="1"/>
  <c r="M30" i="99" s="1"/>
  <c r="H29" i="99"/>
  <c r="L29" i="99" s="1"/>
  <c r="H28" i="99"/>
  <c r="L28" i="99" s="1"/>
  <c r="M28" i="99" s="1"/>
  <c r="H27" i="99"/>
  <c r="L27" i="99" s="1"/>
  <c r="H26" i="99"/>
  <c r="L26" i="99" s="1"/>
  <c r="H25" i="99"/>
  <c r="L25" i="99" s="1"/>
  <c r="H24" i="99"/>
  <c r="L24" i="99" s="1"/>
  <c r="M24" i="99" s="1"/>
  <c r="H23" i="99"/>
  <c r="L23" i="99" s="1"/>
  <c r="M23" i="99" s="1"/>
  <c r="H22" i="99"/>
  <c r="L22" i="99" s="1"/>
  <c r="M22" i="99" s="1"/>
  <c r="H21" i="99"/>
  <c r="L21" i="99" s="1"/>
  <c r="H20" i="99"/>
  <c r="L20" i="99" s="1"/>
  <c r="H19" i="99"/>
  <c r="L19" i="99" s="1"/>
  <c r="H18" i="99"/>
  <c r="I48" i="99"/>
  <c r="I47" i="99"/>
  <c r="I46" i="99"/>
  <c r="I45" i="99"/>
  <c r="I44" i="99"/>
  <c r="I43" i="99"/>
  <c r="I42" i="99"/>
  <c r="I41" i="99"/>
  <c r="I40" i="99"/>
  <c r="I39" i="99"/>
  <c r="I38" i="99"/>
  <c r="I36" i="99"/>
  <c r="I35" i="99"/>
  <c r="I34" i="99"/>
  <c r="I33" i="99"/>
  <c r="I32" i="99"/>
  <c r="I31" i="99"/>
  <c r="I30" i="99"/>
  <c r="I29" i="99"/>
  <c r="I27" i="99"/>
  <c r="I26" i="99"/>
  <c r="I25" i="99"/>
  <c r="I24" i="99"/>
  <c r="I22" i="99"/>
  <c r="I21" i="99"/>
  <c r="I20" i="99"/>
  <c r="I19" i="99"/>
  <c r="I18" i="99"/>
  <c r="R48" i="99"/>
  <c r="R47" i="99"/>
  <c r="R46" i="99"/>
  <c r="R45" i="99"/>
  <c r="R44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49" i="99" s="1"/>
  <c r="K49" i="99"/>
  <c r="M19" i="99"/>
  <c r="M20" i="99"/>
  <c r="M21" i="99"/>
  <c r="M25" i="99"/>
  <c r="M26" i="99"/>
  <c r="M27" i="99"/>
  <c r="M29" i="99"/>
  <c r="M31" i="99"/>
  <c r="M32" i="99"/>
  <c r="M33" i="99"/>
  <c r="M35" i="99"/>
  <c r="M38" i="99"/>
  <c r="M39" i="99"/>
  <c r="M41" i="99"/>
  <c r="M43" i="99"/>
  <c r="M44" i="99"/>
  <c r="M45" i="99"/>
  <c r="M47" i="99"/>
  <c r="H48" i="98"/>
  <c r="L48" i="98" s="1"/>
  <c r="H47" i="98"/>
  <c r="L47" i="98" s="1"/>
  <c r="H46" i="98"/>
  <c r="L46" i="98" s="1"/>
  <c r="M46" i="98" s="1"/>
  <c r="H45" i="98"/>
  <c r="L45" i="98" s="1"/>
  <c r="M45" i="98" s="1"/>
  <c r="H44" i="98"/>
  <c r="L44" i="98" s="1"/>
  <c r="H43" i="98"/>
  <c r="L43" i="98" s="1"/>
  <c r="H42" i="98"/>
  <c r="L42" i="98" s="1"/>
  <c r="H41" i="98"/>
  <c r="L41" i="98" s="1"/>
  <c r="H40" i="98"/>
  <c r="L40" i="98" s="1"/>
  <c r="M40" i="98" s="1"/>
  <c r="H39" i="98"/>
  <c r="L39" i="98" s="1"/>
  <c r="M39" i="98" s="1"/>
  <c r="H38" i="98"/>
  <c r="L38" i="98" s="1"/>
  <c r="H37" i="98"/>
  <c r="L37" i="98" s="1"/>
  <c r="M37" i="98" s="1"/>
  <c r="H36" i="98"/>
  <c r="L36" i="98" s="1"/>
  <c r="H35" i="98"/>
  <c r="L35" i="98" s="1"/>
  <c r="H34" i="98"/>
  <c r="L34" i="98" s="1"/>
  <c r="M34" i="98" s="1"/>
  <c r="H33" i="98"/>
  <c r="L33" i="98" s="1"/>
  <c r="M33" i="98" s="1"/>
  <c r="H32" i="98"/>
  <c r="L32" i="98" s="1"/>
  <c r="H31" i="98"/>
  <c r="L31" i="98" s="1"/>
  <c r="M31" i="98" s="1"/>
  <c r="H30" i="98"/>
  <c r="L30" i="98" s="1"/>
  <c r="H29" i="98"/>
  <c r="L29" i="98" s="1"/>
  <c r="H28" i="98"/>
  <c r="L28" i="98" s="1"/>
  <c r="M28" i="98" s="1"/>
  <c r="H27" i="98"/>
  <c r="L27" i="98" s="1"/>
  <c r="M27" i="98" s="1"/>
  <c r="H26" i="98"/>
  <c r="L26" i="98" s="1"/>
  <c r="H25" i="98"/>
  <c r="L25" i="98" s="1"/>
  <c r="M25" i="98" s="1"/>
  <c r="H24" i="98"/>
  <c r="L24" i="98" s="1"/>
  <c r="M24" i="98" s="1"/>
  <c r="H23" i="98"/>
  <c r="L23" i="98" s="1"/>
  <c r="M23" i="98" s="1"/>
  <c r="H22" i="98"/>
  <c r="L22" i="98" s="1"/>
  <c r="M22" i="98" s="1"/>
  <c r="H21" i="98"/>
  <c r="L21" i="98" s="1"/>
  <c r="H20" i="98"/>
  <c r="L20" i="98" s="1"/>
  <c r="M20" i="98" s="1"/>
  <c r="H19" i="98"/>
  <c r="L19" i="98" s="1"/>
  <c r="H18" i="98"/>
  <c r="I48" i="98"/>
  <c r="I47" i="98"/>
  <c r="I46" i="98"/>
  <c r="I45" i="98"/>
  <c r="I44" i="98"/>
  <c r="I43" i="98"/>
  <c r="I42" i="98"/>
  <c r="I41" i="98"/>
  <c r="I40" i="98"/>
  <c r="I39" i="98"/>
  <c r="I38" i="98"/>
  <c r="I37" i="98"/>
  <c r="I36" i="98"/>
  <c r="I35" i="98"/>
  <c r="I34" i="98"/>
  <c r="I33" i="98"/>
  <c r="I32" i="98"/>
  <c r="I31" i="98"/>
  <c r="I30" i="98"/>
  <c r="I29" i="98"/>
  <c r="I26" i="98"/>
  <c r="I25" i="98"/>
  <c r="I22" i="98"/>
  <c r="I21" i="98"/>
  <c r="I20" i="98"/>
  <c r="I19" i="98"/>
  <c r="I18" i="98"/>
  <c r="R48" i="98"/>
  <c r="R47" i="98"/>
  <c r="R46" i="98"/>
  <c r="R45" i="98"/>
  <c r="R44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49" i="98" s="1"/>
  <c r="K49" i="98"/>
  <c r="M19" i="98"/>
  <c r="M21" i="98"/>
  <c r="M26" i="98"/>
  <c r="M29" i="98"/>
  <c r="M30" i="98"/>
  <c r="M32" i="98"/>
  <c r="M35" i="98"/>
  <c r="M36" i="98"/>
  <c r="M38" i="98"/>
  <c r="M41" i="98"/>
  <c r="M42" i="98"/>
  <c r="M43" i="98"/>
  <c r="M44" i="98"/>
  <c r="M47" i="98"/>
  <c r="M48" i="98"/>
  <c r="H48" i="97"/>
  <c r="L48" i="97" s="1"/>
  <c r="H47" i="97"/>
  <c r="L47" i="97" s="1"/>
  <c r="H46" i="97"/>
  <c r="L46" i="97" s="1"/>
  <c r="H45" i="97"/>
  <c r="L45" i="97" s="1"/>
  <c r="H44" i="97"/>
  <c r="L44" i="97" s="1"/>
  <c r="M44" i="97" s="1"/>
  <c r="H43" i="97"/>
  <c r="L43" i="97" s="1"/>
  <c r="H42" i="97"/>
  <c r="L42" i="97" s="1"/>
  <c r="H41" i="97"/>
  <c r="L41" i="97" s="1"/>
  <c r="H40" i="97"/>
  <c r="L40" i="97" s="1"/>
  <c r="H39" i="97"/>
  <c r="L39" i="97" s="1"/>
  <c r="H38" i="97"/>
  <c r="L38" i="97" s="1"/>
  <c r="M38" i="97" s="1"/>
  <c r="H37" i="97"/>
  <c r="L37" i="97" s="1"/>
  <c r="M37" i="97" s="1"/>
  <c r="H36" i="97"/>
  <c r="L36" i="97" s="1"/>
  <c r="H35" i="97"/>
  <c r="L35" i="97" s="1"/>
  <c r="H34" i="97"/>
  <c r="L34" i="97" s="1"/>
  <c r="H33" i="97"/>
  <c r="L33" i="97" s="1"/>
  <c r="H32" i="97"/>
  <c r="L32" i="97" s="1"/>
  <c r="M32" i="97" s="1"/>
  <c r="H31" i="97"/>
  <c r="L31" i="97" s="1"/>
  <c r="M31" i="97" s="1"/>
  <c r="H30" i="97"/>
  <c r="L30" i="97" s="1"/>
  <c r="M30" i="97" s="1"/>
  <c r="H29" i="97"/>
  <c r="L29" i="97" s="1"/>
  <c r="H28" i="97"/>
  <c r="L28" i="97" s="1"/>
  <c r="H27" i="97"/>
  <c r="L27" i="97" s="1"/>
  <c r="M27" i="97" s="1"/>
  <c r="H26" i="97"/>
  <c r="L26" i="97" s="1"/>
  <c r="M26" i="97" s="1"/>
  <c r="H25" i="97"/>
  <c r="L25" i="97" s="1"/>
  <c r="M25" i="97" s="1"/>
  <c r="H24" i="97"/>
  <c r="L24" i="97" s="1"/>
  <c r="M24" i="97" s="1"/>
  <c r="H23" i="97"/>
  <c r="L23" i="97" s="1"/>
  <c r="H22" i="97"/>
  <c r="L22" i="97" s="1"/>
  <c r="H21" i="97"/>
  <c r="L21" i="97" s="1"/>
  <c r="H20" i="97"/>
  <c r="L20" i="97" s="1"/>
  <c r="H19" i="97"/>
  <c r="L19" i="97" s="1"/>
  <c r="M19" i="97" s="1"/>
  <c r="H18" i="97"/>
  <c r="I48" i="97"/>
  <c r="I47" i="97"/>
  <c r="I46" i="97"/>
  <c r="I45" i="97"/>
  <c r="I44" i="97"/>
  <c r="I43" i="97"/>
  <c r="I42" i="97"/>
  <c r="I41" i="97"/>
  <c r="I40" i="97"/>
  <c r="I39" i="97"/>
  <c r="I38" i="97"/>
  <c r="I37" i="97"/>
  <c r="I36" i="97"/>
  <c r="I35" i="97"/>
  <c r="I34" i="97"/>
  <c r="I33" i="97"/>
  <c r="I32" i="97"/>
  <c r="I31" i="97"/>
  <c r="I30" i="97"/>
  <c r="I29" i="97"/>
  <c r="I28" i="97"/>
  <c r="I27" i="97"/>
  <c r="I26" i="97"/>
  <c r="I25" i="97"/>
  <c r="I23" i="97"/>
  <c r="I22" i="97"/>
  <c r="I21" i="97"/>
  <c r="I20" i="97"/>
  <c r="I19" i="97"/>
  <c r="I18" i="97"/>
  <c r="R48" i="97"/>
  <c r="R47" i="97"/>
  <c r="R46" i="97"/>
  <c r="R45" i="97"/>
  <c r="R44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49" i="97" s="1"/>
  <c r="K49" i="97"/>
  <c r="M20" i="97"/>
  <c r="M21" i="97"/>
  <c r="M22" i="97"/>
  <c r="M23" i="97"/>
  <c r="M28" i="97"/>
  <c r="M29" i="97"/>
  <c r="M33" i="97"/>
  <c r="M34" i="97"/>
  <c r="M35" i="97"/>
  <c r="M36" i="97"/>
  <c r="M39" i="97"/>
  <c r="M40" i="97"/>
  <c r="M41" i="97"/>
  <c r="M42" i="97"/>
  <c r="M43" i="97"/>
  <c r="M45" i="97"/>
  <c r="M46" i="97"/>
  <c r="M47" i="97"/>
  <c r="M48" i="97"/>
  <c r="H48" i="96"/>
  <c r="L48" i="96" s="1"/>
  <c r="H47" i="96"/>
  <c r="L47" i="96" s="1"/>
  <c r="H46" i="96"/>
  <c r="L46" i="96" s="1"/>
  <c r="M46" i="96" s="1"/>
  <c r="H45" i="96"/>
  <c r="L45" i="96" s="1"/>
  <c r="M45" i="96" s="1"/>
  <c r="H44" i="96"/>
  <c r="L44" i="96" s="1"/>
  <c r="H43" i="96"/>
  <c r="L43" i="96" s="1"/>
  <c r="M43" i="96" s="1"/>
  <c r="H42" i="96"/>
  <c r="L42" i="96" s="1"/>
  <c r="M42" i="96" s="1"/>
  <c r="H41" i="96"/>
  <c r="L41" i="96" s="1"/>
  <c r="H40" i="96"/>
  <c r="L40" i="96" s="1"/>
  <c r="M40" i="96" s="1"/>
  <c r="H39" i="96"/>
  <c r="L39" i="96" s="1"/>
  <c r="M39" i="96" s="1"/>
  <c r="H38" i="96"/>
  <c r="L38" i="96" s="1"/>
  <c r="H37" i="96"/>
  <c r="L37" i="96" s="1"/>
  <c r="M37" i="96" s="1"/>
  <c r="H36" i="96"/>
  <c r="L36" i="96" s="1"/>
  <c r="M36" i="96" s="1"/>
  <c r="H35" i="96"/>
  <c r="L35" i="96" s="1"/>
  <c r="H34" i="96"/>
  <c r="L34" i="96" s="1"/>
  <c r="H33" i="96"/>
  <c r="L33" i="96" s="1"/>
  <c r="H32" i="96"/>
  <c r="L32" i="96" s="1"/>
  <c r="H31" i="96"/>
  <c r="L31" i="96" s="1"/>
  <c r="H30" i="96"/>
  <c r="L30" i="96" s="1"/>
  <c r="M30" i="96" s="1"/>
  <c r="H29" i="96"/>
  <c r="L29" i="96" s="1"/>
  <c r="M29" i="96" s="1"/>
  <c r="H28" i="96"/>
  <c r="L28" i="96" s="1"/>
  <c r="M28" i="96" s="1"/>
  <c r="H27" i="96"/>
  <c r="L27" i="96" s="1"/>
  <c r="M27" i="96" s="1"/>
  <c r="H26" i="96"/>
  <c r="L26" i="96" s="1"/>
  <c r="H25" i="96"/>
  <c r="L25" i="96" s="1"/>
  <c r="M25" i="96" s="1"/>
  <c r="H24" i="96"/>
  <c r="L24" i="96" s="1"/>
  <c r="M24" i="96" s="1"/>
  <c r="H23" i="96"/>
  <c r="L23" i="96" s="1"/>
  <c r="M23" i="96" s="1"/>
  <c r="H22" i="96"/>
  <c r="L22" i="96" s="1"/>
  <c r="H21" i="96"/>
  <c r="L21" i="96" s="1"/>
  <c r="H20" i="96"/>
  <c r="L20" i="96" s="1"/>
  <c r="H19" i="96"/>
  <c r="L19" i="96" s="1"/>
  <c r="M19" i="96" s="1"/>
  <c r="H18" i="96"/>
  <c r="I48" i="96"/>
  <c r="I47" i="96"/>
  <c r="I46" i="96"/>
  <c r="I45" i="96"/>
  <c r="I44" i="96"/>
  <c r="I43" i="96"/>
  <c r="I42" i="96"/>
  <c r="I41" i="96"/>
  <c r="I40" i="96"/>
  <c r="I39" i="96"/>
  <c r="I38" i="96"/>
  <c r="I37" i="96"/>
  <c r="I36" i="96"/>
  <c r="I35" i="96"/>
  <c r="I34" i="96"/>
  <c r="I33" i="96"/>
  <c r="I32" i="96"/>
  <c r="I31" i="96"/>
  <c r="I30" i="96"/>
  <c r="I29" i="96"/>
  <c r="I26" i="96"/>
  <c r="I25" i="96"/>
  <c r="I23" i="96"/>
  <c r="I22" i="96"/>
  <c r="I21" i="96"/>
  <c r="I20" i="96"/>
  <c r="I19" i="96"/>
  <c r="I18" i="96"/>
  <c r="R48" i="96"/>
  <c r="R47" i="96"/>
  <c r="R46" i="96"/>
  <c r="R45" i="96"/>
  <c r="R44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49" i="96" s="1"/>
  <c r="K49" i="96"/>
  <c r="M20" i="96"/>
  <c r="M21" i="96"/>
  <c r="M22" i="96"/>
  <c r="M26" i="96"/>
  <c r="M31" i="96"/>
  <c r="M32" i="96"/>
  <c r="M33" i="96"/>
  <c r="M34" i="96"/>
  <c r="M35" i="96"/>
  <c r="M38" i="96"/>
  <c r="M41" i="96"/>
  <c r="M44" i="96"/>
  <c r="M47" i="96"/>
  <c r="M48" i="96"/>
  <c r="H48" i="95"/>
  <c r="L48" i="95" s="1"/>
  <c r="M48" i="95" s="1"/>
  <c r="H47" i="95"/>
  <c r="L47" i="95" s="1"/>
  <c r="H46" i="95"/>
  <c r="L46" i="95" s="1"/>
  <c r="M46" i="95" s="1"/>
  <c r="H45" i="95"/>
  <c r="L45" i="95" s="1"/>
  <c r="H44" i="95"/>
  <c r="L44" i="95" s="1"/>
  <c r="H43" i="95"/>
  <c r="L43" i="95" s="1"/>
  <c r="M43" i="95" s="1"/>
  <c r="H42" i="95"/>
  <c r="L42" i="95" s="1"/>
  <c r="M42" i="95" s="1"/>
  <c r="H41" i="95"/>
  <c r="L41" i="95" s="1"/>
  <c r="H40" i="95"/>
  <c r="L40" i="95" s="1"/>
  <c r="M40" i="95" s="1"/>
  <c r="H39" i="95"/>
  <c r="L39" i="95" s="1"/>
  <c r="H38" i="95"/>
  <c r="L38" i="95" s="1"/>
  <c r="H37" i="95"/>
  <c r="L37" i="95" s="1"/>
  <c r="M37" i="95" s="1"/>
  <c r="H36" i="95"/>
  <c r="L36" i="95" s="1"/>
  <c r="M36" i="95" s="1"/>
  <c r="H35" i="95"/>
  <c r="L35" i="95" s="1"/>
  <c r="H34" i="95"/>
  <c r="H33" i="95"/>
  <c r="L33" i="95" s="1"/>
  <c r="H32" i="95"/>
  <c r="L32" i="95" s="1"/>
  <c r="M32" i="95" s="1"/>
  <c r="H31" i="95"/>
  <c r="L31" i="95" s="1"/>
  <c r="M31" i="95" s="1"/>
  <c r="H30" i="95"/>
  <c r="L30" i="95" s="1"/>
  <c r="M30" i="95" s="1"/>
  <c r="H29" i="95"/>
  <c r="L29" i="95" s="1"/>
  <c r="H28" i="95"/>
  <c r="L28" i="95" s="1"/>
  <c r="M28" i="95" s="1"/>
  <c r="H27" i="95"/>
  <c r="L27" i="95" s="1"/>
  <c r="M27" i="95" s="1"/>
  <c r="H26" i="95"/>
  <c r="L26" i="95" s="1"/>
  <c r="M26" i="95" s="1"/>
  <c r="H25" i="95"/>
  <c r="L25" i="95" s="1"/>
  <c r="M25" i="95" s="1"/>
  <c r="H24" i="95"/>
  <c r="L24" i="95" s="1"/>
  <c r="M24" i="95" s="1"/>
  <c r="H23" i="95"/>
  <c r="L23" i="95" s="1"/>
  <c r="H22" i="95"/>
  <c r="L22" i="95" s="1"/>
  <c r="H21" i="95"/>
  <c r="L21" i="95" s="1"/>
  <c r="H20" i="95"/>
  <c r="L20" i="95" s="1"/>
  <c r="M20" i="95" s="1"/>
  <c r="H19" i="95"/>
  <c r="L19" i="95" s="1"/>
  <c r="M19" i="95" s="1"/>
  <c r="H18" i="95"/>
  <c r="I48" i="95"/>
  <c r="I47" i="95"/>
  <c r="I46" i="95"/>
  <c r="I45" i="95"/>
  <c r="I44" i="95"/>
  <c r="I43" i="95"/>
  <c r="I42" i="95"/>
  <c r="I41" i="95"/>
  <c r="I40" i="95"/>
  <c r="I39" i="95"/>
  <c r="I38" i="95"/>
  <c r="I37" i="95"/>
  <c r="I36" i="95"/>
  <c r="I35" i="95"/>
  <c r="I33" i="95"/>
  <c r="I32" i="95"/>
  <c r="I31" i="95"/>
  <c r="I30" i="95"/>
  <c r="I29" i="95"/>
  <c r="I28" i="95"/>
  <c r="I27" i="95"/>
  <c r="I26" i="95"/>
  <c r="I25" i="95"/>
  <c r="I24" i="95"/>
  <c r="I23" i="95"/>
  <c r="I22" i="95"/>
  <c r="I21" i="95"/>
  <c r="I20" i="95"/>
  <c r="I19" i="95"/>
  <c r="I18" i="95"/>
  <c r="R48" i="95"/>
  <c r="R47" i="95"/>
  <c r="R46" i="95"/>
  <c r="R45" i="95"/>
  <c r="R44" i="95"/>
  <c r="R43" i="95"/>
  <c r="R42" i="95"/>
  <c r="R41" i="95"/>
  <c r="R40" i="95"/>
  <c r="R39" i="95"/>
  <c r="R38" i="95"/>
  <c r="R37" i="95"/>
  <c r="R36" i="95"/>
  <c r="R35" i="95"/>
  <c r="R34" i="95"/>
  <c r="R63" i="95" s="1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M21" i="95"/>
  <c r="M22" i="95"/>
  <c r="M23" i="95"/>
  <c r="M29" i="95"/>
  <c r="M33" i="95"/>
  <c r="M35" i="95"/>
  <c r="M38" i="95"/>
  <c r="M39" i="95"/>
  <c r="M41" i="95"/>
  <c r="M44" i="95"/>
  <c r="M45" i="95"/>
  <c r="M47" i="95"/>
  <c r="H48" i="94"/>
  <c r="L48" i="94" s="1"/>
  <c r="H47" i="94"/>
  <c r="L47" i="94" s="1"/>
  <c r="H46" i="94"/>
  <c r="L46" i="94" s="1"/>
  <c r="M46" i="94" s="1"/>
  <c r="H45" i="94"/>
  <c r="L45" i="94" s="1"/>
  <c r="M45" i="94" s="1"/>
  <c r="H44" i="94"/>
  <c r="L44" i="94" s="1"/>
  <c r="M44" i="94" s="1"/>
  <c r="H43" i="94"/>
  <c r="L43" i="94" s="1"/>
  <c r="M43" i="94" s="1"/>
  <c r="H42" i="94"/>
  <c r="L42" i="94" s="1"/>
  <c r="H41" i="94"/>
  <c r="L41" i="94" s="1"/>
  <c r="M41" i="94" s="1"/>
  <c r="H40" i="94"/>
  <c r="L40" i="94" s="1"/>
  <c r="H39" i="94"/>
  <c r="L39" i="94" s="1"/>
  <c r="H38" i="94"/>
  <c r="L38" i="94" s="1"/>
  <c r="M38" i="94" s="1"/>
  <c r="H37" i="94"/>
  <c r="L37" i="94" s="1"/>
  <c r="M37" i="94" s="1"/>
  <c r="H36" i="94"/>
  <c r="L36" i="94" s="1"/>
  <c r="H35" i="94"/>
  <c r="L35" i="94" s="1"/>
  <c r="H34" i="94"/>
  <c r="H33" i="94"/>
  <c r="L33" i="94" s="1"/>
  <c r="H32" i="94"/>
  <c r="L32" i="94" s="1"/>
  <c r="M32" i="94" s="1"/>
  <c r="H31" i="94"/>
  <c r="L31" i="94" s="1"/>
  <c r="M31" i="94" s="1"/>
  <c r="H30" i="94"/>
  <c r="L30" i="94" s="1"/>
  <c r="M30" i="94" s="1"/>
  <c r="H29" i="94"/>
  <c r="L29" i="94" s="1"/>
  <c r="M29" i="94" s="1"/>
  <c r="H28" i="94"/>
  <c r="L28" i="94" s="1"/>
  <c r="M28" i="94" s="1"/>
  <c r="H27" i="94"/>
  <c r="L27" i="94" s="1"/>
  <c r="M27" i="94" s="1"/>
  <c r="H26" i="94"/>
  <c r="L26" i="94" s="1"/>
  <c r="M26" i="94" s="1"/>
  <c r="H25" i="94"/>
  <c r="L25" i="94" s="1"/>
  <c r="M25" i="94" s="1"/>
  <c r="H24" i="94"/>
  <c r="L24" i="94" s="1"/>
  <c r="M24" i="94" s="1"/>
  <c r="H23" i="94"/>
  <c r="L23" i="94" s="1"/>
  <c r="H22" i="94"/>
  <c r="L22" i="94" s="1"/>
  <c r="M22" i="94" s="1"/>
  <c r="H21" i="94"/>
  <c r="L21" i="94" s="1"/>
  <c r="M21" i="94" s="1"/>
  <c r="H20" i="94"/>
  <c r="L20" i="94" s="1"/>
  <c r="H19" i="94"/>
  <c r="L19" i="94" s="1"/>
  <c r="M19" i="94" s="1"/>
  <c r="H18" i="94"/>
  <c r="I48" i="94"/>
  <c r="I47" i="94"/>
  <c r="I45" i="94"/>
  <c r="I44" i="94"/>
  <c r="I42" i="94"/>
  <c r="I41" i="94"/>
  <c r="I39" i="94"/>
  <c r="I38" i="94"/>
  <c r="I36" i="94"/>
  <c r="I35" i="94"/>
  <c r="I33" i="94"/>
  <c r="I32" i="94"/>
  <c r="I30" i="94"/>
  <c r="I29" i="94"/>
  <c r="I27" i="94"/>
  <c r="I26" i="94"/>
  <c r="I24" i="94"/>
  <c r="I23" i="94"/>
  <c r="I21" i="94"/>
  <c r="I20" i="94"/>
  <c r="I18" i="94"/>
  <c r="R48" i="94"/>
  <c r="R47" i="94"/>
  <c r="R46" i="94"/>
  <c r="R45" i="94"/>
  <c r="R44" i="94"/>
  <c r="R43" i="94"/>
  <c r="R42" i="94"/>
  <c r="R41" i="94"/>
  <c r="R40" i="94"/>
  <c r="R39" i="94"/>
  <c r="R38" i="94"/>
  <c r="R37" i="94"/>
  <c r="R36" i="94"/>
  <c r="R35" i="94"/>
  <c r="R34" i="94"/>
  <c r="R50" i="94" s="1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M20" i="94"/>
  <c r="M23" i="94"/>
  <c r="M33" i="94"/>
  <c r="M35" i="94"/>
  <c r="M36" i="94"/>
  <c r="M39" i="94"/>
  <c r="M40" i="94"/>
  <c r="M42" i="94"/>
  <c r="M47" i="94"/>
  <c r="M48" i="94"/>
  <c r="H48" i="93"/>
  <c r="L48" i="93" s="1"/>
  <c r="H47" i="93"/>
  <c r="L47" i="93" s="1"/>
  <c r="H46" i="93"/>
  <c r="L46" i="93" s="1"/>
  <c r="H45" i="93"/>
  <c r="L45" i="93" s="1"/>
  <c r="H44" i="93"/>
  <c r="L44" i="93" s="1"/>
  <c r="H43" i="93"/>
  <c r="L43" i="93" s="1"/>
  <c r="H42" i="93"/>
  <c r="L42" i="93" s="1"/>
  <c r="H41" i="93"/>
  <c r="L41" i="93" s="1"/>
  <c r="M41" i="93" s="1"/>
  <c r="H40" i="93"/>
  <c r="L40" i="93" s="1"/>
  <c r="H39" i="93"/>
  <c r="L39" i="93" s="1"/>
  <c r="H38" i="93"/>
  <c r="L38" i="93" s="1"/>
  <c r="M38" i="93" s="1"/>
  <c r="H37" i="93"/>
  <c r="L37" i="93" s="1"/>
  <c r="H36" i="93"/>
  <c r="L36" i="93" s="1"/>
  <c r="H35" i="93"/>
  <c r="L35" i="93" s="1"/>
  <c r="M35" i="93" s="1"/>
  <c r="H34" i="93"/>
  <c r="L34" i="93" s="1"/>
  <c r="H33" i="93"/>
  <c r="L33" i="93" s="1"/>
  <c r="H32" i="93"/>
  <c r="L32" i="93" s="1"/>
  <c r="M32" i="93" s="1"/>
  <c r="H31" i="93"/>
  <c r="L31" i="93" s="1"/>
  <c r="M31" i="93" s="1"/>
  <c r="H30" i="93"/>
  <c r="L30" i="93" s="1"/>
  <c r="H29" i="93"/>
  <c r="L29" i="93" s="1"/>
  <c r="M29" i="93" s="1"/>
  <c r="H28" i="93"/>
  <c r="L28" i="93" s="1"/>
  <c r="H27" i="93"/>
  <c r="L27" i="93" s="1"/>
  <c r="H26" i="93"/>
  <c r="L26" i="93" s="1"/>
  <c r="M26" i="93" s="1"/>
  <c r="H25" i="93"/>
  <c r="L25" i="93" s="1"/>
  <c r="H24" i="93"/>
  <c r="L24" i="93" s="1"/>
  <c r="H23" i="93"/>
  <c r="L23" i="93" s="1"/>
  <c r="H22" i="93"/>
  <c r="L22" i="93" s="1"/>
  <c r="M22" i="93" s="1"/>
  <c r="H21" i="93"/>
  <c r="L21" i="93" s="1"/>
  <c r="H20" i="93"/>
  <c r="L20" i="93" s="1"/>
  <c r="M20" i="93" s="1"/>
  <c r="H19" i="93"/>
  <c r="L19" i="93" s="1"/>
  <c r="H18" i="93"/>
  <c r="I48" i="93"/>
  <c r="I47" i="93"/>
  <c r="I46" i="93"/>
  <c r="I45" i="93"/>
  <c r="I44" i="93"/>
  <c r="I43" i="93"/>
  <c r="I42" i="93"/>
  <c r="I41" i="93"/>
  <c r="I40" i="93"/>
  <c r="I39" i="93"/>
  <c r="I38" i="93"/>
  <c r="I37" i="93"/>
  <c r="I36" i="93"/>
  <c r="I35" i="93"/>
  <c r="I34" i="93"/>
  <c r="I33" i="93"/>
  <c r="I32" i="93"/>
  <c r="I31" i="93"/>
  <c r="I30" i="93"/>
  <c r="I29" i="93"/>
  <c r="I28" i="93"/>
  <c r="I27" i="93"/>
  <c r="I26" i="93"/>
  <c r="I25" i="93"/>
  <c r="I24" i="93"/>
  <c r="I23" i="93"/>
  <c r="I22" i="93"/>
  <c r="I21" i="93"/>
  <c r="I20" i="93"/>
  <c r="I19" i="93"/>
  <c r="I18" i="93"/>
  <c r="R48" i="93"/>
  <c r="R47" i="93"/>
  <c r="R46" i="93"/>
  <c r="R45" i="93"/>
  <c r="R44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49" i="93" s="1"/>
  <c r="K49" i="93"/>
  <c r="M19" i="93"/>
  <c r="M21" i="93"/>
  <c r="M23" i="93"/>
  <c r="M24" i="93"/>
  <c r="M25" i="93"/>
  <c r="M27" i="93"/>
  <c r="M28" i="93"/>
  <c r="M30" i="93"/>
  <c r="M33" i="93"/>
  <c r="M34" i="93"/>
  <c r="M36" i="93"/>
  <c r="M37" i="93"/>
  <c r="M39" i="93"/>
  <c r="M40" i="93"/>
  <c r="M42" i="93"/>
  <c r="M43" i="93"/>
  <c r="M44" i="93"/>
  <c r="M45" i="93"/>
  <c r="M46" i="93"/>
  <c r="M47" i="93"/>
  <c r="M48" i="93"/>
  <c r="H48" i="92"/>
  <c r="L48" i="92" s="1"/>
  <c r="H47" i="92"/>
  <c r="L47" i="92" s="1"/>
  <c r="H46" i="92"/>
  <c r="L46" i="92" s="1"/>
  <c r="H45" i="92"/>
  <c r="L45" i="92" s="1"/>
  <c r="H44" i="92"/>
  <c r="L44" i="92" s="1"/>
  <c r="H43" i="92"/>
  <c r="L43" i="92" s="1"/>
  <c r="M43" i="92" s="1"/>
  <c r="H42" i="92"/>
  <c r="L42" i="92" s="1"/>
  <c r="M42" i="92" s="1"/>
  <c r="H41" i="92"/>
  <c r="L41" i="92" s="1"/>
  <c r="H40" i="92"/>
  <c r="L40" i="92" s="1"/>
  <c r="M40" i="92" s="1"/>
  <c r="H39" i="92"/>
  <c r="L39" i="92" s="1"/>
  <c r="M39" i="92" s="1"/>
  <c r="H38" i="92"/>
  <c r="L38" i="92" s="1"/>
  <c r="M38" i="92" s="1"/>
  <c r="H37" i="92"/>
  <c r="L37" i="92" s="1"/>
  <c r="H36" i="92"/>
  <c r="L36" i="92" s="1"/>
  <c r="M36" i="92" s="1"/>
  <c r="H35" i="92"/>
  <c r="L35" i="92" s="1"/>
  <c r="H34" i="92"/>
  <c r="L34" i="92" s="1"/>
  <c r="M34" i="92" s="1"/>
  <c r="H33" i="92"/>
  <c r="L33" i="92" s="1"/>
  <c r="H32" i="92"/>
  <c r="L32" i="92" s="1"/>
  <c r="H31" i="92"/>
  <c r="L31" i="92" s="1"/>
  <c r="M31" i="92" s="1"/>
  <c r="H30" i="92"/>
  <c r="L30" i="92" s="1"/>
  <c r="H29" i="92"/>
  <c r="L29" i="92" s="1"/>
  <c r="H28" i="92"/>
  <c r="L28" i="92" s="1"/>
  <c r="H27" i="92"/>
  <c r="L27" i="92" s="1"/>
  <c r="M27" i="92" s="1"/>
  <c r="H26" i="92"/>
  <c r="L26" i="92" s="1"/>
  <c r="H25" i="92"/>
  <c r="L25" i="92" s="1"/>
  <c r="H24" i="92"/>
  <c r="L24" i="92" s="1"/>
  <c r="M24" i="92" s="1"/>
  <c r="H23" i="92"/>
  <c r="L23" i="92" s="1"/>
  <c r="H22" i="92"/>
  <c r="L22" i="92" s="1"/>
  <c r="H21" i="92"/>
  <c r="L21" i="92" s="1"/>
  <c r="H20" i="92"/>
  <c r="L20" i="92" s="1"/>
  <c r="M20" i="92" s="1"/>
  <c r="H19" i="92"/>
  <c r="L19" i="92" s="1"/>
  <c r="H18" i="92"/>
  <c r="I48" i="92"/>
  <c r="I47" i="92"/>
  <c r="I46" i="92"/>
  <c r="I45" i="92"/>
  <c r="I44" i="92"/>
  <c r="I43" i="92"/>
  <c r="I42" i="92"/>
  <c r="I41" i="92"/>
  <c r="I40" i="92"/>
  <c r="I39" i="92"/>
  <c r="I38" i="92"/>
  <c r="I37" i="92"/>
  <c r="I36" i="92"/>
  <c r="I35" i="92"/>
  <c r="I34" i="92"/>
  <c r="I33" i="92"/>
  <c r="I32" i="92"/>
  <c r="I31" i="92"/>
  <c r="I30" i="92"/>
  <c r="I29" i="92"/>
  <c r="I28" i="92"/>
  <c r="I27" i="92"/>
  <c r="I26" i="92"/>
  <c r="I25" i="92"/>
  <c r="I24" i="92"/>
  <c r="I23" i="92"/>
  <c r="I22" i="92"/>
  <c r="I21" i="92"/>
  <c r="I20" i="92"/>
  <c r="I19" i="92"/>
  <c r="I18" i="92"/>
  <c r="R48" i="92"/>
  <c r="R47" i="92"/>
  <c r="R46" i="92"/>
  <c r="R45" i="92"/>
  <c r="R44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49" i="92" s="1"/>
  <c r="K49" i="92"/>
  <c r="M19" i="92"/>
  <c r="M21" i="92"/>
  <c r="M22" i="92"/>
  <c r="M23" i="92"/>
  <c r="M25" i="92"/>
  <c r="M26" i="92"/>
  <c r="M28" i="92"/>
  <c r="M29" i="92"/>
  <c r="M30" i="92"/>
  <c r="M32" i="92"/>
  <c r="M33" i="92"/>
  <c r="M35" i="92"/>
  <c r="M37" i="92"/>
  <c r="M41" i="92"/>
  <c r="M44" i="92"/>
  <c r="M45" i="92"/>
  <c r="M46" i="92"/>
  <c r="M47" i="92"/>
  <c r="M48" i="92"/>
  <c r="AA58" i="88"/>
  <c r="Z58" i="88"/>
  <c r="AA59" i="88"/>
  <c r="Z59" i="88"/>
  <c r="AA60" i="88"/>
  <c r="Z60" i="88"/>
  <c r="AA61" i="88"/>
  <c r="Z61" i="88"/>
  <c r="AA62" i="88"/>
  <c r="Z62" i="88"/>
  <c r="AA63" i="88"/>
  <c r="Z63" i="88"/>
  <c r="AA64" i="88"/>
  <c r="Z64" i="88"/>
  <c r="AA65" i="88"/>
  <c r="Z65" i="88"/>
  <c r="AA66" i="88"/>
  <c r="Z66" i="88"/>
  <c r="AA67" i="88"/>
  <c r="Z67" i="88"/>
  <c r="AA68" i="88"/>
  <c r="Z68" i="88"/>
  <c r="AA69" i="88"/>
  <c r="Z69" i="88"/>
  <c r="AA70" i="88"/>
  <c r="Z70" i="88"/>
  <c r="AA71" i="88"/>
  <c r="Z71" i="88"/>
  <c r="AA72" i="88"/>
  <c r="Z72" i="88"/>
  <c r="V37" i="88"/>
  <c r="U37" i="88"/>
  <c r="V38" i="88"/>
  <c r="U38" i="88"/>
  <c r="V39" i="88"/>
  <c r="U39" i="88"/>
  <c r="V40" i="88"/>
  <c r="U40" i="88"/>
  <c r="V41" i="88"/>
  <c r="U41" i="88"/>
  <c r="V42" i="88"/>
  <c r="U42" i="88"/>
  <c r="V43" i="88"/>
  <c r="U43" i="88"/>
  <c r="V44" i="88"/>
  <c r="U44" i="88"/>
  <c r="V45" i="88"/>
  <c r="U45" i="88"/>
  <c r="V46" i="88"/>
  <c r="U46" i="88"/>
  <c r="V47" i="88"/>
  <c r="U47" i="88"/>
  <c r="V48" i="88"/>
  <c r="U48" i="88"/>
  <c r="V49" i="88"/>
  <c r="U49" i="88"/>
  <c r="V50" i="88"/>
  <c r="U50" i="88"/>
  <c r="V51" i="88"/>
  <c r="U51" i="88"/>
  <c r="H48" i="90"/>
  <c r="L48" i="90" s="1"/>
  <c r="H47" i="90"/>
  <c r="L47" i="90" s="1"/>
  <c r="H46" i="90"/>
  <c r="L46" i="90" s="1"/>
  <c r="H45" i="90"/>
  <c r="L45" i="90" s="1"/>
  <c r="M45" i="90" s="1"/>
  <c r="H44" i="90"/>
  <c r="L44" i="90" s="1"/>
  <c r="M44" i="90" s="1"/>
  <c r="H43" i="90"/>
  <c r="L43" i="90" s="1"/>
  <c r="H42" i="90"/>
  <c r="L42" i="90" s="1"/>
  <c r="H41" i="90"/>
  <c r="L41" i="90" s="1"/>
  <c r="M41" i="90" s="1"/>
  <c r="H40" i="90"/>
  <c r="L40" i="90" s="1"/>
  <c r="M40" i="90" s="1"/>
  <c r="H39" i="90"/>
  <c r="L39" i="90" s="1"/>
  <c r="M39" i="90" s="1"/>
  <c r="H38" i="90"/>
  <c r="L38" i="90" s="1"/>
  <c r="M38" i="90" s="1"/>
  <c r="H37" i="90"/>
  <c r="L37" i="90" s="1"/>
  <c r="H36" i="90"/>
  <c r="L36" i="90" s="1"/>
  <c r="H35" i="90"/>
  <c r="L35" i="90" s="1"/>
  <c r="H34" i="90"/>
  <c r="L34" i="90" s="1"/>
  <c r="H33" i="90"/>
  <c r="L33" i="90" s="1"/>
  <c r="M33" i="90" s="1"/>
  <c r="H32" i="90"/>
  <c r="L32" i="90" s="1"/>
  <c r="M32" i="90" s="1"/>
  <c r="H31" i="90"/>
  <c r="L31" i="90" s="1"/>
  <c r="M31" i="90" s="1"/>
  <c r="H30" i="90"/>
  <c r="L30" i="90" s="1"/>
  <c r="H29" i="90"/>
  <c r="L29" i="90" s="1"/>
  <c r="M29" i="90" s="1"/>
  <c r="H28" i="90"/>
  <c r="L28" i="90" s="1"/>
  <c r="M28" i="90" s="1"/>
  <c r="H27" i="90"/>
  <c r="L27" i="90" s="1"/>
  <c r="M27" i="90" s="1"/>
  <c r="H26" i="90"/>
  <c r="L26" i="90" s="1"/>
  <c r="M26" i="90" s="1"/>
  <c r="H25" i="90"/>
  <c r="L25" i="90" s="1"/>
  <c r="M25" i="90" s="1"/>
  <c r="H24" i="90"/>
  <c r="L24" i="90" s="1"/>
  <c r="M24" i="90" s="1"/>
  <c r="H23" i="90"/>
  <c r="L23" i="90" s="1"/>
  <c r="M23" i="90" s="1"/>
  <c r="H22" i="90"/>
  <c r="L22" i="90" s="1"/>
  <c r="M22" i="90" s="1"/>
  <c r="H21" i="90"/>
  <c r="L21" i="90" s="1"/>
  <c r="M21" i="90" s="1"/>
  <c r="H20" i="90"/>
  <c r="L20" i="90" s="1"/>
  <c r="H19" i="90"/>
  <c r="L19" i="90" s="1"/>
  <c r="M19" i="90" s="1"/>
  <c r="H18" i="90"/>
  <c r="I48" i="90"/>
  <c r="I47" i="90"/>
  <c r="I46" i="90"/>
  <c r="I45" i="90"/>
  <c r="I44" i="90"/>
  <c r="I43" i="90"/>
  <c r="I42" i="90"/>
  <c r="I41" i="90"/>
  <c r="I40" i="90"/>
  <c r="I39" i="90"/>
  <c r="I38" i="90"/>
  <c r="I37" i="90"/>
  <c r="I36" i="90"/>
  <c r="I35" i="90"/>
  <c r="I34" i="90"/>
  <c r="I33" i="90"/>
  <c r="I32" i="90"/>
  <c r="I31" i="90"/>
  <c r="I30" i="90"/>
  <c r="I29" i="90"/>
  <c r="I28" i="90"/>
  <c r="I27" i="90"/>
  <c r="I26" i="90"/>
  <c r="I25" i="90"/>
  <c r="I24" i="90"/>
  <c r="I23" i="90"/>
  <c r="I22" i="90"/>
  <c r="I21" i="90"/>
  <c r="I20" i="90"/>
  <c r="I19" i="90"/>
  <c r="I18" i="90"/>
  <c r="R48" i="90"/>
  <c r="R47" i="90"/>
  <c r="R46" i="90"/>
  <c r="R45" i="90"/>
  <c r="R44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49" i="90" s="1"/>
  <c r="K49" i="90"/>
  <c r="M20" i="90"/>
  <c r="M30" i="90"/>
  <c r="M34" i="90"/>
  <c r="M35" i="90"/>
  <c r="M36" i="90"/>
  <c r="M37" i="90"/>
  <c r="M42" i="90"/>
  <c r="M43" i="90"/>
  <c r="M46" i="90"/>
  <c r="M47" i="90"/>
  <c r="M48" i="90"/>
  <c r="H48" i="89"/>
  <c r="L48" i="89" s="1"/>
  <c r="H47" i="89"/>
  <c r="L47" i="89" s="1"/>
  <c r="M47" i="89" s="1"/>
  <c r="H46" i="89"/>
  <c r="L46" i="89" s="1"/>
  <c r="M46" i="89" s="1"/>
  <c r="H45" i="89"/>
  <c r="L45" i="89" s="1"/>
  <c r="H44" i="89"/>
  <c r="L44" i="89" s="1"/>
  <c r="M44" i="89" s="1"/>
  <c r="H43" i="89"/>
  <c r="L43" i="89" s="1"/>
  <c r="M43" i="89" s="1"/>
  <c r="H42" i="89"/>
  <c r="L42" i="89" s="1"/>
  <c r="H41" i="89"/>
  <c r="L41" i="89" s="1"/>
  <c r="M41" i="89" s="1"/>
  <c r="H40" i="89"/>
  <c r="L40" i="89" s="1"/>
  <c r="M40" i="89" s="1"/>
  <c r="H39" i="89"/>
  <c r="L39" i="89" s="1"/>
  <c r="M39" i="89" s="1"/>
  <c r="H38" i="89"/>
  <c r="L38" i="89" s="1"/>
  <c r="M38" i="89" s="1"/>
  <c r="H37" i="89"/>
  <c r="L37" i="89" s="1"/>
  <c r="M37" i="89" s="1"/>
  <c r="H36" i="89"/>
  <c r="L36" i="89" s="1"/>
  <c r="H35" i="89"/>
  <c r="L35" i="89" s="1"/>
  <c r="M35" i="89" s="1"/>
  <c r="H34" i="89"/>
  <c r="L34" i="89" s="1"/>
  <c r="M34" i="89" s="1"/>
  <c r="H33" i="89"/>
  <c r="L33" i="89" s="1"/>
  <c r="H32" i="89"/>
  <c r="L32" i="89" s="1"/>
  <c r="H31" i="89"/>
  <c r="L31" i="89" s="1"/>
  <c r="M31" i="89" s="1"/>
  <c r="H30" i="89"/>
  <c r="L30" i="89" s="1"/>
  <c r="H29" i="89"/>
  <c r="L29" i="89" s="1"/>
  <c r="H28" i="89"/>
  <c r="L28" i="89" s="1"/>
  <c r="M28" i="89" s="1"/>
  <c r="H27" i="89"/>
  <c r="L27" i="89" s="1"/>
  <c r="M27" i="89" s="1"/>
  <c r="H26" i="89"/>
  <c r="L26" i="89" s="1"/>
  <c r="M26" i="89" s="1"/>
  <c r="H25" i="89"/>
  <c r="L25" i="89" s="1"/>
  <c r="M25" i="89" s="1"/>
  <c r="H24" i="89"/>
  <c r="L24" i="89" s="1"/>
  <c r="M24" i="89" s="1"/>
  <c r="H23" i="89"/>
  <c r="L23" i="89" s="1"/>
  <c r="M23" i="89" s="1"/>
  <c r="H22" i="89"/>
  <c r="L22" i="89" s="1"/>
  <c r="M22" i="89" s="1"/>
  <c r="H21" i="89"/>
  <c r="L21" i="89" s="1"/>
  <c r="H20" i="89"/>
  <c r="L20" i="89" s="1"/>
  <c r="H19" i="89"/>
  <c r="L19" i="89" s="1"/>
  <c r="M19" i="89" s="1"/>
  <c r="H18" i="89"/>
  <c r="I48" i="89"/>
  <c r="I47" i="89"/>
  <c r="I46" i="89"/>
  <c r="I45" i="89"/>
  <c r="I44" i="89"/>
  <c r="I43" i="89"/>
  <c r="I42" i="89"/>
  <c r="I41" i="89"/>
  <c r="I40" i="89"/>
  <c r="I39" i="89"/>
  <c r="I38" i="89"/>
  <c r="I37" i="89"/>
  <c r="I36" i="89"/>
  <c r="I35" i="89"/>
  <c r="I34" i="89"/>
  <c r="I33" i="89"/>
  <c r="I32" i="89"/>
  <c r="I31" i="89"/>
  <c r="I30" i="89"/>
  <c r="I29" i="89"/>
  <c r="I28" i="89"/>
  <c r="I27" i="89"/>
  <c r="I26" i="89"/>
  <c r="I25" i="89"/>
  <c r="I24" i="89"/>
  <c r="I23" i="89"/>
  <c r="I22" i="89"/>
  <c r="I21" i="89"/>
  <c r="I20" i="89"/>
  <c r="I19" i="89"/>
  <c r="I18" i="89"/>
  <c r="R48" i="89"/>
  <c r="R47" i="89"/>
  <c r="R46" i="89"/>
  <c r="R45" i="89"/>
  <c r="R44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49" i="89" s="1"/>
  <c r="K49" i="89"/>
  <c r="M20" i="89"/>
  <c r="M21" i="89"/>
  <c r="M29" i="89"/>
  <c r="M30" i="89"/>
  <c r="M32" i="89"/>
  <c r="M33" i="89"/>
  <c r="M36" i="89"/>
  <c r="M42" i="89"/>
  <c r="M45" i="89"/>
  <c r="M48" i="89"/>
  <c r="H36" i="88"/>
  <c r="L36" i="88" s="1"/>
  <c r="H35" i="88"/>
  <c r="L35" i="88" s="1"/>
  <c r="M35" i="88" s="1"/>
  <c r="H34" i="88"/>
  <c r="L34" i="88" s="1"/>
  <c r="M34" i="88" s="1"/>
  <c r="H33" i="88"/>
  <c r="L33" i="88" s="1"/>
  <c r="H32" i="88"/>
  <c r="L32" i="88" s="1"/>
  <c r="M32" i="88" s="1"/>
  <c r="H31" i="88"/>
  <c r="L31" i="88" s="1"/>
  <c r="H30" i="88"/>
  <c r="L30" i="88" s="1"/>
  <c r="M30" i="88" s="1"/>
  <c r="H29" i="88"/>
  <c r="L29" i="88" s="1"/>
  <c r="M29" i="88" s="1"/>
  <c r="H28" i="88"/>
  <c r="L28" i="88" s="1"/>
  <c r="M28" i="88" s="1"/>
  <c r="H27" i="88"/>
  <c r="L27" i="88" s="1"/>
  <c r="M27" i="88" s="1"/>
  <c r="H26" i="88"/>
  <c r="L26" i="88" s="1"/>
  <c r="M26" i="88" s="1"/>
  <c r="H25" i="88"/>
  <c r="L25" i="88" s="1"/>
  <c r="M25" i="88" s="1"/>
  <c r="H24" i="88"/>
  <c r="L24" i="88" s="1"/>
  <c r="H23" i="88"/>
  <c r="L23" i="88" s="1"/>
  <c r="H22" i="88"/>
  <c r="L22" i="88" s="1"/>
  <c r="M22" i="88" s="1"/>
  <c r="H21" i="88"/>
  <c r="L21" i="88" s="1"/>
  <c r="M21" i="88" s="1"/>
  <c r="H20" i="88"/>
  <c r="L20" i="88" s="1"/>
  <c r="M20" i="88" s="1"/>
  <c r="H19" i="88"/>
  <c r="L19" i="88" s="1"/>
  <c r="H18" i="88"/>
  <c r="I36" i="88"/>
  <c r="I35" i="88"/>
  <c r="I34" i="88"/>
  <c r="I33" i="88"/>
  <c r="I32" i="88"/>
  <c r="I31" i="88"/>
  <c r="I30" i="88"/>
  <c r="I29" i="88"/>
  <c r="I28" i="88"/>
  <c r="I27" i="88"/>
  <c r="I26" i="88"/>
  <c r="I25" i="88"/>
  <c r="I24" i="88"/>
  <c r="I23" i="88"/>
  <c r="I22" i="88"/>
  <c r="I21" i="88"/>
  <c r="I20" i="88"/>
  <c r="I19" i="88"/>
  <c r="I18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52" i="88" s="1"/>
  <c r="K52" i="88"/>
  <c r="M19" i="88"/>
  <c r="M23" i="88"/>
  <c r="M24" i="88"/>
  <c r="M31" i="88"/>
  <c r="M33" i="88"/>
  <c r="M36" i="88"/>
  <c r="H48" i="87"/>
  <c r="L48" i="87" s="1"/>
  <c r="H47" i="87"/>
  <c r="L47" i="87" s="1"/>
  <c r="H46" i="87"/>
  <c r="L46" i="87" s="1"/>
  <c r="H45" i="87"/>
  <c r="L45" i="87" s="1"/>
  <c r="H44" i="87"/>
  <c r="L44" i="87" s="1"/>
  <c r="H43" i="87"/>
  <c r="L43" i="87" s="1"/>
  <c r="M43" i="87" s="1"/>
  <c r="H42" i="87"/>
  <c r="L42" i="87" s="1"/>
  <c r="M42" i="87" s="1"/>
  <c r="H41" i="87"/>
  <c r="L41" i="87" s="1"/>
  <c r="H40" i="87"/>
  <c r="L40" i="87" s="1"/>
  <c r="M40" i="87" s="1"/>
  <c r="H39" i="87"/>
  <c r="L39" i="87" s="1"/>
  <c r="M39" i="87" s="1"/>
  <c r="H38" i="87"/>
  <c r="L38" i="87" s="1"/>
  <c r="H37" i="87"/>
  <c r="L37" i="87" s="1"/>
  <c r="M37" i="87" s="1"/>
  <c r="H36" i="87"/>
  <c r="L36" i="87" s="1"/>
  <c r="H35" i="87"/>
  <c r="L35" i="87" s="1"/>
  <c r="H34" i="87"/>
  <c r="L34" i="87" s="1"/>
  <c r="M34" i="87" s="1"/>
  <c r="H33" i="87"/>
  <c r="L33" i="87" s="1"/>
  <c r="M33" i="87" s="1"/>
  <c r="H32" i="87"/>
  <c r="L32" i="87" s="1"/>
  <c r="H31" i="87"/>
  <c r="L31" i="87" s="1"/>
  <c r="M31" i="87" s="1"/>
  <c r="H30" i="87"/>
  <c r="L30" i="87" s="1"/>
  <c r="M30" i="87" s="1"/>
  <c r="H29" i="87"/>
  <c r="L29" i="87" s="1"/>
  <c r="M29" i="87" s="1"/>
  <c r="H28" i="87"/>
  <c r="L28" i="87" s="1"/>
  <c r="M28" i="87" s="1"/>
  <c r="H27" i="87"/>
  <c r="L27" i="87" s="1"/>
  <c r="H26" i="87"/>
  <c r="L26" i="87" s="1"/>
  <c r="M26" i="87" s="1"/>
  <c r="H25" i="87"/>
  <c r="L25" i="87" s="1"/>
  <c r="M25" i="87" s="1"/>
  <c r="H24" i="87"/>
  <c r="L24" i="87" s="1"/>
  <c r="M24" i="87" s="1"/>
  <c r="H23" i="87"/>
  <c r="L23" i="87" s="1"/>
  <c r="M23" i="87" s="1"/>
  <c r="H22" i="87"/>
  <c r="L22" i="87" s="1"/>
  <c r="M22" i="87" s="1"/>
  <c r="H21" i="87"/>
  <c r="L21" i="87" s="1"/>
  <c r="M21" i="87" s="1"/>
  <c r="H20" i="87"/>
  <c r="L20" i="87" s="1"/>
  <c r="H19" i="87"/>
  <c r="L19" i="87" s="1"/>
  <c r="M19" i="87" s="1"/>
  <c r="H18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R48" i="87"/>
  <c r="R47" i="87"/>
  <c r="R46" i="87"/>
  <c r="R45" i="87"/>
  <c r="R44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49" i="87" s="1"/>
  <c r="K49" i="87"/>
  <c r="M20" i="87"/>
  <c r="M27" i="87"/>
  <c r="M32" i="87"/>
  <c r="M35" i="87"/>
  <c r="M36" i="87"/>
  <c r="M38" i="87"/>
  <c r="M41" i="87"/>
  <c r="M44" i="87"/>
  <c r="M45" i="87"/>
  <c r="M46" i="87"/>
  <c r="M47" i="87"/>
  <c r="M48" i="87"/>
  <c r="H48" i="86"/>
  <c r="L48" i="86" s="1"/>
  <c r="H47" i="86"/>
  <c r="L47" i="86" s="1"/>
  <c r="H46" i="86"/>
  <c r="L46" i="86" s="1"/>
  <c r="H45" i="86"/>
  <c r="L45" i="86" s="1"/>
  <c r="H44" i="86"/>
  <c r="L44" i="86" s="1"/>
  <c r="H43" i="86"/>
  <c r="L43" i="86" s="1"/>
  <c r="H42" i="86"/>
  <c r="L42" i="86" s="1"/>
  <c r="H41" i="86"/>
  <c r="L41" i="86" s="1"/>
  <c r="M41" i="86" s="1"/>
  <c r="H40" i="86"/>
  <c r="L40" i="86" s="1"/>
  <c r="H39" i="86"/>
  <c r="L39" i="86" s="1"/>
  <c r="M39" i="86" s="1"/>
  <c r="H38" i="86"/>
  <c r="L38" i="86" s="1"/>
  <c r="M38" i="86" s="1"/>
  <c r="H37" i="86"/>
  <c r="L37" i="86" s="1"/>
  <c r="H36" i="86"/>
  <c r="L36" i="86" s="1"/>
  <c r="H35" i="86"/>
  <c r="L35" i="86" s="1"/>
  <c r="M35" i="86" s="1"/>
  <c r="H34" i="86"/>
  <c r="L34" i="86" s="1"/>
  <c r="H33" i="86"/>
  <c r="L33" i="86" s="1"/>
  <c r="M33" i="86" s="1"/>
  <c r="H32" i="86"/>
  <c r="L32" i="86" s="1"/>
  <c r="M32" i="86" s="1"/>
  <c r="H31" i="86"/>
  <c r="L31" i="86" s="1"/>
  <c r="M31" i="86" s="1"/>
  <c r="H30" i="86"/>
  <c r="L30" i="86" s="1"/>
  <c r="H29" i="86"/>
  <c r="L29" i="86" s="1"/>
  <c r="M29" i="86" s="1"/>
  <c r="H28" i="86"/>
  <c r="L28" i="86" s="1"/>
  <c r="H27" i="86"/>
  <c r="L27" i="86" s="1"/>
  <c r="M27" i="86" s="1"/>
  <c r="H26" i="86"/>
  <c r="L26" i="86" s="1"/>
  <c r="M26" i="86" s="1"/>
  <c r="H25" i="86"/>
  <c r="L25" i="86" s="1"/>
  <c r="H24" i="86"/>
  <c r="L24" i="86" s="1"/>
  <c r="H23" i="86"/>
  <c r="L23" i="86" s="1"/>
  <c r="M23" i="86" s="1"/>
  <c r="H22" i="86"/>
  <c r="L22" i="86" s="1"/>
  <c r="M22" i="86" s="1"/>
  <c r="H21" i="86"/>
  <c r="L21" i="86" s="1"/>
  <c r="M21" i="86" s="1"/>
  <c r="H20" i="86"/>
  <c r="L20" i="86" s="1"/>
  <c r="M20" i="86" s="1"/>
  <c r="H19" i="86"/>
  <c r="L19" i="86" s="1"/>
  <c r="H18" i="86"/>
  <c r="I48" i="86"/>
  <c r="I47" i="86"/>
  <c r="I46" i="86"/>
  <c r="I45" i="86"/>
  <c r="I44" i="86"/>
  <c r="I43" i="86"/>
  <c r="I42" i="86"/>
  <c r="I41" i="86"/>
  <c r="I40" i="86"/>
  <c r="I39" i="86"/>
  <c r="I38" i="86"/>
  <c r="I37" i="86"/>
  <c r="I36" i="86"/>
  <c r="I35" i="86"/>
  <c r="I34" i="86"/>
  <c r="I33" i="86"/>
  <c r="I32" i="86"/>
  <c r="I30" i="86"/>
  <c r="I29" i="86"/>
  <c r="I28" i="86"/>
  <c r="I27" i="86"/>
  <c r="I26" i="86"/>
  <c r="I25" i="86"/>
  <c r="I24" i="86"/>
  <c r="I23" i="86"/>
  <c r="I22" i="86"/>
  <c r="I21" i="86"/>
  <c r="I20" i="86"/>
  <c r="I19" i="86"/>
  <c r="I18" i="86"/>
  <c r="R48" i="86"/>
  <c r="R47" i="86"/>
  <c r="R46" i="86"/>
  <c r="R45" i="86"/>
  <c r="R44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49" i="86" s="1"/>
  <c r="K49" i="86"/>
  <c r="M19" i="86"/>
  <c r="M24" i="86"/>
  <c r="M25" i="86"/>
  <c r="M28" i="86"/>
  <c r="M30" i="86"/>
  <c r="M34" i="86"/>
  <c r="M36" i="86"/>
  <c r="M37" i="86"/>
  <c r="M40" i="86"/>
  <c r="M42" i="86"/>
  <c r="M43" i="86"/>
  <c r="M44" i="86"/>
  <c r="M45" i="86"/>
  <c r="M46" i="86"/>
  <c r="M47" i="86"/>
  <c r="M48" i="86"/>
  <c r="H48" i="85"/>
  <c r="L48" i="85" s="1"/>
  <c r="H47" i="85"/>
  <c r="L47" i="85" s="1"/>
  <c r="H46" i="85"/>
  <c r="L46" i="85" s="1"/>
  <c r="H45" i="85"/>
  <c r="L45" i="85" s="1"/>
  <c r="H44" i="85"/>
  <c r="L44" i="85" s="1"/>
  <c r="H43" i="85"/>
  <c r="L43" i="85" s="1"/>
  <c r="H42" i="85"/>
  <c r="L42" i="85" s="1"/>
  <c r="M42" i="85" s="1"/>
  <c r="M41" i="85"/>
  <c r="M40" i="85"/>
  <c r="M39" i="85"/>
  <c r="M38" i="85"/>
  <c r="M37" i="85"/>
  <c r="M36" i="85"/>
  <c r="M35" i="85"/>
  <c r="M34" i="85"/>
  <c r="M33" i="85"/>
  <c r="M32" i="85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M18" i="85"/>
  <c r="I48" i="85"/>
  <c r="I47" i="85"/>
  <c r="I46" i="85"/>
  <c r="I45" i="85"/>
  <c r="I44" i="85"/>
  <c r="I43" i="85"/>
  <c r="I42" i="85"/>
  <c r="R48" i="85"/>
  <c r="R47" i="85"/>
  <c r="R46" i="85"/>
  <c r="R45" i="85"/>
  <c r="R44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49" i="85" s="1"/>
  <c r="K49" i="85"/>
  <c r="M43" i="85"/>
  <c r="M44" i="85"/>
  <c r="M45" i="85"/>
  <c r="M46" i="85"/>
  <c r="M47" i="85"/>
  <c r="M48" i="85"/>
  <c r="H48" i="84"/>
  <c r="L48" i="84" s="1"/>
  <c r="H47" i="84"/>
  <c r="L47" i="84" s="1"/>
  <c r="H46" i="84"/>
  <c r="L46" i="84" s="1"/>
  <c r="H45" i="84"/>
  <c r="L45" i="84" s="1"/>
  <c r="H44" i="84"/>
  <c r="L44" i="84" s="1"/>
  <c r="H43" i="84"/>
  <c r="L43" i="84" s="1"/>
  <c r="H42" i="84"/>
  <c r="L42" i="84" s="1"/>
  <c r="H41" i="84"/>
  <c r="L41" i="84" s="1"/>
  <c r="H40" i="84"/>
  <c r="L40" i="84" s="1"/>
  <c r="M40" i="84" s="1"/>
  <c r="H39" i="84"/>
  <c r="L39" i="84" s="1"/>
  <c r="M39" i="84" s="1"/>
  <c r="H38" i="84"/>
  <c r="L38" i="84" s="1"/>
  <c r="M38" i="84" s="1"/>
  <c r="H37" i="84"/>
  <c r="L37" i="84" s="1"/>
  <c r="H36" i="84"/>
  <c r="L36" i="84" s="1"/>
  <c r="H35" i="84"/>
  <c r="L35" i="84" s="1"/>
  <c r="H34" i="84"/>
  <c r="L34" i="84" s="1"/>
  <c r="M34" i="84" s="1"/>
  <c r="H33" i="84"/>
  <c r="L33" i="84" s="1"/>
  <c r="M33" i="84" s="1"/>
  <c r="H32" i="84"/>
  <c r="L32" i="84" s="1"/>
  <c r="M32" i="84" s="1"/>
  <c r="H31" i="84"/>
  <c r="L31" i="84" s="1"/>
  <c r="H30" i="84"/>
  <c r="L30" i="84" s="1"/>
  <c r="H29" i="84"/>
  <c r="L29" i="84" s="1"/>
  <c r="H28" i="84"/>
  <c r="L28" i="84" s="1"/>
  <c r="M28" i="84" s="1"/>
  <c r="H27" i="84"/>
  <c r="L27" i="84" s="1"/>
  <c r="M27" i="84" s="1"/>
  <c r="H26" i="84"/>
  <c r="L26" i="84" s="1"/>
  <c r="M26" i="84" s="1"/>
  <c r="H25" i="84"/>
  <c r="L25" i="84" s="1"/>
  <c r="H24" i="84"/>
  <c r="L24" i="84" s="1"/>
  <c r="H23" i="84"/>
  <c r="L23" i="84" s="1"/>
  <c r="H22" i="84"/>
  <c r="L22" i="84" s="1"/>
  <c r="M22" i="84" s="1"/>
  <c r="H21" i="84"/>
  <c r="L21" i="84" s="1"/>
  <c r="M21" i="84" s="1"/>
  <c r="H20" i="84"/>
  <c r="L20" i="84" s="1"/>
  <c r="M20" i="84" s="1"/>
  <c r="H19" i="84"/>
  <c r="L19" i="84" s="1"/>
  <c r="H18" i="84"/>
  <c r="I48" i="84"/>
  <c r="I47" i="84"/>
  <c r="I46" i="84"/>
  <c r="I45" i="84"/>
  <c r="I44" i="84"/>
  <c r="I43" i="84"/>
  <c r="I42" i="84"/>
  <c r="I41" i="84"/>
  <c r="I40" i="84"/>
  <c r="I39" i="84"/>
  <c r="I38" i="84"/>
  <c r="I37" i="84"/>
  <c r="I36" i="84"/>
  <c r="I35" i="84"/>
  <c r="I34" i="84"/>
  <c r="I33" i="84"/>
  <c r="I32" i="84"/>
  <c r="I30" i="84"/>
  <c r="I29" i="84"/>
  <c r="I28" i="84"/>
  <c r="I27" i="84"/>
  <c r="I26" i="84"/>
  <c r="I25" i="84"/>
  <c r="I24" i="84"/>
  <c r="I23" i="84"/>
  <c r="I22" i="84"/>
  <c r="I21" i="84"/>
  <c r="I20" i="84"/>
  <c r="I19" i="84"/>
  <c r="I18" i="84"/>
  <c r="R48" i="84"/>
  <c r="R47" i="84"/>
  <c r="R46" i="84"/>
  <c r="R45" i="84"/>
  <c r="R44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49" i="84" s="1"/>
  <c r="K49" i="84"/>
  <c r="M19" i="84"/>
  <c r="M23" i="84"/>
  <c r="M24" i="84"/>
  <c r="M25" i="84"/>
  <c r="M29" i="84"/>
  <c r="M30" i="84"/>
  <c r="M31" i="84"/>
  <c r="M35" i="84"/>
  <c r="M36" i="84"/>
  <c r="M37" i="84"/>
  <c r="M41" i="84"/>
  <c r="M42" i="84"/>
  <c r="M43" i="84"/>
  <c r="M44" i="84"/>
  <c r="M45" i="84"/>
  <c r="M46" i="84"/>
  <c r="M47" i="84"/>
  <c r="M48" i="84"/>
  <c r="H48" i="83"/>
  <c r="L48" i="83" s="1"/>
  <c r="H47" i="83"/>
  <c r="L47" i="83" s="1"/>
  <c r="H46" i="83"/>
  <c r="L46" i="83" s="1"/>
  <c r="H45" i="83"/>
  <c r="L45" i="83" s="1"/>
  <c r="H44" i="83"/>
  <c r="L44" i="83" s="1"/>
  <c r="H43" i="83"/>
  <c r="L43" i="83" s="1"/>
  <c r="H42" i="83"/>
  <c r="H41" i="83"/>
  <c r="H40" i="83"/>
  <c r="H39" i="83"/>
  <c r="H38" i="83"/>
  <c r="H37" i="83"/>
  <c r="H36" i="83"/>
  <c r="H35" i="83"/>
  <c r="H34" i="83"/>
  <c r="H33" i="83"/>
  <c r="H32" i="83"/>
  <c r="H31" i="83"/>
  <c r="L31" i="83" s="1"/>
  <c r="M31" i="83" s="1"/>
  <c r="H30" i="83"/>
  <c r="H29" i="83"/>
  <c r="H28" i="83"/>
  <c r="H27" i="83"/>
  <c r="H26" i="83"/>
  <c r="H25" i="83"/>
  <c r="H24" i="83"/>
  <c r="H23" i="83"/>
  <c r="H22" i="83"/>
  <c r="H21" i="83"/>
  <c r="H20" i="83"/>
  <c r="H19" i="83"/>
  <c r="H18" i="83"/>
  <c r="I48" i="83"/>
  <c r="I47" i="83"/>
  <c r="I46" i="83"/>
  <c r="I45" i="83"/>
  <c r="I44" i="83"/>
  <c r="I43" i="83"/>
  <c r="I42" i="83"/>
  <c r="I41" i="83"/>
  <c r="I40" i="83"/>
  <c r="I39" i="83"/>
  <c r="I38" i="83"/>
  <c r="I37" i="83"/>
  <c r="I36" i="83"/>
  <c r="I35" i="83"/>
  <c r="I34" i="83"/>
  <c r="I33" i="83"/>
  <c r="I32" i="83"/>
  <c r="I30" i="83"/>
  <c r="I29" i="83"/>
  <c r="I28" i="83"/>
  <c r="I27" i="83"/>
  <c r="I26" i="83"/>
  <c r="I25" i="83"/>
  <c r="I24" i="83"/>
  <c r="I23" i="83"/>
  <c r="I22" i="83"/>
  <c r="I21" i="83"/>
  <c r="I20" i="83"/>
  <c r="I19" i="83"/>
  <c r="I18" i="83"/>
  <c r="R48" i="83"/>
  <c r="R47" i="83"/>
  <c r="R46" i="83"/>
  <c r="R45" i="83"/>
  <c r="R44" i="83"/>
  <c r="R43" i="83"/>
  <c r="R42" i="83"/>
  <c r="R41" i="83"/>
  <c r="R40" i="83"/>
  <c r="R39" i="83"/>
  <c r="R38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49" i="83" s="1"/>
  <c r="K49" i="83"/>
  <c r="M43" i="83"/>
  <c r="M44" i="83"/>
  <c r="M45" i="83"/>
  <c r="M46" i="83"/>
  <c r="M47" i="83"/>
  <c r="M48" i="83"/>
  <c r="H48" i="81"/>
  <c r="L48" i="81" s="1"/>
  <c r="H47" i="81"/>
  <c r="L47" i="81" s="1"/>
  <c r="H46" i="81"/>
  <c r="L46" i="81" s="1"/>
  <c r="H45" i="81"/>
  <c r="L45" i="81" s="1"/>
  <c r="H44" i="81"/>
  <c r="L44" i="81" s="1"/>
  <c r="H43" i="81"/>
  <c r="L43" i="81" s="1"/>
  <c r="H42" i="81"/>
  <c r="L42" i="81" s="1"/>
  <c r="H41" i="81"/>
  <c r="H40" i="81"/>
  <c r="H39" i="81"/>
  <c r="H38" i="81"/>
  <c r="H37" i="81"/>
  <c r="H36" i="81"/>
  <c r="H35" i="81"/>
  <c r="H34" i="81"/>
  <c r="H33" i="81"/>
  <c r="H32" i="81"/>
  <c r="H31" i="81"/>
  <c r="L31" i="81" s="1"/>
  <c r="M31" i="81" s="1"/>
  <c r="H30" i="81"/>
  <c r="H29" i="81"/>
  <c r="H28" i="81"/>
  <c r="H27" i="81"/>
  <c r="H26" i="81"/>
  <c r="H25" i="81"/>
  <c r="H24" i="81"/>
  <c r="H23" i="81"/>
  <c r="H22" i="81"/>
  <c r="H21" i="81"/>
  <c r="H20" i="81"/>
  <c r="H19" i="81"/>
  <c r="H18" i="81"/>
  <c r="I48" i="81"/>
  <c r="I47" i="81"/>
  <c r="I46" i="81"/>
  <c r="I45" i="81"/>
  <c r="I44" i="81"/>
  <c r="I43" i="81"/>
  <c r="I42" i="81"/>
  <c r="I41" i="81"/>
  <c r="I40" i="81"/>
  <c r="I39" i="81"/>
  <c r="I38" i="81"/>
  <c r="I37" i="81"/>
  <c r="I36" i="81"/>
  <c r="I35" i="81"/>
  <c r="I34" i="81"/>
  <c r="I33" i="81"/>
  <c r="I32" i="81"/>
  <c r="I30" i="81"/>
  <c r="I29" i="81"/>
  <c r="I28" i="81"/>
  <c r="I27" i="81"/>
  <c r="I26" i="81"/>
  <c r="I25" i="81"/>
  <c r="I24" i="81"/>
  <c r="I23" i="81"/>
  <c r="I22" i="81"/>
  <c r="I21" i="81"/>
  <c r="I20" i="81"/>
  <c r="I19" i="81"/>
  <c r="I18" i="81"/>
  <c r="R48" i="81"/>
  <c r="R47" i="81"/>
  <c r="R46" i="81"/>
  <c r="R45" i="81"/>
  <c r="R44" i="81"/>
  <c r="R43" i="81"/>
  <c r="R42" i="8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49" i="81" s="1"/>
  <c r="K49" i="81"/>
  <c r="M42" i="81"/>
  <c r="M43" i="81"/>
  <c r="M44" i="81"/>
  <c r="M45" i="81"/>
  <c r="M46" i="81"/>
  <c r="M47" i="81"/>
  <c r="M48" i="81"/>
  <c r="H48" i="79"/>
  <c r="L48" i="79" s="1"/>
  <c r="H47" i="79"/>
  <c r="L47" i="79" s="1"/>
  <c r="H46" i="79"/>
  <c r="L46" i="79" s="1"/>
  <c r="H45" i="79"/>
  <c r="L45" i="79" s="1"/>
  <c r="H44" i="79"/>
  <c r="L44" i="79" s="1"/>
  <c r="H43" i="79"/>
  <c r="L43" i="79" s="1"/>
  <c r="H42" i="79"/>
  <c r="L42" i="79" s="1"/>
  <c r="M42" i="79" s="1"/>
  <c r="H41" i="79"/>
  <c r="L41" i="79" s="1"/>
  <c r="H40" i="79"/>
  <c r="L40" i="79" s="1"/>
  <c r="H39" i="79"/>
  <c r="L39" i="79" s="1"/>
  <c r="H38" i="79"/>
  <c r="L38" i="79" s="1"/>
  <c r="H37" i="79"/>
  <c r="L37" i="79" s="1"/>
  <c r="M37" i="79" s="1"/>
  <c r="H36" i="79"/>
  <c r="L36" i="79" s="1"/>
  <c r="M36" i="79" s="1"/>
  <c r="H35" i="79"/>
  <c r="L35" i="79" s="1"/>
  <c r="H34" i="79"/>
  <c r="L34" i="79" s="1"/>
  <c r="H33" i="79"/>
  <c r="L33" i="79" s="1"/>
  <c r="H32" i="79"/>
  <c r="L32" i="79" s="1"/>
  <c r="H31" i="79"/>
  <c r="L31" i="79" s="1"/>
  <c r="M31" i="79" s="1"/>
  <c r="H30" i="79"/>
  <c r="L30" i="79" s="1"/>
  <c r="M30" i="79" s="1"/>
  <c r="H29" i="79"/>
  <c r="L29" i="79" s="1"/>
  <c r="H28" i="79"/>
  <c r="L28" i="79" s="1"/>
  <c r="H27" i="79"/>
  <c r="L27" i="79" s="1"/>
  <c r="H26" i="79"/>
  <c r="L26" i="79" s="1"/>
  <c r="H25" i="79"/>
  <c r="L25" i="79" s="1"/>
  <c r="M25" i="79" s="1"/>
  <c r="H24" i="79"/>
  <c r="L24" i="79" s="1"/>
  <c r="M24" i="79" s="1"/>
  <c r="H23" i="79"/>
  <c r="L23" i="79" s="1"/>
  <c r="H22" i="79"/>
  <c r="L22" i="79" s="1"/>
  <c r="M22" i="79" s="1"/>
  <c r="H21" i="79"/>
  <c r="L21" i="79" s="1"/>
  <c r="M21" i="79" s="1"/>
  <c r="H20" i="79"/>
  <c r="L20" i="79" s="1"/>
  <c r="H19" i="79"/>
  <c r="L19" i="79" s="1"/>
  <c r="M19" i="79" s="1"/>
  <c r="H18" i="79"/>
  <c r="I48" i="79"/>
  <c r="I47" i="79"/>
  <c r="I46" i="79"/>
  <c r="I45" i="79"/>
  <c r="I44" i="79"/>
  <c r="I43" i="79"/>
  <c r="I42" i="79"/>
  <c r="I41" i="79"/>
  <c r="I40" i="79"/>
  <c r="I39" i="79"/>
  <c r="I38" i="79"/>
  <c r="I37" i="79"/>
  <c r="I36" i="79"/>
  <c r="I35" i="79"/>
  <c r="I34" i="79"/>
  <c r="I33" i="79"/>
  <c r="I32" i="79"/>
  <c r="I30" i="79"/>
  <c r="I29" i="79"/>
  <c r="I28" i="79"/>
  <c r="I27" i="79"/>
  <c r="I26" i="79"/>
  <c r="I25" i="79"/>
  <c r="I24" i="79"/>
  <c r="I23" i="79"/>
  <c r="I22" i="79"/>
  <c r="I21" i="79"/>
  <c r="I20" i="79"/>
  <c r="I19" i="79"/>
  <c r="I18" i="79"/>
  <c r="R48" i="79"/>
  <c r="R47" i="79"/>
  <c r="R46" i="79"/>
  <c r="R45" i="79"/>
  <c r="R44" i="79"/>
  <c r="R43" i="79"/>
  <c r="R42" i="79"/>
  <c r="R41" i="79"/>
  <c r="R40" i="79"/>
  <c r="R39" i="79"/>
  <c r="R38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49" i="79" s="1"/>
  <c r="K49" i="79"/>
  <c r="M20" i="79"/>
  <c r="M23" i="79"/>
  <c r="M26" i="79"/>
  <c r="M27" i="79"/>
  <c r="M28" i="79"/>
  <c r="M29" i="79"/>
  <c r="M32" i="79"/>
  <c r="M33" i="79"/>
  <c r="M34" i="79"/>
  <c r="M35" i="79"/>
  <c r="M38" i="79"/>
  <c r="M39" i="79"/>
  <c r="M40" i="79"/>
  <c r="M41" i="79"/>
  <c r="M43" i="79"/>
  <c r="M44" i="79"/>
  <c r="M45" i="79"/>
  <c r="M46" i="79"/>
  <c r="M47" i="79"/>
  <c r="M48" i="79"/>
  <c r="H48" i="78"/>
  <c r="L48" i="78" s="1"/>
  <c r="H47" i="78"/>
  <c r="L47" i="78" s="1"/>
  <c r="H46" i="78"/>
  <c r="L46" i="78" s="1"/>
  <c r="H45" i="78"/>
  <c r="L45" i="78" s="1"/>
  <c r="H44" i="78"/>
  <c r="L44" i="78" s="1"/>
  <c r="H43" i="78"/>
  <c r="L43" i="78" s="1"/>
  <c r="H42" i="78"/>
  <c r="L42" i="78" s="1"/>
  <c r="H41" i="78"/>
  <c r="H40" i="78"/>
  <c r="H39" i="78"/>
  <c r="H38" i="78"/>
  <c r="H37" i="78"/>
  <c r="H36" i="78"/>
  <c r="H35" i="78"/>
  <c r="H34" i="78"/>
  <c r="H33" i="78"/>
  <c r="H32" i="78"/>
  <c r="H31" i="78"/>
  <c r="L31" i="78" s="1"/>
  <c r="M31" i="78" s="1"/>
  <c r="H30" i="78"/>
  <c r="H29" i="78"/>
  <c r="H28" i="78"/>
  <c r="H27" i="78"/>
  <c r="H26" i="78"/>
  <c r="H25" i="78"/>
  <c r="H24" i="78"/>
  <c r="H23" i="78"/>
  <c r="H22" i="78"/>
  <c r="H21" i="78"/>
  <c r="H20" i="78"/>
  <c r="H19" i="78"/>
  <c r="H18" i="78"/>
  <c r="I48" i="78"/>
  <c r="I47" i="78"/>
  <c r="I46" i="78"/>
  <c r="I45" i="78"/>
  <c r="I44" i="78"/>
  <c r="I43" i="78"/>
  <c r="I42" i="78"/>
  <c r="I41" i="78"/>
  <c r="I40" i="78"/>
  <c r="I39" i="78"/>
  <c r="I38" i="78"/>
  <c r="I37" i="78"/>
  <c r="I36" i="78"/>
  <c r="I35" i="78"/>
  <c r="I34" i="78"/>
  <c r="I33" i="78"/>
  <c r="I32" i="78"/>
  <c r="I30" i="78"/>
  <c r="I29" i="78"/>
  <c r="I28" i="78"/>
  <c r="I27" i="78"/>
  <c r="I26" i="78"/>
  <c r="I25" i="78"/>
  <c r="I24" i="78"/>
  <c r="I23" i="78"/>
  <c r="I22" i="78"/>
  <c r="I21" i="78"/>
  <c r="I20" i="78"/>
  <c r="I19" i="78"/>
  <c r="I18" i="78"/>
  <c r="R48" i="78"/>
  <c r="R47" i="78"/>
  <c r="R46" i="78"/>
  <c r="R45" i="78"/>
  <c r="R44" i="78"/>
  <c r="R43" i="78"/>
  <c r="R42" i="78"/>
  <c r="R41" i="78"/>
  <c r="R40" i="78"/>
  <c r="R39" i="78"/>
  <c r="R38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49" i="78" s="1"/>
  <c r="K49" i="78"/>
  <c r="M42" i="78"/>
  <c r="M43" i="78"/>
  <c r="M44" i="78"/>
  <c r="M45" i="78"/>
  <c r="M46" i="78"/>
  <c r="M47" i="78"/>
  <c r="M48" i="78"/>
  <c r="H48" i="77"/>
  <c r="L48" i="77" s="1"/>
  <c r="H47" i="77"/>
  <c r="L47" i="77" s="1"/>
  <c r="H46" i="77"/>
  <c r="L46" i="77" s="1"/>
  <c r="H45" i="77"/>
  <c r="L45" i="77" s="1"/>
  <c r="H44" i="77"/>
  <c r="L44" i="77" s="1"/>
  <c r="H43" i="77"/>
  <c r="L43" i="77" s="1"/>
  <c r="H42" i="77"/>
  <c r="L42" i="77" s="1"/>
  <c r="H41" i="77"/>
  <c r="L41" i="77" s="1"/>
  <c r="H40" i="77"/>
  <c r="L40" i="77" s="1"/>
  <c r="H39" i="77"/>
  <c r="L39" i="77" s="1"/>
  <c r="M39" i="77" s="1"/>
  <c r="H38" i="77"/>
  <c r="L38" i="77" s="1"/>
  <c r="H37" i="77"/>
  <c r="L37" i="77" s="1"/>
  <c r="H36" i="77"/>
  <c r="L36" i="77" s="1"/>
  <c r="H35" i="77"/>
  <c r="L35" i="77" s="1"/>
  <c r="H34" i="77"/>
  <c r="L34" i="77" s="1"/>
  <c r="H33" i="77"/>
  <c r="L33" i="77" s="1"/>
  <c r="M33" i="77" s="1"/>
  <c r="H32" i="77"/>
  <c r="L32" i="77" s="1"/>
  <c r="H31" i="77"/>
  <c r="L31" i="77" s="1"/>
  <c r="H30" i="77"/>
  <c r="L30" i="77" s="1"/>
  <c r="H29" i="77"/>
  <c r="L29" i="77" s="1"/>
  <c r="H28" i="77"/>
  <c r="L28" i="77" s="1"/>
  <c r="H27" i="77"/>
  <c r="L27" i="77" s="1"/>
  <c r="M27" i="77" s="1"/>
  <c r="H26" i="77"/>
  <c r="L26" i="77" s="1"/>
  <c r="H25" i="77"/>
  <c r="L25" i="77" s="1"/>
  <c r="H24" i="77"/>
  <c r="L24" i="77" s="1"/>
  <c r="M24" i="77" s="1"/>
  <c r="H23" i="77"/>
  <c r="L23" i="77" s="1"/>
  <c r="H22" i="77"/>
  <c r="L22" i="77" s="1"/>
  <c r="M22" i="77" s="1"/>
  <c r="H21" i="77"/>
  <c r="L21" i="77" s="1"/>
  <c r="M21" i="77" s="1"/>
  <c r="H20" i="77"/>
  <c r="L20" i="77" s="1"/>
  <c r="H19" i="77"/>
  <c r="L19" i="77" s="1"/>
  <c r="H18" i="77"/>
  <c r="I48" i="77"/>
  <c r="I47" i="77"/>
  <c r="I46" i="77"/>
  <c r="I45" i="77"/>
  <c r="I44" i="77"/>
  <c r="I43" i="77"/>
  <c r="I42" i="77"/>
  <c r="I41" i="77"/>
  <c r="I40" i="77"/>
  <c r="I39" i="77"/>
  <c r="I38" i="77"/>
  <c r="I37" i="77"/>
  <c r="I36" i="77"/>
  <c r="I35" i="77"/>
  <c r="I34" i="77"/>
  <c r="I33" i="77"/>
  <c r="I32" i="77"/>
  <c r="I30" i="77"/>
  <c r="I29" i="77"/>
  <c r="I28" i="77"/>
  <c r="I27" i="77"/>
  <c r="I26" i="77"/>
  <c r="I25" i="77"/>
  <c r="I24" i="77"/>
  <c r="I23" i="77"/>
  <c r="I22" i="77"/>
  <c r="I21" i="77"/>
  <c r="I20" i="77"/>
  <c r="I19" i="77"/>
  <c r="I18" i="77"/>
  <c r="R48" i="77"/>
  <c r="R47" i="77"/>
  <c r="R46" i="77"/>
  <c r="R45" i="77"/>
  <c r="R44" i="77"/>
  <c r="R43" i="77"/>
  <c r="R42" i="77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49" i="77" s="1"/>
  <c r="K49" i="77"/>
  <c r="M19" i="77"/>
  <c r="M20" i="77"/>
  <c r="M23" i="77"/>
  <c r="M25" i="77"/>
  <c r="M26" i="77"/>
  <c r="M28" i="77"/>
  <c r="M29" i="77"/>
  <c r="M30" i="77"/>
  <c r="M31" i="77"/>
  <c r="M32" i="77"/>
  <c r="M34" i="77"/>
  <c r="M35" i="77"/>
  <c r="M36" i="77"/>
  <c r="M37" i="77"/>
  <c r="M38" i="77"/>
  <c r="M40" i="77"/>
  <c r="M41" i="77"/>
  <c r="M42" i="77"/>
  <c r="M43" i="77"/>
  <c r="M44" i="77"/>
  <c r="M45" i="77"/>
  <c r="M46" i="77"/>
  <c r="M47" i="77"/>
  <c r="M48" i="77"/>
  <c r="H48" i="76"/>
  <c r="L48" i="76" s="1"/>
  <c r="H47" i="76"/>
  <c r="L47" i="76" s="1"/>
  <c r="H46" i="76"/>
  <c r="L46" i="76" s="1"/>
  <c r="H45" i="76"/>
  <c r="L45" i="76" s="1"/>
  <c r="H44" i="76"/>
  <c r="L44" i="76" s="1"/>
  <c r="H43" i="76"/>
  <c r="L43" i="76" s="1"/>
  <c r="H42" i="76"/>
  <c r="L42" i="76" s="1"/>
  <c r="H41" i="76"/>
  <c r="L41" i="76" s="1"/>
  <c r="H40" i="76"/>
  <c r="L40" i="76" s="1"/>
  <c r="H39" i="76"/>
  <c r="L39" i="76" s="1"/>
  <c r="H38" i="76"/>
  <c r="L38" i="76" s="1"/>
  <c r="H37" i="76"/>
  <c r="L37" i="76" s="1"/>
  <c r="M37" i="76" s="1"/>
  <c r="H36" i="76"/>
  <c r="L36" i="76" s="1"/>
  <c r="H35" i="76"/>
  <c r="L35" i="76" s="1"/>
  <c r="H34" i="76"/>
  <c r="L34" i="76" s="1"/>
  <c r="H33" i="76"/>
  <c r="L33" i="76" s="1"/>
  <c r="H32" i="76"/>
  <c r="L32" i="76" s="1"/>
  <c r="H31" i="76"/>
  <c r="L31" i="76" s="1"/>
  <c r="M31" i="76" s="1"/>
  <c r="H30" i="76"/>
  <c r="L30" i="76" s="1"/>
  <c r="H29" i="76"/>
  <c r="L29" i="76" s="1"/>
  <c r="H28" i="76"/>
  <c r="L28" i="76" s="1"/>
  <c r="H27" i="76"/>
  <c r="L27" i="76" s="1"/>
  <c r="H26" i="76"/>
  <c r="L26" i="76" s="1"/>
  <c r="H25" i="76"/>
  <c r="L25" i="76" s="1"/>
  <c r="M25" i="76" s="1"/>
  <c r="H24" i="76"/>
  <c r="L24" i="76" s="1"/>
  <c r="H23" i="76"/>
  <c r="L23" i="76" s="1"/>
  <c r="M23" i="76" s="1"/>
  <c r="H22" i="76"/>
  <c r="L22" i="76" s="1"/>
  <c r="M22" i="76" s="1"/>
  <c r="H21" i="76"/>
  <c r="L21" i="76" s="1"/>
  <c r="M21" i="76" s="1"/>
  <c r="H20" i="76"/>
  <c r="L20" i="76" s="1"/>
  <c r="H19" i="76"/>
  <c r="L19" i="76" s="1"/>
  <c r="M19" i="76" s="1"/>
  <c r="H18" i="76"/>
  <c r="I48" i="76"/>
  <c r="I47" i="76"/>
  <c r="I46" i="76"/>
  <c r="I45" i="76"/>
  <c r="I44" i="76"/>
  <c r="I43" i="76"/>
  <c r="I42" i="76"/>
  <c r="I41" i="76"/>
  <c r="I40" i="76"/>
  <c r="I39" i="76"/>
  <c r="I38" i="76"/>
  <c r="I37" i="76"/>
  <c r="I36" i="76"/>
  <c r="I35" i="76"/>
  <c r="I34" i="76"/>
  <c r="I33" i="76"/>
  <c r="I32" i="76"/>
  <c r="I31" i="76"/>
  <c r="I30" i="76"/>
  <c r="I29" i="76"/>
  <c r="I28" i="76"/>
  <c r="I27" i="76"/>
  <c r="I26" i="76"/>
  <c r="I25" i="76"/>
  <c r="I24" i="76"/>
  <c r="I23" i="76"/>
  <c r="I22" i="76"/>
  <c r="I21" i="76"/>
  <c r="I20" i="76"/>
  <c r="I19" i="76"/>
  <c r="I18" i="76"/>
  <c r="R48" i="76"/>
  <c r="R47" i="76"/>
  <c r="R46" i="76"/>
  <c r="R45" i="76"/>
  <c r="R44" i="76"/>
  <c r="R43" i="76"/>
  <c r="R42" i="76"/>
  <c r="R41" i="76"/>
  <c r="R40" i="76"/>
  <c r="R39" i="76"/>
  <c r="R38" i="76"/>
  <c r="R37" i="76"/>
  <c r="R36" i="76"/>
  <c r="R35" i="76"/>
  <c r="R34" i="76"/>
  <c r="R33" i="76"/>
  <c r="R32" i="76"/>
  <c r="R31" i="76"/>
  <c r="R30" i="76"/>
  <c r="R29" i="76"/>
  <c r="R28" i="76"/>
  <c r="R27" i="76"/>
  <c r="R26" i="76"/>
  <c r="R25" i="76"/>
  <c r="R24" i="76"/>
  <c r="R23" i="76"/>
  <c r="R22" i="76"/>
  <c r="R21" i="76"/>
  <c r="R20" i="76"/>
  <c r="R19" i="76"/>
  <c r="R18" i="76"/>
  <c r="R49" i="76" s="1"/>
  <c r="K49" i="76"/>
  <c r="M20" i="76"/>
  <c r="M24" i="76"/>
  <c r="M26" i="76"/>
  <c r="M27" i="76"/>
  <c r="M28" i="76"/>
  <c r="M29" i="76"/>
  <c r="M30" i="76"/>
  <c r="M32" i="76"/>
  <c r="M33" i="76"/>
  <c r="M34" i="76"/>
  <c r="M35" i="76"/>
  <c r="M36" i="76"/>
  <c r="M38" i="76"/>
  <c r="M39" i="76"/>
  <c r="M40" i="76"/>
  <c r="M41" i="76"/>
  <c r="M42" i="76"/>
  <c r="M43" i="76"/>
  <c r="M44" i="76"/>
  <c r="M45" i="76"/>
  <c r="M46" i="76"/>
  <c r="M47" i="76"/>
  <c r="M48" i="76"/>
  <c r="H48" i="75"/>
  <c r="L48" i="75" s="1"/>
  <c r="H47" i="75"/>
  <c r="L47" i="75" s="1"/>
  <c r="H46" i="75"/>
  <c r="L46" i="75" s="1"/>
  <c r="H45" i="75"/>
  <c r="L45" i="75" s="1"/>
  <c r="H44" i="75"/>
  <c r="L44" i="75" s="1"/>
  <c r="H43" i="75"/>
  <c r="L43" i="75" s="1"/>
  <c r="H42" i="75"/>
  <c r="L42" i="75" s="1"/>
  <c r="H41" i="75"/>
  <c r="L41" i="75" s="1"/>
  <c r="M41" i="75" s="1"/>
  <c r="H40" i="75"/>
  <c r="L40" i="75" s="1"/>
  <c r="H39" i="75"/>
  <c r="L39" i="75" s="1"/>
  <c r="M39" i="75" s="1"/>
  <c r="H38" i="75"/>
  <c r="L38" i="75" s="1"/>
  <c r="M38" i="75" s="1"/>
  <c r="H37" i="75"/>
  <c r="L37" i="75" s="1"/>
  <c r="H36" i="75"/>
  <c r="L36" i="75" s="1"/>
  <c r="H35" i="75"/>
  <c r="L35" i="75" s="1"/>
  <c r="M35" i="75" s="1"/>
  <c r="H34" i="75"/>
  <c r="L34" i="75" s="1"/>
  <c r="H33" i="75"/>
  <c r="L33" i="75" s="1"/>
  <c r="M33" i="75" s="1"/>
  <c r="H32" i="75"/>
  <c r="L32" i="75" s="1"/>
  <c r="H31" i="75"/>
  <c r="L31" i="75" s="1"/>
  <c r="H30" i="75"/>
  <c r="L30" i="75" s="1"/>
  <c r="M30" i="75" s="1"/>
  <c r="H29" i="75"/>
  <c r="L29" i="75" s="1"/>
  <c r="H28" i="75"/>
  <c r="L28" i="75" s="1"/>
  <c r="H27" i="75"/>
  <c r="L27" i="75" s="1"/>
  <c r="H26" i="75"/>
  <c r="L26" i="75" s="1"/>
  <c r="M26" i="75" s="1"/>
  <c r="H25" i="75"/>
  <c r="L25" i="75" s="1"/>
  <c r="M25" i="75" s="1"/>
  <c r="H24" i="75"/>
  <c r="L24" i="75" s="1"/>
  <c r="M24" i="75" s="1"/>
  <c r="H23" i="75"/>
  <c r="L23" i="75" s="1"/>
  <c r="M23" i="75" s="1"/>
  <c r="H22" i="75"/>
  <c r="L22" i="75" s="1"/>
  <c r="H21" i="75"/>
  <c r="L21" i="75" s="1"/>
  <c r="H20" i="75"/>
  <c r="L20" i="75" s="1"/>
  <c r="H19" i="75"/>
  <c r="L19" i="75" s="1"/>
  <c r="M19" i="75" s="1"/>
  <c r="H18" i="75"/>
  <c r="I48" i="75"/>
  <c r="I47" i="75"/>
  <c r="I46" i="75"/>
  <c r="I45" i="75"/>
  <c r="I44" i="75"/>
  <c r="I43" i="75"/>
  <c r="I42" i="75"/>
  <c r="I41" i="75"/>
  <c r="I40" i="75"/>
  <c r="I39" i="75"/>
  <c r="I38" i="75"/>
  <c r="I37" i="75"/>
  <c r="I36" i="75"/>
  <c r="I35" i="75"/>
  <c r="I34" i="75"/>
  <c r="I33" i="75"/>
  <c r="I32" i="75"/>
  <c r="I31" i="75"/>
  <c r="I30" i="75"/>
  <c r="I29" i="75"/>
  <c r="I28" i="75"/>
  <c r="I27" i="75"/>
  <c r="I26" i="75"/>
  <c r="I25" i="75"/>
  <c r="I24" i="75"/>
  <c r="I23" i="75"/>
  <c r="I22" i="75"/>
  <c r="I21" i="75"/>
  <c r="I20" i="75"/>
  <c r="I19" i="75"/>
  <c r="I18" i="75"/>
  <c r="R48" i="75"/>
  <c r="R47" i="75"/>
  <c r="R46" i="75"/>
  <c r="R45" i="75"/>
  <c r="R44" i="75"/>
  <c r="R43" i="75"/>
  <c r="R42" i="75"/>
  <c r="R41" i="75"/>
  <c r="R40" i="75"/>
  <c r="R39" i="75"/>
  <c r="R38" i="75"/>
  <c r="R37" i="75"/>
  <c r="R36" i="75"/>
  <c r="R35" i="75"/>
  <c r="R34" i="75"/>
  <c r="R33" i="75"/>
  <c r="R32" i="75"/>
  <c r="R31" i="75"/>
  <c r="R30" i="75"/>
  <c r="R29" i="75"/>
  <c r="R28" i="75"/>
  <c r="R27" i="75"/>
  <c r="R26" i="75"/>
  <c r="R25" i="75"/>
  <c r="R24" i="75"/>
  <c r="R23" i="75"/>
  <c r="R22" i="75"/>
  <c r="R21" i="75"/>
  <c r="R20" i="75"/>
  <c r="R19" i="75"/>
  <c r="R18" i="75"/>
  <c r="R49" i="75" s="1"/>
  <c r="K49" i="75"/>
  <c r="M20" i="75"/>
  <c r="M21" i="75"/>
  <c r="M22" i="75"/>
  <c r="M27" i="75"/>
  <c r="M28" i="75"/>
  <c r="M29" i="75"/>
  <c r="M31" i="75"/>
  <c r="M32" i="75"/>
  <c r="M34" i="75"/>
  <c r="M36" i="75"/>
  <c r="M37" i="75"/>
  <c r="M40" i="75"/>
  <c r="M42" i="75"/>
  <c r="M43" i="75"/>
  <c r="M44" i="75"/>
  <c r="M45" i="75"/>
  <c r="M46" i="75"/>
  <c r="M47" i="75"/>
  <c r="M48" i="75"/>
  <c r="V18" i="69"/>
  <c r="U18" i="69"/>
  <c r="M18" i="69"/>
  <c r="V19" i="69"/>
  <c r="U19" i="69"/>
  <c r="M19" i="69"/>
  <c r="V20" i="69"/>
  <c r="U20" i="69"/>
  <c r="M20" i="69"/>
  <c r="V21" i="69"/>
  <c r="U21" i="69"/>
  <c r="M21" i="69"/>
  <c r="V22" i="69"/>
  <c r="U22" i="69"/>
  <c r="M22" i="69"/>
  <c r="V23" i="69"/>
  <c r="U23" i="69"/>
  <c r="M23" i="69"/>
  <c r="V24" i="69"/>
  <c r="U24" i="69"/>
  <c r="M24" i="69"/>
  <c r="V25" i="69"/>
  <c r="U25" i="69"/>
  <c r="M25" i="69"/>
  <c r="V26" i="69"/>
  <c r="U26" i="69"/>
  <c r="M26" i="69"/>
  <c r="V27" i="69"/>
  <c r="U27" i="69"/>
  <c r="M27" i="69"/>
  <c r="V28" i="69"/>
  <c r="U28" i="69"/>
  <c r="M28" i="69"/>
  <c r="V29" i="69"/>
  <c r="U29" i="69"/>
  <c r="M29" i="69"/>
  <c r="V30" i="69"/>
  <c r="U30" i="69"/>
  <c r="M30" i="69"/>
  <c r="V31" i="69"/>
  <c r="U31" i="69"/>
  <c r="M31" i="69"/>
  <c r="V32" i="69"/>
  <c r="U32" i="69"/>
  <c r="M32" i="69"/>
  <c r="V33" i="69"/>
  <c r="U33" i="69"/>
  <c r="M33" i="69"/>
  <c r="V34" i="69"/>
  <c r="U34" i="69"/>
  <c r="M34" i="69"/>
  <c r="V35" i="69"/>
  <c r="U35" i="69"/>
  <c r="M35" i="69"/>
  <c r="V36" i="69"/>
  <c r="U36" i="69"/>
  <c r="M36" i="69"/>
  <c r="V37" i="69"/>
  <c r="U37" i="69"/>
  <c r="M37" i="69"/>
  <c r="V38" i="69"/>
  <c r="U38" i="69"/>
  <c r="M38" i="69"/>
  <c r="V39" i="69"/>
  <c r="U39" i="69"/>
  <c r="M39" i="69"/>
  <c r="V40" i="69"/>
  <c r="U40" i="69"/>
  <c r="M40" i="69"/>
  <c r="H48" i="74"/>
  <c r="L48" i="74" s="1"/>
  <c r="H47" i="74"/>
  <c r="L47" i="74" s="1"/>
  <c r="H46" i="74"/>
  <c r="L46" i="74" s="1"/>
  <c r="H45" i="74"/>
  <c r="L45" i="74" s="1"/>
  <c r="H44" i="74"/>
  <c r="L44" i="74" s="1"/>
  <c r="H43" i="74"/>
  <c r="L43" i="74" s="1"/>
  <c r="H42" i="74"/>
  <c r="H41" i="74"/>
  <c r="H40" i="74"/>
  <c r="H39" i="74"/>
  <c r="H38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I48" i="74"/>
  <c r="I47" i="74"/>
  <c r="I46" i="74"/>
  <c r="I45" i="74"/>
  <c r="I44" i="74"/>
  <c r="I43" i="74"/>
  <c r="I42" i="74"/>
  <c r="I41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R48" i="74"/>
  <c r="R47" i="74"/>
  <c r="R46" i="74"/>
  <c r="R45" i="74"/>
  <c r="R44" i="74"/>
  <c r="R43" i="74"/>
  <c r="R42" i="74"/>
  <c r="R41" i="74"/>
  <c r="R40" i="74"/>
  <c r="R39" i="74"/>
  <c r="R38" i="74"/>
  <c r="R37" i="74"/>
  <c r="R36" i="74"/>
  <c r="R35" i="74"/>
  <c r="R34" i="74"/>
  <c r="R33" i="74"/>
  <c r="R32" i="74"/>
  <c r="R31" i="74"/>
  <c r="R30" i="74"/>
  <c r="R29" i="74"/>
  <c r="R28" i="74"/>
  <c r="R27" i="74"/>
  <c r="R26" i="74"/>
  <c r="R25" i="74"/>
  <c r="R24" i="74"/>
  <c r="R23" i="74"/>
  <c r="R22" i="74"/>
  <c r="R21" i="74"/>
  <c r="R20" i="74"/>
  <c r="R19" i="74"/>
  <c r="R18" i="74"/>
  <c r="R49" i="74" s="1"/>
  <c r="K49" i="74"/>
  <c r="M43" i="74"/>
  <c r="M44" i="74"/>
  <c r="M45" i="74"/>
  <c r="M46" i="74"/>
  <c r="M47" i="74"/>
  <c r="M48" i="74"/>
  <c r="H48" i="73"/>
  <c r="L48" i="73" s="1"/>
  <c r="H47" i="73"/>
  <c r="L47" i="73" s="1"/>
  <c r="M47" i="73" s="1"/>
  <c r="H46" i="73"/>
  <c r="L46" i="73" s="1"/>
  <c r="M46" i="73" s="1"/>
  <c r="H45" i="73"/>
  <c r="L45" i="73" s="1"/>
  <c r="M45" i="73" s="1"/>
  <c r="H44" i="73"/>
  <c r="L44" i="73" s="1"/>
  <c r="H43" i="73"/>
  <c r="L43" i="73" s="1"/>
  <c r="H42" i="73"/>
  <c r="L42" i="73" s="1"/>
  <c r="M42" i="73" s="1"/>
  <c r="H41" i="73"/>
  <c r="L41" i="73" s="1"/>
  <c r="H40" i="73"/>
  <c r="L40" i="73" s="1"/>
  <c r="M40" i="73" s="1"/>
  <c r="H39" i="73"/>
  <c r="L39" i="73" s="1"/>
  <c r="M39" i="73" s="1"/>
  <c r="H38" i="73"/>
  <c r="L38" i="73" s="1"/>
  <c r="H37" i="73"/>
  <c r="L37" i="73" s="1"/>
  <c r="M37" i="73" s="1"/>
  <c r="H36" i="73"/>
  <c r="L36" i="73" s="1"/>
  <c r="M36" i="73" s="1"/>
  <c r="H35" i="73"/>
  <c r="L35" i="73" s="1"/>
  <c r="H34" i="73"/>
  <c r="L34" i="73" s="1"/>
  <c r="M34" i="73" s="1"/>
  <c r="H33" i="73"/>
  <c r="L33" i="73" s="1"/>
  <c r="M33" i="73" s="1"/>
  <c r="H32" i="73"/>
  <c r="L32" i="73" s="1"/>
  <c r="M32" i="73" s="1"/>
  <c r="H31" i="73"/>
  <c r="L31" i="73" s="1"/>
  <c r="H30" i="73"/>
  <c r="L30" i="73" s="1"/>
  <c r="M30" i="73" s="1"/>
  <c r="H29" i="73"/>
  <c r="L29" i="73" s="1"/>
  <c r="H28" i="73"/>
  <c r="L28" i="73" s="1"/>
  <c r="H27" i="73"/>
  <c r="L27" i="73" s="1"/>
  <c r="M27" i="73" s="1"/>
  <c r="H26" i="73"/>
  <c r="L26" i="73" s="1"/>
  <c r="M26" i="73" s="1"/>
  <c r="H25" i="73"/>
  <c r="L25" i="73" s="1"/>
  <c r="M25" i="73" s="1"/>
  <c r="H24" i="73"/>
  <c r="L24" i="73" s="1"/>
  <c r="M24" i="73" s="1"/>
  <c r="H23" i="73"/>
  <c r="L23" i="73" s="1"/>
  <c r="M23" i="73" s="1"/>
  <c r="H22" i="73"/>
  <c r="L22" i="73" s="1"/>
  <c r="M22" i="73" s="1"/>
  <c r="H21" i="73"/>
  <c r="L21" i="73" s="1"/>
  <c r="M21" i="73" s="1"/>
  <c r="H20" i="73"/>
  <c r="L20" i="73" s="1"/>
  <c r="H19" i="73"/>
  <c r="L19" i="73" s="1"/>
  <c r="M19" i="73" s="1"/>
  <c r="H18" i="73"/>
  <c r="I48" i="73"/>
  <c r="I47" i="73"/>
  <c r="I46" i="73"/>
  <c r="I45" i="73"/>
  <c r="I44" i="73"/>
  <c r="I43" i="73"/>
  <c r="I42" i="73"/>
  <c r="I41" i="73"/>
  <c r="I40" i="73"/>
  <c r="I39" i="73"/>
  <c r="I38" i="73"/>
  <c r="I37" i="73"/>
  <c r="I36" i="73"/>
  <c r="I35" i="73"/>
  <c r="I34" i="73"/>
  <c r="I33" i="73"/>
  <c r="I32" i="73"/>
  <c r="I31" i="73"/>
  <c r="I30" i="73"/>
  <c r="I29" i="73"/>
  <c r="I28" i="73"/>
  <c r="I27" i="73"/>
  <c r="I26" i="73"/>
  <c r="I25" i="73"/>
  <c r="I24" i="73"/>
  <c r="I23" i="73"/>
  <c r="I22" i="73"/>
  <c r="I21" i="73"/>
  <c r="I20" i="73"/>
  <c r="I19" i="73"/>
  <c r="I18" i="73"/>
  <c r="R48" i="73"/>
  <c r="R47" i="73"/>
  <c r="R46" i="73"/>
  <c r="R45" i="73"/>
  <c r="R44" i="73"/>
  <c r="R43" i="73"/>
  <c r="R42" i="73"/>
  <c r="R41" i="73"/>
  <c r="R40" i="73"/>
  <c r="R39" i="73"/>
  <c r="R38" i="73"/>
  <c r="R37" i="73"/>
  <c r="R36" i="73"/>
  <c r="R35" i="73"/>
  <c r="R34" i="73"/>
  <c r="R33" i="73"/>
  <c r="R32" i="73"/>
  <c r="R31" i="73"/>
  <c r="R30" i="73"/>
  <c r="R29" i="73"/>
  <c r="R28" i="73"/>
  <c r="R27" i="73"/>
  <c r="R26" i="73"/>
  <c r="R25" i="73"/>
  <c r="R24" i="73"/>
  <c r="R23" i="73"/>
  <c r="R22" i="73"/>
  <c r="R21" i="73"/>
  <c r="R20" i="73"/>
  <c r="R19" i="73"/>
  <c r="R18" i="73"/>
  <c r="R49" i="73" s="1"/>
  <c r="K49" i="73"/>
  <c r="M20" i="73"/>
  <c r="M28" i="73"/>
  <c r="M29" i="73"/>
  <c r="M31" i="73"/>
  <c r="M35" i="73"/>
  <c r="M38" i="73"/>
  <c r="M41" i="73"/>
  <c r="M43" i="73"/>
  <c r="M44" i="73"/>
  <c r="M48" i="73"/>
  <c r="H48" i="72"/>
  <c r="L48" i="72" s="1"/>
  <c r="H47" i="72"/>
  <c r="L47" i="72" s="1"/>
  <c r="H46" i="72"/>
  <c r="L46" i="72" s="1"/>
  <c r="H45" i="72"/>
  <c r="L45" i="72" s="1"/>
  <c r="H44" i="72"/>
  <c r="L44" i="72" s="1"/>
  <c r="H43" i="72"/>
  <c r="L43" i="72" s="1"/>
  <c r="H42" i="72"/>
  <c r="L42" i="72" s="1"/>
  <c r="H41" i="72"/>
  <c r="L41" i="72" s="1"/>
  <c r="H40" i="72"/>
  <c r="L40" i="72" s="1"/>
  <c r="M40" i="72" s="1"/>
  <c r="H39" i="72"/>
  <c r="L39" i="72" s="1"/>
  <c r="M39" i="72" s="1"/>
  <c r="H38" i="72"/>
  <c r="L38" i="72" s="1"/>
  <c r="M38" i="72" s="1"/>
  <c r="H37" i="72"/>
  <c r="L37" i="72" s="1"/>
  <c r="M37" i="72" s="1"/>
  <c r="H36" i="72"/>
  <c r="L36" i="72" s="1"/>
  <c r="H35" i="72"/>
  <c r="L35" i="72" s="1"/>
  <c r="M35" i="72" s="1"/>
  <c r="H34" i="72"/>
  <c r="L34" i="72" s="1"/>
  <c r="H33" i="72"/>
  <c r="L33" i="72" s="1"/>
  <c r="H32" i="72"/>
  <c r="L32" i="72" s="1"/>
  <c r="H31" i="72"/>
  <c r="L31" i="72" s="1"/>
  <c r="H30" i="72"/>
  <c r="L30" i="72" s="1"/>
  <c r="M30" i="72" s="1"/>
  <c r="H29" i="72"/>
  <c r="L29" i="72" s="1"/>
  <c r="M29" i="72" s="1"/>
  <c r="H28" i="72"/>
  <c r="L28" i="72" s="1"/>
  <c r="M28" i="72" s="1"/>
  <c r="H27" i="72"/>
  <c r="L27" i="72" s="1"/>
  <c r="M27" i="72" s="1"/>
  <c r="H26" i="72"/>
  <c r="L26" i="72" s="1"/>
  <c r="H25" i="72"/>
  <c r="L25" i="72" s="1"/>
  <c r="M25" i="72" s="1"/>
  <c r="H24" i="72"/>
  <c r="L24" i="72" s="1"/>
  <c r="M24" i="72" s="1"/>
  <c r="H23" i="72"/>
  <c r="L23" i="72" s="1"/>
  <c r="M23" i="72" s="1"/>
  <c r="H22" i="72"/>
  <c r="L22" i="72" s="1"/>
  <c r="M22" i="72" s="1"/>
  <c r="H21" i="72"/>
  <c r="L21" i="72" s="1"/>
  <c r="M21" i="72" s="1"/>
  <c r="H20" i="72"/>
  <c r="L20" i="72" s="1"/>
  <c r="H19" i="72"/>
  <c r="L19" i="72" s="1"/>
  <c r="M19" i="72" s="1"/>
  <c r="H18" i="72"/>
  <c r="I48" i="72"/>
  <c r="I47" i="72"/>
  <c r="I46" i="72"/>
  <c r="I45" i="72"/>
  <c r="I44" i="72"/>
  <c r="I43" i="72"/>
  <c r="I42" i="72"/>
  <c r="I41" i="72"/>
  <c r="I40" i="72"/>
  <c r="I39" i="72"/>
  <c r="I38" i="72"/>
  <c r="I37" i="72"/>
  <c r="I36" i="72"/>
  <c r="I35" i="72"/>
  <c r="I34" i="72"/>
  <c r="I33" i="72"/>
  <c r="I32" i="72"/>
  <c r="I31" i="72"/>
  <c r="I30" i="72"/>
  <c r="I29" i="72"/>
  <c r="I28" i="72"/>
  <c r="I27" i="72"/>
  <c r="I26" i="72"/>
  <c r="I25" i="72"/>
  <c r="I24" i="72"/>
  <c r="I23" i="72"/>
  <c r="I22" i="72"/>
  <c r="I21" i="72"/>
  <c r="I20" i="72"/>
  <c r="I19" i="72"/>
  <c r="I18" i="72"/>
  <c r="R48" i="72"/>
  <c r="R47" i="72"/>
  <c r="R46" i="72"/>
  <c r="R45" i="72"/>
  <c r="R44" i="72"/>
  <c r="R43" i="72"/>
  <c r="R42" i="72"/>
  <c r="R41" i="72"/>
  <c r="R40" i="72"/>
  <c r="R39" i="72"/>
  <c r="R38" i="72"/>
  <c r="R37" i="72"/>
  <c r="R36" i="72"/>
  <c r="R35" i="72"/>
  <c r="R34" i="72"/>
  <c r="R33" i="72"/>
  <c r="R32" i="72"/>
  <c r="R31" i="72"/>
  <c r="R30" i="72"/>
  <c r="R29" i="72"/>
  <c r="R28" i="72"/>
  <c r="R27" i="72"/>
  <c r="R26" i="72"/>
  <c r="R25" i="72"/>
  <c r="R24" i="72"/>
  <c r="R23" i="72"/>
  <c r="R22" i="72"/>
  <c r="R21" i="72"/>
  <c r="R20" i="72"/>
  <c r="R19" i="72"/>
  <c r="R18" i="72"/>
  <c r="R49" i="72" s="1"/>
  <c r="K49" i="72"/>
  <c r="M20" i="72"/>
  <c r="M26" i="72"/>
  <c r="M31" i="72"/>
  <c r="M32" i="72"/>
  <c r="M33" i="72"/>
  <c r="M34" i="72"/>
  <c r="M36" i="72"/>
  <c r="M41" i="72"/>
  <c r="M42" i="72"/>
  <c r="M43" i="72"/>
  <c r="M44" i="72"/>
  <c r="M45" i="72"/>
  <c r="M46" i="72"/>
  <c r="M47" i="72"/>
  <c r="M48" i="72"/>
  <c r="H48" i="71"/>
  <c r="L48" i="71" s="1"/>
  <c r="M48" i="71" s="1"/>
  <c r="H47" i="71"/>
  <c r="H46" i="71"/>
  <c r="H45" i="71"/>
  <c r="H44" i="71"/>
  <c r="H43" i="71"/>
  <c r="H42" i="71"/>
  <c r="H41" i="71"/>
  <c r="H40" i="71"/>
  <c r="H39" i="71"/>
  <c r="H38" i="71"/>
  <c r="H37" i="71"/>
  <c r="H36" i="71"/>
  <c r="H35" i="71"/>
  <c r="H34" i="71"/>
  <c r="H33" i="71"/>
  <c r="H32" i="71"/>
  <c r="H31" i="71"/>
  <c r="H30" i="71"/>
  <c r="H29" i="71"/>
  <c r="H28" i="71"/>
  <c r="H27" i="71"/>
  <c r="H26" i="71"/>
  <c r="H25" i="71"/>
  <c r="H24" i="71"/>
  <c r="H23" i="71"/>
  <c r="H22" i="71"/>
  <c r="H21" i="71"/>
  <c r="H20" i="71"/>
  <c r="H19" i="71"/>
  <c r="H18" i="71"/>
  <c r="I48" i="71"/>
  <c r="I47" i="71"/>
  <c r="I46" i="71"/>
  <c r="I45" i="71"/>
  <c r="I44" i="71"/>
  <c r="I43" i="71"/>
  <c r="I42" i="71"/>
  <c r="I41" i="71"/>
  <c r="I40" i="71"/>
  <c r="I39" i="71"/>
  <c r="I38" i="71"/>
  <c r="I37" i="71"/>
  <c r="I36" i="71"/>
  <c r="I35" i="71"/>
  <c r="I34" i="71"/>
  <c r="I33" i="71"/>
  <c r="I32" i="71"/>
  <c r="I31" i="71"/>
  <c r="I30" i="71"/>
  <c r="I29" i="71"/>
  <c r="I28" i="71"/>
  <c r="I27" i="71"/>
  <c r="I26" i="71"/>
  <c r="I25" i="71"/>
  <c r="I24" i="71"/>
  <c r="I23" i="71"/>
  <c r="I22" i="71"/>
  <c r="I21" i="71"/>
  <c r="I20" i="71"/>
  <c r="I19" i="71"/>
  <c r="I18" i="71"/>
  <c r="R48" i="71"/>
  <c r="R47" i="71"/>
  <c r="R46" i="71"/>
  <c r="R45" i="71"/>
  <c r="R44" i="71"/>
  <c r="R43" i="71"/>
  <c r="R42" i="71"/>
  <c r="R41" i="71"/>
  <c r="R40" i="71"/>
  <c r="R39" i="71"/>
  <c r="R38" i="71"/>
  <c r="R37" i="71"/>
  <c r="R36" i="71"/>
  <c r="R35" i="71"/>
  <c r="R34" i="71"/>
  <c r="R33" i="71"/>
  <c r="R32" i="71"/>
  <c r="R31" i="71"/>
  <c r="R30" i="71"/>
  <c r="R29" i="71"/>
  <c r="R28" i="71"/>
  <c r="R27" i="71"/>
  <c r="R26" i="71"/>
  <c r="R25" i="71"/>
  <c r="R24" i="71"/>
  <c r="R23" i="71"/>
  <c r="R22" i="71"/>
  <c r="R21" i="71"/>
  <c r="R20" i="71"/>
  <c r="R19" i="71"/>
  <c r="R18" i="71"/>
  <c r="R49" i="71" s="1"/>
  <c r="K49" i="71"/>
  <c r="H48" i="70"/>
  <c r="L48" i="70" s="1"/>
  <c r="H47" i="70"/>
  <c r="L47" i="70" s="1"/>
  <c r="H46" i="70"/>
  <c r="L46" i="70" s="1"/>
  <c r="H45" i="70"/>
  <c r="L45" i="70" s="1"/>
  <c r="H44" i="70"/>
  <c r="L44" i="70" s="1"/>
  <c r="H43" i="70"/>
  <c r="L43" i="70" s="1"/>
  <c r="H42" i="70"/>
  <c r="L42" i="70" s="1"/>
  <c r="H41" i="70"/>
  <c r="L41" i="70" s="1"/>
  <c r="H40" i="70"/>
  <c r="L40" i="70" s="1"/>
  <c r="H39" i="70"/>
  <c r="L39" i="70" s="1"/>
  <c r="H38" i="70"/>
  <c r="L38" i="70" s="1"/>
  <c r="H37" i="70"/>
  <c r="L37" i="70" s="1"/>
  <c r="M37" i="70" s="1"/>
  <c r="H36" i="70"/>
  <c r="L36" i="70" s="1"/>
  <c r="M36" i="70" s="1"/>
  <c r="H35" i="70"/>
  <c r="L35" i="70" s="1"/>
  <c r="H34" i="70"/>
  <c r="L34" i="70" s="1"/>
  <c r="M34" i="70" s="1"/>
  <c r="H33" i="70"/>
  <c r="L33" i="70" s="1"/>
  <c r="H32" i="70"/>
  <c r="L32" i="70" s="1"/>
  <c r="M32" i="70" s="1"/>
  <c r="H31" i="70"/>
  <c r="L31" i="70" s="1"/>
  <c r="M31" i="70" s="1"/>
  <c r="H30" i="70"/>
  <c r="L30" i="70" s="1"/>
  <c r="M30" i="70" s="1"/>
  <c r="H29" i="70"/>
  <c r="L29" i="70" s="1"/>
  <c r="H28" i="70"/>
  <c r="L28" i="70" s="1"/>
  <c r="M28" i="70" s="1"/>
  <c r="H27" i="70"/>
  <c r="L27" i="70" s="1"/>
  <c r="M27" i="70" s="1"/>
  <c r="H26" i="70"/>
  <c r="L26" i="70" s="1"/>
  <c r="H25" i="70"/>
  <c r="L25" i="70" s="1"/>
  <c r="M25" i="70" s="1"/>
  <c r="H24" i="70"/>
  <c r="L24" i="70" s="1"/>
  <c r="M24" i="70" s="1"/>
  <c r="H23" i="70"/>
  <c r="L23" i="70" s="1"/>
  <c r="M23" i="70" s="1"/>
  <c r="H22" i="70"/>
  <c r="L22" i="70" s="1"/>
  <c r="M22" i="70" s="1"/>
  <c r="H21" i="70"/>
  <c r="L21" i="70" s="1"/>
  <c r="H20" i="70"/>
  <c r="L20" i="70" s="1"/>
  <c r="H19" i="70"/>
  <c r="L19" i="70" s="1"/>
  <c r="M19" i="70" s="1"/>
  <c r="H18" i="70"/>
  <c r="I48" i="70"/>
  <c r="I47" i="70"/>
  <c r="I46" i="70"/>
  <c r="I45" i="70"/>
  <c r="I44" i="70"/>
  <c r="I43" i="70"/>
  <c r="I42" i="70"/>
  <c r="I41" i="70"/>
  <c r="I40" i="70"/>
  <c r="I39" i="70"/>
  <c r="I38" i="70"/>
  <c r="I37" i="70"/>
  <c r="I36" i="70"/>
  <c r="I35" i="70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I18" i="70"/>
  <c r="R48" i="70"/>
  <c r="R47" i="70"/>
  <c r="R46" i="70"/>
  <c r="R45" i="70"/>
  <c r="R44" i="70"/>
  <c r="R43" i="70"/>
  <c r="R42" i="70"/>
  <c r="R41" i="70"/>
  <c r="R40" i="70"/>
  <c r="R39" i="70"/>
  <c r="R38" i="70"/>
  <c r="R37" i="70"/>
  <c r="R36" i="70"/>
  <c r="R35" i="70"/>
  <c r="R34" i="70"/>
  <c r="R33" i="70"/>
  <c r="R32" i="70"/>
  <c r="R31" i="70"/>
  <c r="R30" i="70"/>
  <c r="R29" i="70"/>
  <c r="R28" i="70"/>
  <c r="R27" i="70"/>
  <c r="R26" i="70"/>
  <c r="R25" i="70"/>
  <c r="R24" i="70"/>
  <c r="R23" i="70"/>
  <c r="R22" i="70"/>
  <c r="R21" i="70"/>
  <c r="R20" i="70"/>
  <c r="R19" i="70"/>
  <c r="R18" i="70"/>
  <c r="R49" i="70" s="1"/>
  <c r="K49" i="70"/>
  <c r="M20" i="70"/>
  <c r="M21" i="70"/>
  <c r="M26" i="70"/>
  <c r="M29" i="70"/>
  <c r="M33" i="70"/>
  <c r="M35" i="70"/>
  <c r="M38" i="70"/>
  <c r="M39" i="70"/>
  <c r="M40" i="70"/>
  <c r="M41" i="70"/>
  <c r="M42" i="70"/>
  <c r="M43" i="70"/>
  <c r="M44" i="70"/>
  <c r="M45" i="70"/>
  <c r="M46" i="70"/>
  <c r="M47" i="70"/>
  <c r="M48" i="70"/>
  <c r="H48" i="69"/>
  <c r="L48" i="69" s="1"/>
  <c r="H47" i="69"/>
  <c r="L47" i="69" s="1"/>
  <c r="H46" i="69"/>
  <c r="L46" i="69" s="1"/>
  <c r="H45" i="69"/>
  <c r="L45" i="69" s="1"/>
  <c r="H44" i="69"/>
  <c r="L44" i="69" s="1"/>
  <c r="H43" i="69"/>
  <c r="L43" i="69" s="1"/>
  <c r="H42" i="69"/>
  <c r="L42" i="69" s="1"/>
  <c r="H41" i="69"/>
  <c r="L41" i="69" s="1"/>
  <c r="H40" i="69"/>
  <c r="H39" i="69"/>
  <c r="H38" i="69"/>
  <c r="H37" i="69"/>
  <c r="H36" i="69"/>
  <c r="H35" i="69"/>
  <c r="H34" i="69"/>
  <c r="H33" i="69"/>
  <c r="H32" i="69"/>
  <c r="H31" i="69"/>
  <c r="H30" i="69"/>
  <c r="H29" i="69"/>
  <c r="H28" i="69"/>
  <c r="H27" i="69"/>
  <c r="H26" i="69"/>
  <c r="H25" i="69"/>
  <c r="H24" i="69"/>
  <c r="H23" i="69"/>
  <c r="H22" i="69"/>
  <c r="H21" i="69"/>
  <c r="H20" i="69"/>
  <c r="H19" i="69"/>
  <c r="H18" i="69"/>
  <c r="I48" i="69"/>
  <c r="I47" i="69"/>
  <c r="I46" i="69"/>
  <c r="I45" i="69"/>
  <c r="I44" i="69"/>
  <c r="I43" i="69"/>
  <c r="I42" i="69"/>
  <c r="I41" i="69"/>
  <c r="I40" i="69"/>
  <c r="I39" i="69"/>
  <c r="I38" i="69"/>
  <c r="I37" i="69"/>
  <c r="I36" i="69"/>
  <c r="I35" i="69"/>
  <c r="I34" i="69"/>
  <c r="I33" i="69"/>
  <c r="I32" i="69"/>
  <c r="I31" i="69"/>
  <c r="I30" i="69"/>
  <c r="I29" i="69"/>
  <c r="I28" i="69"/>
  <c r="I27" i="69"/>
  <c r="I26" i="69"/>
  <c r="I25" i="69"/>
  <c r="I24" i="69"/>
  <c r="I23" i="69"/>
  <c r="I22" i="69"/>
  <c r="I21" i="69"/>
  <c r="I20" i="69"/>
  <c r="I19" i="69"/>
  <c r="I18" i="69"/>
  <c r="R48" i="69"/>
  <c r="R47" i="69"/>
  <c r="R46" i="69"/>
  <c r="R45" i="69"/>
  <c r="R44" i="69"/>
  <c r="R43" i="69"/>
  <c r="R42" i="69"/>
  <c r="R41" i="69"/>
  <c r="R49" i="69"/>
  <c r="K49" i="69"/>
  <c r="M41" i="69"/>
  <c r="M42" i="69"/>
  <c r="M43" i="69"/>
  <c r="M44" i="69"/>
  <c r="M45" i="69"/>
  <c r="M46" i="69"/>
  <c r="M47" i="69"/>
  <c r="M48" i="69"/>
  <c r="H48" i="68"/>
  <c r="L48" i="68" s="1"/>
  <c r="H47" i="68"/>
  <c r="L47" i="68" s="1"/>
  <c r="H46" i="68"/>
  <c r="L46" i="68" s="1"/>
  <c r="H45" i="68"/>
  <c r="L45" i="68" s="1"/>
  <c r="H44" i="68"/>
  <c r="L44" i="68" s="1"/>
  <c r="H43" i="68"/>
  <c r="L43" i="68" s="1"/>
  <c r="H42" i="68"/>
  <c r="L42" i="68" s="1"/>
  <c r="H41" i="68"/>
  <c r="L41" i="68" s="1"/>
  <c r="H40" i="68"/>
  <c r="L40" i="68" s="1"/>
  <c r="H39" i="68"/>
  <c r="L39" i="68" s="1"/>
  <c r="M39" i="68" s="1"/>
  <c r="H38" i="68"/>
  <c r="L38" i="68" s="1"/>
  <c r="M38" i="68" s="1"/>
  <c r="H37" i="68"/>
  <c r="L37" i="68" s="1"/>
  <c r="M37" i="68" s="1"/>
  <c r="H36" i="68"/>
  <c r="L36" i="68" s="1"/>
  <c r="H35" i="68"/>
  <c r="L35" i="68" s="1"/>
  <c r="H34" i="68"/>
  <c r="L34" i="68" s="1"/>
  <c r="M34" i="68" s="1"/>
  <c r="H33" i="68"/>
  <c r="L33" i="68" s="1"/>
  <c r="H32" i="68"/>
  <c r="L32" i="68" s="1"/>
  <c r="H31" i="68"/>
  <c r="L31" i="68" s="1"/>
  <c r="H30" i="68"/>
  <c r="L30" i="68" s="1"/>
  <c r="H29" i="68"/>
  <c r="L29" i="68" s="1"/>
  <c r="H28" i="68"/>
  <c r="L28" i="68" s="1"/>
  <c r="M28" i="68" s="1"/>
  <c r="H27" i="68"/>
  <c r="L27" i="68" s="1"/>
  <c r="H26" i="68"/>
  <c r="L26" i="68" s="1"/>
  <c r="M26" i="68" s="1"/>
  <c r="H25" i="68"/>
  <c r="L25" i="68" s="1"/>
  <c r="M25" i="68" s="1"/>
  <c r="H24" i="68"/>
  <c r="L24" i="68" s="1"/>
  <c r="M24" i="68" s="1"/>
  <c r="H23" i="68"/>
  <c r="L23" i="68" s="1"/>
  <c r="M23" i="68" s="1"/>
  <c r="H22" i="68"/>
  <c r="L22" i="68" s="1"/>
  <c r="M22" i="68" s="1"/>
  <c r="H21" i="68"/>
  <c r="L21" i="68" s="1"/>
  <c r="M21" i="68" s="1"/>
  <c r="H20" i="68"/>
  <c r="L20" i="68" s="1"/>
  <c r="H19" i="68"/>
  <c r="L19" i="68" s="1"/>
  <c r="M19" i="68" s="1"/>
  <c r="H18" i="68"/>
  <c r="I48" i="68"/>
  <c r="I47" i="68"/>
  <c r="I46" i="68"/>
  <c r="I45" i="68"/>
  <c r="I44" i="68"/>
  <c r="I43" i="68"/>
  <c r="I42" i="68"/>
  <c r="I41" i="68"/>
  <c r="I40" i="68"/>
  <c r="I39" i="68"/>
  <c r="I38" i="68"/>
  <c r="I37" i="68"/>
  <c r="I36" i="68"/>
  <c r="I35" i="68"/>
  <c r="I34" i="68"/>
  <c r="I33" i="68"/>
  <c r="I32" i="68"/>
  <c r="I31" i="68"/>
  <c r="I30" i="68"/>
  <c r="I29" i="68"/>
  <c r="I28" i="68"/>
  <c r="I27" i="68"/>
  <c r="I26" i="68"/>
  <c r="I25" i="68"/>
  <c r="I24" i="68"/>
  <c r="I23" i="68"/>
  <c r="I22" i="68"/>
  <c r="I21" i="68"/>
  <c r="I20" i="68"/>
  <c r="I19" i="68"/>
  <c r="I18" i="68"/>
  <c r="R48" i="68"/>
  <c r="R47" i="68"/>
  <c r="R46" i="68"/>
  <c r="R45" i="68"/>
  <c r="R44" i="68"/>
  <c r="R43" i="68"/>
  <c r="R42" i="68"/>
  <c r="R41" i="68"/>
  <c r="R40" i="68"/>
  <c r="R39" i="68"/>
  <c r="R38" i="68"/>
  <c r="R37" i="68"/>
  <c r="R36" i="68"/>
  <c r="R35" i="68"/>
  <c r="R34" i="68"/>
  <c r="R33" i="68"/>
  <c r="R32" i="68"/>
  <c r="R31" i="68"/>
  <c r="R30" i="68"/>
  <c r="R29" i="68"/>
  <c r="R28" i="68"/>
  <c r="R27" i="68"/>
  <c r="R26" i="68"/>
  <c r="R25" i="68"/>
  <c r="R24" i="68"/>
  <c r="R23" i="68"/>
  <c r="R22" i="68"/>
  <c r="R21" i="68"/>
  <c r="R20" i="68"/>
  <c r="R19" i="68"/>
  <c r="R18" i="68"/>
  <c r="R49" i="68" s="1"/>
  <c r="K49" i="68"/>
  <c r="M20" i="68"/>
  <c r="M27" i="68"/>
  <c r="M29" i="68"/>
  <c r="M30" i="68"/>
  <c r="M31" i="68"/>
  <c r="M32" i="68"/>
  <c r="M33" i="68"/>
  <c r="M35" i="68"/>
  <c r="M36" i="68"/>
  <c r="M40" i="68"/>
  <c r="M41" i="68"/>
  <c r="M42" i="68"/>
  <c r="M43" i="68"/>
  <c r="M44" i="68"/>
  <c r="M45" i="68"/>
  <c r="M46" i="68"/>
  <c r="M47" i="68"/>
  <c r="M48" i="68"/>
  <c r="H48" i="67"/>
  <c r="L48" i="67" s="1"/>
  <c r="H47" i="67"/>
  <c r="L47" i="67" s="1"/>
  <c r="H46" i="67"/>
  <c r="L46" i="67" s="1"/>
  <c r="H45" i="67"/>
  <c r="L45" i="67" s="1"/>
  <c r="H44" i="67"/>
  <c r="L44" i="67" s="1"/>
  <c r="H43" i="67"/>
  <c r="L43" i="67" s="1"/>
  <c r="H42" i="67"/>
  <c r="L42" i="67" s="1"/>
  <c r="H41" i="67"/>
  <c r="L41" i="67" s="1"/>
  <c r="H40" i="67"/>
  <c r="L40" i="67" s="1"/>
  <c r="M40" i="67" s="1"/>
  <c r="H39" i="67"/>
  <c r="L39" i="67" s="1"/>
  <c r="M39" i="67" s="1"/>
  <c r="H38" i="67"/>
  <c r="L38" i="67" s="1"/>
  <c r="H37" i="67"/>
  <c r="L37" i="67" s="1"/>
  <c r="H36" i="67"/>
  <c r="L36" i="67" s="1"/>
  <c r="M36" i="67" s="1"/>
  <c r="H35" i="67"/>
  <c r="L35" i="67" s="1"/>
  <c r="H34" i="67"/>
  <c r="L34" i="67" s="1"/>
  <c r="M34" i="67" s="1"/>
  <c r="H33" i="67"/>
  <c r="L33" i="67" s="1"/>
  <c r="M33" i="67" s="1"/>
  <c r="H32" i="67"/>
  <c r="L32" i="67" s="1"/>
  <c r="H31" i="67"/>
  <c r="L31" i="67" s="1"/>
  <c r="H30" i="67"/>
  <c r="L30" i="67" s="1"/>
  <c r="M30" i="67" s="1"/>
  <c r="H29" i="67"/>
  <c r="L29" i="67" s="1"/>
  <c r="H28" i="67"/>
  <c r="L28" i="67" s="1"/>
  <c r="M28" i="67" s="1"/>
  <c r="H27" i="67"/>
  <c r="L27" i="67" s="1"/>
  <c r="M27" i="67" s="1"/>
  <c r="H26" i="67"/>
  <c r="L26" i="67" s="1"/>
  <c r="M26" i="67" s="1"/>
  <c r="H25" i="67"/>
  <c r="L25" i="67" s="1"/>
  <c r="M25" i="67" s="1"/>
  <c r="H24" i="67"/>
  <c r="L24" i="67" s="1"/>
  <c r="H23" i="67"/>
  <c r="L23" i="67" s="1"/>
  <c r="H22" i="67"/>
  <c r="L22" i="67" s="1"/>
  <c r="M22" i="67" s="1"/>
  <c r="H21" i="67"/>
  <c r="L21" i="67" s="1"/>
  <c r="M21" i="67" s="1"/>
  <c r="H20" i="67"/>
  <c r="L20" i="67" s="1"/>
  <c r="M20" i="67" s="1"/>
  <c r="H19" i="67"/>
  <c r="L19" i="67" s="1"/>
  <c r="M19" i="67" s="1"/>
  <c r="H18" i="67"/>
  <c r="I48" i="67"/>
  <c r="I47" i="67"/>
  <c r="I46" i="67"/>
  <c r="I45" i="67"/>
  <c r="I44" i="67"/>
  <c r="I43" i="67"/>
  <c r="I42" i="67"/>
  <c r="I41" i="67"/>
  <c r="I40" i="67"/>
  <c r="I39" i="67"/>
  <c r="I38" i="67"/>
  <c r="I37" i="67"/>
  <c r="I36" i="67"/>
  <c r="I35" i="67"/>
  <c r="I34" i="67"/>
  <c r="I33" i="67"/>
  <c r="I32" i="67"/>
  <c r="I31" i="67"/>
  <c r="I30" i="67"/>
  <c r="I29" i="67"/>
  <c r="I28" i="67"/>
  <c r="I27" i="67"/>
  <c r="I26" i="67"/>
  <c r="I25" i="67"/>
  <c r="I24" i="67"/>
  <c r="I23" i="67"/>
  <c r="I22" i="67"/>
  <c r="I21" i="67"/>
  <c r="I20" i="67"/>
  <c r="I19" i="67"/>
  <c r="I18" i="67"/>
  <c r="R48" i="67"/>
  <c r="R47" i="67"/>
  <c r="R46" i="67"/>
  <c r="R45" i="67"/>
  <c r="R44" i="67"/>
  <c r="R43" i="67"/>
  <c r="R42" i="67"/>
  <c r="R41" i="67"/>
  <c r="R40" i="67"/>
  <c r="R39" i="67"/>
  <c r="R38" i="67"/>
  <c r="R37" i="67"/>
  <c r="R36" i="67"/>
  <c r="R35" i="67"/>
  <c r="R34" i="67"/>
  <c r="R33" i="67"/>
  <c r="R32" i="67"/>
  <c r="R31" i="67"/>
  <c r="R30" i="67"/>
  <c r="R29" i="67"/>
  <c r="R28" i="67"/>
  <c r="R27" i="67"/>
  <c r="R26" i="67"/>
  <c r="R25" i="67"/>
  <c r="R24" i="67"/>
  <c r="R23" i="67"/>
  <c r="R22" i="67"/>
  <c r="R21" i="67"/>
  <c r="R20" i="67"/>
  <c r="R19" i="67"/>
  <c r="R18" i="67"/>
  <c r="R49" i="67" s="1"/>
  <c r="K49" i="67"/>
  <c r="M23" i="67"/>
  <c r="M24" i="67"/>
  <c r="M29" i="67"/>
  <c r="M31" i="67"/>
  <c r="M32" i="67"/>
  <c r="M35" i="67"/>
  <c r="M37" i="67"/>
  <c r="M38" i="67"/>
  <c r="M41" i="67"/>
  <c r="M42" i="67"/>
  <c r="M43" i="67"/>
  <c r="M44" i="67"/>
  <c r="M45" i="67"/>
  <c r="M46" i="67"/>
  <c r="M47" i="67"/>
  <c r="M48" i="67"/>
  <c r="H48" i="66"/>
  <c r="L48" i="66" s="1"/>
  <c r="H47" i="66"/>
  <c r="L47" i="66" s="1"/>
  <c r="H46" i="66"/>
  <c r="L46" i="66" s="1"/>
  <c r="H45" i="66"/>
  <c r="L45" i="66" s="1"/>
  <c r="H44" i="66"/>
  <c r="L44" i="66" s="1"/>
  <c r="H43" i="66"/>
  <c r="L43" i="66" s="1"/>
  <c r="H42" i="66"/>
  <c r="L42" i="66" s="1"/>
  <c r="H41" i="66"/>
  <c r="L41" i="66" s="1"/>
  <c r="H40" i="66"/>
  <c r="L40" i="66" s="1"/>
  <c r="H39" i="66"/>
  <c r="L39" i="66" s="1"/>
  <c r="M39" i="66" s="1"/>
  <c r="H38" i="66"/>
  <c r="L38" i="66" s="1"/>
  <c r="M38" i="66" s="1"/>
  <c r="H37" i="66"/>
  <c r="L37" i="66" s="1"/>
  <c r="H36" i="66"/>
  <c r="L36" i="66" s="1"/>
  <c r="H35" i="66"/>
  <c r="L35" i="66" s="1"/>
  <c r="M35" i="66" s="1"/>
  <c r="H34" i="66"/>
  <c r="L34" i="66" s="1"/>
  <c r="M34" i="66" s="1"/>
  <c r="H33" i="66"/>
  <c r="L33" i="66" s="1"/>
  <c r="M33" i="66" s="1"/>
  <c r="H32" i="66"/>
  <c r="L32" i="66" s="1"/>
  <c r="M32" i="66" s="1"/>
  <c r="H31" i="66"/>
  <c r="L31" i="66" s="1"/>
  <c r="H30" i="66"/>
  <c r="L30" i="66" s="1"/>
  <c r="H29" i="66"/>
  <c r="L29" i="66" s="1"/>
  <c r="M29" i="66" s="1"/>
  <c r="H28" i="66"/>
  <c r="L28" i="66" s="1"/>
  <c r="H27" i="66"/>
  <c r="L27" i="66" s="1"/>
  <c r="M27" i="66" s="1"/>
  <c r="H26" i="66"/>
  <c r="L26" i="66" s="1"/>
  <c r="M26" i="66" s="1"/>
  <c r="H25" i="66"/>
  <c r="L25" i="66" s="1"/>
  <c r="M25" i="66" s="1"/>
  <c r="H24" i="66"/>
  <c r="L24" i="66" s="1"/>
  <c r="H23" i="66"/>
  <c r="L23" i="66" s="1"/>
  <c r="M23" i="66" s="1"/>
  <c r="H22" i="66"/>
  <c r="L22" i="66" s="1"/>
  <c r="M22" i="66" s="1"/>
  <c r="H21" i="66"/>
  <c r="L21" i="66" s="1"/>
  <c r="M21" i="66" s="1"/>
  <c r="H20" i="66"/>
  <c r="L20" i="66" s="1"/>
  <c r="M20" i="66" s="1"/>
  <c r="H19" i="66"/>
  <c r="L19" i="66" s="1"/>
  <c r="M19" i="66" s="1"/>
  <c r="H18" i="66"/>
  <c r="I48" i="66"/>
  <c r="I47" i="66"/>
  <c r="I46" i="66"/>
  <c r="I45" i="66"/>
  <c r="I44" i="66"/>
  <c r="I43" i="66"/>
  <c r="I42" i="66"/>
  <c r="I41" i="66"/>
  <c r="I40" i="66"/>
  <c r="I39" i="66"/>
  <c r="I38" i="66"/>
  <c r="I37" i="66"/>
  <c r="I36" i="66"/>
  <c r="I35" i="66"/>
  <c r="I34" i="66"/>
  <c r="I33" i="66"/>
  <c r="I32" i="66"/>
  <c r="I31" i="66"/>
  <c r="I30" i="66"/>
  <c r="I29" i="66"/>
  <c r="I28" i="66"/>
  <c r="I27" i="66"/>
  <c r="I26" i="66"/>
  <c r="I25" i="66"/>
  <c r="I24" i="66"/>
  <c r="I23" i="66"/>
  <c r="I22" i="66"/>
  <c r="I21" i="66"/>
  <c r="I20" i="66"/>
  <c r="I19" i="66"/>
  <c r="I18" i="66"/>
  <c r="R48" i="66"/>
  <c r="R47" i="66"/>
  <c r="R46" i="66"/>
  <c r="R45" i="66"/>
  <c r="R44" i="66"/>
  <c r="R43" i="66"/>
  <c r="R42" i="66"/>
  <c r="R41" i="66"/>
  <c r="R40" i="66"/>
  <c r="R39" i="66"/>
  <c r="R38" i="66"/>
  <c r="R37" i="66"/>
  <c r="R36" i="66"/>
  <c r="R35" i="66"/>
  <c r="R34" i="66"/>
  <c r="R33" i="66"/>
  <c r="R32" i="66"/>
  <c r="R31" i="66"/>
  <c r="R30" i="66"/>
  <c r="R29" i="66"/>
  <c r="R28" i="66"/>
  <c r="R27" i="66"/>
  <c r="R26" i="66"/>
  <c r="R25" i="66"/>
  <c r="R24" i="66"/>
  <c r="R23" i="66"/>
  <c r="R22" i="66"/>
  <c r="R21" i="66"/>
  <c r="R20" i="66"/>
  <c r="R19" i="66"/>
  <c r="R18" i="66"/>
  <c r="R49" i="66" s="1"/>
  <c r="K49" i="66"/>
  <c r="M24" i="66"/>
  <c r="M28" i="66"/>
  <c r="M30" i="66"/>
  <c r="M31" i="66"/>
  <c r="M36" i="66"/>
  <c r="M37" i="66"/>
  <c r="M40" i="66"/>
  <c r="M41" i="66"/>
  <c r="M42" i="66"/>
  <c r="M43" i="66"/>
  <c r="M44" i="66"/>
  <c r="M45" i="66"/>
  <c r="M46" i="66"/>
  <c r="M47" i="66"/>
  <c r="M48" i="66"/>
  <c r="H48" i="65"/>
  <c r="L48" i="65" s="1"/>
  <c r="H47" i="65"/>
  <c r="L47" i="65" s="1"/>
  <c r="H46" i="65"/>
  <c r="L46" i="65" s="1"/>
  <c r="H45" i="65"/>
  <c r="L45" i="65" s="1"/>
  <c r="H44" i="65"/>
  <c r="L44" i="65" s="1"/>
  <c r="H43" i="65"/>
  <c r="L43" i="65" s="1"/>
  <c r="H42" i="65"/>
  <c r="L42" i="65" s="1"/>
  <c r="H41" i="65"/>
  <c r="L41" i="65" s="1"/>
  <c r="H40" i="65"/>
  <c r="L40" i="65" s="1"/>
  <c r="M40" i="65" s="1"/>
  <c r="H39" i="65"/>
  <c r="L39" i="65" s="1"/>
  <c r="M39" i="65" s="1"/>
  <c r="H38" i="65"/>
  <c r="L38" i="65" s="1"/>
  <c r="H37" i="65"/>
  <c r="L37" i="65" s="1"/>
  <c r="H36" i="65"/>
  <c r="L36" i="65" s="1"/>
  <c r="H35" i="65"/>
  <c r="L35" i="65" s="1"/>
  <c r="M35" i="65" s="1"/>
  <c r="H34" i="65"/>
  <c r="L34" i="65" s="1"/>
  <c r="M34" i="65" s="1"/>
  <c r="H33" i="65"/>
  <c r="L33" i="65" s="1"/>
  <c r="H32" i="65"/>
  <c r="L32" i="65" s="1"/>
  <c r="H31" i="65"/>
  <c r="L31" i="65" s="1"/>
  <c r="M31" i="65" s="1"/>
  <c r="H30" i="65"/>
  <c r="L30" i="65" s="1"/>
  <c r="H29" i="65"/>
  <c r="L29" i="65" s="1"/>
  <c r="M29" i="65" s="1"/>
  <c r="H28" i="65"/>
  <c r="L28" i="65" s="1"/>
  <c r="M28" i="65" s="1"/>
  <c r="H27" i="65"/>
  <c r="L27" i="65" s="1"/>
  <c r="M27" i="65" s="1"/>
  <c r="H26" i="65"/>
  <c r="L26" i="65" s="1"/>
  <c r="H25" i="65"/>
  <c r="H24" i="65"/>
  <c r="H23" i="65"/>
  <c r="H22" i="65"/>
  <c r="H21" i="65"/>
  <c r="H20" i="65"/>
  <c r="H19" i="65"/>
  <c r="H18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R48" i="65"/>
  <c r="R47" i="65"/>
  <c r="R46" i="65"/>
  <c r="R45" i="65"/>
  <c r="R44" i="65"/>
  <c r="R43" i="65"/>
  <c r="R42" i="65"/>
  <c r="R41" i="65"/>
  <c r="R40" i="65"/>
  <c r="R39" i="65"/>
  <c r="R38" i="65"/>
  <c r="R37" i="65"/>
  <c r="R36" i="65"/>
  <c r="R35" i="65"/>
  <c r="R34" i="65"/>
  <c r="R33" i="65"/>
  <c r="R32" i="65"/>
  <c r="R31" i="65"/>
  <c r="R30" i="65"/>
  <c r="R29" i="65"/>
  <c r="R28" i="65"/>
  <c r="R27" i="65"/>
  <c r="R26" i="65"/>
  <c r="R25" i="65"/>
  <c r="R24" i="65"/>
  <c r="R23" i="65"/>
  <c r="R22" i="65"/>
  <c r="R21" i="65"/>
  <c r="R20" i="65"/>
  <c r="R19" i="65"/>
  <c r="R18" i="65"/>
  <c r="R49" i="65" s="1"/>
  <c r="K49" i="65"/>
  <c r="M26" i="65"/>
  <c r="M30" i="65"/>
  <c r="M32" i="65"/>
  <c r="M33" i="65"/>
  <c r="M36" i="65"/>
  <c r="M37" i="65"/>
  <c r="M38" i="65"/>
  <c r="M41" i="65"/>
  <c r="M42" i="65"/>
  <c r="M43" i="65"/>
  <c r="M44" i="65"/>
  <c r="M45" i="65"/>
  <c r="M46" i="65"/>
  <c r="M47" i="65"/>
  <c r="M48" i="65"/>
  <c r="H48" i="64"/>
  <c r="L48" i="64" s="1"/>
  <c r="H47" i="64"/>
  <c r="L47" i="64" s="1"/>
  <c r="H46" i="64"/>
  <c r="L46" i="64" s="1"/>
  <c r="H45" i="64"/>
  <c r="L45" i="64" s="1"/>
  <c r="H44" i="64"/>
  <c r="L44" i="64" s="1"/>
  <c r="H43" i="64"/>
  <c r="L43" i="64" s="1"/>
  <c r="H42" i="64"/>
  <c r="L42" i="64" s="1"/>
  <c r="H41" i="64"/>
  <c r="L41" i="64" s="1"/>
  <c r="H40" i="64"/>
  <c r="L40" i="64" s="1"/>
  <c r="M40" i="64" s="1"/>
  <c r="H39" i="64"/>
  <c r="L39" i="64" s="1"/>
  <c r="M39" i="64" s="1"/>
  <c r="H38" i="64"/>
  <c r="L38" i="64" s="1"/>
  <c r="M38" i="64" s="1"/>
  <c r="H37" i="64"/>
  <c r="L37" i="64" s="1"/>
  <c r="M37" i="64" s="1"/>
  <c r="H36" i="64"/>
  <c r="L36" i="64" s="1"/>
  <c r="M36" i="64" s="1"/>
  <c r="H35" i="64"/>
  <c r="L35" i="64" s="1"/>
  <c r="H34" i="64"/>
  <c r="L34" i="64" s="1"/>
  <c r="H33" i="64"/>
  <c r="L33" i="64" s="1"/>
  <c r="M33" i="64" s="1"/>
  <c r="H32" i="64"/>
  <c r="L32" i="64" s="1"/>
  <c r="H31" i="64"/>
  <c r="L31" i="64" s="1"/>
  <c r="H30" i="64"/>
  <c r="L30" i="64" s="1"/>
  <c r="M30" i="64" s="1"/>
  <c r="H29" i="64"/>
  <c r="L29" i="64" s="1"/>
  <c r="M29" i="64" s="1"/>
  <c r="H28" i="64"/>
  <c r="L28" i="64" s="1"/>
  <c r="M28" i="64" s="1"/>
  <c r="H27" i="64"/>
  <c r="L27" i="64" s="1"/>
  <c r="M27" i="64" s="1"/>
  <c r="H26" i="64"/>
  <c r="L26" i="64" s="1"/>
  <c r="H25" i="64"/>
  <c r="L25" i="64" s="1"/>
  <c r="M25" i="64" s="1"/>
  <c r="H24" i="64"/>
  <c r="L24" i="64" s="1"/>
  <c r="M24" i="64" s="1"/>
  <c r="H23" i="64"/>
  <c r="L23" i="64" s="1"/>
  <c r="H22" i="64"/>
  <c r="L22" i="64" s="1"/>
  <c r="M22" i="64" s="1"/>
  <c r="H21" i="64"/>
  <c r="L21" i="64" s="1"/>
  <c r="M21" i="64" s="1"/>
  <c r="H20" i="64"/>
  <c r="L20" i="64" s="1"/>
  <c r="H19" i="64"/>
  <c r="L19" i="64" s="1"/>
  <c r="H18" i="64"/>
  <c r="I48" i="64"/>
  <c r="I47" i="64"/>
  <c r="I46" i="64"/>
  <c r="I45" i="64"/>
  <c r="I44" i="64"/>
  <c r="I43" i="64"/>
  <c r="I42" i="64"/>
  <c r="I41" i="64"/>
  <c r="I40" i="64"/>
  <c r="I39" i="64"/>
  <c r="I38" i="64"/>
  <c r="I37" i="64"/>
  <c r="I36" i="64"/>
  <c r="I35" i="64"/>
  <c r="I34" i="64"/>
  <c r="I33" i="64"/>
  <c r="I32" i="64"/>
  <c r="I31" i="64"/>
  <c r="I30" i="64"/>
  <c r="I29" i="64"/>
  <c r="I28" i="64"/>
  <c r="I27" i="64"/>
  <c r="I26" i="64"/>
  <c r="I25" i="64"/>
  <c r="I24" i="64"/>
  <c r="I23" i="64"/>
  <c r="I22" i="64"/>
  <c r="I21" i="64"/>
  <c r="I20" i="64"/>
  <c r="I19" i="64"/>
  <c r="I18" i="64"/>
  <c r="R48" i="64"/>
  <c r="R47" i="64"/>
  <c r="R46" i="64"/>
  <c r="R45" i="64"/>
  <c r="R44" i="64"/>
  <c r="R43" i="64"/>
  <c r="R42" i="64"/>
  <c r="R41" i="64"/>
  <c r="R40" i="64"/>
  <c r="R39" i="64"/>
  <c r="R38" i="64"/>
  <c r="R37" i="64"/>
  <c r="R36" i="64"/>
  <c r="R35" i="64"/>
  <c r="R34" i="64"/>
  <c r="R33" i="64"/>
  <c r="R32" i="64"/>
  <c r="R31" i="64"/>
  <c r="R30" i="64"/>
  <c r="R29" i="64"/>
  <c r="R28" i="64"/>
  <c r="R27" i="64"/>
  <c r="R26" i="64"/>
  <c r="R25" i="64"/>
  <c r="R24" i="64"/>
  <c r="R23" i="64"/>
  <c r="R22" i="64"/>
  <c r="R21" i="64"/>
  <c r="R20" i="64"/>
  <c r="R19" i="64"/>
  <c r="R18" i="64"/>
  <c r="R49" i="64" s="1"/>
  <c r="K49" i="64"/>
  <c r="M19" i="64"/>
  <c r="M20" i="64"/>
  <c r="M23" i="64"/>
  <c r="M26" i="64"/>
  <c r="M31" i="64"/>
  <c r="M32" i="64"/>
  <c r="M34" i="64"/>
  <c r="M35" i="64"/>
  <c r="M41" i="64"/>
  <c r="M42" i="64"/>
  <c r="M43" i="64"/>
  <c r="M44" i="64"/>
  <c r="M45" i="64"/>
  <c r="M46" i="64"/>
  <c r="M47" i="64"/>
  <c r="M48" i="64"/>
  <c r="H48" i="62"/>
  <c r="L48" i="62" s="1"/>
  <c r="H47" i="62"/>
  <c r="L47" i="62" s="1"/>
  <c r="H46" i="62"/>
  <c r="L46" i="62" s="1"/>
  <c r="H45" i="62"/>
  <c r="L45" i="62" s="1"/>
  <c r="H44" i="62"/>
  <c r="L44" i="62" s="1"/>
  <c r="H43" i="62"/>
  <c r="L43" i="62" s="1"/>
  <c r="H42" i="62"/>
  <c r="L42" i="62" s="1"/>
  <c r="M42" i="62" s="1"/>
  <c r="H41" i="62"/>
  <c r="L41" i="62" s="1"/>
  <c r="H40" i="62"/>
  <c r="L40" i="62" s="1"/>
  <c r="H39" i="62"/>
  <c r="L39" i="62" s="1"/>
  <c r="M39" i="62" s="1"/>
  <c r="H38" i="62"/>
  <c r="L38" i="62" s="1"/>
  <c r="H37" i="62"/>
  <c r="L37" i="62" s="1"/>
  <c r="H36" i="62"/>
  <c r="L36" i="62" s="1"/>
  <c r="M36" i="62" s="1"/>
  <c r="H35" i="62"/>
  <c r="L35" i="62" s="1"/>
  <c r="H34" i="62"/>
  <c r="L34" i="62" s="1"/>
  <c r="H33" i="62"/>
  <c r="L33" i="62" s="1"/>
  <c r="M33" i="62" s="1"/>
  <c r="H32" i="62"/>
  <c r="L32" i="62" s="1"/>
  <c r="H31" i="62"/>
  <c r="L31" i="62" s="1"/>
  <c r="H30" i="62"/>
  <c r="L30" i="62" s="1"/>
  <c r="M30" i="62" s="1"/>
  <c r="H29" i="62"/>
  <c r="L29" i="62" s="1"/>
  <c r="H28" i="62"/>
  <c r="L28" i="62" s="1"/>
  <c r="M28" i="62" s="1"/>
  <c r="H27" i="62"/>
  <c r="L27" i="62" s="1"/>
  <c r="M27" i="62" s="1"/>
  <c r="H26" i="62"/>
  <c r="L26" i="62" s="1"/>
  <c r="H25" i="62"/>
  <c r="L25" i="62" s="1"/>
  <c r="H24" i="62"/>
  <c r="L24" i="62" s="1"/>
  <c r="M24" i="62" s="1"/>
  <c r="H23" i="62"/>
  <c r="L23" i="62" s="1"/>
  <c r="H22" i="62"/>
  <c r="L22" i="62" s="1"/>
  <c r="M22" i="62" s="1"/>
  <c r="H21" i="62"/>
  <c r="L21" i="62" s="1"/>
  <c r="M21" i="62" s="1"/>
  <c r="H20" i="62"/>
  <c r="L20" i="62" s="1"/>
  <c r="H19" i="62"/>
  <c r="L19" i="62" s="1"/>
  <c r="M19" i="62" s="1"/>
  <c r="H18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I18" i="62"/>
  <c r="R48" i="62"/>
  <c r="R47" i="62"/>
  <c r="R46" i="62"/>
  <c r="R45" i="62"/>
  <c r="R44" i="62"/>
  <c r="R43" i="62"/>
  <c r="R42" i="62"/>
  <c r="R41" i="62"/>
  <c r="R40" i="62"/>
  <c r="R39" i="62"/>
  <c r="R38" i="62"/>
  <c r="R37" i="62"/>
  <c r="R36" i="62"/>
  <c r="R35" i="62"/>
  <c r="R34" i="62"/>
  <c r="R33" i="62"/>
  <c r="R32" i="62"/>
  <c r="R31" i="62"/>
  <c r="R30" i="62"/>
  <c r="R29" i="62"/>
  <c r="R28" i="62"/>
  <c r="R27" i="62"/>
  <c r="R26" i="62"/>
  <c r="R25" i="62"/>
  <c r="R24" i="62"/>
  <c r="R23" i="62"/>
  <c r="R22" i="62"/>
  <c r="R21" i="62"/>
  <c r="R20" i="62"/>
  <c r="R19" i="62"/>
  <c r="R18" i="62"/>
  <c r="R49" i="62" s="1"/>
  <c r="K49" i="62"/>
  <c r="M20" i="62"/>
  <c r="M23" i="62"/>
  <c r="M25" i="62"/>
  <c r="M26" i="62"/>
  <c r="M29" i="62"/>
  <c r="M31" i="62"/>
  <c r="M32" i="62"/>
  <c r="M34" i="62"/>
  <c r="M35" i="62"/>
  <c r="M37" i="62"/>
  <c r="M38" i="62"/>
  <c r="M40" i="62"/>
  <c r="M41" i="62"/>
  <c r="M43" i="62"/>
  <c r="M44" i="62"/>
  <c r="M45" i="62"/>
  <c r="M46" i="62"/>
  <c r="M47" i="62"/>
  <c r="M48" i="62"/>
  <c r="H48" i="61"/>
  <c r="L48" i="61" s="1"/>
  <c r="H47" i="61"/>
  <c r="L47" i="61" s="1"/>
  <c r="H46" i="61"/>
  <c r="L46" i="61" s="1"/>
  <c r="H45" i="61"/>
  <c r="L45" i="61" s="1"/>
  <c r="H44" i="61"/>
  <c r="L44" i="61" s="1"/>
  <c r="H43" i="61"/>
  <c r="L43" i="61" s="1"/>
  <c r="H42" i="61"/>
  <c r="L42" i="61" s="1"/>
  <c r="H41" i="61"/>
  <c r="L41" i="61" s="1"/>
  <c r="H40" i="61"/>
  <c r="L40" i="61" s="1"/>
  <c r="M40" i="61" s="1"/>
  <c r="H39" i="61"/>
  <c r="L39" i="61" s="1"/>
  <c r="M39" i="61" s="1"/>
  <c r="H38" i="61"/>
  <c r="L38" i="61" s="1"/>
  <c r="H37" i="61"/>
  <c r="L37" i="61" s="1"/>
  <c r="M37" i="61" s="1"/>
  <c r="H36" i="61"/>
  <c r="L36" i="61" s="1"/>
  <c r="H35" i="61"/>
  <c r="L35" i="61" s="1"/>
  <c r="H34" i="61"/>
  <c r="L34" i="61" s="1"/>
  <c r="M34" i="61" s="1"/>
  <c r="H33" i="61"/>
  <c r="L33" i="61" s="1"/>
  <c r="M33" i="61" s="1"/>
  <c r="H32" i="61"/>
  <c r="L32" i="61" s="1"/>
  <c r="H31" i="61"/>
  <c r="L31" i="61" s="1"/>
  <c r="M31" i="61" s="1"/>
  <c r="H30" i="61"/>
  <c r="L30" i="61" s="1"/>
  <c r="M30" i="61" s="1"/>
  <c r="H29" i="61"/>
  <c r="L29" i="61" s="1"/>
  <c r="M29" i="61" s="1"/>
  <c r="H28" i="61"/>
  <c r="L28" i="61" s="1"/>
  <c r="M28" i="61" s="1"/>
  <c r="H27" i="61"/>
  <c r="L27" i="61" s="1"/>
  <c r="M27" i="61" s="1"/>
  <c r="H26" i="61"/>
  <c r="L26" i="61" s="1"/>
  <c r="H25" i="61"/>
  <c r="L25" i="61" s="1"/>
  <c r="M25" i="61" s="1"/>
  <c r="H24" i="61"/>
  <c r="L24" i="61" s="1"/>
  <c r="H23" i="61"/>
  <c r="L23" i="61" s="1"/>
  <c r="M23" i="61" s="1"/>
  <c r="H22" i="61"/>
  <c r="L22" i="61" s="1"/>
  <c r="M22" i="61" s="1"/>
  <c r="H21" i="61"/>
  <c r="L21" i="61" s="1"/>
  <c r="M21" i="61" s="1"/>
  <c r="H20" i="61"/>
  <c r="L20" i="61" s="1"/>
  <c r="H19" i="61"/>
  <c r="L19" i="61" s="1"/>
  <c r="M19" i="61" s="1"/>
  <c r="H18" i="61"/>
  <c r="I48" i="61"/>
  <c r="I47" i="61"/>
  <c r="I46" i="61"/>
  <c r="I45" i="61"/>
  <c r="I44" i="61"/>
  <c r="I43" i="61"/>
  <c r="I42" i="61"/>
  <c r="I41" i="61"/>
  <c r="I40" i="61"/>
  <c r="I39" i="61"/>
  <c r="I38" i="61"/>
  <c r="I37" i="61"/>
  <c r="I36" i="61"/>
  <c r="I35" i="61"/>
  <c r="I34" i="61"/>
  <c r="I33" i="61"/>
  <c r="I32" i="61"/>
  <c r="I31" i="61"/>
  <c r="I30" i="61"/>
  <c r="I29" i="61"/>
  <c r="I28" i="61"/>
  <c r="I27" i="61"/>
  <c r="I26" i="61"/>
  <c r="I25" i="61"/>
  <c r="I24" i="61"/>
  <c r="I23" i="61"/>
  <c r="I22" i="61"/>
  <c r="I21" i="61"/>
  <c r="I20" i="61"/>
  <c r="I19" i="61"/>
  <c r="I18" i="61"/>
  <c r="R48" i="61"/>
  <c r="R47" i="61"/>
  <c r="R46" i="61"/>
  <c r="R45" i="61"/>
  <c r="R44" i="61"/>
  <c r="R43" i="61"/>
  <c r="R42" i="61"/>
  <c r="R41" i="61"/>
  <c r="R40" i="61"/>
  <c r="R39" i="61"/>
  <c r="R38" i="61"/>
  <c r="R37" i="61"/>
  <c r="R36" i="61"/>
  <c r="R35" i="61"/>
  <c r="R34" i="61"/>
  <c r="R33" i="61"/>
  <c r="R32" i="61"/>
  <c r="R31" i="61"/>
  <c r="R30" i="61"/>
  <c r="R29" i="61"/>
  <c r="R28" i="61"/>
  <c r="R27" i="61"/>
  <c r="R26" i="61"/>
  <c r="R25" i="61"/>
  <c r="R24" i="61"/>
  <c r="R23" i="61"/>
  <c r="R22" i="61"/>
  <c r="R21" i="61"/>
  <c r="R20" i="61"/>
  <c r="R19" i="61"/>
  <c r="R18" i="61"/>
  <c r="R49" i="61" s="1"/>
  <c r="K49" i="61"/>
  <c r="M20" i="61"/>
  <c r="M24" i="61"/>
  <c r="M26" i="61"/>
  <c r="M32" i="61"/>
  <c r="M35" i="61"/>
  <c r="M36" i="61"/>
  <c r="M38" i="61"/>
  <c r="M41" i="61"/>
  <c r="M42" i="61"/>
  <c r="M43" i="61"/>
  <c r="M44" i="61"/>
  <c r="M45" i="61"/>
  <c r="M46" i="61"/>
  <c r="M47" i="61"/>
  <c r="M48" i="61"/>
  <c r="H48" i="59"/>
  <c r="L48" i="59" s="1"/>
  <c r="H47" i="59"/>
  <c r="L47" i="59" s="1"/>
  <c r="H46" i="59"/>
  <c r="L46" i="59" s="1"/>
  <c r="H45" i="59"/>
  <c r="L45" i="59" s="1"/>
  <c r="H44" i="59"/>
  <c r="L44" i="59" s="1"/>
  <c r="H43" i="59"/>
  <c r="L43" i="59" s="1"/>
  <c r="H42" i="59"/>
  <c r="L42" i="59" s="1"/>
  <c r="H41" i="59"/>
  <c r="L41" i="59" s="1"/>
  <c r="H40" i="59"/>
  <c r="L40" i="59" s="1"/>
  <c r="H39" i="59"/>
  <c r="L39" i="59" s="1"/>
  <c r="H38" i="59"/>
  <c r="L38" i="59" s="1"/>
  <c r="H37" i="59"/>
  <c r="L37" i="59" s="1"/>
  <c r="H36" i="59"/>
  <c r="L36" i="59" s="1"/>
  <c r="H35" i="59"/>
  <c r="L35" i="59" s="1"/>
  <c r="H34" i="59"/>
  <c r="L34" i="59" s="1"/>
  <c r="H33" i="59"/>
  <c r="L33" i="59" s="1"/>
  <c r="H32" i="59"/>
  <c r="L32" i="59" s="1"/>
  <c r="H31" i="59"/>
  <c r="L31" i="59" s="1"/>
  <c r="H30" i="59"/>
  <c r="L30" i="59" s="1"/>
  <c r="H29" i="59"/>
  <c r="L29" i="59" s="1"/>
  <c r="H28" i="59"/>
  <c r="L28" i="59" s="1"/>
  <c r="H27" i="59"/>
  <c r="L27" i="59" s="1"/>
  <c r="H26" i="59"/>
  <c r="L26" i="59" s="1"/>
  <c r="H25" i="59"/>
  <c r="L25" i="59" s="1"/>
  <c r="H24" i="59"/>
  <c r="L24" i="59" s="1"/>
  <c r="H23" i="59"/>
  <c r="L23" i="59" s="1"/>
  <c r="H22" i="59"/>
  <c r="L22" i="59" s="1"/>
  <c r="H21" i="59"/>
  <c r="L21" i="59" s="1"/>
  <c r="H20" i="59"/>
  <c r="L20" i="59" s="1"/>
  <c r="H19" i="59"/>
  <c r="L19" i="59" s="1"/>
  <c r="H18" i="59"/>
  <c r="I48" i="59"/>
  <c r="I47" i="59"/>
  <c r="I46" i="59"/>
  <c r="I45" i="59"/>
  <c r="I44" i="59"/>
  <c r="I43" i="59"/>
  <c r="I42" i="59"/>
  <c r="I41" i="59"/>
  <c r="I40" i="59"/>
  <c r="I39" i="59"/>
  <c r="I38" i="59"/>
  <c r="I37" i="59"/>
  <c r="I36" i="59"/>
  <c r="I35" i="59"/>
  <c r="I34" i="59"/>
  <c r="I33" i="59"/>
  <c r="I32" i="59"/>
  <c r="I31" i="59"/>
  <c r="I30" i="59"/>
  <c r="I29" i="59"/>
  <c r="I28" i="59"/>
  <c r="I27" i="59"/>
  <c r="I26" i="59"/>
  <c r="I25" i="59"/>
  <c r="I24" i="59"/>
  <c r="I23" i="59"/>
  <c r="I22" i="59"/>
  <c r="I21" i="59"/>
  <c r="I20" i="59"/>
  <c r="I19" i="59"/>
  <c r="I18" i="59"/>
  <c r="R48" i="59"/>
  <c r="R47" i="59"/>
  <c r="R46" i="59"/>
  <c r="R45" i="59"/>
  <c r="R44" i="59"/>
  <c r="R43" i="59"/>
  <c r="R42" i="59"/>
  <c r="R41" i="59"/>
  <c r="R40" i="59"/>
  <c r="R39" i="59"/>
  <c r="R38" i="59"/>
  <c r="R37" i="59"/>
  <c r="R36" i="59"/>
  <c r="R35" i="59"/>
  <c r="R34" i="59"/>
  <c r="R33" i="59"/>
  <c r="R32" i="59"/>
  <c r="R31" i="59"/>
  <c r="R30" i="59"/>
  <c r="R29" i="59"/>
  <c r="R28" i="59"/>
  <c r="R27" i="59"/>
  <c r="R26" i="59"/>
  <c r="R25" i="59"/>
  <c r="R24" i="59"/>
  <c r="R23" i="59"/>
  <c r="R22" i="59"/>
  <c r="R21" i="59"/>
  <c r="R20" i="59"/>
  <c r="R19" i="59"/>
  <c r="R18" i="59"/>
  <c r="R49" i="59" s="1"/>
  <c r="K49" i="59"/>
  <c r="M19" i="59"/>
  <c r="M20" i="59"/>
  <c r="M21" i="59"/>
  <c r="M22" i="59"/>
  <c r="M23" i="59"/>
  <c r="M24" i="59"/>
  <c r="M25" i="59"/>
  <c r="M26" i="59"/>
  <c r="M27" i="59"/>
  <c r="M28" i="59"/>
  <c r="M29" i="59"/>
  <c r="M30" i="59"/>
  <c r="M31" i="59"/>
  <c r="M32" i="59"/>
  <c r="M33" i="59"/>
  <c r="M34" i="59"/>
  <c r="M35" i="59"/>
  <c r="M36" i="59"/>
  <c r="M37" i="59"/>
  <c r="M38" i="59"/>
  <c r="M39" i="59"/>
  <c r="M40" i="59"/>
  <c r="M41" i="59"/>
  <c r="M42" i="59"/>
  <c r="M43" i="59"/>
  <c r="M44" i="59"/>
  <c r="M45" i="59"/>
  <c r="M46" i="59"/>
  <c r="M47" i="59"/>
  <c r="M48" i="59"/>
  <c r="L48" i="58"/>
  <c r="L47" i="58"/>
  <c r="L46" i="58"/>
  <c r="H45" i="58"/>
  <c r="L45" i="58" s="1"/>
  <c r="M45" i="58" s="1"/>
  <c r="H44" i="58"/>
  <c r="L44" i="58" s="1"/>
  <c r="M44" i="58" s="1"/>
  <c r="H43" i="58"/>
  <c r="L43" i="58" s="1"/>
  <c r="M43" i="58" s="1"/>
  <c r="H42" i="58"/>
  <c r="L42" i="58" s="1"/>
  <c r="M42" i="58" s="1"/>
  <c r="H41" i="58"/>
  <c r="L41" i="58" s="1"/>
  <c r="M41" i="58" s="1"/>
  <c r="H40" i="58"/>
  <c r="L40" i="58" s="1"/>
  <c r="H39" i="58"/>
  <c r="L39" i="58" s="1"/>
  <c r="M39" i="58" s="1"/>
  <c r="H38" i="58"/>
  <c r="L38" i="58" s="1"/>
  <c r="H37" i="58"/>
  <c r="L37" i="58" s="1"/>
  <c r="M37" i="58" s="1"/>
  <c r="H36" i="58"/>
  <c r="L36" i="58" s="1"/>
  <c r="M36" i="58" s="1"/>
  <c r="H35" i="58"/>
  <c r="L35" i="58" s="1"/>
  <c r="M35" i="58" s="1"/>
  <c r="H34" i="58"/>
  <c r="L34" i="58" s="1"/>
  <c r="H33" i="58"/>
  <c r="L33" i="58" s="1"/>
  <c r="H32" i="58"/>
  <c r="L32" i="58" s="1"/>
  <c r="H31" i="58"/>
  <c r="L31" i="58" s="1"/>
  <c r="M31" i="58" s="1"/>
  <c r="H30" i="58"/>
  <c r="L30" i="58" s="1"/>
  <c r="M30" i="58" s="1"/>
  <c r="H29" i="58"/>
  <c r="L29" i="58" s="1"/>
  <c r="M29" i="58" s="1"/>
  <c r="H28" i="58"/>
  <c r="L28" i="58" s="1"/>
  <c r="M28" i="58" s="1"/>
  <c r="H27" i="58"/>
  <c r="L27" i="58" s="1"/>
  <c r="M27" i="58" s="1"/>
  <c r="H26" i="58"/>
  <c r="L26" i="58" s="1"/>
  <c r="M26" i="58" s="1"/>
  <c r="H25" i="58"/>
  <c r="L25" i="58" s="1"/>
  <c r="M25" i="58" s="1"/>
  <c r="H24" i="58"/>
  <c r="L24" i="58" s="1"/>
  <c r="M24" i="58" s="1"/>
  <c r="H23" i="58"/>
  <c r="L23" i="58" s="1"/>
  <c r="M23" i="58" s="1"/>
  <c r="H22" i="58"/>
  <c r="L22" i="58" s="1"/>
  <c r="M22" i="58" s="1"/>
  <c r="H21" i="58"/>
  <c r="L21" i="58" s="1"/>
  <c r="M21" i="58" s="1"/>
  <c r="H20" i="58"/>
  <c r="L20" i="58" s="1"/>
  <c r="H19" i="58"/>
  <c r="L19" i="58" s="1"/>
  <c r="M19" i="58" s="1"/>
  <c r="H18" i="58"/>
  <c r="I48" i="58"/>
  <c r="I47" i="58"/>
  <c r="I46" i="58"/>
  <c r="I45" i="58"/>
  <c r="I44" i="58"/>
  <c r="I43" i="58"/>
  <c r="I42" i="58"/>
  <c r="I41" i="58"/>
  <c r="I40" i="58"/>
  <c r="I39" i="58"/>
  <c r="I38" i="58"/>
  <c r="I37" i="58"/>
  <c r="I36" i="58"/>
  <c r="I35" i="58"/>
  <c r="I34" i="58"/>
  <c r="I33" i="58"/>
  <c r="I32" i="58"/>
  <c r="I31" i="58"/>
  <c r="I30" i="58"/>
  <c r="I29" i="58"/>
  <c r="I28" i="58"/>
  <c r="I27" i="58"/>
  <c r="I26" i="58"/>
  <c r="I25" i="58"/>
  <c r="I24" i="58"/>
  <c r="I23" i="58"/>
  <c r="I22" i="58"/>
  <c r="I21" i="58"/>
  <c r="I20" i="58"/>
  <c r="I19" i="58"/>
  <c r="I18" i="58"/>
  <c r="R48" i="58"/>
  <c r="R47" i="58"/>
  <c r="R46" i="58"/>
  <c r="R45" i="58"/>
  <c r="R44" i="58"/>
  <c r="R43" i="58"/>
  <c r="R42" i="58"/>
  <c r="R41" i="58"/>
  <c r="R40" i="58"/>
  <c r="R39" i="58"/>
  <c r="R38" i="58"/>
  <c r="R37" i="58"/>
  <c r="R36" i="58"/>
  <c r="R35" i="58"/>
  <c r="R34" i="58"/>
  <c r="R33" i="58"/>
  <c r="R32" i="58"/>
  <c r="R31" i="58"/>
  <c r="R30" i="58"/>
  <c r="R29" i="58"/>
  <c r="R28" i="58"/>
  <c r="R27" i="58"/>
  <c r="R26" i="58"/>
  <c r="R25" i="58"/>
  <c r="R24" i="58"/>
  <c r="R23" i="58"/>
  <c r="R22" i="58"/>
  <c r="R21" i="58"/>
  <c r="R20" i="58"/>
  <c r="R19" i="58"/>
  <c r="R18" i="58"/>
  <c r="R49" i="58" s="1"/>
  <c r="K49" i="58"/>
  <c r="M20" i="58"/>
  <c r="M32" i="58"/>
  <c r="M33" i="58"/>
  <c r="M34" i="58"/>
  <c r="M38" i="58"/>
  <c r="M40" i="58"/>
  <c r="M46" i="58"/>
  <c r="M47" i="58"/>
  <c r="M48" i="58"/>
  <c r="H48" i="57"/>
  <c r="L48" i="57" s="1"/>
  <c r="M48" i="57" s="1"/>
  <c r="H47" i="57"/>
  <c r="L47" i="57" s="1"/>
  <c r="M47" i="57" s="1"/>
  <c r="H46" i="57"/>
  <c r="L46" i="57" s="1"/>
  <c r="M46" i="57" s="1"/>
  <c r="H45" i="57"/>
  <c r="L45" i="57" s="1"/>
  <c r="M45" i="57" s="1"/>
  <c r="H44" i="57"/>
  <c r="L44" i="57" s="1"/>
  <c r="M44" i="57" s="1"/>
  <c r="H43" i="57"/>
  <c r="L43" i="57" s="1"/>
  <c r="H42" i="57"/>
  <c r="L42" i="57" s="1"/>
  <c r="H41" i="57"/>
  <c r="L41" i="57" s="1"/>
  <c r="M41" i="57" s="1"/>
  <c r="H40" i="57"/>
  <c r="L40" i="57" s="1"/>
  <c r="M40" i="57" s="1"/>
  <c r="H39" i="57"/>
  <c r="L39" i="57" s="1"/>
  <c r="M39" i="57" s="1"/>
  <c r="H38" i="57"/>
  <c r="L38" i="57" s="1"/>
  <c r="M38" i="57" s="1"/>
  <c r="H37" i="57"/>
  <c r="L37" i="57" s="1"/>
  <c r="H36" i="57"/>
  <c r="L36" i="57" s="1"/>
  <c r="M36" i="57" s="1"/>
  <c r="H35" i="57"/>
  <c r="L35" i="57" s="1"/>
  <c r="M35" i="57" s="1"/>
  <c r="H34" i="57"/>
  <c r="L34" i="57" s="1"/>
  <c r="M34" i="57" s="1"/>
  <c r="H33" i="57"/>
  <c r="L33" i="57" s="1"/>
  <c r="M33" i="57" s="1"/>
  <c r="H32" i="57"/>
  <c r="L32" i="57" s="1"/>
  <c r="H31" i="57"/>
  <c r="L31" i="57" s="1"/>
  <c r="H30" i="57"/>
  <c r="L30" i="57" s="1"/>
  <c r="M30" i="57" s="1"/>
  <c r="H29" i="57"/>
  <c r="L29" i="57" s="1"/>
  <c r="M29" i="57" s="1"/>
  <c r="H28" i="57"/>
  <c r="L28" i="57" s="1"/>
  <c r="M28" i="57" s="1"/>
  <c r="H27" i="57"/>
  <c r="L27" i="57" s="1"/>
  <c r="M27" i="57" s="1"/>
  <c r="H26" i="57"/>
  <c r="L26" i="57" s="1"/>
  <c r="M26" i="57" s="1"/>
  <c r="H25" i="57"/>
  <c r="L25" i="57" s="1"/>
  <c r="H24" i="57"/>
  <c r="L24" i="57" s="1"/>
  <c r="H23" i="57"/>
  <c r="L23" i="57" s="1"/>
  <c r="M23" i="57" s="1"/>
  <c r="H22" i="57"/>
  <c r="L22" i="57" s="1"/>
  <c r="M22" i="57" s="1"/>
  <c r="H21" i="57"/>
  <c r="L21" i="57" s="1"/>
  <c r="M21" i="57" s="1"/>
  <c r="H20" i="57"/>
  <c r="L20" i="57" s="1"/>
  <c r="M20" i="57" s="1"/>
  <c r="H19" i="57"/>
  <c r="L19" i="57" s="1"/>
  <c r="H18" i="57"/>
  <c r="I48" i="57"/>
  <c r="I47" i="57"/>
  <c r="I46" i="57"/>
  <c r="I45" i="57"/>
  <c r="I44" i="57"/>
  <c r="I43" i="57"/>
  <c r="I42" i="57"/>
  <c r="I41" i="57"/>
  <c r="I40" i="57"/>
  <c r="I39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R48" i="57"/>
  <c r="R47" i="57"/>
  <c r="R46" i="57"/>
  <c r="R45" i="57"/>
  <c r="R44" i="57"/>
  <c r="R43" i="57"/>
  <c r="R42" i="57"/>
  <c r="R41" i="57"/>
  <c r="R40" i="57"/>
  <c r="R39" i="57"/>
  <c r="R38" i="57"/>
  <c r="R37" i="57"/>
  <c r="R36" i="57"/>
  <c r="R35" i="57"/>
  <c r="R34" i="57"/>
  <c r="R33" i="57"/>
  <c r="R32" i="57"/>
  <c r="R31" i="57"/>
  <c r="R30" i="57"/>
  <c r="R29" i="57"/>
  <c r="R28" i="57"/>
  <c r="R27" i="57"/>
  <c r="R26" i="57"/>
  <c r="R25" i="57"/>
  <c r="R24" i="57"/>
  <c r="R23" i="57"/>
  <c r="R22" i="57"/>
  <c r="R21" i="57"/>
  <c r="R20" i="57"/>
  <c r="R19" i="57"/>
  <c r="R18" i="57"/>
  <c r="R49" i="57" s="1"/>
  <c r="K49" i="57"/>
  <c r="M19" i="57"/>
  <c r="M24" i="57"/>
  <c r="M25" i="57"/>
  <c r="M31" i="57"/>
  <c r="M32" i="57"/>
  <c r="M37" i="57"/>
  <c r="M42" i="57"/>
  <c r="M43" i="57"/>
  <c r="H48" i="56"/>
  <c r="L48" i="56" s="1"/>
  <c r="M48" i="56" s="1"/>
  <c r="H47" i="56"/>
  <c r="L47" i="56" s="1"/>
  <c r="M47" i="56" s="1"/>
  <c r="H46" i="56"/>
  <c r="L46" i="56" s="1"/>
  <c r="H45" i="56"/>
  <c r="L45" i="56" s="1"/>
  <c r="H44" i="56"/>
  <c r="L44" i="56" s="1"/>
  <c r="M44" i="56" s="1"/>
  <c r="H43" i="56"/>
  <c r="L43" i="56" s="1"/>
  <c r="M43" i="56" s="1"/>
  <c r="H42" i="56"/>
  <c r="L42" i="56" s="1"/>
  <c r="H41" i="56"/>
  <c r="L41" i="56" s="1"/>
  <c r="M41" i="56" s="1"/>
  <c r="H40" i="56"/>
  <c r="L40" i="56" s="1"/>
  <c r="H39" i="56"/>
  <c r="L39" i="56" s="1"/>
  <c r="H38" i="56"/>
  <c r="L38" i="56" s="1"/>
  <c r="H37" i="56"/>
  <c r="L37" i="56" s="1"/>
  <c r="M37" i="56" s="1"/>
  <c r="H36" i="56"/>
  <c r="L36" i="56" s="1"/>
  <c r="M36" i="56" s="1"/>
  <c r="H35" i="56"/>
  <c r="L35" i="56" s="1"/>
  <c r="M35" i="56" s="1"/>
  <c r="H34" i="56"/>
  <c r="L34" i="56" s="1"/>
  <c r="H33" i="56"/>
  <c r="L33" i="56" s="1"/>
  <c r="H32" i="56"/>
  <c r="L32" i="56" s="1"/>
  <c r="H31" i="56"/>
  <c r="L31" i="56" s="1"/>
  <c r="M31" i="56" s="1"/>
  <c r="H30" i="56"/>
  <c r="L30" i="56" s="1"/>
  <c r="H29" i="56"/>
  <c r="L29" i="56" s="1"/>
  <c r="M29" i="56" s="1"/>
  <c r="H28" i="56"/>
  <c r="L28" i="56" s="1"/>
  <c r="H27" i="56"/>
  <c r="L27" i="56" s="1"/>
  <c r="M27" i="56" s="1"/>
  <c r="H26" i="56"/>
  <c r="L26" i="56" s="1"/>
  <c r="M26" i="56" s="1"/>
  <c r="H25" i="56"/>
  <c r="L25" i="56" s="1"/>
  <c r="M25" i="56" s="1"/>
  <c r="H24" i="56"/>
  <c r="L24" i="56" s="1"/>
  <c r="M24" i="56" s="1"/>
  <c r="H23" i="56"/>
  <c r="L23" i="56" s="1"/>
  <c r="H22" i="56"/>
  <c r="L22" i="56" s="1"/>
  <c r="H21" i="56"/>
  <c r="L21" i="56" s="1"/>
  <c r="M21" i="56" s="1"/>
  <c r="H20" i="56"/>
  <c r="L20" i="56" s="1"/>
  <c r="H19" i="56"/>
  <c r="L19" i="56" s="1"/>
  <c r="M19" i="56" s="1"/>
  <c r="H18" i="56"/>
  <c r="I48" i="56"/>
  <c r="I47" i="56"/>
  <c r="I46" i="56"/>
  <c r="I45" i="56"/>
  <c r="I44" i="56"/>
  <c r="I43" i="56"/>
  <c r="I42" i="56"/>
  <c r="I41" i="56"/>
  <c r="I40" i="56"/>
  <c r="I39" i="56"/>
  <c r="I38" i="56"/>
  <c r="I37" i="56"/>
  <c r="I36" i="56"/>
  <c r="I35" i="56"/>
  <c r="I34" i="56"/>
  <c r="I33" i="56"/>
  <c r="I32" i="56"/>
  <c r="I31" i="56"/>
  <c r="I30" i="56"/>
  <c r="I29" i="56"/>
  <c r="I28" i="56"/>
  <c r="I27" i="56"/>
  <c r="I26" i="56"/>
  <c r="I25" i="56"/>
  <c r="I24" i="56"/>
  <c r="I23" i="56"/>
  <c r="I22" i="56"/>
  <c r="I21" i="56"/>
  <c r="I20" i="56"/>
  <c r="I19" i="56"/>
  <c r="I18" i="56"/>
  <c r="R48" i="56"/>
  <c r="R47" i="56"/>
  <c r="R46" i="56"/>
  <c r="R45" i="56"/>
  <c r="R44" i="56"/>
  <c r="R43" i="56"/>
  <c r="R42" i="56"/>
  <c r="R41" i="56"/>
  <c r="R40" i="56"/>
  <c r="R39" i="56"/>
  <c r="R38" i="56"/>
  <c r="R37" i="56"/>
  <c r="R36" i="56"/>
  <c r="R35" i="56"/>
  <c r="R34" i="56"/>
  <c r="R33" i="56"/>
  <c r="R32" i="56"/>
  <c r="R31" i="56"/>
  <c r="R30" i="56"/>
  <c r="R29" i="56"/>
  <c r="R28" i="56"/>
  <c r="R27" i="56"/>
  <c r="R26" i="56"/>
  <c r="R25" i="56"/>
  <c r="R24" i="56"/>
  <c r="R23" i="56"/>
  <c r="R22" i="56"/>
  <c r="R21" i="56"/>
  <c r="R20" i="56"/>
  <c r="R19" i="56"/>
  <c r="R18" i="56"/>
  <c r="R49" i="56" s="1"/>
  <c r="K49" i="56"/>
  <c r="M20" i="56"/>
  <c r="M22" i="56"/>
  <c r="M23" i="56"/>
  <c r="M28" i="56"/>
  <c r="M30" i="56"/>
  <c r="M32" i="56"/>
  <c r="M33" i="56"/>
  <c r="M34" i="56"/>
  <c r="M38" i="56"/>
  <c r="M39" i="56"/>
  <c r="M40" i="56"/>
  <c r="M42" i="56"/>
  <c r="M45" i="56"/>
  <c r="M46" i="56"/>
  <c r="H48" i="55"/>
  <c r="L48" i="55" s="1"/>
  <c r="H47" i="55"/>
  <c r="L47" i="55" s="1"/>
  <c r="H46" i="55"/>
  <c r="L46" i="55" s="1"/>
  <c r="H45" i="55"/>
  <c r="L45" i="55" s="1"/>
  <c r="H44" i="55"/>
  <c r="L44" i="55" s="1"/>
  <c r="M44" i="55" s="1"/>
  <c r="H43" i="55"/>
  <c r="L43" i="55" s="1"/>
  <c r="M43" i="55" s="1"/>
  <c r="H42" i="55"/>
  <c r="L42" i="55" s="1"/>
  <c r="M42" i="55" s="1"/>
  <c r="H41" i="55"/>
  <c r="L41" i="55" s="1"/>
  <c r="M41" i="55" s="1"/>
  <c r="H40" i="55"/>
  <c r="L40" i="55" s="1"/>
  <c r="H39" i="55"/>
  <c r="L39" i="55" s="1"/>
  <c r="H38" i="55"/>
  <c r="L38" i="55" s="1"/>
  <c r="M38" i="55" s="1"/>
  <c r="H37" i="55"/>
  <c r="L37" i="55" s="1"/>
  <c r="M37" i="55" s="1"/>
  <c r="H36" i="55"/>
  <c r="L36" i="55" s="1"/>
  <c r="M36" i="55" s="1"/>
  <c r="H35" i="55"/>
  <c r="L35" i="55" s="1"/>
  <c r="M35" i="55" s="1"/>
  <c r="H34" i="55"/>
  <c r="L34" i="55" s="1"/>
  <c r="H33" i="55"/>
  <c r="L33" i="55" s="1"/>
  <c r="H32" i="55"/>
  <c r="L32" i="55" s="1"/>
  <c r="M32" i="55" s="1"/>
  <c r="H31" i="55"/>
  <c r="L31" i="55" s="1"/>
  <c r="M31" i="55" s="1"/>
  <c r="H30" i="55"/>
  <c r="L30" i="55" s="1"/>
  <c r="M30" i="55" s="1"/>
  <c r="H29" i="55"/>
  <c r="L29" i="55" s="1"/>
  <c r="M29" i="55" s="1"/>
  <c r="H28" i="55"/>
  <c r="L28" i="55" s="1"/>
  <c r="H27" i="55"/>
  <c r="L27" i="55" s="1"/>
  <c r="M27" i="55" s="1"/>
  <c r="H26" i="55"/>
  <c r="L26" i="55" s="1"/>
  <c r="M26" i="55" s="1"/>
  <c r="H25" i="55"/>
  <c r="L25" i="55" s="1"/>
  <c r="M25" i="55" s="1"/>
  <c r="H24" i="55"/>
  <c r="L24" i="55" s="1"/>
  <c r="M24" i="55" s="1"/>
  <c r="H23" i="55"/>
  <c r="L23" i="55" s="1"/>
  <c r="M23" i="55" s="1"/>
  <c r="H22" i="55"/>
  <c r="L22" i="55" s="1"/>
  <c r="H21" i="55"/>
  <c r="L21" i="55" s="1"/>
  <c r="M21" i="55" s="1"/>
  <c r="H20" i="55"/>
  <c r="L20" i="55" s="1"/>
  <c r="M20" i="55" s="1"/>
  <c r="H19" i="55"/>
  <c r="L19" i="55" s="1"/>
  <c r="M19" i="55" s="1"/>
  <c r="H18" i="55"/>
  <c r="I48" i="55"/>
  <c r="I47" i="55"/>
  <c r="I46" i="55"/>
  <c r="I45" i="55"/>
  <c r="I44" i="55"/>
  <c r="I43" i="55"/>
  <c r="I42" i="55"/>
  <c r="I41" i="55"/>
  <c r="I40" i="55"/>
  <c r="I39" i="55"/>
  <c r="I38" i="55"/>
  <c r="I37" i="55"/>
  <c r="I36" i="55"/>
  <c r="I35" i="55"/>
  <c r="I34" i="55"/>
  <c r="I33" i="55"/>
  <c r="I32" i="55"/>
  <c r="I31" i="55"/>
  <c r="I30" i="55"/>
  <c r="I29" i="55"/>
  <c r="I28" i="55"/>
  <c r="I27" i="55"/>
  <c r="I26" i="55"/>
  <c r="I25" i="55"/>
  <c r="I24" i="55"/>
  <c r="I23" i="55"/>
  <c r="I22" i="55"/>
  <c r="I21" i="55"/>
  <c r="I20" i="55"/>
  <c r="I19" i="55"/>
  <c r="I18" i="55"/>
  <c r="R48" i="55"/>
  <c r="R47" i="55"/>
  <c r="R46" i="55"/>
  <c r="R45" i="55"/>
  <c r="R44" i="55"/>
  <c r="R43" i="55"/>
  <c r="R42" i="55"/>
  <c r="R41" i="55"/>
  <c r="R40" i="55"/>
  <c r="R39" i="55"/>
  <c r="R38" i="55"/>
  <c r="R37" i="55"/>
  <c r="R36" i="55"/>
  <c r="R35" i="55"/>
  <c r="R34" i="55"/>
  <c r="R33" i="55"/>
  <c r="R32" i="55"/>
  <c r="R31" i="55"/>
  <c r="R30" i="55"/>
  <c r="R29" i="55"/>
  <c r="R28" i="55"/>
  <c r="R27" i="55"/>
  <c r="R26" i="55"/>
  <c r="R25" i="55"/>
  <c r="R24" i="55"/>
  <c r="R23" i="55"/>
  <c r="R22" i="55"/>
  <c r="R21" i="55"/>
  <c r="R20" i="55"/>
  <c r="R19" i="55"/>
  <c r="R18" i="55"/>
  <c r="R49" i="55" s="1"/>
  <c r="K49" i="55"/>
  <c r="M22" i="55"/>
  <c r="M28" i="55"/>
  <c r="M33" i="55"/>
  <c r="M34" i="55"/>
  <c r="M39" i="55"/>
  <c r="M40" i="55"/>
  <c r="M45" i="55"/>
  <c r="M46" i="55"/>
  <c r="M47" i="55"/>
  <c r="M48" i="55"/>
  <c r="H48" i="54"/>
  <c r="L48" i="54" s="1"/>
  <c r="M48" i="54" s="1"/>
  <c r="H47" i="54"/>
  <c r="L47" i="54" s="1"/>
  <c r="M47" i="54" s="1"/>
  <c r="H46" i="54"/>
  <c r="L46" i="54" s="1"/>
  <c r="M46" i="54" s="1"/>
  <c r="H45" i="54"/>
  <c r="L45" i="54" s="1"/>
  <c r="M45" i="54" s="1"/>
  <c r="H44" i="54"/>
  <c r="L44" i="54" s="1"/>
  <c r="H43" i="54"/>
  <c r="L43" i="54" s="1"/>
  <c r="H42" i="54"/>
  <c r="L42" i="54" s="1"/>
  <c r="H41" i="54"/>
  <c r="L41" i="54" s="1"/>
  <c r="M41" i="54" s="1"/>
  <c r="H40" i="54"/>
  <c r="L40" i="54" s="1"/>
  <c r="M40" i="54" s="1"/>
  <c r="H39" i="54"/>
  <c r="L39" i="54" s="1"/>
  <c r="M39" i="54" s="1"/>
  <c r="H38" i="54"/>
  <c r="L38" i="54" s="1"/>
  <c r="H37" i="54"/>
  <c r="L37" i="54" s="1"/>
  <c r="H36" i="54"/>
  <c r="L36" i="54" s="1"/>
  <c r="M36" i="54" s="1"/>
  <c r="H35" i="54"/>
  <c r="L35" i="54" s="1"/>
  <c r="M35" i="54" s="1"/>
  <c r="H34" i="54"/>
  <c r="L34" i="54" s="1"/>
  <c r="M34" i="54" s="1"/>
  <c r="H33" i="54"/>
  <c r="L33" i="54" s="1"/>
  <c r="M33" i="54" s="1"/>
  <c r="H32" i="54"/>
  <c r="L32" i="54" s="1"/>
  <c r="H31" i="54"/>
  <c r="L31" i="54" s="1"/>
  <c r="H30" i="54"/>
  <c r="L30" i="54" s="1"/>
  <c r="M30" i="54" s="1"/>
  <c r="H29" i="54"/>
  <c r="L29" i="54" s="1"/>
  <c r="M29" i="54" s="1"/>
  <c r="H28" i="54"/>
  <c r="L28" i="54" s="1"/>
  <c r="M28" i="54" s="1"/>
  <c r="H27" i="54"/>
  <c r="L27" i="54" s="1"/>
  <c r="M27" i="54" s="1"/>
  <c r="H26" i="54"/>
  <c r="L26" i="54" s="1"/>
  <c r="H25" i="54"/>
  <c r="L25" i="54" s="1"/>
  <c r="H24" i="54"/>
  <c r="L24" i="54" s="1"/>
  <c r="M24" i="54" s="1"/>
  <c r="H23" i="54"/>
  <c r="L23" i="54" s="1"/>
  <c r="M23" i="54" s="1"/>
  <c r="H22" i="54"/>
  <c r="L22" i="54" s="1"/>
  <c r="M22" i="54" s="1"/>
  <c r="H21" i="54"/>
  <c r="L21" i="54" s="1"/>
  <c r="M21" i="54" s="1"/>
  <c r="H20" i="54"/>
  <c r="L20" i="54" s="1"/>
  <c r="H19" i="54"/>
  <c r="L19" i="54" s="1"/>
  <c r="H18" i="54"/>
  <c r="I48" i="54"/>
  <c r="I47" i="54"/>
  <c r="I46" i="54"/>
  <c r="I45" i="54"/>
  <c r="I44" i="54"/>
  <c r="I43" i="54"/>
  <c r="I42" i="54"/>
  <c r="I41" i="54"/>
  <c r="I40" i="54"/>
  <c r="I39" i="54"/>
  <c r="I38" i="54"/>
  <c r="I37" i="54"/>
  <c r="I36" i="54"/>
  <c r="I35" i="54"/>
  <c r="I34" i="54"/>
  <c r="I33" i="54"/>
  <c r="I32" i="54"/>
  <c r="I31" i="54"/>
  <c r="I30" i="54"/>
  <c r="I29" i="54"/>
  <c r="I28" i="54"/>
  <c r="I27" i="54"/>
  <c r="I26" i="54"/>
  <c r="I25" i="54"/>
  <c r="I24" i="54"/>
  <c r="I23" i="54"/>
  <c r="I22" i="54"/>
  <c r="I21" i="54"/>
  <c r="I20" i="54"/>
  <c r="I19" i="54"/>
  <c r="I18" i="54"/>
  <c r="R48" i="54"/>
  <c r="R47" i="54"/>
  <c r="R46" i="54"/>
  <c r="R45" i="54"/>
  <c r="R44" i="54"/>
  <c r="R43" i="54"/>
  <c r="R42" i="54"/>
  <c r="R41" i="54"/>
  <c r="R40" i="54"/>
  <c r="R39" i="54"/>
  <c r="R38" i="54"/>
  <c r="R37" i="54"/>
  <c r="R36" i="54"/>
  <c r="R35" i="54"/>
  <c r="R34" i="54"/>
  <c r="R33" i="54"/>
  <c r="R32" i="54"/>
  <c r="R31" i="54"/>
  <c r="R30" i="54"/>
  <c r="R29" i="54"/>
  <c r="R28" i="54"/>
  <c r="R27" i="54"/>
  <c r="R26" i="54"/>
  <c r="R25" i="54"/>
  <c r="R24" i="54"/>
  <c r="R23" i="54"/>
  <c r="R22" i="54"/>
  <c r="R21" i="54"/>
  <c r="R20" i="54"/>
  <c r="R19" i="54"/>
  <c r="R18" i="54"/>
  <c r="R49" i="54" s="1"/>
  <c r="K49" i="54"/>
  <c r="M19" i="54"/>
  <c r="M20" i="54"/>
  <c r="M25" i="54"/>
  <c r="M26" i="54"/>
  <c r="M31" i="54"/>
  <c r="M32" i="54"/>
  <c r="M37" i="54"/>
  <c r="M38" i="54"/>
  <c r="M42" i="54"/>
  <c r="M43" i="54"/>
  <c r="M44" i="54"/>
  <c r="H48" i="53"/>
  <c r="L48" i="53" s="1"/>
  <c r="H47" i="53"/>
  <c r="L47" i="53" s="1"/>
  <c r="H46" i="53"/>
  <c r="L46" i="53" s="1"/>
  <c r="M46" i="53" s="1"/>
  <c r="H45" i="53"/>
  <c r="L45" i="53" s="1"/>
  <c r="M45" i="53" s="1"/>
  <c r="H44" i="53"/>
  <c r="H43" i="53"/>
  <c r="L43" i="53" s="1"/>
  <c r="M43" i="53" s="1"/>
  <c r="H42" i="53"/>
  <c r="L42" i="53" s="1"/>
  <c r="H41" i="53"/>
  <c r="L41" i="53" s="1"/>
  <c r="H40" i="53"/>
  <c r="L40" i="53" s="1"/>
  <c r="M40" i="53" s="1"/>
  <c r="H39" i="53"/>
  <c r="L39" i="53" s="1"/>
  <c r="M39" i="53" s="1"/>
  <c r="H38" i="53"/>
  <c r="L38" i="53" s="1"/>
  <c r="H37" i="53"/>
  <c r="L37" i="53" s="1"/>
  <c r="M37" i="53" s="1"/>
  <c r="H36" i="53"/>
  <c r="L36" i="53" s="1"/>
  <c r="H35" i="53"/>
  <c r="L35" i="53" s="1"/>
  <c r="H34" i="53"/>
  <c r="L34" i="53" s="1"/>
  <c r="M34" i="53" s="1"/>
  <c r="H33" i="53"/>
  <c r="L33" i="53" s="1"/>
  <c r="M33" i="53" s="1"/>
  <c r="H32" i="53"/>
  <c r="L32" i="53" s="1"/>
  <c r="M32" i="53" s="1"/>
  <c r="H31" i="53"/>
  <c r="L31" i="53" s="1"/>
  <c r="M31" i="53" s="1"/>
  <c r="H30" i="53"/>
  <c r="L30" i="53" s="1"/>
  <c r="M30" i="53" s="1"/>
  <c r="H29" i="53"/>
  <c r="L29" i="53" s="1"/>
  <c r="M29" i="53" s="1"/>
  <c r="H28" i="53"/>
  <c r="L28" i="53" s="1"/>
  <c r="M28" i="53" s="1"/>
  <c r="H27" i="53"/>
  <c r="L27" i="53" s="1"/>
  <c r="M27" i="53" s="1"/>
  <c r="H26" i="53"/>
  <c r="L26" i="53" s="1"/>
  <c r="M26" i="53" s="1"/>
  <c r="H25" i="53"/>
  <c r="L25" i="53" s="1"/>
  <c r="M25" i="53" s="1"/>
  <c r="H24" i="53"/>
  <c r="L24" i="53" s="1"/>
  <c r="M24" i="53" s="1"/>
  <c r="H23" i="53"/>
  <c r="L23" i="53" s="1"/>
  <c r="H22" i="53"/>
  <c r="L22" i="53" s="1"/>
  <c r="M22" i="53" s="1"/>
  <c r="H21" i="53"/>
  <c r="L21" i="53" s="1"/>
  <c r="H20" i="53"/>
  <c r="L20" i="53" s="1"/>
  <c r="H19" i="53"/>
  <c r="L19" i="53" s="1"/>
  <c r="M19" i="53" s="1"/>
  <c r="H18" i="53"/>
  <c r="I48" i="53"/>
  <c r="I47" i="53"/>
  <c r="I46" i="53"/>
  <c r="I45" i="53"/>
  <c r="I44" i="53"/>
  <c r="I43" i="53"/>
  <c r="I42" i="53"/>
  <c r="I41" i="53"/>
  <c r="I40" i="53"/>
  <c r="I39" i="53"/>
  <c r="I38" i="53"/>
  <c r="I37" i="53"/>
  <c r="I36" i="53"/>
  <c r="I35" i="53"/>
  <c r="I34" i="53"/>
  <c r="I33" i="53"/>
  <c r="I32" i="53"/>
  <c r="I31" i="53"/>
  <c r="I30" i="53"/>
  <c r="I29" i="53"/>
  <c r="I28" i="53"/>
  <c r="I27" i="53"/>
  <c r="I26" i="53"/>
  <c r="I25" i="53"/>
  <c r="I24" i="53"/>
  <c r="I23" i="53"/>
  <c r="I22" i="53"/>
  <c r="I21" i="53"/>
  <c r="I20" i="53"/>
  <c r="I19" i="53"/>
  <c r="I18" i="53"/>
  <c r="R48" i="53"/>
  <c r="R47" i="53"/>
  <c r="R46" i="53"/>
  <c r="R45" i="53"/>
  <c r="R44" i="53"/>
  <c r="R43" i="53"/>
  <c r="R42" i="53"/>
  <c r="R41" i="53"/>
  <c r="R40" i="53"/>
  <c r="R39" i="53"/>
  <c r="R38" i="53"/>
  <c r="R37" i="53"/>
  <c r="R36" i="53"/>
  <c r="R35" i="53"/>
  <c r="R34" i="53"/>
  <c r="R33" i="53"/>
  <c r="R32" i="53"/>
  <c r="R31" i="53"/>
  <c r="R30" i="53"/>
  <c r="R29" i="53"/>
  <c r="R28" i="53"/>
  <c r="R27" i="53"/>
  <c r="R26" i="53"/>
  <c r="R25" i="53"/>
  <c r="R24" i="53"/>
  <c r="R23" i="53"/>
  <c r="R22" i="53"/>
  <c r="R21" i="53"/>
  <c r="R20" i="53"/>
  <c r="R19" i="53"/>
  <c r="R18" i="53"/>
  <c r="R49" i="53" s="1"/>
  <c r="K49" i="53"/>
  <c r="M20" i="53"/>
  <c r="M21" i="53"/>
  <c r="M23" i="53"/>
  <c r="M35" i="53"/>
  <c r="M36" i="53"/>
  <c r="M38" i="53"/>
  <c r="M41" i="53"/>
  <c r="M42" i="53"/>
  <c r="M47" i="53"/>
  <c r="M48" i="53"/>
  <c r="H48" i="52"/>
  <c r="L48" i="52" s="1"/>
  <c r="H47" i="52"/>
  <c r="L47" i="52" s="1"/>
  <c r="H46" i="52"/>
  <c r="L46" i="52" s="1"/>
  <c r="H45" i="52"/>
  <c r="L45" i="52" s="1"/>
  <c r="M45" i="52" s="1"/>
  <c r="H44" i="52"/>
  <c r="L44" i="52" s="1"/>
  <c r="H43" i="52"/>
  <c r="L43" i="52" s="1"/>
  <c r="M43" i="52" s="1"/>
  <c r="H42" i="52"/>
  <c r="L42" i="52" s="1"/>
  <c r="H41" i="52"/>
  <c r="L41" i="52" s="1"/>
  <c r="M41" i="52" s="1"/>
  <c r="H40" i="52"/>
  <c r="L40" i="52" s="1"/>
  <c r="H39" i="52"/>
  <c r="L39" i="52" s="1"/>
  <c r="M39" i="52" s="1"/>
  <c r="H38" i="52"/>
  <c r="L38" i="52" s="1"/>
  <c r="M38" i="52" s="1"/>
  <c r="H37" i="52"/>
  <c r="L37" i="52" s="1"/>
  <c r="M37" i="52" s="1"/>
  <c r="H36" i="52"/>
  <c r="L36" i="52" s="1"/>
  <c r="H35" i="52"/>
  <c r="L35" i="52" s="1"/>
  <c r="H34" i="52"/>
  <c r="L34" i="52" s="1"/>
  <c r="H33" i="52"/>
  <c r="L33" i="52" s="1"/>
  <c r="M33" i="52" s="1"/>
  <c r="H32" i="52"/>
  <c r="L32" i="52" s="1"/>
  <c r="H31" i="52"/>
  <c r="L31" i="52" s="1"/>
  <c r="M31" i="52" s="1"/>
  <c r="H30" i="52"/>
  <c r="L30" i="52" s="1"/>
  <c r="M30" i="52" s="1"/>
  <c r="H29" i="52"/>
  <c r="L29" i="52" s="1"/>
  <c r="M29" i="52" s="1"/>
  <c r="H28" i="52"/>
  <c r="L28" i="52" s="1"/>
  <c r="M28" i="52" s="1"/>
  <c r="H27" i="52"/>
  <c r="L27" i="52" s="1"/>
  <c r="M27" i="52" s="1"/>
  <c r="H26" i="52"/>
  <c r="L26" i="52" s="1"/>
  <c r="M26" i="52" s="1"/>
  <c r="H25" i="52"/>
  <c r="L25" i="52" s="1"/>
  <c r="M25" i="52" s="1"/>
  <c r="H24" i="52"/>
  <c r="L24" i="52" s="1"/>
  <c r="M24" i="52" s="1"/>
  <c r="H23" i="52"/>
  <c r="L23" i="52" s="1"/>
  <c r="M23" i="52" s="1"/>
  <c r="H22" i="52"/>
  <c r="L22" i="52" s="1"/>
  <c r="M22" i="52" s="1"/>
  <c r="H21" i="52"/>
  <c r="L21" i="52" s="1"/>
  <c r="M21" i="52" s="1"/>
  <c r="H20" i="52"/>
  <c r="L20" i="52" s="1"/>
  <c r="H19" i="52"/>
  <c r="L19" i="52" s="1"/>
  <c r="M19" i="52" s="1"/>
  <c r="H18" i="52"/>
  <c r="I48" i="52"/>
  <c r="I47" i="52"/>
  <c r="I46" i="52"/>
  <c r="I45" i="52"/>
  <c r="I44" i="52"/>
  <c r="I43" i="52"/>
  <c r="I42" i="52"/>
  <c r="I41" i="52"/>
  <c r="I40" i="52"/>
  <c r="I39" i="52"/>
  <c r="I38" i="52"/>
  <c r="I37" i="52"/>
  <c r="I36" i="52"/>
  <c r="I35" i="52"/>
  <c r="I34" i="52"/>
  <c r="I33" i="52"/>
  <c r="I32" i="52"/>
  <c r="I31" i="52"/>
  <c r="I30" i="52"/>
  <c r="I29" i="52"/>
  <c r="I28" i="52"/>
  <c r="I27" i="52"/>
  <c r="I26" i="52"/>
  <c r="I25" i="52"/>
  <c r="I24" i="52"/>
  <c r="I23" i="52"/>
  <c r="I22" i="52"/>
  <c r="I21" i="52"/>
  <c r="I20" i="52"/>
  <c r="I19" i="52"/>
  <c r="I18" i="52"/>
  <c r="R48" i="52"/>
  <c r="R47" i="52"/>
  <c r="R46" i="52"/>
  <c r="R45" i="52"/>
  <c r="R44" i="52"/>
  <c r="R43" i="52"/>
  <c r="R42" i="52"/>
  <c r="R41" i="52"/>
  <c r="R40" i="52"/>
  <c r="R39" i="52"/>
  <c r="R38" i="52"/>
  <c r="R37" i="52"/>
  <c r="R36" i="52"/>
  <c r="R35" i="52"/>
  <c r="R34" i="52"/>
  <c r="R33" i="52"/>
  <c r="R32" i="52"/>
  <c r="R31" i="52"/>
  <c r="R30" i="52"/>
  <c r="R29" i="52"/>
  <c r="R28" i="52"/>
  <c r="R27" i="52"/>
  <c r="R26" i="52"/>
  <c r="R25" i="52"/>
  <c r="R24" i="52"/>
  <c r="R23" i="52"/>
  <c r="R22" i="52"/>
  <c r="R21" i="52"/>
  <c r="R20" i="52"/>
  <c r="R19" i="52"/>
  <c r="R18" i="52"/>
  <c r="R49" i="52" s="1"/>
  <c r="K49" i="52"/>
  <c r="M20" i="52"/>
  <c r="M32" i="52"/>
  <c r="M34" i="52"/>
  <c r="M35" i="52"/>
  <c r="M36" i="52"/>
  <c r="M40" i="52"/>
  <c r="M42" i="52"/>
  <c r="M44" i="52"/>
  <c r="M46" i="52"/>
  <c r="M47" i="52"/>
  <c r="M48" i="52"/>
  <c r="H48" i="51"/>
  <c r="L48" i="51" s="1"/>
  <c r="H47" i="51"/>
  <c r="L47" i="51" s="1"/>
  <c r="M47" i="51" s="1"/>
  <c r="H46" i="51"/>
  <c r="L46" i="51" s="1"/>
  <c r="M46" i="51" s="1"/>
  <c r="H45" i="51"/>
  <c r="L45" i="51" s="1"/>
  <c r="M45" i="51" s="1"/>
  <c r="H44" i="51"/>
  <c r="L44" i="51" s="1"/>
  <c r="M44" i="51" s="1"/>
  <c r="H43" i="51"/>
  <c r="L43" i="51" s="1"/>
  <c r="H42" i="51"/>
  <c r="L42" i="51" s="1"/>
  <c r="M42" i="51" s="1"/>
  <c r="H41" i="51"/>
  <c r="L41" i="51" s="1"/>
  <c r="M41" i="51" s="1"/>
  <c r="H40" i="51"/>
  <c r="L40" i="51" s="1"/>
  <c r="M40" i="51" s="1"/>
  <c r="H39" i="51"/>
  <c r="L39" i="51" s="1"/>
  <c r="M39" i="51" s="1"/>
  <c r="H38" i="51"/>
  <c r="L38" i="51" s="1"/>
  <c r="M38" i="51" s="1"/>
  <c r="H37" i="51"/>
  <c r="L37" i="51" s="1"/>
  <c r="H36" i="51"/>
  <c r="L36" i="51" s="1"/>
  <c r="H35" i="51"/>
  <c r="L35" i="51" s="1"/>
  <c r="M35" i="51" s="1"/>
  <c r="H34" i="51"/>
  <c r="L34" i="51" s="1"/>
  <c r="M34" i="51" s="1"/>
  <c r="H33" i="51"/>
  <c r="L33" i="51" s="1"/>
  <c r="M33" i="51" s="1"/>
  <c r="H32" i="51"/>
  <c r="L32" i="51" s="1"/>
  <c r="M32" i="51" s="1"/>
  <c r="H31" i="51"/>
  <c r="L31" i="51" s="1"/>
  <c r="H30" i="51"/>
  <c r="L30" i="51" s="1"/>
  <c r="M30" i="51" s="1"/>
  <c r="H29" i="51"/>
  <c r="L29" i="51" s="1"/>
  <c r="M29" i="51" s="1"/>
  <c r="H28" i="51"/>
  <c r="L28" i="51" s="1"/>
  <c r="M28" i="51" s="1"/>
  <c r="H27" i="51"/>
  <c r="L27" i="51" s="1"/>
  <c r="M27" i="51" s="1"/>
  <c r="H26" i="51"/>
  <c r="L26" i="51" s="1"/>
  <c r="M26" i="51" s="1"/>
  <c r="H25" i="51"/>
  <c r="L25" i="51" s="1"/>
  <c r="M25" i="51" s="1"/>
  <c r="H24" i="51"/>
  <c r="L24" i="51" s="1"/>
  <c r="H23" i="51"/>
  <c r="L23" i="51" s="1"/>
  <c r="M23" i="51" s="1"/>
  <c r="H22" i="51"/>
  <c r="L22" i="51" s="1"/>
  <c r="M22" i="51" s="1"/>
  <c r="H21" i="51"/>
  <c r="L21" i="51" s="1"/>
  <c r="M21" i="51" s="1"/>
  <c r="H20" i="51"/>
  <c r="L20" i="51" s="1"/>
  <c r="M20" i="51" s="1"/>
  <c r="H19" i="51"/>
  <c r="L19" i="51" s="1"/>
  <c r="M19" i="51" s="1"/>
  <c r="H18" i="51"/>
  <c r="I48" i="51"/>
  <c r="I47" i="51"/>
  <c r="I46" i="51"/>
  <c r="I45" i="51"/>
  <c r="I44" i="51"/>
  <c r="I43" i="51"/>
  <c r="I42" i="51"/>
  <c r="I41" i="51"/>
  <c r="I40" i="51"/>
  <c r="I39" i="51"/>
  <c r="I38" i="51"/>
  <c r="I37" i="51"/>
  <c r="I36" i="51"/>
  <c r="I35" i="51"/>
  <c r="I34" i="51"/>
  <c r="I33" i="51"/>
  <c r="I32" i="51"/>
  <c r="I31" i="51"/>
  <c r="I30" i="51"/>
  <c r="I29" i="51"/>
  <c r="I28" i="51"/>
  <c r="I27" i="51"/>
  <c r="I26" i="51"/>
  <c r="I25" i="51"/>
  <c r="I24" i="51"/>
  <c r="I23" i="51"/>
  <c r="I22" i="51"/>
  <c r="I21" i="51"/>
  <c r="I20" i="51"/>
  <c r="I19" i="51"/>
  <c r="I18" i="51"/>
  <c r="R48" i="51"/>
  <c r="R47" i="51"/>
  <c r="R46" i="51"/>
  <c r="R45" i="51"/>
  <c r="R44" i="51"/>
  <c r="R43" i="51"/>
  <c r="R42" i="51"/>
  <c r="R41" i="51"/>
  <c r="R40" i="51"/>
  <c r="R39" i="51"/>
  <c r="R38" i="51"/>
  <c r="R37" i="51"/>
  <c r="R36" i="51"/>
  <c r="R35" i="51"/>
  <c r="R34" i="51"/>
  <c r="R33" i="51"/>
  <c r="R32" i="51"/>
  <c r="R31" i="51"/>
  <c r="R30" i="51"/>
  <c r="R29" i="51"/>
  <c r="R28" i="51"/>
  <c r="R27" i="51"/>
  <c r="R26" i="51"/>
  <c r="R25" i="51"/>
  <c r="R24" i="51"/>
  <c r="R23" i="51"/>
  <c r="R22" i="51"/>
  <c r="R21" i="51"/>
  <c r="R20" i="51"/>
  <c r="R19" i="51"/>
  <c r="R18" i="51"/>
  <c r="R49" i="51" s="1"/>
  <c r="K49" i="51"/>
  <c r="M24" i="51"/>
  <c r="M31" i="51"/>
  <c r="M36" i="51"/>
  <c r="M37" i="51"/>
  <c r="M43" i="51"/>
  <c r="M48" i="51"/>
  <c r="H48" i="50"/>
  <c r="L48" i="50" s="1"/>
  <c r="M48" i="50" s="1"/>
  <c r="H47" i="50"/>
  <c r="L47" i="50" s="1"/>
  <c r="M47" i="50" s="1"/>
  <c r="H46" i="50"/>
  <c r="L46" i="50" s="1"/>
  <c r="M46" i="50" s="1"/>
  <c r="H45" i="50"/>
  <c r="L45" i="50" s="1"/>
  <c r="M45" i="50" s="1"/>
  <c r="H44" i="50"/>
  <c r="L44" i="50" s="1"/>
  <c r="H43" i="50"/>
  <c r="L43" i="50" s="1"/>
  <c r="M43" i="50" s="1"/>
  <c r="H42" i="50"/>
  <c r="L42" i="50" s="1"/>
  <c r="M42" i="50" s="1"/>
  <c r="H41" i="50"/>
  <c r="L41" i="50" s="1"/>
  <c r="H40" i="50"/>
  <c r="L40" i="50" s="1"/>
  <c r="M40" i="50" s="1"/>
  <c r="H39" i="50"/>
  <c r="L39" i="50" s="1"/>
  <c r="M39" i="50" s="1"/>
  <c r="H38" i="50"/>
  <c r="L38" i="50" s="1"/>
  <c r="H37" i="50"/>
  <c r="L37" i="50" s="1"/>
  <c r="M37" i="50" s="1"/>
  <c r="H36" i="50"/>
  <c r="L36" i="50" s="1"/>
  <c r="M36" i="50" s="1"/>
  <c r="H35" i="50"/>
  <c r="L35" i="50" s="1"/>
  <c r="M35" i="50" s="1"/>
  <c r="H34" i="50"/>
  <c r="L34" i="50" s="1"/>
  <c r="M34" i="50" s="1"/>
  <c r="H33" i="50"/>
  <c r="L33" i="50" s="1"/>
  <c r="M33" i="50" s="1"/>
  <c r="H32" i="50"/>
  <c r="L32" i="50" s="1"/>
  <c r="H31" i="50"/>
  <c r="L31" i="50" s="1"/>
  <c r="M31" i="50" s="1"/>
  <c r="H30" i="50"/>
  <c r="L30" i="50" s="1"/>
  <c r="M30" i="50" s="1"/>
  <c r="H29" i="50"/>
  <c r="L29" i="50" s="1"/>
  <c r="M29" i="50" s="1"/>
  <c r="H28" i="50"/>
  <c r="L28" i="50" s="1"/>
  <c r="M28" i="50" s="1"/>
  <c r="H27" i="50"/>
  <c r="L27" i="50" s="1"/>
  <c r="M27" i="50" s="1"/>
  <c r="H26" i="50"/>
  <c r="L26" i="50" s="1"/>
  <c r="M26" i="50" s="1"/>
  <c r="H25" i="50"/>
  <c r="L25" i="50" s="1"/>
  <c r="M25" i="50" s="1"/>
  <c r="H24" i="50"/>
  <c r="L24" i="50" s="1"/>
  <c r="H23" i="50"/>
  <c r="L23" i="50" s="1"/>
  <c r="M23" i="50" s="1"/>
  <c r="H22" i="50"/>
  <c r="L22" i="50" s="1"/>
  <c r="M22" i="50" s="1"/>
  <c r="H21" i="50"/>
  <c r="L21" i="50" s="1"/>
  <c r="M21" i="50" s="1"/>
  <c r="H20" i="50"/>
  <c r="L20" i="50" s="1"/>
  <c r="H19" i="50"/>
  <c r="L19" i="50" s="1"/>
  <c r="M19" i="50" s="1"/>
  <c r="H18" i="50"/>
  <c r="I48" i="50"/>
  <c r="I47" i="50"/>
  <c r="I46" i="50"/>
  <c r="I45" i="50"/>
  <c r="I44" i="50"/>
  <c r="I43" i="50"/>
  <c r="I42" i="50"/>
  <c r="I41" i="50"/>
  <c r="I40" i="50"/>
  <c r="I39" i="50"/>
  <c r="I38" i="50"/>
  <c r="I37" i="50"/>
  <c r="I36" i="50"/>
  <c r="I35" i="50"/>
  <c r="I34" i="50"/>
  <c r="I33" i="50"/>
  <c r="I32" i="50"/>
  <c r="I31" i="50"/>
  <c r="I30" i="50"/>
  <c r="I29" i="50"/>
  <c r="I28" i="50"/>
  <c r="I27" i="50"/>
  <c r="I26" i="50"/>
  <c r="I25" i="50"/>
  <c r="I24" i="50"/>
  <c r="I23" i="50"/>
  <c r="I22" i="50"/>
  <c r="I21" i="50"/>
  <c r="I20" i="50"/>
  <c r="I19" i="50"/>
  <c r="I18" i="50"/>
  <c r="R48" i="50"/>
  <c r="R47" i="50"/>
  <c r="R46" i="50"/>
  <c r="R45" i="50"/>
  <c r="R44" i="50"/>
  <c r="R43" i="50"/>
  <c r="R42" i="50"/>
  <c r="R41" i="50"/>
  <c r="R40" i="50"/>
  <c r="R39" i="50"/>
  <c r="R38" i="50"/>
  <c r="R37" i="50"/>
  <c r="R36" i="50"/>
  <c r="R35" i="50"/>
  <c r="R34" i="50"/>
  <c r="R33" i="50"/>
  <c r="R32" i="50"/>
  <c r="R31" i="50"/>
  <c r="R30" i="50"/>
  <c r="R29" i="50"/>
  <c r="R28" i="50"/>
  <c r="R27" i="50"/>
  <c r="R26" i="50"/>
  <c r="R25" i="50"/>
  <c r="R24" i="50"/>
  <c r="R23" i="50"/>
  <c r="R22" i="50"/>
  <c r="R21" i="50"/>
  <c r="R20" i="50"/>
  <c r="R19" i="50"/>
  <c r="R18" i="50"/>
  <c r="R49" i="50" s="1"/>
  <c r="K49" i="50"/>
  <c r="M20" i="50"/>
  <c r="M24" i="50"/>
  <c r="M32" i="50"/>
  <c r="M38" i="50"/>
  <c r="M41" i="50"/>
  <c r="M44" i="50"/>
  <c r="H48" i="49"/>
  <c r="L48" i="49" s="1"/>
  <c r="H47" i="49"/>
  <c r="L47" i="49" s="1"/>
  <c r="M47" i="49" s="1"/>
  <c r="H46" i="49"/>
  <c r="L46" i="49" s="1"/>
  <c r="M46" i="49" s="1"/>
  <c r="H45" i="49"/>
  <c r="L45" i="49" s="1"/>
  <c r="H44" i="49"/>
  <c r="L44" i="49" s="1"/>
  <c r="H43" i="49"/>
  <c r="L43" i="49" s="1"/>
  <c r="M43" i="49" s="1"/>
  <c r="H42" i="49"/>
  <c r="L42" i="49" s="1"/>
  <c r="M42" i="49" s="1"/>
  <c r="H41" i="49"/>
  <c r="L41" i="49" s="1"/>
  <c r="M41" i="49" s="1"/>
  <c r="H40" i="49"/>
  <c r="L40" i="49" s="1"/>
  <c r="M40" i="49" s="1"/>
  <c r="H39" i="49"/>
  <c r="L39" i="49" s="1"/>
  <c r="H38" i="49"/>
  <c r="L38" i="49" s="1"/>
  <c r="H37" i="49"/>
  <c r="L37" i="49" s="1"/>
  <c r="M37" i="49" s="1"/>
  <c r="H36" i="49"/>
  <c r="L36" i="49" s="1"/>
  <c r="M36" i="49" s="1"/>
  <c r="H35" i="49"/>
  <c r="L35" i="49" s="1"/>
  <c r="M35" i="49" s="1"/>
  <c r="H34" i="49"/>
  <c r="L34" i="49" s="1"/>
  <c r="M34" i="49" s="1"/>
  <c r="H33" i="49"/>
  <c r="L33" i="49" s="1"/>
  <c r="H32" i="49"/>
  <c r="L32" i="49" s="1"/>
  <c r="H31" i="49"/>
  <c r="L31" i="49" s="1"/>
  <c r="M31" i="49" s="1"/>
  <c r="H30" i="49"/>
  <c r="L30" i="49" s="1"/>
  <c r="M30" i="49" s="1"/>
  <c r="H29" i="49"/>
  <c r="L29" i="49" s="1"/>
  <c r="M29" i="49" s="1"/>
  <c r="H28" i="49"/>
  <c r="L28" i="49" s="1"/>
  <c r="M28" i="49" s="1"/>
  <c r="H27" i="49"/>
  <c r="L27" i="49" s="1"/>
  <c r="H26" i="49"/>
  <c r="L26" i="49" s="1"/>
  <c r="H25" i="49"/>
  <c r="L25" i="49" s="1"/>
  <c r="M25" i="49" s="1"/>
  <c r="H24" i="49"/>
  <c r="L24" i="49" s="1"/>
  <c r="M24" i="49" s="1"/>
  <c r="H23" i="49"/>
  <c r="L23" i="49" s="1"/>
  <c r="M23" i="49" s="1"/>
  <c r="H22" i="49"/>
  <c r="L22" i="49" s="1"/>
  <c r="M22" i="49" s="1"/>
  <c r="H21" i="49"/>
  <c r="L21" i="49" s="1"/>
  <c r="H20" i="49"/>
  <c r="L20" i="49" s="1"/>
  <c r="H19" i="49"/>
  <c r="L19" i="49" s="1"/>
  <c r="M19" i="49" s="1"/>
  <c r="H18" i="49"/>
  <c r="I48" i="49"/>
  <c r="I47" i="49"/>
  <c r="I46" i="49"/>
  <c r="I45" i="49"/>
  <c r="I44" i="49"/>
  <c r="I43" i="49"/>
  <c r="I42" i="49"/>
  <c r="I41" i="49"/>
  <c r="I40" i="49"/>
  <c r="I39" i="49"/>
  <c r="I38" i="49"/>
  <c r="I37" i="49"/>
  <c r="I36" i="49"/>
  <c r="I35" i="49"/>
  <c r="I34" i="49"/>
  <c r="I33" i="49"/>
  <c r="I32" i="49"/>
  <c r="I31" i="49"/>
  <c r="I30" i="49"/>
  <c r="I29" i="49"/>
  <c r="I28" i="49"/>
  <c r="I27" i="49"/>
  <c r="I26" i="49"/>
  <c r="I25" i="49"/>
  <c r="I24" i="49"/>
  <c r="I23" i="49"/>
  <c r="I22" i="49"/>
  <c r="I21" i="49"/>
  <c r="I20" i="49"/>
  <c r="I19" i="49"/>
  <c r="I18" i="49"/>
  <c r="R48" i="49"/>
  <c r="R47" i="49"/>
  <c r="R46" i="49"/>
  <c r="R45" i="49"/>
  <c r="R44" i="49"/>
  <c r="R43" i="49"/>
  <c r="R42" i="49"/>
  <c r="R41" i="49"/>
  <c r="R40" i="49"/>
  <c r="R39" i="49"/>
  <c r="R38" i="49"/>
  <c r="R37" i="49"/>
  <c r="R36" i="49"/>
  <c r="R35" i="49"/>
  <c r="R34" i="49"/>
  <c r="R33" i="49"/>
  <c r="R32" i="49"/>
  <c r="R31" i="49"/>
  <c r="R30" i="49"/>
  <c r="R29" i="49"/>
  <c r="R28" i="49"/>
  <c r="R27" i="49"/>
  <c r="R26" i="49"/>
  <c r="R25" i="49"/>
  <c r="R24" i="49"/>
  <c r="R23" i="49"/>
  <c r="R22" i="49"/>
  <c r="R21" i="49"/>
  <c r="R20" i="49"/>
  <c r="R19" i="49"/>
  <c r="R18" i="49"/>
  <c r="R49" i="49" s="1"/>
  <c r="K49" i="49"/>
  <c r="M20" i="49"/>
  <c r="M21" i="49"/>
  <c r="M26" i="49"/>
  <c r="M27" i="49"/>
  <c r="M32" i="49"/>
  <c r="M33" i="49"/>
  <c r="M38" i="49"/>
  <c r="M39" i="49"/>
  <c r="M44" i="49"/>
  <c r="M45" i="49"/>
  <c r="M48" i="49"/>
  <c r="H48" i="48"/>
  <c r="L48" i="48" s="1"/>
  <c r="H47" i="48"/>
  <c r="L47" i="48" s="1"/>
  <c r="H46" i="48"/>
  <c r="L46" i="48" s="1"/>
  <c r="M46" i="48" s="1"/>
  <c r="H45" i="48"/>
  <c r="L45" i="48" s="1"/>
  <c r="M45" i="48" s="1"/>
  <c r="H44" i="48"/>
  <c r="L44" i="48" s="1"/>
  <c r="M44" i="48" s="1"/>
  <c r="H43" i="48"/>
  <c r="L43" i="48" s="1"/>
  <c r="M43" i="48" s="1"/>
  <c r="H42" i="48"/>
  <c r="L42" i="48" s="1"/>
  <c r="H41" i="48"/>
  <c r="L41" i="48" s="1"/>
  <c r="H40" i="48"/>
  <c r="L40" i="48" s="1"/>
  <c r="M40" i="48" s="1"/>
  <c r="H39" i="48"/>
  <c r="L39" i="48" s="1"/>
  <c r="M39" i="48" s="1"/>
  <c r="H38" i="48"/>
  <c r="L38" i="48" s="1"/>
  <c r="M38" i="48" s="1"/>
  <c r="H37" i="48"/>
  <c r="L37" i="48" s="1"/>
  <c r="M37" i="48" s="1"/>
  <c r="H36" i="48"/>
  <c r="L36" i="48" s="1"/>
  <c r="H35" i="48"/>
  <c r="L35" i="48" s="1"/>
  <c r="H34" i="48"/>
  <c r="L34" i="48" s="1"/>
  <c r="M34" i="48" s="1"/>
  <c r="H33" i="48"/>
  <c r="L33" i="48" s="1"/>
  <c r="M33" i="48" s="1"/>
  <c r="H32" i="48"/>
  <c r="L32" i="48" s="1"/>
  <c r="M32" i="48" s="1"/>
  <c r="H31" i="48"/>
  <c r="L31" i="48" s="1"/>
  <c r="M31" i="48" s="1"/>
  <c r="H30" i="48"/>
  <c r="L30" i="48" s="1"/>
  <c r="H29" i="48"/>
  <c r="L29" i="48" s="1"/>
  <c r="H28" i="48"/>
  <c r="L28" i="48" s="1"/>
  <c r="M28" i="48" s="1"/>
  <c r="H27" i="48"/>
  <c r="L27" i="48" s="1"/>
  <c r="M27" i="48" s="1"/>
  <c r="H26" i="48"/>
  <c r="L26" i="48" s="1"/>
  <c r="M26" i="48" s="1"/>
  <c r="H25" i="48"/>
  <c r="L25" i="48" s="1"/>
  <c r="M25" i="48" s="1"/>
  <c r="H24" i="48"/>
  <c r="L24" i="48" s="1"/>
  <c r="H23" i="48"/>
  <c r="L23" i="48" s="1"/>
  <c r="H22" i="48"/>
  <c r="L22" i="48" s="1"/>
  <c r="M22" i="48" s="1"/>
  <c r="H21" i="48"/>
  <c r="L21" i="48" s="1"/>
  <c r="M21" i="48" s="1"/>
  <c r="H20" i="48"/>
  <c r="L20" i="48" s="1"/>
  <c r="M20" i="48" s="1"/>
  <c r="H19" i="48"/>
  <c r="L19" i="48" s="1"/>
  <c r="M19" i="48" s="1"/>
  <c r="H18" i="48"/>
  <c r="I48" i="48"/>
  <c r="I47" i="48"/>
  <c r="I46" i="48"/>
  <c r="I45" i="48"/>
  <c r="I44" i="48"/>
  <c r="I43" i="48"/>
  <c r="I42" i="48"/>
  <c r="I41" i="48"/>
  <c r="I40" i="48"/>
  <c r="I39" i="48"/>
  <c r="I38" i="48"/>
  <c r="I37" i="48"/>
  <c r="I36" i="48"/>
  <c r="I35" i="48"/>
  <c r="I34" i="48"/>
  <c r="I33" i="48"/>
  <c r="I32" i="48"/>
  <c r="I31" i="48"/>
  <c r="I30" i="48"/>
  <c r="I29" i="48"/>
  <c r="I28" i="48"/>
  <c r="I27" i="48"/>
  <c r="I26" i="48"/>
  <c r="I25" i="48"/>
  <c r="I24" i="48"/>
  <c r="I23" i="48"/>
  <c r="I22" i="48"/>
  <c r="I21" i="48"/>
  <c r="I20" i="48"/>
  <c r="I19" i="48"/>
  <c r="I18" i="48"/>
  <c r="R48" i="48"/>
  <c r="R47" i="48"/>
  <c r="R46" i="48"/>
  <c r="R45" i="48"/>
  <c r="R44" i="48"/>
  <c r="R43" i="48"/>
  <c r="R42" i="48"/>
  <c r="R41" i="48"/>
  <c r="R40" i="48"/>
  <c r="R39" i="48"/>
  <c r="R38" i="48"/>
  <c r="R37" i="48"/>
  <c r="R36" i="48"/>
  <c r="R35" i="48"/>
  <c r="R34" i="48"/>
  <c r="R33" i="48"/>
  <c r="R32" i="48"/>
  <c r="R31" i="48"/>
  <c r="R30" i="48"/>
  <c r="R29" i="48"/>
  <c r="R28" i="48"/>
  <c r="R27" i="48"/>
  <c r="R26" i="48"/>
  <c r="R25" i="48"/>
  <c r="R24" i="48"/>
  <c r="R23" i="48"/>
  <c r="R22" i="48"/>
  <c r="R21" i="48"/>
  <c r="R20" i="48"/>
  <c r="R19" i="48"/>
  <c r="R18" i="48"/>
  <c r="R49" i="48" s="1"/>
  <c r="K49" i="48"/>
  <c r="M23" i="48"/>
  <c r="M24" i="48"/>
  <c r="M29" i="48"/>
  <c r="M30" i="48"/>
  <c r="M35" i="48"/>
  <c r="M36" i="48"/>
  <c r="M41" i="48"/>
  <c r="M42" i="48"/>
  <c r="M47" i="48"/>
  <c r="M48" i="48"/>
  <c r="K49" i="46"/>
  <c r="M36" i="46"/>
  <c r="M43" i="46"/>
  <c r="M25" i="46"/>
  <c r="M31" i="46"/>
  <c r="R34" i="45"/>
  <c r="R40" i="45"/>
  <c r="R46" i="45"/>
  <c r="U46" i="45" s="1"/>
  <c r="R28" i="45"/>
  <c r="V47" i="45"/>
  <c r="R22" i="45"/>
  <c r="M43" i="45"/>
  <c r="R39" i="45"/>
  <c r="R45" i="45"/>
  <c r="R32" i="44"/>
  <c r="R26" i="44"/>
  <c r="R46" i="44"/>
  <c r="R40" i="44"/>
  <c r="U40" i="44" s="1"/>
  <c r="R20" i="44"/>
  <c r="M22" i="44"/>
  <c r="R34" i="44"/>
  <c r="U34" i="44" s="1"/>
  <c r="R28" i="44"/>
  <c r="U28" i="44" s="1"/>
  <c r="R22" i="44"/>
  <c r="V22" i="44" s="1"/>
  <c r="R43" i="44"/>
  <c r="K49" i="45"/>
  <c r="U46" i="44"/>
  <c r="V46" i="44"/>
  <c r="V40" i="44"/>
  <c r="M28" i="44"/>
  <c r="M34" i="44"/>
  <c r="M23" i="44"/>
  <c r="U22" i="44"/>
  <c r="M40" i="44"/>
  <c r="M46" i="44"/>
  <c r="M44" i="43"/>
  <c r="R44" i="41"/>
  <c r="R38" i="41"/>
  <c r="R26" i="41"/>
  <c r="R34" i="42"/>
  <c r="R28" i="42"/>
  <c r="R40" i="42"/>
  <c r="M42" i="42"/>
  <c r="M43" i="42"/>
  <c r="K49" i="42"/>
  <c r="M36" i="42"/>
  <c r="M19" i="42"/>
  <c r="M43" i="41"/>
  <c r="M31" i="41"/>
  <c r="I18" i="41"/>
  <c r="M37" i="41"/>
  <c r="M18" i="41"/>
  <c r="M41" i="41"/>
  <c r="T36" i="41"/>
  <c r="S36" i="41" s="1"/>
  <c r="M36" i="41"/>
  <c r="M42" i="41"/>
  <c r="T42" i="41" s="1"/>
  <c r="S42" i="41" s="1"/>
  <c r="M46" i="40"/>
  <c r="M47" i="40"/>
  <c r="M48" i="40"/>
  <c r="M40" i="40"/>
  <c r="M41" i="40"/>
  <c r="M34" i="40"/>
  <c r="M35" i="40"/>
  <c r="M36" i="40"/>
  <c r="M30" i="40"/>
  <c r="M28" i="40"/>
  <c r="R23" i="40"/>
  <c r="R35" i="40"/>
  <c r="U35" i="40" s="1"/>
  <c r="R29" i="40"/>
  <c r="V29" i="40" s="1"/>
  <c r="R41" i="40"/>
  <c r="U41" i="40" s="1"/>
  <c r="I39" i="40"/>
  <c r="R34" i="40"/>
  <c r="V34" i="40" s="1"/>
  <c r="R46" i="40"/>
  <c r="V46" i="40" s="1"/>
  <c r="R22" i="40"/>
  <c r="V22" i="40" s="1"/>
  <c r="M24" i="40"/>
  <c r="M23" i="40"/>
  <c r="U23" i="40"/>
  <c r="K49" i="40"/>
  <c r="M22" i="40"/>
  <c r="M32" i="39"/>
  <c r="I36" i="39"/>
  <c r="R39" i="39"/>
  <c r="R46" i="39"/>
  <c r="R21" i="39"/>
  <c r="R28" i="39"/>
  <c r="R32" i="39"/>
  <c r="R43" i="39"/>
  <c r="R25" i="39"/>
  <c r="U29" i="39"/>
  <c r="I33" i="39"/>
  <c r="T33" i="39" s="1"/>
  <c r="S33" i="39" s="1"/>
  <c r="R36" i="39"/>
  <c r="R18" i="39"/>
  <c r="M33" i="39"/>
  <c r="R47" i="39"/>
  <c r="U47" i="39" s="1"/>
  <c r="M20" i="39"/>
  <c r="R23" i="39"/>
  <c r="R34" i="39"/>
  <c r="R38" i="39"/>
  <c r="V38" i="39" s="1"/>
  <c r="I42" i="39"/>
  <c r="R20" i="39"/>
  <c r="V20" i="39" s="1"/>
  <c r="R27" i="39"/>
  <c r="I39" i="39"/>
  <c r="T39" i="39" s="1"/>
  <c r="S39" i="39" s="1"/>
  <c r="R45" i="39"/>
  <c r="U45" i="39" s="1"/>
  <c r="I21" i="39"/>
  <c r="T21" i="39" s="1"/>
  <c r="S21" i="39" s="1"/>
  <c r="V28" i="39"/>
  <c r="R31" i="39"/>
  <c r="M39" i="39"/>
  <c r="R42" i="39"/>
  <c r="I26" i="39"/>
  <c r="I32" i="39"/>
  <c r="T45" i="39"/>
  <c r="S45" i="39" s="1"/>
  <c r="I38" i="39"/>
  <c r="I18" i="39"/>
  <c r="L18" i="39"/>
  <c r="M18" i="39" s="1"/>
  <c r="L25" i="39"/>
  <c r="M25" i="39" s="1"/>
  <c r="I25" i="39"/>
  <c r="L37" i="39"/>
  <c r="I37" i="39"/>
  <c r="V40" i="39"/>
  <c r="U40" i="39"/>
  <c r="M35" i="39"/>
  <c r="V35" i="39"/>
  <c r="I30" i="39"/>
  <c r="L30" i="39"/>
  <c r="M30" i="39" s="1"/>
  <c r="U33" i="39"/>
  <c r="V33" i="39"/>
  <c r="M38" i="39"/>
  <c r="U35" i="39"/>
  <c r="V46" i="39"/>
  <c r="U46" i="39"/>
  <c r="L19" i="39"/>
  <c r="I19" i="39"/>
  <c r="V22" i="39"/>
  <c r="I24" i="39"/>
  <c r="L24" i="39"/>
  <c r="M24" i="39" s="1"/>
  <c r="U28" i="39"/>
  <c r="L31" i="39"/>
  <c r="M31" i="39" s="1"/>
  <c r="I31" i="39"/>
  <c r="V44" i="39"/>
  <c r="U44" i="39"/>
  <c r="U20" i="39"/>
  <c r="M29" i="39"/>
  <c r="V29" i="39"/>
  <c r="V34" i="39"/>
  <c r="U34" i="39"/>
  <c r="L49" i="39"/>
  <c r="M49" i="39" s="1"/>
  <c r="I49" i="39"/>
  <c r="I20" i="39"/>
  <c r="M22" i="39"/>
  <c r="U39" i="39"/>
  <c r="V39" i="39"/>
  <c r="M47" i="39"/>
  <c r="V47" i="39"/>
  <c r="U21" i="39"/>
  <c r="V21" i="39"/>
  <c r="V26" i="39"/>
  <c r="U26" i="39"/>
  <c r="L48" i="39"/>
  <c r="M48" i="39" s="1"/>
  <c r="I48" i="39"/>
  <c r="L43" i="39"/>
  <c r="M43" i="39" s="1"/>
  <c r="I43" i="39"/>
  <c r="U27" i="39"/>
  <c r="V27" i="39"/>
  <c r="V32" i="39"/>
  <c r="U32" i="39"/>
  <c r="M34" i="39"/>
  <c r="I29" i="39"/>
  <c r="I35" i="39"/>
  <c r="L36" i="39"/>
  <c r="M36" i="39" s="1"/>
  <c r="L42" i="39"/>
  <c r="M42" i="39" s="1"/>
  <c r="I47" i="39"/>
  <c r="I22" i="39"/>
  <c r="L23" i="39"/>
  <c r="I28" i="39"/>
  <c r="T28" i="39" s="1"/>
  <c r="S28" i="39" s="1"/>
  <c r="I34" i="39"/>
  <c r="I40" i="39"/>
  <c r="T40" i="39" s="1"/>
  <c r="S40" i="39" s="1"/>
  <c r="L41" i="39"/>
  <c r="I46" i="39"/>
  <c r="T46" i="39" s="1"/>
  <c r="S46" i="39" s="1"/>
  <c r="V47" i="38"/>
  <c r="R20" i="38"/>
  <c r="I27" i="38"/>
  <c r="I30" i="38"/>
  <c r="R44" i="38"/>
  <c r="V44" i="38" s="1"/>
  <c r="R47" i="38"/>
  <c r="I21" i="38"/>
  <c r="I24" i="38"/>
  <c r="T24" i="38" s="1"/>
  <c r="S24" i="38" s="1"/>
  <c r="R33" i="38"/>
  <c r="R39" i="38"/>
  <c r="I19" i="38"/>
  <c r="R22" i="38"/>
  <c r="V22" i="38" s="1"/>
  <c r="M25" i="38"/>
  <c r="T25" i="38" s="1"/>
  <c r="S25" i="38" s="1"/>
  <c r="I35" i="38"/>
  <c r="R37" i="38"/>
  <c r="U37" i="38" s="1"/>
  <c r="I41" i="38"/>
  <c r="T41" i="38" s="1"/>
  <c r="S41" i="38" s="1"/>
  <c r="R43" i="38"/>
  <c r="U43" i="38" s="1"/>
  <c r="M46" i="38"/>
  <c r="I49" i="38"/>
  <c r="M19" i="38"/>
  <c r="V25" i="38"/>
  <c r="I29" i="38"/>
  <c r="T29" i="38" s="1"/>
  <c r="S29" i="38" s="1"/>
  <c r="R31" i="38"/>
  <c r="U31" i="38" s="1"/>
  <c r="M35" i="38"/>
  <c r="M41" i="38"/>
  <c r="R46" i="38"/>
  <c r="M49" i="38"/>
  <c r="V35" i="38"/>
  <c r="I38" i="38"/>
  <c r="V41" i="38"/>
  <c r="I44" i="38"/>
  <c r="T44" i="38" s="1"/>
  <c r="S44" i="38" s="1"/>
  <c r="V49" i="38"/>
  <c r="R19" i="38"/>
  <c r="U19" i="38" s="1"/>
  <c r="V29" i="38"/>
  <c r="R35" i="38"/>
  <c r="R41" i="38"/>
  <c r="R49" i="38"/>
  <c r="V37" i="38"/>
  <c r="V23" i="38"/>
  <c r="R29" i="38"/>
  <c r="R32" i="38"/>
  <c r="V32" i="38" s="1"/>
  <c r="M47" i="38"/>
  <c r="T47" i="38" s="1"/>
  <c r="S47" i="38" s="1"/>
  <c r="U49" i="38"/>
  <c r="T36" i="38"/>
  <c r="S36" i="38" s="1"/>
  <c r="T42" i="38"/>
  <c r="S42" i="38" s="1"/>
  <c r="T30" i="38"/>
  <c r="S30" i="38" s="1"/>
  <c r="M40" i="38"/>
  <c r="M28" i="38"/>
  <c r="M22" i="38"/>
  <c r="V46" i="38"/>
  <c r="U46" i="38"/>
  <c r="V40" i="38"/>
  <c r="U40" i="38"/>
  <c r="V28" i="38"/>
  <c r="U28" i="38"/>
  <c r="M34" i="38"/>
  <c r="V38" i="38"/>
  <c r="U38" i="38"/>
  <c r="M38" i="38"/>
  <c r="V26" i="38"/>
  <c r="U26" i="38"/>
  <c r="M26" i="38"/>
  <c r="V34" i="38"/>
  <c r="U34" i="38"/>
  <c r="M32" i="38"/>
  <c r="V20" i="38"/>
  <c r="U20" i="38"/>
  <c r="M20" i="38"/>
  <c r="U18" i="38"/>
  <c r="U24" i="38"/>
  <c r="U30" i="38"/>
  <c r="U36" i="38"/>
  <c r="U42" i="38"/>
  <c r="U48" i="38"/>
  <c r="V18" i="38"/>
  <c r="I20" i="38"/>
  <c r="L21" i="38"/>
  <c r="V24" i="38"/>
  <c r="I26" i="38"/>
  <c r="L27" i="38"/>
  <c r="V30" i="38"/>
  <c r="I32" i="38"/>
  <c r="L33" i="38"/>
  <c r="V36" i="38"/>
  <c r="L39" i="38"/>
  <c r="V42" i="38"/>
  <c r="L45" i="38"/>
  <c r="V48" i="38"/>
  <c r="U23" i="38"/>
  <c r="U29" i="38"/>
  <c r="U35" i="38"/>
  <c r="U41" i="38"/>
  <c r="U47" i="38"/>
  <c r="U25" i="38"/>
  <c r="I22" i="38"/>
  <c r="I28" i="38"/>
  <c r="I34" i="38"/>
  <c r="I40" i="38"/>
  <c r="I46" i="38"/>
  <c r="R48" i="36"/>
  <c r="R49" i="36"/>
  <c r="V49" i="36" s="1"/>
  <c r="I49" i="36"/>
  <c r="V48" i="36"/>
  <c r="U48" i="36"/>
  <c r="M48" i="36"/>
  <c r="I48" i="36"/>
  <c r="M49" i="36"/>
  <c r="U49" i="36"/>
  <c r="H33" i="36"/>
  <c r="L33" i="36" s="1"/>
  <c r="M33" i="36" s="1"/>
  <c r="H21" i="36"/>
  <c r="L21" i="36" s="1"/>
  <c r="M21" i="36" s="1"/>
  <c r="H43" i="36"/>
  <c r="L43" i="36" s="1"/>
  <c r="M43" i="36" s="1"/>
  <c r="H25" i="36"/>
  <c r="L25" i="36" s="1"/>
  <c r="M25" i="36" s="1"/>
  <c r="H35" i="36"/>
  <c r="L35" i="36" s="1"/>
  <c r="M35" i="36" s="1"/>
  <c r="H46" i="36"/>
  <c r="L46" i="36" s="1"/>
  <c r="M46" i="36" s="1"/>
  <c r="H27" i="36"/>
  <c r="L27" i="36" s="1"/>
  <c r="M27" i="36" s="1"/>
  <c r="M44" i="36"/>
  <c r="H18" i="36"/>
  <c r="I18" i="36" s="1"/>
  <c r="H19" i="36"/>
  <c r="L19" i="36" s="1"/>
  <c r="M19" i="36" s="1"/>
  <c r="H42" i="36"/>
  <c r="L42" i="36" s="1"/>
  <c r="M42" i="36" s="1"/>
  <c r="H29" i="36"/>
  <c r="L29" i="36" s="1"/>
  <c r="M29" i="36" s="1"/>
  <c r="H23" i="36"/>
  <c r="L23" i="36" s="1"/>
  <c r="M23" i="36" s="1"/>
  <c r="H30" i="36"/>
  <c r="L30" i="36" s="1"/>
  <c r="M30" i="36" s="1"/>
  <c r="H39" i="36"/>
  <c r="L39" i="36" s="1"/>
  <c r="M39" i="36" s="1"/>
  <c r="H24" i="36"/>
  <c r="L24" i="36" s="1"/>
  <c r="M24" i="36" s="1"/>
  <c r="H40" i="36"/>
  <c r="L40" i="36" s="1"/>
  <c r="M40" i="36" s="1"/>
  <c r="H31" i="36"/>
  <c r="L31" i="36" s="1"/>
  <c r="M31" i="36" s="1"/>
  <c r="H37" i="36"/>
  <c r="L37" i="36" s="1"/>
  <c r="M37" i="36" s="1"/>
  <c r="H45" i="36"/>
  <c r="L45" i="36" s="1"/>
  <c r="M45" i="36" s="1"/>
  <c r="H22" i="36"/>
  <c r="L22" i="36" s="1"/>
  <c r="M22" i="36" s="1"/>
  <c r="H28" i="36"/>
  <c r="L28" i="36" s="1"/>
  <c r="M28" i="36" s="1"/>
  <c r="H34" i="36"/>
  <c r="L34" i="36" s="1"/>
  <c r="M34" i="36" s="1"/>
  <c r="H41" i="36"/>
  <c r="L41" i="36" s="1"/>
  <c r="M41" i="36" s="1"/>
  <c r="H47" i="36"/>
  <c r="L47" i="36" s="1"/>
  <c r="M47" i="36" s="1"/>
  <c r="H36" i="36"/>
  <c r="L36" i="36" s="1"/>
  <c r="M36" i="36" s="1"/>
  <c r="T48" i="35"/>
  <c r="S48" i="35" s="1"/>
  <c r="H41" i="35"/>
  <c r="L41" i="35" s="1"/>
  <c r="M41" i="35" s="1"/>
  <c r="H28" i="35"/>
  <c r="L28" i="35" s="1"/>
  <c r="M28" i="35" s="1"/>
  <c r="H48" i="35"/>
  <c r="I49" i="35"/>
  <c r="U48" i="35"/>
  <c r="H35" i="35"/>
  <c r="L35" i="35" s="1"/>
  <c r="V35" i="35" s="1"/>
  <c r="H49" i="35"/>
  <c r="H29" i="35"/>
  <c r="L29" i="35" s="1"/>
  <c r="H36" i="35"/>
  <c r="L36" i="35" s="1"/>
  <c r="M36" i="35" s="1"/>
  <c r="H42" i="35"/>
  <c r="L42" i="35" s="1"/>
  <c r="M42" i="35" s="1"/>
  <c r="T42" i="35" s="1"/>
  <c r="S42" i="35" s="1"/>
  <c r="H23" i="35"/>
  <c r="L23" i="35" s="1"/>
  <c r="H30" i="35"/>
  <c r="L30" i="35" s="1"/>
  <c r="M30" i="35" s="1"/>
  <c r="H43" i="35"/>
  <c r="L43" i="35" s="1"/>
  <c r="H19" i="35"/>
  <c r="R25" i="35"/>
  <c r="I46" i="35"/>
  <c r="R36" i="35"/>
  <c r="H25" i="35"/>
  <c r="L25" i="35" s="1"/>
  <c r="U25" i="35" s="1"/>
  <c r="H46" i="35"/>
  <c r="L46" i="35" s="1"/>
  <c r="M46" i="35" s="1"/>
  <c r="H34" i="35"/>
  <c r="L34" i="35" s="1"/>
  <c r="M34" i="35" s="1"/>
  <c r="H40" i="35"/>
  <c r="L40" i="35" s="1"/>
  <c r="M40" i="35" s="1"/>
  <c r="H47" i="35"/>
  <c r="L47" i="35" s="1"/>
  <c r="V47" i="35" s="1"/>
  <c r="R20" i="35"/>
  <c r="H22" i="35"/>
  <c r="L22" i="35" s="1"/>
  <c r="M22" i="35" s="1"/>
  <c r="H18" i="35"/>
  <c r="L18" i="35" s="1"/>
  <c r="M18" i="35" s="1"/>
  <c r="H24" i="35"/>
  <c r="L24" i="35" s="1"/>
  <c r="H37" i="35"/>
  <c r="H31" i="35"/>
  <c r="L31" i="35" s="1"/>
  <c r="U31" i="35" s="1"/>
  <c r="M37" i="35"/>
  <c r="R22" i="35"/>
  <c r="R42" i="35"/>
  <c r="R18" i="35"/>
  <c r="R28" i="35"/>
  <c r="R49" i="35"/>
  <c r="U49" i="35" s="1"/>
  <c r="R38" i="35"/>
  <c r="R43" i="35"/>
  <c r="R34" i="35"/>
  <c r="R26" i="35"/>
  <c r="R31" i="35"/>
  <c r="R32" i="35"/>
  <c r="R37" i="35"/>
  <c r="U37" i="35" s="1"/>
  <c r="R24" i="35"/>
  <c r="R44" i="35"/>
  <c r="U44" i="35" s="1"/>
  <c r="R46" i="35"/>
  <c r="R19" i="35"/>
  <c r="V19" i="35" s="1"/>
  <c r="R30" i="35"/>
  <c r="R40" i="35"/>
  <c r="I42" i="35"/>
  <c r="M43" i="35"/>
  <c r="M19" i="35"/>
  <c r="R28" i="34"/>
  <c r="R34" i="34"/>
  <c r="R40" i="34"/>
  <c r="V40" i="34" s="1"/>
  <c r="M34" i="34"/>
  <c r="M35" i="34"/>
  <c r="M41" i="34"/>
  <c r="I22" i="34"/>
  <c r="M19" i="34"/>
  <c r="M29" i="34"/>
  <c r="K49" i="34"/>
  <c r="M33" i="37"/>
  <c r="M27" i="37"/>
  <c r="M45" i="37"/>
  <c r="T45" i="37" s="1"/>
  <c r="S45" i="37" s="1"/>
  <c r="M30" i="37"/>
  <c r="M39" i="37"/>
  <c r="V45" i="37"/>
  <c r="M37" i="37"/>
  <c r="K49" i="37"/>
  <c r="M18" i="37"/>
  <c r="R18" i="37"/>
  <c r="R22" i="37"/>
  <c r="R25" i="37"/>
  <c r="V25" i="37" s="1"/>
  <c r="R29" i="37"/>
  <c r="U29" i="37" s="1"/>
  <c r="R32" i="37"/>
  <c r="I36" i="37"/>
  <c r="M36" i="37"/>
  <c r="R42" i="37"/>
  <c r="V42" i="37" s="1"/>
  <c r="R46" i="37"/>
  <c r="U46" i="37" s="1"/>
  <c r="R26" i="37"/>
  <c r="I30" i="37"/>
  <c r="U40" i="37"/>
  <c r="I48" i="37"/>
  <c r="T48" i="37" s="1"/>
  <c r="S48" i="37" s="1"/>
  <c r="R44" i="37"/>
  <c r="R24" i="37"/>
  <c r="U24" i="37" s="1"/>
  <c r="R28" i="37"/>
  <c r="U28" i="37" s="1"/>
  <c r="I35" i="37"/>
  <c r="R37" i="37"/>
  <c r="V37" i="37" s="1"/>
  <c r="I18" i="37"/>
  <c r="M35" i="37"/>
  <c r="I42" i="37"/>
  <c r="R48" i="37"/>
  <c r="U48" i="37" s="1"/>
  <c r="R41" i="37"/>
  <c r="U41" i="37" s="1"/>
  <c r="U22" i="37"/>
  <c r="R31" i="37"/>
  <c r="U31" i="37" s="1"/>
  <c r="R35" i="37"/>
  <c r="V35" i="37" s="1"/>
  <c r="R38" i="37"/>
  <c r="V22" i="33"/>
  <c r="M35" i="33"/>
  <c r="M47" i="33"/>
  <c r="M21" i="32"/>
  <c r="I32" i="46"/>
  <c r="M37" i="46"/>
  <c r="M42" i="46"/>
  <c r="M30" i="46"/>
  <c r="M44" i="46"/>
  <c r="I34" i="46"/>
  <c r="M24" i="46"/>
  <c r="M19" i="46"/>
  <c r="M48" i="46"/>
  <c r="M18" i="46"/>
  <c r="R45" i="46"/>
  <c r="V45" i="46" s="1"/>
  <c r="I19" i="46"/>
  <c r="R21" i="46"/>
  <c r="U21" i="46" s="1"/>
  <c r="I25" i="46"/>
  <c r="R27" i="46"/>
  <c r="U27" i="46" s="1"/>
  <c r="I31" i="46"/>
  <c r="R33" i="46"/>
  <c r="U33" i="46" s="1"/>
  <c r="I37" i="46"/>
  <c r="R39" i="46"/>
  <c r="U39" i="46" s="1"/>
  <c r="R44" i="46"/>
  <c r="U44" i="46" s="1"/>
  <c r="H23" i="46"/>
  <c r="L23" i="46" s="1"/>
  <c r="H29" i="46"/>
  <c r="L29" i="46" s="1"/>
  <c r="H35" i="46"/>
  <c r="L35" i="46" s="1"/>
  <c r="H41" i="46"/>
  <c r="L41" i="46" s="1"/>
  <c r="U45" i="46"/>
  <c r="H47" i="46"/>
  <c r="L47" i="46" s="1"/>
  <c r="M45" i="46"/>
  <c r="I18" i="46"/>
  <c r="R20" i="46"/>
  <c r="I30" i="46"/>
  <c r="R32" i="46"/>
  <c r="I48" i="46"/>
  <c r="R19" i="46"/>
  <c r="V19" i="46" s="1"/>
  <c r="I23" i="46"/>
  <c r="R25" i="46"/>
  <c r="V25" i="46" s="1"/>
  <c r="R31" i="46"/>
  <c r="V31" i="46" s="1"/>
  <c r="I35" i="46"/>
  <c r="R37" i="46"/>
  <c r="V37" i="46" s="1"/>
  <c r="R43" i="46"/>
  <c r="V43" i="46" s="1"/>
  <c r="I44" i="46"/>
  <c r="I24" i="46"/>
  <c r="R26" i="46"/>
  <c r="I36" i="46"/>
  <c r="T36" i="46" s="1"/>
  <c r="S36" i="46" s="1"/>
  <c r="R38" i="46"/>
  <c r="I42" i="46"/>
  <c r="T42" i="46" s="1"/>
  <c r="S42" i="46" s="1"/>
  <c r="H22" i="46"/>
  <c r="L22" i="46" s="1"/>
  <c r="M22" i="46" s="1"/>
  <c r="H28" i="46"/>
  <c r="L28" i="46" s="1"/>
  <c r="M28" i="46" s="1"/>
  <c r="H34" i="46"/>
  <c r="L34" i="46" s="1"/>
  <c r="M34" i="46" s="1"/>
  <c r="H40" i="46"/>
  <c r="L40" i="46" s="1"/>
  <c r="M40" i="46" s="1"/>
  <c r="H46" i="46"/>
  <c r="L46" i="46" s="1"/>
  <c r="M46" i="46" s="1"/>
  <c r="R22" i="46"/>
  <c r="R28" i="46"/>
  <c r="R34" i="46"/>
  <c r="R46" i="46"/>
  <c r="R18" i="46"/>
  <c r="R24" i="46"/>
  <c r="U24" i="46" s="1"/>
  <c r="I28" i="46"/>
  <c r="R30" i="46"/>
  <c r="R36" i="46"/>
  <c r="R42" i="46"/>
  <c r="V42" i="46" s="1"/>
  <c r="I46" i="46"/>
  <c r="R48" i="46"/>
  <c r="U48" i="46" s="1"/>
  <c r="R40" i="46"/>
  <c r="I43" i="46"/>
  <c r="I21" i="46"/>
  <c r="T21" i="46" s="1"/>
  <c r="S21" i="46" s="1"/>
  <c r="R23" i="46"/>
  <c r="I27" i="46"/>
  <c r="T27" i="46" s="1"/>
  <c r="S27" i="46" s="1"/>
  <c r="R29" i="46"/>
  <c r="I33" i="46"/>
  <c r="T33" i="46" s="1"/>
  <c r="S33" i="46" s="1"/>
  <c r="R35" i="46"/>
  <c r="I39" i="46"/>
  <c r="T39" i="46" s="1"/>
  <c r="S39" i="46" s="1"/>
  <c r="R41" i="46"/>
  <c r="I45" i="46"/>
  <c r="H20" i="46"/>
  <c r="L20" i="46" s="1"/>
  <c r="H26" i="46"/>
  <c r="L26" i="46" s="1"/>
  <c r="H32" i="46"/>
  <c r="L32" i="46" s="1"/>
  <c r="M32" i="46" s="1"/>
  <c r="H38" i="46"/>
  <c r="L38" i="46" s="1"/>
  <c r="M38" i="46" s="1"/>
  <c r="I46" i="45"/>
  <c r="T46" i="45" s="1"/>
  <c r="S46" i="45" s="1"/>
  <c r="I40" i="45"/>
  <c r="T40" i="45" s="1"/>
  <c r="S40" i="45" s="1"/>
  <c r="I34" i="45"/>
  <c r="T34" i="45" s="1"/>
  <c r="S34" i="45" s="1"/>
  <c r="I28" i="45"/>
  <c r="T28" i="45" s="1"/>
  <c r="S28" i="45" s="1"/>
  <c r="I22" i="45"/>
  <c r="T22" i="45" s="1"/>
  <c r="S22" i="45" s="1"/>
  <c r="I43" i="45"/>
  <c r="T43" i="45" s="1"/>
  <c r="S43" i="45" s="1"/>
  <c r="I37" i="45"/>
  <c r="I31" i="45"/>
  <c r="I25" i="45"/>
  <c r="I19" i="45"/>
  <c r="I47" i="45"/>
  <c r="I41" i="45"/>
  <c r="I35" i="45"/>
  <c r="I29" i="45"/>
  <c r="I23" i="45"/>
  <c r="I48" i="45"/>
  <c r="T48" i="45" s="1"/>
  <c r="S48" i="45" s="1"/>
  <c r="I42" i="45"/>
  <c r="I36" i="45"/>
  <c r="T36" i="45" s="1"/>
  <c r="S36" i="45" s="1"/>
  <c r="I30" i="45"/>
  <c r="I24" i="45"/>
  <c r="I18" i="45"/>
  <c r="M36" i="45"/>
  <c r="I44" i="45"/>
  <c r="M25" i="45"/>
  <c r="M29" i="45"/>
  <c r="V36" i="45"/>
  <c r="U40" i="45"/>
  <c r="V40" i="45"/>
  <c r="M47" i="45"/>
  <c r="U22" i="45"/>
  <c r="V22" i="45"/>
  <c r="U19" i="45"/>
  <c r="M30" i="45"/>
  <c r="U34" i="45"/>
  <c r="V34" i="45"/>
  <c r="M37" i="45"/>
  <c r="M41" i="45"/>
  <c r="M19" i="45"/>
  <c r="M23" i="45"/>
  <c r="M48" i="45"/>
  <c r="U23" i="45"/>
  <c r="M31" i="45"/>
  <c r="M35" i="45"/>
  <c r="M42" i="45"/>
  <c r="M24" i="45"/>
  <c r="U28" i="45"/>
  <c r="V28" i="45"/>
  <c r="U43" i="45"/>
  <c r="R20" i="45"/>
  <c r="R26" i="45"/>
  <c r="R32" i="45"/>
  <c r="R38" i="45"/>
  <c r="R44" i="45"/>
  <c r="V44" i="45" s="1"/>
  <c r="L18" i="45"/>
  <c r="R19" i="45"/>
  <c r="V19" i="45" s="1"/>
  <c r="R25" i="45"/>
  <c r="V25" i="45" s="1"/>
  <c r="R31" i="45"/>
  <c r="V31" i="45" s="1"/>
  <c r="R37" i="45"/>
  <c r="U37" i="45" s="1"/>
  <c r="R43" i="45"/>
  <c r="V43" i="45" s="1"/>
  <c r="R21" i="45"/>
  <c r="R27" i="45"/>
  <c r="R33" i="45"/>
  <c r="R18" i="45"/>
  <c r="R24" i="45"/>
  <c r="V24" i="45" s="1"/>
  <c r="R30" i="45"/>
  <c r="U30" i="45" s="1"/>
  <c r="R36" i="45"/>
  <c r="U36" i="45" s="1"/>
  <c r="R42" i="45"/>
  <c r="U42" i="45" s="1"/>
  <c r="R48" i="45"/>
  <c r="V48" i="45" s="1"/>
  <c r="H21" i="45"/>
  <c r="L21" i="45" s="1"/>
  <c r="H27" i="45"/>
  <c r="L27" i="45" s="1"/>
  <c r="H33" i="45"/>
  <c r="L33" i="45" s="1"/>
  <c r="H39" i="45"/>
  <c r="L39" i="45" s="1"/>
  <c r="H45" i="45"/>
  <c r="L45" i="45" s="1"/>
  <c r="R23" i="45"/>
  <c r="V23" i="45" s="1"/>
  <c r="R29" i="45"/>
  <c r="U29" i="45" s="1"/>
  <c r="R35" i="45"/>
  <c r="V35" i="45" s="1"/>
  <c r="R41" i="45"/>
  <c r="V41" i="45" s="1"/>
  <c r="H20" i="45"/>
  <c r="L20" i="45" s="1"/>
  <c r="H26" i="45"/>
  <c r="H32" i="45"/>
  <c r="L32" i="45" s="1"/>
  <c r="M32" i="45" s="1"/>
  <c r="H38" i="45"/>
  <c r="L38" i="45" s="1"/>
  <c r="M38" i="45" s="1"/>
  <c r="U29" i="44"/>
  <c r="M29" i="44"/>
  <c r="M35" i="44"/>
  <c r="V47" i="44"/>
  <c r="U47" i="44"/>
  <c r="M47" i="44"/>
  <c r="T47" i="44" s="1"/>
  <c r="S47" i="44" s="1"/>
  <c r="M44" i="44"/>
  <c r="V44" i="44"/>
  <c r="U44" i="44"/>
  <c r="I26" i="44"/>
  <c r="H19" i="44"/>
  <c r="L19" i="44" s="1"/>
  <c r="H25" i="44"/>
  <c r="L25" i="44" s="1"/>
  <c r="H31" i="44"/>
  <c r="L31" i="44" s="1"/>
  <c r="H37" i="44"/>
  <c r="L37" i="44" s="1"/>
  <c r="H43" i="44"/>
  <c r="L43" i="44" s="1"/>
  <c r="I44" i="44"/>
  <c r="R21" i="44"/>
  <c r="R27" i="44"/>
  <c r="I31" i="44"/>
  <c r="R33" i="44"/>
  <c r="I37" i="44"/>
  <c r="R39" i="44"/>
  <c r="R45" i="44"/>
  <c r="H18" i="44"/>
  <c r="H24" i="44"/>
  <c r="H30" i="44"/>
  <c r="H36" i="44"/>
  <c r="H42" i="44"/>
  <c r="H48" i="44"/>
  <c r="K49" i="44"/>
  <c r="I23" i="44"/>
  <c r="I29" i="44"/>
  <c r="T29" i="44" s="1"/>
  <c r="S29" i="44" s="1"/>
  <c r="I35" i="44"/>
  <c r="I41" i="44"/>
  <c r="T41" i="44" s="1"/>
  <c r="S41" i="44" s="1"/>
  <c r="R18" i="44"/>
  <c r="I22" i="44"/>
  <c r="R24" i="44"/>
  <c r="I28" i="44"/>
  <c r="R30" i="44"/>
  <c r="I34" i="44"/>
  <c r="R36" i="44"/>
  <c r="I40" i="44"/>
  <c r="R42" i="44"/>
  <c r="I46" i="44"/>
  <c r="R48" i="44"/>
  <c r="H21" i="44"/>
  <c r="L21" i="44" s="1"/>
  <c r="H27" i="44"/>
  <c r="L27" i="44" s="1"/>
  <c r="H33" i="44"/>
  <c r="L33" i="44" s="1"/>
  <c r="H39" i="44"/>
  <c r="L39" i="44" s="1"/>
  <c r="H45" i="44"/>
  <c r="L45" i="44" s="1"/>
  <c r="R23" i="44"/>
  <c r="V23" i="44" s="1"/>
  <c r="R29" i="44"/>
  <c r="V29" i="44" s="1"/>
  <c r="I33" i="44"/>
  <c r="R35" i="44"/>
  <c r="U35" i="44" s="1"/>
  <c r="I39" i="44"/>
  <c r="R41" i="44"/>
  <c r="U41" i="44" s="1"/>
  <c r="H20" i="44"/>
  <c r="L20" i="44" s="1"/>
  <c r="H26" i="44"/>
  <c r="L26" i="44" s="1"/>
  <c r="M26" i="44" s="1"/>
  <c r="H32" i="44"/>
  <c r="L32" i="44" s="1"/>
  <c r="M32" i="44" s="1"/>
  <c r="H38" i="44"/>
  <c r="L38" i="44" s="1"/>
  <c r="M23" i="43"/>
  <c r="M29" i="43"/>
  <c r="M35" i="43"/>
  <c r="M41" i="43"/>
  <c r="M47" i="43"/>
  <c r="V47" i="43"/>
  <c r="U47" i="43"/>
  <c r="U48" i="43"/>
  <c r="V48" i="43"/>
  <c r="M18" i="43"/>
  <c r="M24" i="43"/>
  <c r="M30" i="43"/>
  <c r="M36" i="43"/>
  <c r="M42" i="43"/>
  <c r="M48" i="43"/>
  <c r="M19" i="43"/>
  <c r="M25" i="43"/>
  <c r="T25" i="43" s="1"/>
  <c r="S25" i="43" s="1"/>
  <c r="M31" i="43"/>
  <c r="M37" i="43"/>
  <c r="M43" i="43"/>
  <c r="I44" i="43"/>
  <c r="T44" i="43" s="1"/>
  <c r="S44" i="43" s="1"/>
  <c r="M27" i="43"/>
  <c r="M33" i="43"/>
  <c r="M39" i="43"/>
  <c r="R21" i="43"/>
  <c r="U21" i="43" s="1"/>
  <c r="R27" i="43"/>
  <c r="V27" i="43" s="1"/>
  <c r="I31" i="43"/>
  <c r="R33" i="43"/>
  <c r="U33" i="43" s="1"/>
  <c r="I37" i="43"/>
  <c r="R39" i="43"/>
  <c r="V39" i="43" s="1"/>
  <c r="I43" i="43"/>
  <c r="T43" i="43" s="1"/>
  <c r="S43" i="43" s="1"/>
  <c r="I18" i="43"/>
  <c r="R20" i="43"/>
  <c r="I24" i="43"/>
  <c r="T24" i="43" s="1"/>
  <c r="S24" i="43" s="1"/>
  <c r="R26" i="43"/>
  <c r="I30" i="43"/>
  <c r="R32" i="43"/>
  <c r="I36" i="43"/>
  <c r="R38" i="43"/>
  <c r="I42" i="43"/>
  <c r="R44" i="43"/>
  <c r="V44" i="43" s="1"/>
  <c r="I48" i="43"/>
  <c r="T48" i="43" s="1"/>
  <c r="S48" i="43" s="1"/>
  <c r="U39" i="43"/>
  <c r="K49" i="43"/>
  <c r="I29" i="43"/>
  <c r="T29" i="43" s="1"/>
  <c r="S29" i="43" s="1"/>
  <c r="R31" i="43"/>
  <c r="V31" i="43" s="1"/>
  <c r="V33" i="43"/>
  <c r="I35" i="43"/>
  <c r="R37" i="43"/>
  <c r="V37" i="43" s="1"/>
  <c r="I41" i="43"/>
  <c r="R43" i="43"/>
  <c r="V43" i="43" s="1"/>
  <c r="V45" i="43"/>
  <c r="I47" i="43"/>
  <c r="H22" i="43"/>
  <c r="L22" i="43" s="1"/>
  <c r="M22" i="43" s="1"/>
  <c r="H28" i="43"/>
  <c r="L28" i="43" s="1"/>
  <c r="M28" i="43" s="1"/>
  <c r="H34" i="43"/>
  <c r="L34" i="43" s="1"/>
  <c r="M34" i="43" s="1"/>
  <c r="H40" i="43"/>
  <c r="L40" i="43" s="1"/>
  <c r="M40" i="43" s="1"/>
  <c r="H46" i="43"/>
  <c r="L46" i="43" s="1"/>
  <c r="M46" i="43" s="1"/>
  <c r="I20" i="43"/>
  <c r="R45" i="43"/>
  <c r="U45" i="43" s="1"/>
  <c r="R19" i="43"/>
  <c r="V19" i="43" s="1"/>
  <c r="V21" i="43"/>
  <c r="I23" i="43"/>
  <c r="R25" i="43"/>
  <c r="U25" i="43" s="1"/>
  <c r="R18" i="43"/>
  <c r="U18" i="43" s="1"/>
  <c r="R24" i="43"/>
  <c r="V24" i="43" s="1"/>
  <c r="I28" i="43"/>
  <c r="R30" i="43"/>
  <c r="V30" i="43" s="1"/>
  <c r="R36" i="43"/>
  <c r="V36" i="43" s="1"/>
  <c r="R42" i="43"/>
  <c r="U42" i="43" s="1"/>
  <c r="R48" i="43"/>
  <c r="I21" i="43"/>
  <c r="R23" i="43"/>
  <c r="U23" i="43" s="1"/>
  <c r="I27" i="43"/>
  <c r="R29" i="43"/>
  <c r="V29" i="43" s="1"/>
  <c r="I33" i="43"/>
  <c r="R35" i="43"/>
  <c r="U35" i="43" s="1"/>
  <c r="I39" i="43"/>
  <c r="R41" i="43"/>
  <c r="U41" i="43" s="1"/>
  <c r="I45" i="43"/>
  <c r="M21" i="43"/>
  <c r="M45" i="43"/>
  <c r="I19" i="43"/>
  <c r="H20" i="43"/>
  <c r="L20" i="43" s="1"/>
  <c r="M20" i="43" s="1"/>
  <c r="H26" i="43"/>
  <c r="L26" i="43" s="1"/>
  <c r="M26" i="43" s="1"/>
  <c r="H32" i="43"/>
  <c r="L32" i="43" s="1"/>
  <c r="H38" i="43"/>
  <c r="L38" i="43" s="1"/>
  <c r="M38" i="43" s="1"/>
  <c r="M23" i="42"/>
  <c r="M44" i="42"/>
  <c r="I44" i="42"/>
  <c r="M30" i="42"/>
  <c r="M37" i="42"/>
  <c r="U47" i="42"/>
  <c r="M47" i="42"/>
  <c r="T47" i="42" s="1"/>
  <c r="S47" i="42" s="1"/>
  <c r="M31" i="42"/>
  <c r="M25" i="42"/>
  <c r="M41" i="42"/>
  <c r="M24" i="42"/>
  <c r="M35" i="42"/>
  <c r="M29" i="42"/>
  <c r="U36" i="42"/>
  <c r="V43" i="42"/>
  <c r="U43" i="42"/>
  <c r="H22" i="42"/>
  <c r="L22" i="42" s="1"/>
  <c r="M22" i="42" s="1"/>
  <c r="H28" i="42"/>
  <c r="L28" i="42" s="1"/>
  <c r="H34" i="42"/>
  <c r="L34" i="42" s="1"/>
  <c r="M34" i="42" s="1"/>
  <c r="H40" i="42"/>
  <c r="L40" i="42" s="1"/>
  <c r="H46" i="42"/>
  <c r="L46" i="42" s="1"/>
  <c r="R21" i="42"/>
  <c r="I25" i="42"/>
  <c r="I31" i="42"/>
  <c r="I37" i="42"/>
  <c r="I43" i="42"/>
  <c r="I29" i="42"/>
  <c r="R37" i="42"/>
  <c r="U37" i="42" s="1"/>
  <c r="R18" i="42"/>
  <c r="I22" i="42"/>
  <c r="R24" i="42"/>
  <c r="U24" i="42" s="1"/>
  <c r="R30" i="42"/>
  <c r="U30" i="42" s="1"/>
  <c r="R36" i="42"/>
  <c r="V36" i="42" s="1"/>
  <c r="R42" i="42"/>
  <c r="U42" i="42" s="1"/>
  <c r="R48" i="42"/>
  <c r="U48" i="42" s="1"/>
  <c r="I20" i="42"/>
  <c r="R33" i="42"/>
  <c r="R26" i="42"/>
  <c r="I30" i="42"/>
  <c r="R38" i="42"/>
  <c r="I42" i="42"/>
  <c r="L18" i="42"/>
  <c r="M18" i="42" s="1"/>
  <c r="I23" i="42"/>
  <c r="T23" i="42" s="1"/>
  <c r="S23" i="42" s="1"/>
  <c r="H21" i="42"/>
  <c r="L21" i="42" s="1"/>
  <c r="H27" i="42"/>
  <c r="L27" i="42" s="1"/>
  <c r="H33" i="42"/>
  <c r="L33" i="42" s="1"/>
  <c r="H39" i="42"/>
  <c r="L39" i="42" s="1"/>
  <c r="H45" i="42"/>
  <c r="L45" i="42" s="1"/>
  <c r="I38" i="42"/>
  <c r="I19" i="42"/>
  <c r="R27" i="42"/>
  <c r="R39" i="42"/>
  <c r="R44" i="42"/>
  <c r="V44" i="42" s="1"/>
  <c r="I48" i="42"/>
  <c r="T48" i="42" s="1"/>
  <c r="S48" i="42" s="1"/>
  <c r="R19" i="42"/>
  <c r="V19" i="42" s="1"/>
  <c r="R25" i="42"/>
  <c r="V25" i="42" s="1"/>
  <c r="R23" i="42"/>
  <c r="U23" i="42" s="1"/>
  <c r="I27" i="42"/>
  <c r="R29" i="42"/>
  <c r="V29" i="42" s="1"/>
  <c r="I33" i="42"/>
  <c r="R35" i="42"/>
  <c r="U35" i="42" s="1"/>
  <c r="R41" i="42"/>
  <c r="U41" i="42" s="1"/>
  <c r="R47" i="42"/>
  <c r="V47" i="42" s="1"/>
  <c r="R45" i="42"/>
  <c r="I18" i="42"/>
  <c r="R20" i="42"/>
  <c r="I24" i="42"/>
  <c r="R32" i="42"/>
  <c r="I36" i="42"/>
  <c r="R31" i="42"/>
  <c r="U31" i="42" s="1"/>
  <c r="I35" i="42"/>
  <c r="I41" i="42"/>
  <c r="T41" i="42" s="1"/>
  <c r="S41" i="42" s="1"/>
  <c r="H20" i="42"/>
  <c r="L20" i="42" s="1"/>
  <c r="M20" i="42" s="1"/>
  <c r="H26" i="42"/>
  <c r="L26" i="42" s="1"/>
  <c r="M26" i="42" s="1"/>
  <c r="H32" i="42"/>
  <c r="L32" i="42" s="1"/>
  <c r="M32" i="42" s="1"/>
  <c r="H38" i="42"/>
  <c r="L38" i="42" s="1"/>
  <c r="V30" i="41"/>
  <c r="U30" i="41"/>
  <c r="V48" i="41"/>
  <c r="U48" i="41"/>
  <c r="M23" i="41"/>
  <c r="M35" i="41"/>
  <c r="I48" i="41"/>
  <c r="V36" i="41"/>
  <c r="M48" i="41"/>
  <c r="M19" i="41"/>
  <c r="M47" i="41"/>
  <c r="M45" i="41"/>
  <c r="I24" i="41"/>
  <c r="I34" i="41"/>
  <c r="I28" i="41"/>
  <c r="I47" i="41"/>
  <c r="I41" i="41"/>
  <c r="I35" i="41"/>
  <c r="I29" i="41"/>
  <c r="T29" i="41" s="1"/>
  <c r="S29" i="41" s="1"/>
  <c r="I23" i="41"/>
  <c r="I43" i="41"/>
  <c r="I37" i="41"/>
  <c r="I31" i="41"/>
  <c r="T31" i="41" s="1"/>
  <c r="S31" i="41" s="1"/>
  <c r="I25" i="41"/>
  <c r="I19" i="41"/>
  <c r="I44" i="41"/>
  <c r="I26" i="41"/>
  <c r="I45" i="41"/>
  <c r="M24" i="41"/>
  <c r="I30" i="41"/>
  <c r="M30" i="41"/>
  <c r="M25" i="41"/>
  <c r="U42" i="41"/>
  <c r="R23" i="41"/>
  <c r="U23" i="41" s="1"/>
  <c r="R29" i="41"/>
  <c r="V29" i="41" s="1"/>
  <c r="R35" i="41"/>
  <c r="V35" i="41" s="1"/>
  <c r="R41" i="41"/>
  <c r="V41" i="41" s="1"/>
  <c r="R47" i="41"/>
  <c r="U47" i="41" s="1"/>
  <c r="H20" i="41"/>
  <c r="L20" i="41" s="1"/>
  <c r="H26" i="41"/>
  <c r="L26" i="41" s="1"/>
  <c r="H32" i="41"/>
  <c r="L32" i="41" s="1"/>
  <c r="H38" i="41"/>
  <c r="L38" i="41" s="1"/>
  <c r="H44" i="41"/>
  <c r="L44" i="41" s="1"/>
  <c r="R22" i="41"/>
  <c r="R28" i="41"/>
  <c r="R34" i="41"/>
  <c r="R40" i="41"/>
  <c r="R46" i="41"/>
  <c r="R21" i="41"/>
  <c r="R27" i="41"/>
  <c r="R33" i="41"/>
  <c r="R39" i="41"/>
  <c r="R45" i="41"/>
  <c r="V45" i="41" s="1"/>
  <c r="K49" i="41"/>
  <c r="R19" i="41"/>
  <c r="U19" i="41" s="1"/>
  <c r="R25" i="41"/>
  <c r="U25" i="41" s="1"/>
  <c r="R31" i="41"/>
  <c r="U31" i="41" s="1"/>
  <c r="R37" i="41"/>
  <c r="U37" i="41" s="1"/>
  <c r="R43" i="41"/>
  <c r="U43" i="41" s="1"/>
  <c r="H28" i="41"/>
  <c r="L28" i="41" s="1"/>
  <c r="H34" i="41"/>
  <c r="L34" i="41" s="1"/>
  <c r="H40" i="41"/>
  <c r="L40" i="41" s="1"/>
  <c r="H46" i="41"/>
  <c r="L46" i="41" s="1"/>
  <c r="R18" i="41"/>
  <c r="U18" i="41" s="1"/>
  <c r="R24" i="41"/>
  <c r="V24" i="41" s="1"/>
  <c r="R30" i="41"/>
  <c r="R36" i="41"/>
  <c r="U36" i="41" s="1"/>
  <c r="R42" i="41"/>
  <c r="V42" i="41" s="1"/>
  <c r="H22" i="41"/>
  <c r="L22" i="41" s="1"/>
  <c r="H21" i="41"/>
  <c r="L21" i="41" s="1"/>
  <c r="H27" i="41"/>
  <c r="L27" i="41" s="1"/>
  <c r="H33" i="41"/>
  <c r="L33" i="41" s="1"/>
  <c r="H39" i="41"/>
  <c r="L39" i="41" s="1"/>
  <c r="V26" i="40"/>
  <c r="M38" i="40"/>
  <c r="M43" i="40"/>
  <c r="M25" i="40"/>
  <c r="V33" i="40"/>
  <c r="V37" i="40"/>
  <c r="M37" i="40"/>
  <c r="V47" i="40"/>
  <c r="U47" i="40"/>
  <c r="M26" i="40"/>
  <c r="M19" i="40"/>
  <c r="M31" i="40"/>
  <c r="M32" i="40"/>
  <c r="M44" i="40"/>
  <c r="M45" i="40"/>
  <c r="T45" i="40" s="1"/>
  <c r="S45" i="40" s="1"/>
  <c r="M39" i="40"/>
  <c r="V23" i="40"/>
  <c r="I25" i="40"/>
  <c r="R27" i="40"/>
  <c r="U27" i="40" s="1"/>
  <c r="I31" i="40"/>
  <c r="R33" i="40"/>
  <c r="U33" i="40" s="1"/>
  <c r="I37" i="40"/>
  <c r="R39" i="40"/>
  <c r="V39" i="40" s="1"/>
  <c r="I43" i="40"/>
  <c r="R45" i="40"/>
  <c r="U45" i="40" s="1"/>
  <c r="M33" i="40"/>
  <c r="I48" i="40"/>
  <c r="T48" i="40" s="1"/>
  <c r="S48" i="40" s="1"/>
  <c r="I20" i="40"/>
  <c r="I26" i="40"/>
  <c r="I32" i="40"/>
  <c r="I38" i="40"/>
  <c r="I44" i="40"/>
  <c r="T44" i="40" s="1"/>
  <c r="S44" i="40" s="1"/>
  <c r="M21" i="40"/>
  <c r="M27" i="40"/>
  <c r="I19" i="40"/>
  <c r="R21" i="40"/>
  <c r="U21" i="40" s="1"/>
  <c r="M20" i="40"/>
  <c r="U22" i="40"/>
  <c r="U28" i="40"/>
  <c r="U34" i="40"/>
  <c r="U40" i="40"/>
  <c r="U46" i="40"/>
  <c r="H49" i="40"/>
  <c r="I18" i="40"/>
  <c r="R20" i="40"/>
  <c r="V20" i="40" s="1"/>
  <c r="I24" i="40"/>
  <c r="R26" i="40"/>
  <c r="U26" i="40" s="1"/>
  <c r="V28" i="40"/>
  <c r="I30" i="40"/>
  <c r="R32" i="40"/>
  <c r="V32" i="40" s="1"/>
  <c r="I36" i="40"/>
  <c r="R38" i="40"/>
  <c r="V38" i="40" s="1"/>
  <c r="V40" i="40"/>
  <c r="I42" i="40"/>
  <c r="T42" i="40" s="1"/>
  <c r="S42" i="40" s="1"/>
  <c r="R44" i="40"/>
  <c r="V44" i="40" s="1"/>
  <c r="R19" i="40"/>
  <c r="U19" i="40" s="1"/>
  <c r="I23" i="40"/>
  <c r="R25" i="40"/>
  <c r="V25" i="40" s="1"/>
  <c r="I29" i="40"/>
  <c r="T29" i="40" s="1"/>
  <c r="S29" i="40" s="1"/>
  <c r="R31" i="40"/>
  <c r="U31" i="40" s="1"/>
  <c r="I35" i="40"/>
  <c r="R37" i="40"/>
  <c r="U37" i="40" s="1"/>
  <c r="I41" i="40"/>
  <c r="R43" i="40"/>
  <c r="U43" i="40" s="1"/>
  <c r="I47" i="40"/>
  <c r="T47" i="40" s="1"/>
  <c r="S47" i="40" s="1"/>
  <c r="L49" i="40"/>
  <c r="R18" i="40"/>
  <c r="I22" i="40"/>
  <c r="R24" i="40"/>
  <c r="I28" i="40"/>
  <c r="R30" i="40"/>
  <c r="I34" i="40"/>
  <c r="R36" i="40"/>
  <c r="I40" i="40"/>
  <c r="R42" i="40"/>
  <c r="I46" i="40"/>
  <c r="T46" i="40" s="1"/>
  <c r="S46" i="40" s="1"/>
  <c r="R48" i="40"/>
  <c r="I21" i="40"/>
  <c r="I27" i="40"/>
  <c r="I33" i="40"/>
  <c r="K50" i="39"/>
  <c r="K50" i="38"/>
  <c r="V19" i="37"/>
  <c r="U19" i="37"/>
  <c r="V44" i="37"/>
  <c r="U44" i="37"/>
  <c r="M44" i="37"/>
  <c r="M19" i="37"/>
  <c r="M40" i="37"/>
  <c r="V24" i="37"/>
  <c r="V29" i="37"/>
  <c r="M24" i="37"/>
  <c r="T24" i="37" s="1"/>
  <c r="S24" i="37" s="1"/>
  <c r="I29" i="37"/>
  <c r="M31" i="37"/>
  <c r="V40" i="37"/>
  <c r="M22" i="37"/>
  <c r="M29" i="37"/>
  <c r="U36" i="37"/>
  <c r="V36" i="37"/>
  <c r="V41" i="37"/>
  <c r="V43" i="37"/>
  <c r="U43" i="37"/>
  <c r="U45" i="37"/>
  <c r="I41" i="37"/>
  <c r="M43" i="37"/>
  <c r="V22" i="37"/>
  <c r="M34" i="37"/>
  <c r="M41" i="37"/>
  <c r="U18" i="37"/>
  <c r="V18" i="37"/>
  <c r="V23" i="37"/>
  <c r="U23" i="37"/>
  <c r="M46" i="37"/>
  <c r="T46" i="37" s="1"/>
  <c r="S46" i="37" s="1"/>
  <c r="I23" i="37"/>
  <c r="M25" i="37"/>
  <c r="V34" i="37"/>
  <c r="M23" i="37"/>
  <c r="U30" i="37"/>
  <c r="V30" i="37"/>
  <c r="V46" i="37"/>
  <c r="V47" i="37"/>
  <c r="U47" i="37"/>
  <c r="M28" i="37"/>
  <c r="U42" i="37"/>
  <c r="I47" i="37"/>
  <c r="T47" i="37" s="1"/>
  <c r="S47" i="37" s="1"/>
  <c r="I20" i="37"/>
  <c r="I32" i="37"/>
  <c r="I38" i="37"/>
  <c r="I44" i="37"/>
  <c r="I19" i="37"/>
  <c r="R21" i="37"/>
  <c r="I25" i="37"/>
  <c r="R27" i="37"/>
  <c r="I31" i="37"/>
  <c r="R33" i="37"/>
  <c r="I37" i="37"/>
  <c r="R39" i="37"/>
  <c r="I43" i="37"/>
  <c r="I26" i="37"/>
  <c r="I22" i="37"/>
  <c r="I28" i="37"/>
  <c r="I34" i="37"/>
  <c r="I40" i="37"/>
  <c r="I21" i="37"/>
  <c r="T21" i="37" s="1"/>
  <c r="S21" i="37" s="1"/>
  <c r="I27" i="37"/>
  <c r="I33" i="37"/>
  <c r="I39" i="37"/>
  <c r="T39" i="37" s="1"/>
  <c r="S39" i="37" s="1"/>
  <c r="H20" i="37"/>
  <c r="L20" i="37" s="1"/>
  <c r="H26" i="37"/>
  <c r="L26" i="37" s="1"/>
  <c r="H32" i="37"/>
  <c r="L32" i="37" s="1"/>
  <c r="H38" i="37"/>
  <c r="L38" i="37" s="1"/>
  <c r="R39" i="36"/>
  <c r="I25" i="36"/>
  <c r="R22" i="36"/>
  <c r="R34" i="36"/>
  <c r="R27" i="36"/>
  <c r="I44" i="36"/>
  <c r="R42" i="36"/>
  <c r="R47" i="36"/>
  <c r="R41" i="36"/>
  <c r="R35" i="36"/>
  <c r="R29" i="36"/>
  <c r="R23" i="36"/>
  <c r="R36" i="36"/>
  <c r="R30" i="36"/>
  <c r="R24" i="36"/>
  <c r="R18" i="36"/>
  <c r="R44" i="36"/>
  <c r="V44" i="36" s="1"/>
  <c r="R38" i="36"/>
  <c r="R43" i="36"/>
  <c r="R37" i="36"/>
  <c r="R31" i="36"/>
  <c r="R25" i="36"/>
  <c r="R19" i="36"/>
  <c r="R33" i="36"/>
  <c r="R26" i="36"/>
  <c r="R46" i="36"/>
  <c r="R28" i="36"/>
  <c r="R21" i="36"/>
  <c r="R40" i="36"/>
  <c r="R32" i="36"/>
  <c r="R45" i="36"/>
  <c r="K50" i="36"/>
  <c r="H20" i="36"/>
  <c r="L20" i="36" s="1"/>
  <c r="H26" i="36"/>
  <c r="L26" i="36" s="1"/>
  <c r="H32" i="36"/>
  <c r="H38" i="36"/>
  <c r="L38" i="36" s="1"/>
  <c r="M38" i="36" s="1"/>
  <c r="M29" i="35"/>
  <c r="M23" i="35"/>
  <c r="V44" i="35"/>
  <c r="M44" i="35"/>
  <c r="I44" i="35"/>
  <c r="I19" i="35"/>
  <c r="R21" i="35"/>
  <c r="I25" i="35"/>
  <c r="R27" i="35"/>
  <c r="I31" i="35"/>
  <c r="R33" i="35"/>
  <c r="I37" i="35"/>
  <c r="R39" i="35"/>
  <c r="I43" i="35"/>
  <c r="R45" i="35"/>
  <c r="I18" i="35"/>
  <c r="I24" i="35"/>
  <c r="I36" i="35"/>
  <c r="I23" i="35"/>
  <c r="I35" i="35"/>
  <c r="I34" i="35"/>
  <c r="U19" i="35"/>
  <c r="H21" i="35"/>
  <c r="L21" i="35" s="1"/>
  <c r="H27" i="35"/>
  <c r="L27" i="35" s="1"/>
  <c r="H33" i="35"/>
  <c r="L33" i="35" s="1"/>
  <c r="H39" i="35"/>
  <c r="L39" i="35" s="1"/>
  <c r="H45" i="35"/>
  <c r="L45" i="35" s="1"/>
  <c r="I30" i="35"/>
  <c r="I47" i="35"/>
  <c r="I40" i="35"/>
  <c r="I21" i="35"/>
  <c r="R23" i="35"/>
  <c r="R29" i="35"/>
  <c r="V29" i="35" s="1"/>
  <c r="I33" i="35"/>
  <c r="R35" i="35"/>
  <c r="I39" i="35"/>
  <c r="R41" i="35"/>
  <c r="U41" i="35" s="1"/>
  <c r="I45" i="35"/>
  <c r="K50" i="35"/>
  <c r="I29" i="35"/>
  <c r="I41" i="35"/>
  <c r="I22" i="35"/>
  <c r="I28" i="35"/>
  <c r="H20" i="35"/>
  <c r="L20" i="35" s="1"/>
  <c r="H26" i="35"/>
  <c r="L26" i="35" s="1"/>
  <c r="H32" i="35"/>
  <c r="L32" i="35" s="1"/>
  <c r="H38" i="35"/>
  <c r="L38" i="35" s="1"/>
  <c r="M40" i="34"/>
  <c r="V46" i="34"/>
  <c r="U46" i="34"/>
  <c r="M46" i="34"/>
  <c r="M25" i="34"/>
  <c r="V22" i="34"/>
  <c r="U22" i="34"/>
  <c r="V18" i="34"/>
  <c r="V28" i="34"/>
  <c r="U28" i="34"/>
  <c r="M28" i="34"/>
  <c r="M37" i="34"/>
  <c r="U48" i="34"/>
  <c r="U18" i="34"/>
  <c r="M43" i="34"/>
  <c r="T43" i="34" s="1"/>
  <c r="S43" i="34" s="1"/>
  <c r="M22" i="34"/>
  <c r="T22" i="34" s="1"/>
  <c r="S22" i="34" s="1"/>
  <c r="M31" i="34"/>
  <c r="V34" i="34"/>
  <c r="U34" i="34"/>
  <c r="M44" i="34"/>
  <c r="R27" i="34"/>
  <c r="V27" i="34" s="1"/>
  <c r="M27" i="34"/>
  <c r="I25" i="34"/>
  <c r="I18" i="34"/>
  <c r="R20" i="34"/>
  <c r="I24" i="34"/>
  <c r="R26" i="34"/>
  <c r="I30" i="34"/>
  <c r="R32" i="34"/>
  <c r="I36" i="34"/>
  <c r="R38" i="34"/>
  <c r="R44" i="34"/>
  <c r="V44" i="34" s="1"/>
  <c r="I48" i="34"/>
  <c r="M21" i="34"/>
  <c r="M33" i="34"/>
  <c r="R21" i="34"/>
  <c r="I31" i="34"/>
  <c r="T31" i="34" s="1"/>
  <c r="S31" i="34" s="1"/>
  <c r="R33" i="34"/>
  <c r="U33" i="34" s="1"/>
  <c r="R39" i="34"/>
  <c r="I23" i="34"/>
  <c r="T23" i="34" s="1"/>
  <c r="S23" i="34" s="1"/>
  <c r="R37" i="34"/>
  <c r="V37" i="34" s="1"/>
  <c r="R43" i="34"/>
  <c r="U43" i="34" s="1"/>
  <c r="M30" i="34"/>
  <c r="M36" i="34"/>
  <c r="M42" i="34"/>
  <c r="R24" i="34"/>
  <c r="V24" i="34" s="1"/>
  <c r="I28" i="34"/>
  <c r="L39" i="34"/>
  <c r="H45" i="34"/>
  <c r="L45" i="34" s="1"/>
  <c r="I44" i="34"/>
  <c r="I19" i="34"/>
  <c r="I37" i="34"/>
  <c r="R45" i="34"/>
  <c r="R31" i="34"/>
  <c r="V31" i="34" s="1"/>
  <c r="I35" i="34"/>
  <c r="M18" i="34"/>
  <c r="M24" i="34"/>
  <c r="M48" i="34"/>
  <c r="R30" i="34"/>
  <c r="V30" i="34" s="1"/>
  <c r="I34" i="34"/>
  <c r="R36" i="34"/>
  <c r="V36" i="34" s="1"/>
  <c r="R42" i="34"/>
  <c r="V42" i="34" s="1"/>
  <c r="I46" i="34"/>
  <c r="R48" i="34"/>
  <c r="V48" i="34" s="1"/>
  <c r="I21" i="34"/>
  <c r="R23" i="34"/>
  <c r="I27" i="34"/>
  <c r="R29" i="34"/>
  <c r="I33" i="34"/>
  <c r="R35" i="34"/>
  <c r="R41" i="34"/>
  <c r="I45" i="34"/>
  <c r="R47" i="34"/>
  <c r="R19" i="34"/>
  <c r="V19" i="34" s="1"/>
  <c r="R25" i="34"/>
  <c r="V25" i="34" s="1"/>
  <c r="I29" i="34"/>
  <c r="I47" i="34"/>
  <c r="T47" i="34" s="1"/>
  <c r="S47" i="34" s="1"/>
  <c r="H20" i="34"/>
  <c r="L20" i="34" s="1"/>
  <c r="H26" i="34"/>
  <c r="L26" i="34" s="1"/>
  <c r="H32" i="34"/>
  <c r="L32" i="34" s="1"/>
  <c r="M32" i="34" s="1"/>
  <c r="L38" i="34"/>
  <c r="M38" i="34" s="1"/>
  <c r="V31" i="33"/>
  <c r="U31" i="33"/>
  <c r="I21" i="33"/>
  <c r="I28" i="33"/>
  <c r="T28" i="33" s="1"/>
  <c r="S28" i="33" s="1"/>
  <c r="I34" i="33"/>
  <c r="T34" i="33" s="1"/>
  <c r="S34" i="33" s="1"/>
  <c r="I22" i="33"/>
  <c r="T22" i="33" s="1"/>
  <c r="S22" i="33" s="1"/>
  <c r="I47" i="33"/>
  <c r="T47" i="33" s="1"/>
  <c r="S47" i="33" s="1"/>
  <c r="I41" i="33"/>
  <c r="I35" i="33"/>
  <c r="I29" i="33"/>
  <c r="I23" i="33"/>
  <c r="I43" i="33"/>
  <c r="I37" i="33"/>
  <c r="I31" i="33"/>
  <c r="I25" i="33"/>
  <c r="I19" i="33"/>
  <c r="T19" i="33" s="1"/>
  <c r="S19" i="33" s="1"/>
  <c r="I30" i="33"/>
  <c r="U22" i="33"/>
  <c r="M30" i="33"/>
  <c r="I36" i="33"/>
  <c r="U42" i="33"/>
  <c r="I18" i="33"/>
  <c r="I26" i="33"/>
  <c r="M36" i="33"/>
  <c r="I42" i="33"/>
  <c r="U48" i="33"/>
  <c r="M18" i="33"/>
  <c r="K49" i="33"/>
  <c r="M23" i="33"/>
  <c r="M31" i="33"/>
  <c r="M42" i="33"/>
  <c r="I48" i="33"/>
  <c r="U28" i="33"/>
  <c r="V42" i="33"/>
  <c r="M48" i="33"/>
  <c r="V28" i="33"/>
  <c r="I32" i="33"/>
  <c r="M37" i="33"/>
  <c r="U34" i="33"/>
  <c r="M43" i="33"/>
  <c r="I24" i="33"/>
  <c r="M29" i="33"/>
  <c r="V34" i="33"/>
  <c r="I38" i="33"/>
  <c r="M24" i="33"/>
  <c r="I44" i="33"/>
  <c r="V44" i="33"/>
  <c r="U44" i="33"/>
  <c r="I20" i="33"/>
  <c r="M41" i="33"/>
  <c r="M44" i="33"/>
  <c r="V47" i="33"/>
  <c r="R21" i="33"/>
  <c r="R27" i="33"/>
  <c r="R33" i="33"/>
  <c r="R39" i="33"/>
  <c r="R45" i="33"/>
  <c r="R19" i="33"/>
  <c r="V19" i="33" s="1"/>
  <c r="R25" i="33"/>
  <c r="V25" i="33" s="1"/>
  <c r="R37" i="33"/>
  <c r="V37" i="33" s="1"/>
  <c r="R43" i="33"/>
  <c r="V43" i="33" s="1"/>
  <c r="H40" i="33"/>
  <c r="L40" i="33" s="1"/>
  <c r="H46" i="33"/>
  <c r="L46" i="33" s="1"/>
  <c r="R24" i="33"/>
  <c r="V24" i="33" s="1"/>
  <c r="R30" i="33"/>
  <c r="V30" i="33" s="1"/>
  <c r="R36" i="33"/>
  <c r="U36" i="33" s="1"/>
  <c r="R42" i="33"/>
  <c r="R48" i="33"/>
  <c r="V48" i="33" s="1"/>
  <c r="H21" i="33"/>
  <c r="L21" i="33" s="1"/>
  <c r="H27" i="33"/>
  <c r="L27" i="33" s="1"/>
  <c r="H33" i="33"/>
  <c r="L33" i="33" s="1"/>
  <c r="H39" i="33"/>
  <c r="L39" i="33" s="1"/>
  <c r="H45" i="33"/>
  <c r="L45" i="33" s="1"/>
  <c r="R18" i="33"/>
  <c r="R23" i="33"/>
  <c r="V23" i="33" s="1"/>
  <c r="R29" i="33"/>
  <c r="U29" i="33" s="1"/>
  <c r="R35" i="33"/>
  <c r="U35" i="33" s="1"/>
  <c r="R41" i="33"/>
  <c r="U41" i="33" s="1"/>
  <c r="R47" i="33"/>
  <c r="U47" i="33" s="1"/>
  <c r="H20" i="33"/>
  <c r="L20" i="33" s="1"/>
  <c r="M20" i="33" s="1"/>
  <c r="H26" i="33"/>
  <c r="L26" i="33" s="1"/>
  <c r="M26" i="33" s="1"/>
  <c r="H32" i="33"/>
  <c r="L32" i="33" s="1"/>
  <c r="H38" i="33"/>
  <c r="L38" i="33" s="1"/>
  <c r="M33" i="32"/>
  <c r="M44" i="32"/>
  <c r="M27" i="32"/>
  <c r="V33" i="32"/>
  <c r="M45" i="32"/>
  <c r="M46" i="32"/>
  <c r="I46" i="32"/>
  <c r="H19" i="32"/>
  <c r="L19" i="32" s="1"/>
  <c r="H25" i="32"/>
  <c r="L25" i="32" s="1"/>
  <c r="H31" i="32"/>
  <c r="L31" i="32" s="1"/>
  <c r="H37" i="32"/>
  <c r="L37" i="32" s="1"/>
  <c r="H43" i="32"/>
  <c r="L43" i="32" s="1"/>
  <c r="R21" i="32"/>
  <c r="V21" i="32" s="1"/>
  <c r="R27" i="32"/>
  <c r="V27" i="32" s="1"/>
  <c r="I31" i="32"/>
  <c r="R33" i="32"/>
  <c r="U33" i="32" s="1"/>
  <c r="R39" i="32"/>
  <c r="U39" i="32" s="1"/>
  <c r="I43" i="32"/>
  <c r="R45" i="32"/>
  <c r="V45" i="32" s="1"/>
  <c r="H18" i="32"/>
  <c r="H24" i="32"/>
  <c r="L24" i="32" s="1"/>
  <c r="H30" i="32"/>
  <c r="L30" i="32" s="1"/>
  <c r="H36" i="32"/>
  <c r="L36" i="32" s="1"/>
  <c r="H42" i="32"/>
  <c r="L42" i="32" s="1"/>
  <c r="H48" i="32"/>
  <c r="L48" i="32" s="1"/>
  <c r="R20" i="32"/>
  <c r="R26" i="32"/>
  <c r="I30" i="32"/>
  <c r="R32" i="32"/>
  <c r="R38" i="32"/>
  <c r="R44" i="32"/>
  <c r="U44" i="32" s="1"/>
  <c r="K49" i="32"/>
  <c r="R22" i="32"/>
  <c r="R28" i="32"/>
  <c r="R34" i="32"/>
  <c r="R40" i="32"/>
  <c r="I44" i="32"/>
  <c r="R46" i="32"/>
  <c r="V46" i="32" s="1"/>
  <c r="H23" i="32"/>
  <c r="L23" i="32" s="1"/>
  <c r="H29" i="32"/>
  <c r="L29" i="32" s="1"/>
  <c r="H35" i="32"/>
  <c r="L35" i="32" s="1"/>
  <c r="H41" i="32"/>
  <c r="L41" i="32" s="1"/>
  <c r="H47" i="32"/>
  <c r="L47" i="32" s="1"/>
  <c r="R19" i="32"/>
  <c r="R25" i="32"/>
  <c r="R31" i="32"/>
  <c r="R37" i="32"/>
  <c r="I41" i="32"/>
  <c r="R43" i="32"/>
  <c r="I47" i="32"/>
  <c r="R36" i="32"/>
  <c r="I21" i="32"/>
  <c r="R23" i="32"/>
  <c r="I27" i="32"/>
  <c r="I39" i="32"/>
  <c r="T39" i="32" s="1"/>
  <c r="S39" i="32" s="1"/>
  <c r="H20" i="32"/>
  <c r="L20" i="32" s="1"/>
  <c r="M20" i="32" s="1"/>
  <c r="H26" i="32"/>
  <c r="L26" i="32" s="1"/>
  <c r="H32" i="32"/>
  <c r="L32" i="32" s="1"/>
  <c r="H38" i="32"/>
  <c r="L38" i="32" s="1"/>
  <c r="H22" i="32"/>
  <c r="L22" i="32" s="1"/>
  <c r="M22" i="32" s="1"/>
  <c r="H28" i="32"/>
  <c r="L28" i="32" s="1"/>
  <c r="H34" i="32"/>
  <c r="L34" i="32" s="1"/>
  <c r="M34" i="32" s="1"/>
  <c r="H40" i="32"/>
  <c r="L40" i="32" s="1"/>
  <c r="M40" i="32" s="1"/>
  <c r="R48" i="32"/>
  <c r="R18" i="32"/>
  <c r="R24" i="32"/>
  <c r="R30" i="32"/>
  <c r="R42" i="32"/>
  <c r="R29" i="32"/>
  <c r="I33" i="32"/>
  <c r="R35" i="32"/>
  <c r="R41" i="32"/>
  <c r="I45" i="32"/>
  <c r="I24" i="101" l="1"/>
  <c r="I24" i="98"/>
  <c r="I24" i="97"/>
  <c r="I24" i="96"/>
  <c r="I23" i="98"/>
  <c r="I23" i="99"/>
  <c r="I23" i="101"/>
  <c r="I28" i="101"/>
  <c r="I28" i="100"/>
  <c r="I28" i="99"/>
  <c r="I28" i="98"/>
  <c r="I28" i="96"/>
  <c r="I27" i="96"/>
  <c r="I49" i="96" s="1"/>
  <c r="P2" i="96" s="1"/>
  <c r="I27" i="98"/>
  <c r="I27" i="101"/>
  <c r="T23" i="105"/>
  <c r="S23" i="105" s="1"/>
  <c r="T21" i="106"/>
  <c r="S21" i="106" s="1"/>
  <c r="T25" i="106"/>
  <c r="S25" i="106" s="1"/>
  <c r="T22" i="44"/>
  <c r="S22" i="44" s="1"/>
  <c r="T20" i="39"/>
  <c r="S20" i="39" s="1"/>
  <c r="V28" i="35"/>
  <c r="U28" i="35"/>
  <c r="L34" i="94"/>
  <c r="V34" i="94" s="1"/>
  <c r="H50" i="94"/>
  <c r="L34" i="95"/>
  <c r="H63" i="95"/>
  <c r="I34" i="95"/>
  <c r="I63" i="95" s="1"/>
  <c r="P2" i="95" s="1"/>
  <c r="H49" i="106"/>
  <c r="M49" i="106"/>
  <c r="P3" i="106" s="1"/>
  <c r="T41" i="40"/>
  <c r="S41" i="40" s="1"/>
  <c r="T36" i="42"/>
  <c r="S36" i="42" s="1"/>
  <c r="T19" i="42"/>
  <c r="S19" i="42" s="1"/>
  <c r="T43" i="42"/>
  <c r="S43" i="42" s="1"/>
  <c r="T46" i="44"/>
  <c r="S46" i="44" s="1"/>
  <c r="T31" i="46"/>
  <c r="S31" i="46" s="1"/>
  <c r="T47" i="39"/>
  <c r="S47" i="39" s="1"/>
  <c r="T38" i="39"/>
  <c r="S38" i="39" s="1"/>
  <c r="T36" i="39"/>
  <c r="S36" i="39" s="1"/>
  <c r="T26" i="39"/>
  <c r="S26" i="39" s="1"/>
  <c r="T35" i="38"/>
  <c r="S35" i="38" s="1"/>
  <c r="T19" i="38"/>
  <c r="S19" i="38" s="1"/>
  <c r="V24" i="36"/>
  <c r="T19" i="34"/>
  <c r="S19" i="34" s="1"/>
  <c r="T25" i="33"/>
  <c r="S25" i="33" s="1"/>
  <c r="T42" i="37"/>
  <c r="S42" i="37" s="1"/>
  <c r="T30" i="37"/>
  <c r="S30" i="37" s="1"/>
  <c r="I37" i="99"/>
  <c r="I37" i="100"/>
  <c r="T37" i="100" s="1"/>
  <c r="S37" i="100" s="1"/>
  <c r="L30" i="102"/>
  <c r="M30" i="102" s="1"/>
  <c r="H49" i="102"/>
  <c r="I30" i="102"/>
  <c r="I49" i="102" s="1"/>
  <c r="P2" i="102" s="1"/>
  <c r="I30" i="103"/>
  <c r="I30" i="104"/>
  <c r="I31" i="77"/>
  <c r="I31" i="78"/>
  <c r="I31" i="79"/>
  <c r="T31" i="79" s="1"/>
  <c r="S31" i="79" s="1"/>
  <c r="I31" i="81"/>
  <c r="I31" i="83"/>
  <c r="I49" i="83" s="1"/>
  <c r="P2" i="83" s="1"/>
  <c r="I31" i="84"/>
  <c r="T31" i="84" s="1"/>
  <c r="S31" i="84" s="1"/>
  <c r="I31" i="86"/>
  <c r="H49" i="58"/>
  <c r="T29" i="37"/>
  <c r="S29" i="37" s="1"/>
  <c r="T27" i="32"/>
  <c r="S27" i="32" s="1"/>
  <c r="T27" i="34"/>
  <c r="S27" i="34" s="1"/>
  <c r="T34" i="34"/>
  <c r="S34" i="34" s="1"/>
  <c r="M35" i="35"/>
  <c r="U18" i="35"/>
  <c r="V22" i="35"/>
  <c r="U35" i="35"/>
  <c r="U22" i="35"/>
  <c r="T49" i="35"/>
  <c r="S49" i="35" s="1"/>
  <c r="V23" i="35"/>
  <c r="T48" i="36"/>
  <c r="S48" i="36" s="1"/>
  <c r="T46" i="38"/>
  <c r="S46" i="38" s="1"/>
  <c r="T40" i="38"/>
  <c r="S40" i="38" s="1"/>
  <c r="T28" i="38"/>
  <c r="S28" i="38" s="1"/>
  <c r="T49" i="38"/>
  <c r="S49" i="38" s="1"/>
  <c r="T34" i="39"/>
  <c r="S34" i="39" s="1"/>
  <c r="T28" i="40"/>
  <c r="S28" i="40" s="1"/>
  <c r="T40" i="40"/>
  <c r="S40" i="40" s="1"/>
  <c r="T35" i="40"/>
  <c r="S35" i="40" s="1"/>
  <c r="T30" i="40"/>
  <c r="S30" i="40" s="1"/>
  <c r="T41" i="41"/>
  <c r="S41" i="41" s="1"/>
  <c r="T35" i="42"/>
  <c r="S35" i="42" s="1"/>
  <c r="T37" i="42"/>
  <c r="S37" i="42" s="1"/>
  <c r="T30" i="46"/>
  <c r="S30" i="46" s="1"/>
  <c r="T35" i="45"/>
  <c r="S35" i="45" s="1"/>
  <c r="T44" i="45"/>
  <c r="S44" i="45" s="1"/>
  <c r="T25" i="46"/>
  <c r="S25" i="46" s="1"/>
  <c r="I49" i="106"/>
  <c r="P2" i="106" s="1"/>
  <c r="T18" i="106"/>
  <c r="V38" i="106"/>
  <c r="V20" i="106"/>
  <c r="V33" i="106"/>
  <c r="V42" i="106"/>
  <c r="V24" i="106"/>
  <c r="R49" i="106"/>
  <c r="V29" i="106"/>
  <c r="V46" i="106"/>
  <c r="V28" i="106"/>
  <c r="U18" i="106"/>
  <c r="M49" i="105"/>
  <c r="P3" i="105" s="1"/>
  <c r="T41" i="105"/>
  <c r="S41" i="105" s="1"/>
  <c r="T26" i="105"/>
  <c r="S26" i="105" s="1"/>
  <c r="T19" i="105"/>
  <c r="S19" i="105" s="1"/>
  <c r="T32" i="105"/>
  <c r="S32" i="105" s="1"/>
  <c r="T20" i="105"/>
  <c r="S20" i="105" s="1"/>
  <c r="I49" i="105"/>
  <c r="P2" i="105" s="1"/>
  <c r="T18" i="105"/>
  <c r="T29" i="105"/>
  <c r="S29" i="105" s="1"/>
  <c r="R49" i="105"/>
  <c r="V42" i="105"/>
  <c r="U41" i="105"/>
  <c r="U20" i="105"/>
  <c r="U32" i="105"/>
  <c r="U44" i="105"/>
  <c r="V30" i="105"/>
  <c r="U48" i="105"/>
  <c r="T37" i="105"/>
  <c r="S37" i="105" s="1"/>
  <c r="U21" i="105"/>
  <c r="T47" i="105"/>
  <c r="S47" i="105" s="1"/>
  <c r="T25" i="105"/>
  <c r="S25" i="105" s="1"/>
  <c r="V39" i="105"/>
  <c r="U29" i="105"/>
  <c r="T28" i="105"/>
  <c r="S28" i="105" s="1"/>
  <c r="T38" i="105"/>
  <c r="S38" i="105" s="1"/>
  <c r="U38" i="105"/>
  <c r="U23" i="105"/>
  <c r="T22" i="105"/>
  <c r="S22" i="105" s="1"/>
  <c r="U49" i="95"/>
  <c r="V49" i="95"/>
  <c r="T49" i="94"/>
  <c r="P7" i="94"/>
  <c r="I19" i="94"/>
  <c r="I25" i="94"/>
  <c r="I31" i="94"/>
  <c r="I37" i="94"/>
  <c r="I43" i="94"/>
  <c r="I22" i="94"/>
  <c r="I28" i="94"/>
  <c r="I34" i="94"/>
  <c r="I50" i="94" s="1"/>
  <c r="I40" i="94"/>
  <c r="I46" i="94"/>
  <c r="T49" i="95"/>
  <c r="S49" i="95" s="1"/>
  <c r="V14" i="104"/>
  <c r="P9" i="104" s="1"/>
  <c r="P7" i="104"/>
  <c r="S9" i="104" s="1"/>
  <c r="I49" i="104"/>
  <c r="P2" i="104" s="1"/>
  <c r="T19" i="104"/>
  <c r="S19" i="104" s="1"/>
  <c r="T20" i="104"/>
  <c r="S20" i="104" s="1"/>
  <c r="T21" i="104"/>
  <c r="S21" i="104" s="1"/>
  <c r="T22" i="104"/>
  <c r="S22" i="104" s="1"/>
  <c r="T23" i="104"/>
  <c r="S23" i="104" s="1"/>
  <c r="T24" i="104"/>
  <c r="S24" i="104" s="1"/>
  <c r="T25" i="104"/>
  <c r="S25" i="104" s="1"/>
  <c r="T26" i="104"/>
  <c r="S26" i="104" s="1"/>
  <c r="T27" i="104"/>
  <c r="S27" i="104" s="1"/>
  <c r="T28" i="104"/>
  <c r="S28" i="104" s="1"/>
  <c r="T29" i="104"/>
  <c r="S29" i="104" s="1"/>
  <c r="T30" i="104"/>
  <c r="S30" i="104" s="1"/>
  <c r="T31" i="104"/>
  <c r="S31" i="104" s="1"/>
  <c r="T32" i="104"/>
  <c r="S32" i="104" s="1"/>
  <c r="T33" i="104"/>
  <c r="S33" i="104" s="1"/>
  <c r="T34" i="104"/>
  <c r="S34" i="104" s="1"/>
  <c r="T35" i="104"/>
  <c r="S35" i="104" s="1"/>
  <c r="T36" i="104"/>
  <c r="S36" i="104" s="1"/>
  <c r="T37" i="104"/>
  <c r="S37" i="104" s="1"/>
  <c r="T38" i="104"/>
  <c r="S38" i="104" s="1"/>
  <c r="T39" i="104"/>
  <c r="S39" i="104" s="1"/>
  <c r="T40" i="104"/>
  <c r="S40" i="104" s="1"/>
  <c r="T41" i="104"/>
  <c r="S41" i="104" s="1"/>
  <c r="T42" i="104"/>
  <c r="S42" i="104" s="1"/>
  <c r="T43" i="104"/>
  <c r="S43" i="104" s="1"/>
  <c r="T44" i="104"/>
  <c r="S44" i="104" s="1"/>
  <c r="T45" i="104"/>
  <c r="S45" i="104" s="1"/>
  <c r="T46" i="104"/>
  <c r="S46" i="104" s="1"/>
  <c r="T47" i="104"/>
  <c r="S47" i="104" s="1"/>
  <c r="T48" i="104"/>
  <c r="S48" i="104" s="1"/>
  <c r="H49" i="104"/>
  <c r="L18" i="104"/>
  <c r="V19" i="104"/>
  <c r="U19" i="104"/>
  <c r="V20" i="104"/>
  <c r="U20" i="104"/>
  <c r="V21" i="104"/>
  <c r="U21" i="104"/>
  <c r="V22" i="104"/>
  <c r="U22" i="104"/>
  <c r="V23" i="104"/>
  <c r="U23" i="104"/>
  <c r="V24" i="104"/>
  <c r="U24" i="104"/>
  <c r="V25" i="104"/>
  <c r="U25" i="104"/>
  <c r="V26" i="104"/>
  <c r="U26" i="104"/>
  <c r="V27" i="104"/>
  <c r="U27" i="104"/>
  <c r="V28" i="104"/>
  <c r="U28" i="104"/>
  <c r="V29" i="104"/>
  <c r="U29" i="104"/>
  <c r="V30" i="104"/>
  <c r="U30" i="104"/>
  <c r="V31" i="104"/>
  <c r="U31" i="104"/>
  <c r="V32" i="104"/>
  <c r="U32" i="104"/>
  <c r="V33" i="104"/>
  <c r="U33" i="104"/>
  <c r="V34" i="104"/>
  <c r="U34" i="104"/>
  <c r="V35" i="104"/>
  <c r="U35" i="104"/>
  <c r="V36" i="104"/>
  <c r="U36" i="104"/>
  <c r="V37" i="104"/>
  <c r="U37" i="104"/>
  <c r="V38" i="104"/>
  <c r="U38" i="104"/>
  <c r="V39" i="104"/>
  <c r="U39" i="104"/>
  <c r="V40" i="104"/>
  <c r="U40" i="104"/>
  <c r="V41" i="104"/>
  <c r="U41" i="104"/>
  <c r="V42" i="104"/>
  <c r="U42" i="104"/>
  <c r="V43" i="104"/>
  <c r="U43" i="104"/>
  <c r="V44" i="104"/>
  <c r="U44" i="104"/>
  <c r="V45" i="104"/>
  <c r="U45" i="104"/>
  <c r="V46" i="104"/>
  <c r="U46" i="104"/>
  <c r="V47" i="104"/>
  <c r="U47" i="104"/>
  <c r="V48" i="104"/>
  <c r="U48" i="104"/>
  <c r="V14" i="103"/>
  <c r="P9" i="103" s="1"/>
  <c r="P7" i="103"/>
  <c r="S9" i="103" s="1"/>
  <c r="I49" i="103"/>
  <c r="P2" i="103" s="1"/>
  <c r="T19" i="103"/>
  <c r="S19" i="103" s="1"/>
  <c r="T20" i="103"/>
  <c r="S20" i="103" s="1"/>
  <c r="T21" i="103"/>
  <c r="S21" i="103" s="1"/>
  <c r="T22" i="103"/>
  <c r="S22" i="103" s="1"/>
  <c r="T23" i="103"/>
  <c r="S23" i="103" s="1"/>
  <c r="T24" i="103"/>
  <c r="S24" i="103" s="1"/>
  <c r="T25" i="103"/>
  <c r="S25" i="103" s="1"/>
  <c r="T26" i="103"/>
  <c r="S26" i="103" s="1"/>
  <c r="T27" i="103"/>
  <c r="S27" i="103" s="1"/>
  <c r="T28" i="103"/>
  <c r="S28" i="103" s="1"/>
  <c r="T29" i="103"/>
  <c r="S29" i="103" s="1"/>
  <c r="T30" i="103"/>
  <c r="S30" i="103" s="1"/>
  <c r="T31" i="103"/>
  <c r="S31" i="103" s="1"/>
  <c r="T32" i="103"/>
  <c r="S32" i="103" s="1"/>
  <c r="T33" i="103"/>
  <c r="S33" i="103" s="1"/>
  <c r="T34" i="103"/>
  <c r="S34" i="103" s="1"/>
  <c r="T35" i="103"/>
  <c r="S35" i="103" s="1"/>
  <c r="T36" i="103"/>
  <c r="S36" i="103" s="1"/>
  <c r="T37" i="103"/>
  <c r="S37" i="103" s="1"/>
  <c r="T38" i="103"/>
  <c r="S38" i="103" s="1"/>
  <c r="T39" i="103"/>
  <c r="S39" i="103" s="1"/>
  <c r="T40" i="103"/>
  <c r="S40" i="103" s="1"/>
  <c r="T41" i="103"/>
  <c r="S41" i="103" s="1"/>
  <c r="T42" i="103"/>
  <c r="S42" i="103" s="1"/>
  <c r="T43" i="103"/>
  <c r="S43" i="103" s="1"/>
  <c r="T44" i="103"/>
  <c r="S44" i="103" s="1"/>
  <c r="T45" i="103"/>
  <c r="S45" i="103" s="1"/>
  <c r="T46" i="103"/>
  <c r="S46" i="103" s="1"/>
  <c r="T47" i="103"/>
  <c r="S47" i="103" s="1"/>
  <c r="T48" i="103"/>
  <c r="S48" i="103" s="1"/>
  <c r="H49" i="103"/>
  <c r="L18" i="103"/>
  <c r="V19" i="103"/>
  <c r="U19" i="103"/>
  <c r="V20" i="103"/>
  <c r="U20" i="103"/>
  <c r="V21" i="103"/>
  <c r="U21" i="103"/>
  <c r="V22" i="103"/>
  <c r="U22" i="103"/>
  <c r="V23" i="103"/>
  <c r="U23" i="103"/>
  <c r="V24" i="103"/>
  <c r="U24" i="103"/>
  <c r="V25" i="103"/>
  <c r="U25" i="103"/>
  <c r="V26" i="103"/>
  <c r="U26" i="103"/>
  <c r="V27" i="103"/>
  <c r="U27" i="103"/>
  <c r="V28" i="103"/>
  <c r="U28" i="103"/>
  <c r="V29" i="103"/>
  <c r="U29" i="103"/>
  <c r="V30" i="103"/>
  <c r="U30" i="103"/>
  <c r="V31" i="103"/>
  <c r="U31" i="103"/>
  <c r="V32" i="103"/>
  <c r="U32" i="103"/>
  <c r="V33" i="103"/>
  <c r="U33" i="103"/>
  <c r="V34" i="103"/>
  <c r="U34" i="103"/>
  <c r="V35" i="103"/>
  <c r="U35" i="103"/>
  <c r="V36" i="103"/>
  <c r="U36" i="103"/>
  <c r="V37" i="103"/>
  <c r="U37" i="103"/>
  <c r="V38" i="103"/>
  <c r="U38" i="103"/>
  <c r="V39" i="103"/>
  <c r="U39" i="103"/>
  <c r="V40" i="103"/>
  <c r="U40" i="103"/>
  <c r="V41" i="103"/>
  <c r="U41" i="103"/>
  <c r="V42" i="103"/>
  <c r="U42" i="103"/>
  <c r="V43" i="103"/>
  <c r="U43" i="103"/>
  <c r="V44" i="103"/>
  <c r="U44" i="103"/>
  <c r="V45" i="103"/>
  <c r="U45" i="103"/>
  <c r="V46" i="103"/>
  <c r="U46" i="103"/>
  <c r="V47" i="103"/>
  <c r="U47" i="103"/>
  <c r="V48" i="103"/>
  <c r="U48" i="103"/>
  <c r="V14" i="102"/>
  <c r="P9" i="102" s="1"/>
  <c r="P7" i="102"/>
  <c r="S9" i="102" s="1"/>
  <c r="T19" i="102"/>
  <c r="S19" i="102" s="1"/>
  <c r="T20" i="102"/>
  <c r="S20" i="102" s="1"/>
  <c r="T21" i="102"/>
  <c r="S21" i="102" s="1"/>
  <c r="T22" i="102"/>
  <c r="S22" i="102" s="1"/>
  <c r="T23" i="102"/>
  <c r="S23" i="102" s="1"/>
  <c r="T24" i="102"/>
  <c r="S24" i="102" s="1"/>
  <c r="T25" i="102"/>
  <c r="S25" i="102" s="1"/>
  <c r="T26" i="102"/>
  <c r="S26" i="102" s="1"/>
  <c r="T27" i="102"/>
  <c r="S27" i="102" s="1"/>
  <c r="T28" i="102"/>
  <c r="S28" i="102" s="1"/>
  <c r="T29" i="102"/>
  <c r="S29" i="102" s="1"/>
  <c r="T31" i="102"/>
  <c r="S31" i="102" s="1"/>
  <c r="T32" i="102"/>
  <c r="S32" i="102" s="1"/>
  <c r="T33" i="102"/>
  <c r="S33" i="102" s="1"/>
  <c r="T34" i="102"/>
  <c r="S34" i="102" s="1"/>
  <c r="T35" i="102"/>
  <c r="S35" i="102" s="1"/>
  <c r="T36" i="102"/>
  <c r="S36" i="102" s="1"/>
  <c r="T37" i="102"/>
  <c r="S37" i="102" s="1"/>
  <c r="T38" i="102"/>
  <c r="S38" i="102" s="1"/>
  <c r="T39" i="102"/>
  <c r="S39" i="102" s="1"/>
  <c r="T40" i="102"/>
  <c r="S40" i="102" s="1"/>
  <c r="T41" i="102"/>
  <c r="S41" i="102" s="1"/>
  <c r="T42" i="102"/>
  <c r="S42" i="102" s="1"/>
  <c r="T43" i="102"/>
  <c r="S43" i="102" s="1"/>
  <c r="T44" i="102"/>
  <c r="S44" i="102" s="1"/>
  <c r="T45" i="102"/>
  <c r="S45" i="102" s="1"/>
  <c r="T46" i="102"/>
  <c r="S46" i="102" s="1"/>
  <c r="T47" i="102"/>
  <c r="S47" i="102" s="1"/>
  <c r="T48" i="102"/>
  <c r="S48" i="102" s="1"/>
  <c r="L18" i="102"/>
  <c r="V19" i="102"/>
  <c r="U19" i="102"/>
  <c r="V20" i="102"/>
  <c r="U20" i="102"/>
  <c r="V21" i="102"/>
  <c r="U21" i="102"/>
  <c r="V22" i="102"/>
  <c r="U22" i="102"/>
  <c r="V23" i="102"/>
  <c r="U23" i="102"/>
  <c r="V24" i="102"/>
  <c r="U24" i="102"/>
  <c r="V25" i="102"/>
  <c r="U25" i="102"/>
  <c r="V26" i="102"/>
  <c r="U26" i="102"/>
  <c r="V27" i="102"/>
  <c r="U27" i="102"/>
  <c r="V28" i="102"/>
  <c r="U28" i="102"/>
  <c r="V29" i="102"/>
  <c r="U29" i="102"/>
  <c r="V30" i="102"/>
  <c r="U30" i="102"/>
  <c r="V31" i="102"/>
  <c r="U31" i="102"/>
  <c r="V32" i="102"/>
  <c r="U32" i="102"/>
  <c r="V33" i="102"/>
  <c r="U33" i="102"/>
  <c r="V34" i="102"/>
  <c r="U34" i="102"/>
  <c r="V35" i="102"/>
  <c r="U35" i="102"/>
  <c r="V36" i="102"/>
  <c r="U36" i="102"/>
  <c r="V37" i="102"/>
  <c r="U37" i="102"/>
  <c r="V38" i="102"/>
  <c r="U38" i="102"/>
  <c r="V39" i="102"/>
  <c r="U39" i="102"/>
  <c r="V40" i="102"/>
  <c r="U40" i="102"/>
  <c r="V41" i="102"/>
  <c r="U41" i="102"/>
  <c r="V42" i="102"/>
  <c r="U42" i="102"/>
  <c r="V43" i="102"/>
  <c r="U43" i="102"/>
  <c r="V44" i="102"/>
  <c r="U44" i="102"/>
  <c r="V45" i="102"/>
  <c r="U45" i="102"/>
  <c r="V46" i="102"/>
  <c r="U46" i="102"/>
  <c r="V47" i="102"/>
  <c r="U47" i="102"/>
  <c r="V48" i="102"/>
  <c r="U48" i="102"/>
  <c r="V14" i="101"/>
  <c r="P9" i="101" s="1"/>
  <c r="P7" i="101"/>
  <c r="S9" i="101" s="1"/>
  <c r="I49" i="101"/>
  <c r="P2" i="101" s="1"/>
  <c r="T19" i="101"/>
  <c r="S19" i="101" s="1"/>
  <c r="T20" i="101"/>
  <c r="S20" i="101" s="1"/>
  <c r="T21" i="101"/>
  <c r="S21" i="101" s="1"/>
  <c r="T22" i="101"/>
  <c r="S22" i="101" s="1"/>
  <c r="T23" i="101"/>
  <c r="S23" i="101" s="1"/>
  <c r="T24" i="101"/>
  <c r="S24" i="101" s="1"/>
  <c r="T25" i="101"/>
  <c r="S25" i="101" s="1"/>
  <c r="T26" i="101"/>
  <c r="S26" i="101" s="1"/>
  <c r="T27" i="101"/>
  <c r="S27" i="101" s="1"/>
  <c r="T28" i="101"/>
  <c r="S28" i="101" s="1"/>
  <c r="T29" i="101"/>
  <c r="S29" i="101" s="1"/>
  <c r="T30" i="101"/>
  <c r="S30" i="101" s="1"/>
  <c r="T31" i="101"/>
  <c r="S31" i="101" s="1"/>
  <c r="T32" i="101"/>
  <c r="S32" i="101" s="1"/>
  <c r="T33" i="101"/>
  <c r="S33" i="101" s="1"/>
  <c r="T34" i="101"/>
  <c r="S34" i="101" s="1"/>
  <c r="T35" i="101"/>
  <c r="S35" i="101" s="1"/>
  <c r="T36" i="101"/>
  <c r="S36" i="101" s="1"/>
  <c r="T37" i="101"/>
  <c r="S37" i="101" s="1"/>
  <c r="T38" i="101"/>
  <c r="S38" i="101" s="1"/>
  <c r="T39" i="101"/>
  <c r="S39" i="101" s="1"/>
  <c r="T40" i="101"/>
  <c r="S40" i="101" s="1"/>
  <c r="T41" i="101"/>
  <c r="S41" i="101" s="1"/>
  <c r="T42" i="101"/>
  <c r="S42" i="101" s="1"/>
  <c r="T43" i="101"/>
  <c r="S43" i="101" s="1"/>
  <c r="T44" i="101"/>
  <c r="S44" i="101" s="1"/>
  <c r="T45" i="101"/>
  <c r="S45" i="101" s="1"/>
  <c r="T46" i="101"/>
  <c r="S46" i="101" s="1"/>
  <c r="T47" i="101"/>
  <c r="S47" i="101" s="1"/>
  <c r="T48" i="101"/>
  <c r="S48" i="101" s="1"/>
  <c r="H49" i="101"/>
  <c r="L18" i="101"/>
  <c r="V19" i="101"/>
  <c r="U19" i="101"/>
  <c r="V20" i="101"/>
  <c r="U20" i="101"/>
  <c r="V21" i="101"/>
  <c r="U21" i="101"/>
  <c r="V22" i="101"/>
  <c r="U22" i="101"/>
  <c r="V23" i="101"/>
  <c r="U23" i="101"/>
  <c r="V24" i="101"/>
  <c r="U24" i="101"/>
  <c r="V25" i="101"/>
  <c r="U25" i="101"/>
  <c r="V26" i="101"/>
  <c r="U26" i="101"/>
  <c r="V27" i="101"/>
  <c r="U27" i="101"/>
  <c r="V28" i="101"/>
  <c r="U28" i="101"/>
  <c r="V29" i="101"/>
  <c r="U29" i="101"/>
  <c r="V30" i="101"/>
  <c r="U30" i="101"/>
  <c r="V31" i="101"/>
  <c r="U31" i="101"/>
  <c r="V32" i="101"/>
  <c r="U32" i="101"/>
  <c r="V33" i="101"/>
  <c r="U33" i="101"/>
  <c r="V34" i="101"/>
  <c r="U34" i="101"/>
  <c r="V35" i="101"/>
  <c r="U35" i="101"/>
  <c r="V36" i="101"/>
  <c r="U36" i="101"/>
  <c r="V37" i="101"/>
  <c r="U37" i="101"/>
  <c r="V38" i="101"/>
  <c r="U38" i="101"/>
  <c r="V39" i="101"/>
  <c r="U39" i="101"/>
  <c r="V40" i="101"/>
  <c r="U40" i="101"/>
  <c r="V41" i="101"/>
  <c r="U41" i="101"/>
  <c r="V42" i="101"/>
  <c r="U42" i="101"/>
  <c r="V43" i="101"/>
  <c r="U43" i="101"/>
  <c r="V44" i="101"/>
  <c r="U44" i="101"/>
  <c r="V45" i="101"/>
  <c r="U45" i="101"/>
  <c r="V46" i="101"/>
  <c r="U46" i="101"/>
  <c r="V47" i="101"/>
  <c r="U47" i="101"/>
  <c r="V48" i="101"/>
  <c r="U48" i="101"/>
  <c r="V14" i="100"/>
  <c r="P9" i="100" s="1"/>
  <c r="P7" i="100"/>
  <c r="S9" i="100" s="1"/>
  <c r="I49" i="100"/>
  <c r="P2" i="100" s="1"/>
  <c r="T19" i="100"/>
  <c r="S19" i="100" s="1"/>
  <c r="T20" i="100"/>
  <c r="S20" i="100" s="1"/>
  <c r="T21" i="100"/>
  <c r="S21" i="100" s="1"/>
  <c r="T22" i="100"/>
  <c r="S22" i="100" s="1"/>
  <c r="T23" i="100"/>
  <c r="S23" i="100" s="1"/>
  <c r="T24" i="100"/>
  <c r="S24" i="100" s="1"/>
  <c r="T25" i="100"/>
  <c r="S25" i="100" s="1"/>
  <c r="T26" i="100"/>
  <c r="S26" i="100" s="1"/>
  <c r="T27" i="100"/>
  <c r="S27" i="100" s="1"/>
  <c r="T28" i="100"/>
  <c r="S28" i="100" s="1"/>
  <c r="T29" i="100"/>
  <c r="S29" i="100" s="1"/>
  <c r="T30" i="100"/>
  <c r="S30" i="100" s="1"/>
  <c r="T31" i="100"/>
  <c r="S31" i="100" s="1"/>
  <c r="T32" i="100"/>
  <c r="S32" i="100" s="1"/>
  <c r="T33" i="100"/>
  <c r="S33" i="100" s="1"/>
  <c r="T34" i="100"/>
  <c r="S34" i="100" s="1"/>
  <c r="T35" i="100"/>
  <c r="S35" i="100" s="1"/>
  <c r="T36" i="100"/>
  <c r="S36" i="100" s="1"/>
  <c r="T38" i="100"/>
  <c r="S38" i="100" s="1"/>
  <c r="T39" i="100"/>
  <c r="S39" i="100" s="1"/>
  <c r="T40" i="100"/>
  <c r="S40" i="100" s="1"/>
  <c r="T41" i="100"/>
  <c r="S41" i="100" s="1"/>
  <c r="T42" i="100"/>
  <c r="S42" i="100" s="1"/>
  <c r="T43" i="100"/>
  <c r="S43" i="100" s="1"/>
  <c r="T44" i="100"/>
  <c r="S44" i="100" s="1"/>
  <c r="T45" i="100"/>
  <c r="S45" i="100" s="1"/>
  <c r="T46" i="100"/>
  <c r="S46" i="100" s="1"/>
  <c r="T47" i="100"/>
  <c r="S47" i="100" s="1"/>
  <c r="T48" i="100"/>
  <c r="S48" i="100" s="1"/>
  <c r="H49" i="100"/>
  <c r="L18" i="100"/>
  <c r="V19" i="100"/>
  <c r="U19" i="100"/>
  <c r="V20" i="100"/>
  <c r="U20" i="100"/>
  <c r="V21" i="100"/>
  <c r="U21" i="100"/>
  <c r="V22" i="100"/>
  <c r="U22" i="100"/>
  <c r="V23" i="100"/>
  <c r="U23" i="100"/>
  <c r="V24" i="100"/>
  <c r="U24" i="100"/>
  <c r="V25" i="100"/>
  <c r="U25" i="100"/>
  <c r="V26" i="100"/>
  <c r="U26" i="100"/>
  <c r="V27" i="100"/>
  <c r="U27" i="100"/>
  <c r="V28" i="100"/>
  <c r="U28" i="100"/>
  <c r="V29" i="100"/>
  <c r="U29" i="100"/>
  <c r="V30" i="100"/>
  <c r="U30" i="100"/>
  <c r="V31" i="100"/>
  <c r="U31" i="100"/>
  <c r="V32" i="100"/>
  <c r="U32" i="100"/>
  <c r="V33" i="100"/>
  <c r="U33" i="100"/>
  <c r="V34" i="100"/>
  <c r="U34" i="100"/>
  <c r="V35" i="100"/>
  <c r="U35" i="100"/>
  <c r="V36" i="100"/>
  <c r="U36" i="100"/>
  <c r="V37" i="100"/>
  <c r="U37" i="100"/>
  <c r="V38" i="100"/>
  <c r="U38" i="100"/>
  <c r="V39" i="100"/>
  <c r="U39" i="100"/>
  <c r="V40" i="100"/>
  <c r="U40" i="100"/>
  <c r="V41" i="100"/>
  <c r="U41" i="100"/>
  <c r="V42" i="100"/>
  <c r="U42" i="100"/>
  <c r="V43" i="100"/>
  <c r="U43" i="100"/>
  <c r="V44" i="100"/>
  <c r="U44" i="100"/>
  <c r="V45" i="100"/>
  <c r="U45" i="100"/>
  <c r="V46" i="100"/>
  <c r="U46" i="100"/>
  <c r="V47" i="100"/>
  <c r="U47" i="100"/>
  <c r="V48" i="100"/>
  <c r="U48" i="100"/>
  <c r="V14" i="99"/>
  <c r="P9" i="99" s="1"/>
  <c r="P7" i="99"/>
  <c r="S9" i="99" s="1"/>
  <c r="I49" i="99"/>
  <c r="P2" i="99" s="1"/>
  <c r="T19" i="99"/>
  <c r="S19" i="99" s="1"/>
  <c r="T20" i="99"/>
  <c r="S20" i="99" s="1"/>
  <c r="T21" i="99"/>
  <c r="S21" i="99" s="1"/>
  <c r="T22" i="99"/>
  <c r="S22" i="99" s="1"/>
  <c r="T23" i="99"/>
  <c r="S23" i="99" s="1"/>
  <c r="T24" i="99"/>
  <c r="S24" i="99" s="1"/>
  <c r="T25" i="99"/>
  <c r="S25" i="99" s="1"/>
  <c r="T26" i="99"/>
  <c r="S26" i="99" s="1"/>
  <c r="T27" i="99"/>
  <c r="S27" i="99" s="1"/>
  <c r="T28" i="99"/>
  <c r="S28" i="99" s="1"/>
  <c r="T29" i="99"/>
  <c r="S29" i="99" s="1"/>
  <c r="T30" i="99"/>
  <c r="S30" i="99" s="1"/>
  <c r="T31" i="99"/>
  <c r="S31" i="99" s="1"/>
  <c r="T32" i="99"/>
  <c r="S32" i="99" s="1"/>
  <c r="T33" i="99"/>
  <c r="S33" i="99" s="1"/>
  <c r="T34" i="99"/>
  <c r="S34" i="99" s="1"/>
  <c r="T35" i="99"/>
  <c r="S35" i="99" s="1"/>
  <c r="T36" i="99"/>
  <c r="S36" i="99" s="1"/>
  <c r="T37" i="99"/>
  <c r="S37" i="99" s="1"/>
  <c r="T38" i="99"/>
  <c r="S38" i="99" s="1"/>
  <c r="T39" i="99"/>
  <c r="S39" i="99" s="1"/>
  <c r="T40" i="99"/>
  <c r="S40" i="99" s="1"/>
  <c r="T41" i="99"/>
  <c r="S41" i="99" s="1"/>
  <c r="T42" i="99"/>
  <c r="S42" i="99" s="1"/>
  <c r="T43" i="99"/>
  <c r="S43" i="99" s="1"/>
  <c r="T44" i="99"/>
  <c r="S44" i="99" s="1"/>
  <c r="T45" i="99"/>
  <c r="S45" i="99" s="1"/>
  <c r="T46" i="99"/>
  <c r="S46" i="99" s="1"/>
  <c r="T47" i="99"/>
  <c r="S47" i="99" s="1"/>
  <c r="T48" i="99"/>
  <c r="S48" i="99" s="1"/>
  <c r="H49" i="99"/>
  <c r="L18" i="99"/>
  <c r="V19" i="99"/>
  <c r="U19" i="99"/>
  <c r="V20" i="99"/>
  <c r="U20" i="99"/>
  <c r="V21" i="99"/>
  <c r="U21" i="99"/>
  <c r="V22" i="99"/>
  <c r="U22" i="99"/>
  <c r="V23" i="99"/>
  <c r="U23" i="99"/>
  <c r="V24" i="99"/>
  <c r="U24" i="99"/>
  <c r="V25" i="99"/>
  <c r="U25" i="99"/>
  <c r="V26" i="99"/>
  <c r="U26" i="99"/>
  <c r="V27" i="99"/>
  <c r="U27" i="99"/>
  <c r="V28" i="99"/>
  <c r="U28" i="99"/>
  <c r="V29" i="99"/>
  <c r="U29" i="99"/>
  <c r="V30" i="99"/>
  <c r="U30" i="99"/>
  <c r="V31" i="99"/>
  <c r="U31" i="99"/>
  <c r="V32" i="99"/>
  <c r="U32" i="99"/>
  <c r="V33" i="99"/>
  <c r="U33" i="99"/>
  <c r="V34" i="99"/>
  <c r="U34" i="99"/>
  <c r="V35" i="99"/>
  <c r="U35" i="99"/>
  <c r="V36" i="99"/>
  <c r="U36" i="99"/>
  <c r="V37" i="99"/>
  <c r="U37" i="99"/>
  <c r="V38" i="99"/>
  <c r="U38" i="99"/>
  <c r="V39" i="99"/>
  <c r="U39" i="99"/>
  <c r="V40" i="99"/>
  <c r="U40" i="99"/>
  <c r="V41" i="99"/>
  <c r="U41" i="99"/>
  <c r="V42" i="99"/>
  <c r="U42" i="99"/>
  <c r="V43" i="99"/>
  <c r="U43" i="99"/>
  <c r="V44" i="99"/>
  <c r="U44" i="99"/>
  <c r="V45" i="99"/>
  <c r="U45" i="99"/>
  <c r="V46" i="99"/>
  <c r="U46" i="99"/>
  <c r="V47" i="99"/>
  <c r="U47" i="99"/>
  <c r="V48" i="99"/>
  <c r="U48" i="99"/>
  <c r="V14" i="98"/>
  <c r="P9" i="98" s="1"/>
  <c r="P7" i="98"/>
  <c r="S9" i="98" s="1"/>
  <c r="I49" i="98"/>
  <c r="P2" i="98" s="1"/>
  <c r="T19" i="98"/>
  <c r="S19" i="98" s="1"/>
  <c r="T20" i="98"/>
  <c r="S20" i="98" s="1"/>
  <c r="T21" i="98"/>
  <c r="S21" i="98" s="1"/>
  <c r="T22" i="98"/>
  <c r="S22" i="98" s="1"/>
  <c r="T23" i="98"/>
  <c r="S23" i="98" s="1"/>
  <c r="T24" i="98"/>
  <c r="S24" i="98" s="1"/>
  <c r="T25" i="98"/>
  <c r="S25" i="98" s="1"/>
  <c r="T26" i="98"/>
  <c r="S26" i="98" s="1"/>
  <c r="T27" i="98"/>
  <c r="S27" i="98" s="1"/>
  <c r="T28" i="98"/>
  <c r="S28" i="98" s="1"/>
  <c r="T29" i="98"/>
  <c r="S29" i="98" s="1"/>
  <c r="T30" i="98"/>
  <c r="S30" i="98" s="1"/>
  <c r="T31" i="98"/>
  <c r="S31" i="98" s="1"/>
  <c r="T32" i="98"/>
  <c r="S32" i="98" s="1"/>
  <c r="T33" i="98"/>
  <c r="S33" i="98" s="1"/>
  <c r="T34" i="98"/>
  <c r="S34" i="98" s="1"/>
  <c r="T35" i="98"/>
  <c r="S35" i="98" s="1"/>
  <c r="T36" i="98"/>
  <c r="S36" i="98" s="1"/>
  <c r="T37" i="98"/>
  <c r="S37" i="98" s="1"/>
  <c r="T38" i="98"/>
  <c r="S38" i="98" s="1"/>
  <c r="T39" i="98"/>
  <c r="S39" i="98" s="1"/>
  <c r="T40" i="98"/>
  <c r="S40" i="98" s="1"/>
  <c r="T41" i="98"/>
  <c r="S41" i="98" s="1"/>
  <c r="T42" i="98"/>
  <c r="S42" i="98" s="1"/>
  <c r="T43" i="98"/>
  <c r="S43" i="98" s="1"/>
  <c r="T44" i="98"/>
  <c r="S44" i="98" s="1"/>
  <c r="T45" i="98"/>
  <c r="S45" i="98" s="1"/>
  <c r="T46" i="98"/>
  <c r="S46" i="98" s="1"/>
  <c r="T47" i="98"/>
  <c r="S47" i="98" s="1"/>
  <c r="T48" i="98"/>
  <c r="S48" i="98" s="1"/>
  <c r="H49" i="98"/>
  <c r="L18" i="98"/>
  <c r="V19" i="98"/>
  <c r="U19" i="98"/>
  <c r="V20" i="98"/>
  <c r="U20" i="98"/>
  <c r="V21" i="98"/>
  <c r="U21" i="98"/>
  <c r="V22" i="98"/>
  <c r="U22" i="98"/>
  <c r="V23" i="98"/>
  <c r="U23" i="98"/>
  <c r="V24" i="98"/>
  <c r="U24" i="98"/>
  <c r="V25" i="98"/>
  <c r="U25" i="98"/>
  <c r="V26" i="98"/>
  <c r="U26" i="98"/>
  <c r="V27" i="98"/>
  <c r="U27" i="98"/>
  <c r="V28" i="98"/>
  <c r="U28" i="98"/>
  <c r="V29" i="98"/>
  <c r="U29" i="98"/>
  <c r="V30" i="98"/>
  <c r="U30" i="98"/>
  <c r="V31" i="98"/>
  <c r="U31" i="98"/>
  <c r="V32" i="98"/>
  <c r="U32" i="98"/>
  <c r="V33" i="98"/>
  <c r="U33" i="98"/>
  <c r="V34" i="98"/>
  <c r="U34" i="98"/>
  <c r="V35" i="98"/>
  <c r="U35" i="98"/>
  <c r="V36" i="98"/>
  <c r="U36" i="98"/>
  <c r="V37" i="98"/>
  <c r="U37" i="98"/>
  <c r="V38" i="98"/>
  <c r="U38" i="98"/>
  <c r="V39" i="98"/>
  <c r="U39" i="98"/>
  <c r="V40" i="98"/>
  <c r="U40" i="98"/>
  <c r="V41" i="98"/>
  <c r="U41" i="98"/>
  <c r="V42" i="98"/>
  <c r="U42" i="98"/>
  <c r="V43" i="98"/>
  <c r="U43" i="98"/>
  <c r="V44" i="98"/>
  <c r="U44" i="98"/>
  <c r="V45" i="98"/>
  <c r="U45" i="98"/>
  <c r="V46" i="98"/>
  <c r="U46" i="98"/>
  <c r="V47" i="98"/>
  <c r="U47" i="98"/>
  <c r="V48" i="98"/>
  <c r="U48" i="98"/>
  <c r="V14" i="97"/>
  <c r="P9" i="97" s="1"/>
  <c r="P7" i="97"/>
  <c r="S9" i="97" s="1"/>
  <c r="I49" i="97"/>
  <c r="P2" i="97" s="1"/>
  <c r="T19" i="97"/>
  <c r="S19" i="97" s="1"/>
  <c r="T20" i="97"/>
  <c r="S20" i="97" s="1"/>
  <c r="T21" i="97"/>
  <c r="S21" i="97" s="1"/>
  <c r="T22" i="97"/>
  <c r="S22" i="97" s="1"/>
  <c r="T23" i="97"/>
  <c r="S23" i="97" s="1"/>
  <c r="T24" i="97"/>
  <c r="S24" i="97" s="1"/>
  <c r="T25" i="97"/>
  <c r="S25" i="97" s="1"/>
  <c r="T26" i="97"/>
  <c r="S26" i="97" s="1"/>
  <c r="T27" i="97"/>
  <c r="S27" i="97" s="1"/>
  <c r="T28" i="97"/>
  <c r="S28" i="97" s="1"/>
  <c r="T29" i="97"/>
  <c r="S29" i="97" s="1"/>
  <c r="T30" i="97"/>
  <c r="S30" i="97" s="1"/>
  <c r="T31" i="97"/>
  <c r="S31" i="97" s="1"/>
  <c r="T32" i="97"/>
  <c r="S32" i="97" s="1"/>
  <c r="T33" i="97"/>
  <c r="S33" i="97" s="1"/>
  <c r="T34" i="97"/>
  <c r="S34" i="97" s="1"/>
  <c r="T35" i="97"/>
  <c r="S35" i="97" s="1"/>
  <c r="T36" i="97"/>
  <c r="S36" i="97" s="1"/>
  <c r="T37" i="97"/>
  <c r="S37" i="97" s="1"/>
  <c r="T38" i="97"/>
  <c r="S38" i="97" s="1"/>
  <c r="T39" i="97"/>
  <c r="S39" i="97" s="1"/>
  <c r="T40" i="97"/>
  <c r="S40" i="97" s="1"/>
  <c r="T41" i="97"/>
  <c r="S41" i="97" s="1"/>
  <c r="T42" i="97"/>
  <c r="S42" i="97" s="1"/>
  <c r="T43" i="97"/>
  <c r="S43" i="97" s="1"/>
  <c r="T44" i="97"/>
  <c r="S44" i="97" s="1"/>
  <c r="T45" i="97"/>
  <c r="S45" i="97" s="1"/>
  <c r="T46" i="97"/>
  <c r="S46" i="97" s="1"/>
  <c r="T47" i="97"/>
  <c r="S47" i="97" s="1"/>
  <c r="T48" i="97"/>
  <c r="S48" i="97" s="1"/>
  <c r="H49" i="97"/>
  <c r="L18" i="97"/>
  <c r="V19" i="97"/>
  <c r="U19" i="97"/>
  <c r="V20" i="97"/>
  <c r="U20" i="97"/>
  <c r="V21" i="97"/>
  <c r="U21" i="97"/>
  <c r="V22" i="97"/>
  <c r="U22" i="97"/>
  <c r="V23" i="97"/>
  <c r="U23" i="97"/>
  <c r="V24" i="97"/>
  <c r="U24" i="97"/>
  <c r="V25" i="97"/>
  <c r="U25" i="97"/>
  <c r="V26" i="97"/>
  <c r="U26" i="97"/>
  <c r="V27" i="97"/>
  <c r="U27" i="97"/>
  <c r="V28" i="97"/>
  <c r="U28" i="97"/>
  <c r="V29" i="97"/>
  <c r="U29" i="97"/>
  <c r="V30" i="97"/>
  <c r="U30" i="97"/>
  <c r="V31" i="97"/>
  <c r="U31" i="97"/>
  <c r="V32" i="97"/>
  <c r="U32" i="97"/>
  <c r="V33" i="97"/>
  <c r="U33" i="97"/>
  <c r="V34" i="97"/>
  <c r="U34" i="97"/>
  <c r="V35" i="97"/>
  <c r="U35" i="97"/>
  <c r="V36" i="97"/>
  <c r="U36" i="97"/>
  <c r="V37" i="97"/>
  <c r="U37" i="97"/>
  <c r="V38" i="97"/>
  <c r="U38" i="97"/>
  <c r="V39" i="97"/>
  <c r="U39" i="97"/>
  <c r="V40" i="97"/>
  <c r="U40" i="97"/>
  <c r="V41" i="97"/>
  <c r="U41" i="97"/>
  <c r="V42" i="97"/>
  <c r="U42" i="97"/>
  <c r="V43" i="97"/>
  <c r="U43" i="97"/>
  <c r="V44" i="97"/>
  <c r="U44" i="97"/>
  <c r="V45" i="97"/>
  <c r="U45" i="97"/>
  <c r="V46" i="97"/>
  <c r="U46" i="97"/>
  <c r="V47" i="97"/>
  <c r="U47" i="97"/>
  <c r="V48" i="97"/>
  <c r="U48" i="97"/>
  <c r="V14" i="96"/>
  <c r="P9" i="96" s="1"/>
  <c r="P7" i="96"/>
  <c r="S9" i="96" s="1"/>
  <c r="T19" i="96"/>
  <c r="S19" i="96" s="1"/>
  <c r="T20" i="96"/>
  <c r="S20" i="96" s="1"/>
  <c r="T21" i="96"/>
  <c r="S21" i="96" s="1"/>
  <c r="T22" i="96"/>
  <c r="S22" i="96" s="1"/>
  <c r="T23" i="96"/>
  <c r="S23" i="96" s="1"/>
  <c r="T24" i="96"/>
  <c r="S24" i="96" s="1"/>
  <c r="T25" i="96"/>
  <c r="S25" i="96" s="1"/>
  <c r="T26" i="96"/>
  <c r="S26" i="96" s="1"/>
  <c r="T27" i="96"/>
  <c r="S27" i="96" s="1"/>
  <c r="T28" i="96"/>
  <c r="S28" i="96" s="1"/>
  <c r="T29" i="96"/>
  <c r="S29" i="96" s="1"/>
  <c r="T30" i="96"/>
  <c r="S30" i="96" s="1"/>
  <c r="T31" i="96"/>
  <c r="S31" i="96" s="1"/>
  <c r="T32" i="96"/>
  <c r="S32" i="96" s="1"/>
  <c r="T33" i="96"/>
  <c r="S33" i="96" s="1"/>
  <c r="T34" i="96"/>
  <c r="S34" i="96" s="1"/>
  <c r="T35" i="96"/>
  <c r="S35" i="96" s="1"/>
  <c r="T36" i="96"/>
  <c r="S36" i="96" s="1"/>
  <c r="T37" i="96"/>
  <c r="S37" i="96" s="1"/>
  <c r="T38" i="96"/>
  <c r="S38" i="96" s="1"/>
  <c r="T39" i="96"/>
  <c r="S39" i="96" s="1"/>
  <c r="T40" i="96"/>
  <c r="S40" i="96" s="1"/>
  <c r="T41" i="96"/>
  <c r="S41" i="96" s="1"/>
  <c r="T42" i="96"/>
  <c r="S42" i="96" s="1"/>
  <c r="T43" i="96"/>
  <c r="S43" i="96" s="1"/>
  <c r="T44" i="96"/>
  <c r="S44" i="96" s="1"/>
  <c r="T45" i="96"/>
  <c r="S45" i="96" s="1"/>
  <c r="T46" i="96"/>
  <c r="S46" i="96" s="1"/>
  <c r="T47" i="96"/>
  <c r="S47" i="96" s="1"/>
  <c r="T48" i="96"/>
  <c r="S48" i="96" s="1"/>
  <c r="H49" i="96"/>
  <c r="L18" i="96"/>
  <c r="V19" i="96"/>
  <c r="U19" i="96"/>
  <c r="V20" i="96"/>
  <c r="U20" i="96"/>
  <c r="V21" i="96"/>
  <c r="U21" i="96"/>
  <c r="V22" i="96"/>
  <c r="U22" i="96"/>
  <c r="V23" i="96"/>
  <c r="U23" i="96"/>
  <c r="V24" i="96"/>
  <c r="U24" i="96"/>
  <c r="V25" i="96"/>
  <c r="U25" i="96"/>
  <c r="V26" i="96"/>
  <c r="U26" i="96"/>
  <c r="V27" i="96"/>
  <c r="U27" i="96"/>
  <c r="V28" i="96"/>
  <c r="U28" i="96"/>
  <c r="V29" i="96"/>
  <c r="U29" i="96"/>
  <c r="V30" i="96"/>
  <c r="U30" i="96"/>
  <c r="V31" i="96"/>
  <c r="U31" i="96"/>
  <c r="V32" i="96"/>
  <c r="U32" i="96"/>
  <c r="V33" i="96"/>
  <c r="U33" i="96"/>
  <c r="V34" i="96"/>
  <c r="U34" i="96"/>
  <c r="V35" i="96"/>
  <c r="U35" i="96"/>
  <c r="V36" i="96"/>
  <c r="U36" i="96"/>
  <c r="V37" i="96"/>
  <c r="U37" i="96"/>
  <c r="V38" i="96"/>
  <c r="U38" i="96"/>
  <c r="V39" i="96"/>
  <c r="U39" i="96"/>
  <c r="V40" i="96"/>
  <c r="U40" i="96"/>
  <c r="V41" i="96"/>
  <c r="U41" i="96"/>
  <c r="V42" i="96"/>
  <c r="U42" i="96"/>
  <c r="V43" i="96"/>
  <c r="U43" i="96"/>
  <c r="V44" i="96"/>
  <c r="U44" i="96"/>
  <c r="V45" i="96"/>
  <c r="U45" i="96"/>
  <c r="V46" i="96"/>
  <c r="U46" i="96"/>
  <c r="V47" i="96"/>
  <c r="U47" i="96"/>
  <c r="V48" i="96"/>
  <c r="U48" i="96"/>
  <c r="V14" i="95"/>
  <c r="P9" i="95" s="1"/>
  <c r="P7" i="95"/>
  <c r="T19" i="95"/>
  <c r="S19" i="95" s="1"/>
  <c r="T20" i="95"/>
  <c r="S20" i="95" s="1"/>
  <c r="T21" i="95"/>
  <c r="S21" i="95" s="1"/>
  <c r="T22" i="95"/>
  <c r="S22" i="95" s="1"/>
  <c r="T23" i="95"/>
  <c r="S23" i="95" s="1"/>
  <c r="T24" i="95"/>
  <c r="S24" i="95" s="1"/>
  <c r="T25" i="95"/>
  <c r="S25" i="95" s="1"/>
  <c r="T26" i="95"/>
  <c r="S26" i="95" s="1"/>
  <c r="T27" i="95"/>
  <c r="S27" i="95" s="1"/>
  <c r="T28" i="95"/>
  <c r="S28" i="95" s="1"/>
  <c r="T29" i="95"/>
  <c r="S29" i="95" s="1"/>
  <c r="T30" i="95"/>
  <c r="S30" i="95" s="1"/>
  <c r="T31" i="95"/>
  <c r="S31" i="95" s="1"/>
  <c r="T32" i="95"/>
  <c r="S32" i="95" s="1"/>
  <c r="T33" i="95"/>
  <c r="S33" i="95" s="1"/>
  <c r="T35" i="95"/>
  <c r="S35" i="95" s="1"/>
  <c r="T36" i="95"/>
  <c r="S36" i="95" s="1"/>
  <c r="T37" i="95"/>
  <c r="S37" i="95" s="1"/>
  <c r="T38" i="95"/>
  <c r="S38" i="95" s="1"/>
  <c r="T39" i="95"/>
  <c r="S39" i="95" s="1"/>
  <c r="T40" i="95"/>
  <c r="S40" i="95" s="1"/>
  <c r="T41" i="95"/>
  <c r="S41" i="95" s="1"/>
  <c r="T42" i="95"/>
  <c r="S42" i="95" s="1"/>
  <c r="T43" i="95"/>
  <c r="S43" i="95" s="1"/>
  <c r="T44" i="95"/>
  <c r="S44" i="95" s="1"/>
  <c r="T45" i="95"/>
  <c r="S45" i="95" s="1"/>
  <c r="T46" i="95"/>
  <c r="S46" i="95" s="1"/>
  <c r="T47" i="95"/>
  <c r="S47" i="95" s="1"/>
  <c r="T48" i="95"/>
  <c r="S48" i="95" s="1"/>
  <c r="L18" i="95"/>
  <c r="V19" i="95"/>
  <c r="U19" i="95"/>
  <c r="V20" i="95"/>
  <c r="U20" i="95"/>
  <c r="V21" i="95"/>
  <c r="U21" i="95"/>
  <c r="V22" i="95"/>
  <c r="U22" i="95"/>
  <c r="V23" i="95"/>
  <c r="U23" i="95"/>
  <c r="V24" i="95"/>
  <c r="U24" i="95"/>
  <c r="V25" i="95"/>
  <c r="U25" i="95"/>
  <c r="V26" i="95"/>
  <c r="U26" i="95"/>
  <c r="V27" i="95"/>
  <c r="U27" i="95"/>
  <c r="V28" i="95"/>
  <c r="U28" i="95"/>
  <c r="V29" i="95"/>
  <c r="U29" i="95"/>
  <c r="V30" i="95"/>
  <c r="U30" i="95"/>
  <c r="V31" i="95"/>
  <c r="U31" i="95"/>
  <c r="V32" i="95"/>
  <c r="U32" i="95"/>
  <c r="V33" i="95"/>
  <c r="U33" i="95"/>
  <c r="V34" i="95"/>
  <c r="U34" i="95"/>
  <c r="V35" i="95"/>
  <c r="U35" i="95"/>
  <c r="V36" i="95"/>
  <c r="U36" i="95"/>
  <c r="V37" i="95"/>
  <c r="U37" i="95"/>
  <c r="V38" i="95"/>
  <c r="U38" i="95"/>
  <c r="V39" i="95"/>
  <c r="U39" i="95"/>
  <c r="V40" i="95"/>
  <c r="U40" i="95"/>
  <c r="V41" i="95"/>
  <c r="U41" i="95"/>
  <c r="V42" i="95"/>
  <c r="U42" i="95"/>
  <c r="V43" i="95"/>
  <c r="U43" i="95"/>
  <c r="V44" i="95"/>
  <c r="U44" i="95"/>
  <c r="V45" i="95"/>
  <c r="U45" i="95"/>
  <c r="V46" i="95"/>
  <c r="U46" i="95"/>
  <c r="V47" i="95"/>
  <c r="U47" i="95"/>
  <c r="V48" i="95"/>
  <c r="U48" i="95"/>
  <c r="V14" i="94"/>
  <c r="P9" i="94" s="1"/>
  <c r="T20" i="94"/>
  <c r="S20" i="94" s="1"/>
  <c r="T21" i="94"/>
  <c r="S21" i="94" s="1"/>
  <c r="T22" i="94"/>
  <c r="S22" i="94" s="1"/>
  <c r="T23" i="94"/>
  <c r="S23" i="94" s="1"/>
  <c r="T24" i="94"/>
  <c r="S24" i="94" s="1"/>
  <c r="T25" i="94"/>
  <c r="S25" i="94" s="1"/>
  <c r="T26" i="94"/>
  <c r="S26" i="94" s="1"/>
  <c r="T27" i="94"/>
  <c r="S27" i="94" s="1"/>
  <c r="T28" i="94"/>
  <c r="S28" i="94" s="1"/>
  <c r="T29" i="94"/>
  <c r="S29" i="94" s="1"/>
  <c r="T30" i="94"/>
  <c r="S30" i="94" s="1"/>
  <c r="T31" i="94"/>
  <c r="S31" i="94" s="1"/>
  <c r="T32" i="94"/>
  <c r="S32" i="94" s="1"/>
  <c r="T33" i="94"/>
  <c r="S33" i="94" s="1"/>
  <c r="T35" i="94"/>
  <c r="S35" i="94" s="1"/>
  <c r="T36" i="94"/>
  <c r="S36" i="94" s="1"/>
  <c r="T37" i="94"/>
  <c r="S37" i="94" s="1"/>
  <c r="T38" i="94"/>
  <c r="S38" i="94" s="1"/>
  <c r="T39" i="94"/>
  <c r="S39" i="94" s="1"/>
  <c r="T40" i="94"/>
  <c r="S40" i="94" s="1"/>
  <c r="T41" i="94"/>
  <c r="S41" i="94" s="1"/>
  <c r="T42" i="94"/>
  <c r="S42" i="94" s="1"/>
  <c r="T43" i="94"/>
  <c r="S43" i="94" s="1"/>
  <c r="T44" i="94"/>
  <c r="S44" i="94" s="1"/>
  <c r="T45" i="94"/>
  <c r="S45" i="94" s="1"/>
  <c r="T46" i="94"/>
  <c r="S46" i="94" s="1"/>
  <c r="T47" i="94"/>
  <c r="S47" i="94" s="1"/>
  <c r="T48" i="94"/>
  <c r="S48" i="94" s="1"/>
  <c r="L18" i="94"/>
  <c r="V19" i="94"/>
  <c r="U19" i="94"/>
  <c r="V20" i="94"/>
  <c r="U20" i="94"/>
  <c r="V21" i="94"/>
  <c r="U21" i="94"/>
  <c r="V22" i="94"/>
  <c r="U22" i="94"/>
  <c r="V23" i="94"/>
  <c r="U23" i="94"/>
  <c r="V24" i="94"/>
  <c r="U24" i="94"/>
  <c r="V25" i="94"/>
  <c r="U25" i="94"/>
  <c r="V26" i="94"/>
  <c r="U26" i="94"/>
  <c r="V27" i="94"/>
  <c r="U27" i="94"/>
  <c r="V28" i="94"/>
  <c r="U28" i="94"/>
  <c r="V29" i="94"/>
  <c r="U29" i="94"/>
  <c r="V30" i="94"/>
  <c r="U30" i="94"/>
  <c r="V31" i="94"/>
  <c r="U31" i="94"/>
  <c r="V32" i="94"/>
  <c r="U32" i="94"/>
  <c r="V33" i="94"/>
  <c r="U33" i="94"/>
  <c r="V35" i="94"/>
  <c r="U35" i="94"/>
  <c r="V36" i="94"/>
  <c r="U36" i="94"/>
  <c r="V37" i="94"/>
  <c r="U37" i="94"/>
  <c r="V38" i="94"/>
  <c r="U38" i="94"/>
  <c r="V39" i="94"/>
  <c r="U39" i="94"/>
  <c r="V40" i="94"/>
  <c r="U40" i="94"/>
  <c r="V41" i="94"/>
  <c r="U41" i="94"/>
  <c r="V42" i="94"/>
  <c r="U42" i="94"/>
  <c r="V43" i="94"/>
  <c r="U43" i="94"/>
  <c r="V44" i="94"/>
  <c r="U44" i="94"/>
  <c r="V45" i="94"/>
  <c r="U45" i="94"/>
  <c r="V46" i="94"/>
  <c r="U46" i="94"/>
  <c r="V47" i="94"/>
  <c r="U47" i="94"/>
  <c r="V48" i="94"/>
  <c r="U48" i="94"/>
  <c r="V14" i="93"/>
  <c r="P9" i="93" s="1"/>
  <c r="P7" i="93"/>
  <c r="S9" i="93" s="1"/>
  <c r="I49" i="93"/>
  <c r="P2" i="93" s="1"/>
  <c r="T19" i="93"/>
  <c r="S19" i="93" s="1"/>
  <c r="T20" i="93"/>
  <c r="S20" i="93" s="1"/>
  <c r="T21" i="93"/>
  <c r="S21" i="93" s="1"/>
  <c r="T22" i="93"/>
  <c r="S22" i="93" s="1"/>
  <c r="T23" i="93"/>
  <c r="S23" i="93" s="1"/>
  <c r="T24" i="93"/>
  <c r="S24" i="93" s="1"/>
  <c r="T25" i="93"/>
  <c r="S25" i="93" s="1"/>
  <c r="T26" i="93"/>
  <c r="S26" i="93" s="1"/>
  <c r="T27" i="93"/>
  <c r="S27" i="93" s="1"/>
  <c r="T28" i="93"/>
  <c r="S28" i="93" s="1"/>
  <c r="T29" i="93"/>
  <c r="S29" i="93" s="1"/>
  <c r="T30" i="93"/>
  <c r="S30" i="93" s="1"/>
  <c r="T31" i="93"/>
  <c r="S31" i="93" s="1"/>
  <c r="T32" i="93"/>
  <c r="S32" i="93" s="1"/>
  <c r="T33" i="93"/>
  <c r="S33" i="93" s="1"/>
  <c r="T34" i="93"/>
  <c r="S34" i="93" s="1"/>
  <c r="T35" i="93"/>
  <c r="S35" i="93" s="1"/>
  <c r="T36" i="93"/>
  <c r="S36" i="93" s="1"/>
  <c r="T37" i="93"/>
  <c r="S37" i="93" s="1"/>
  <c r="T38" i="93"/>
  <c r="S38" i="93" s="1"/>
  <c r="T39" i="93"/>
  <c r="S39" i="93" s="1"/>
  <c r="T40" i="93"/>
  <c r="S40" i="93" s="1"/>
  <c r="T41" i="93"/>
  <c r="S41" i="93" s="1"/>
  <c r="T42" i="93"/>
  <c r="S42" i="93" s="1"/>
  <c r="T43" i="93"/>
  <c r="S43" i="93" s="1"/>
  <c r="T44" i="93"/>
  <c r="S44" i="93" s="1"/>
  <c r="T45" i="93"/>
  <c r="S45" i="93" s="1"/>
  <c r="T46" i="93"/>
  <c r="S46" i="93" s="1"/>
  <c r="T47" i="93"/>
  <c r="S47" i="93" s="1"/>
  <c r="T48" i="93"/>
  <c r="S48" i="93" s="1"/>
  <c r="H49" i="93"/>
  <c r="L18" i="93"/>
  <c r="V19" i="93"/>
  <c r="U19" i="93"/>
  <c r="V20" i="93"/>
  <c r="U20" i="93"/>
  <c r="V21" i="93"/>
  <c r="U21" i="93"/>
  <c r="V22" i="93"/>
  <c r="U22" i="93"/>
  <c r="V23" i="93"/>
  <c r="U23" i="93"/>
  <c r="V24" i="93"/>
  <c r="U24" i="93"/>
  <c r="V25" i="93"/>
  <c r="U25" i="93"/>
  <c r="V26" i="93"/>
  <c r="U26" i="93"/>
  <c r="V27" i="93"/>
  <c r="U27" i="93"/>
  <c r="V28" i="93"/>
  <c r="U28" i="93"/>
  <c r="V29" i="93"/>
  <c r="U29" i="93"/>
  <c r="V30" i="93"/>
  <c r="U30" i="93"/>
  <c r="V31" i="93"/>
  <c r="U31" i="93"/>
  <c r="V32" i="93"/>
  <c r="U32" i="93"/>
  <c r="V33" i="93"/>
  <c r="U33" i="93"/>
  <c r="V34" i="93"/>
  <c r="U34" i="93"/>
  <c r="V35" i="93"/>
  <c r="U35" i="93"/>
  <c r="V36" i="93"/>
  <c r="U36" i="93"/>
  <c r="V37" i="93"/>
  <c r="U37" i="93"/>
  <c r="V38" i="93"/>
  <c r="U38" i="93"/>
  <c r="V39" i="93"/>
  <c r="U39" i="93"/>
  <c r="V40" i="93"/>
  <c r="U40" i="93"/>
  <c r="V41" i="93"/>
  <c r="U41" i="93"/>
  <c r="V42" i="93"/>
  <c r="U42" i="93"/>
  <c r="V43" i="93"/>
  <c r="U43" i="93"/>
  <c r="V44" i="93"/>
  <c r="U44" i="93"/>
  <c r="V45" i="93"/>
  <c r="U45" i="93"/>
  <c r="V46" i="93"/>
  <c r="U46" i="93"/>
  <c r="V47" i="93"/>
  <c r="U47" i="93"/>
  <c r="V48" i="93"/>
  <c r="U48" i="93"/>
  <c r="V14" i="92"/>
  <c r="P9" i="92" s="1"/>
  <c r="P7" i="92"/>
  <c r="S9" i="92" s="1"/>
  <c r="I49" i="92"/>
  <c r="P2" i="92" s="1"/>
  <c r="T19" i="92"/>
  <c r="S19" i="92" s="1"/>
  <c r="T20" i="92"/>
  <c r="S20" i="92" s="1"/>
  <c r="T21" i="92"/>
  <c r="S21" i="92" s="1"/>
  <c r="T22" i="92"/>
  <c r="S22" i="92" s="1"/>
  <c r="T23" i="92"/>
  <c r="S23" i="92" s="1"/>
  <c r="T24" i="92"/>
  <c r="S24" i="92" s="1"/>
  <c r="T25" i="92"/>
  <c r="S25" i="92" s="1"/>
  <c r="T26" i="92"/>
  <c r="S26" i="92" s="1"/>
  <c r="T27" i="92"/>
  <c r="S27" i="92" s="1"/>
  <c r="T28" i="92"/>
  <c r="S28" i="92" s="1"/>
  <c r="T29" i="92"/>
  <c r="S29" i="92" s="1"/>
  <c r="T30" i="92"/>
  <c r="S30" i="92" s="1"/>
  <c r="T31" i="92"/>
  <c r="S31" i="92" s="1"/>
  <c r="T32" i="92"/>
  <c r="S32" i="92" s="1"/>
  <c r="T33" i="92"/>
  <c r="S33" i="92" s="1"/>
  <c r="T34" i="92"/>
  <c r="S34" i="92" s="1"/>
  <c r="T35" i="92"/>
  <c r="S35" i="92" s="1"/>
  <c r="T36" i="92"/>
  <c r="S36" i="92" s="1"/>
  <c r="T37" i="92"/>
  <c r="S37" i="92" s="1"/>
  <c r="T38" i="92"/>
  <c r="S38" i="92" s="1"/>
  <c r="T39" i="92"/>
  <c r="S39" i="92" s="1"/>
  <c r="T40" i="92"/>
  <c r="S40" i="92" s="1"/>
  <c r="T41" i="92"/>
  <c r="S41" i="92" s="1"/>
  <c r="T42" i="92"/>
  <c r="S42" i="92" s="1"/>
  <c r="T43" i="92"/>
  <c r="S43" i="92" s="1"/>
  <c r="T44" i="92"/>
  <c r="S44" i="92" s="1"/>
  <c r="T45" i="92"/>
  <c r="S45" i="92" s="1"/>
  <c r="T46" i="92"/>
  <c r="S46" i="92" s="1"/>
  <c r="T47" i="92"/>
  <c r="S47" i="92" s="1"/>
  <c r="T48" i="92"/>
  <c r="S48" i="92" s="1"/>
  <c r="H49" i="92"/>
  <c r="L18" i="92"/>
  <c r="V19" i="92"/>
  <c r="U19" i="92"/>
  <c r="V20" i="92"/>
  <c r="U20" i="92"/>
  <c r="V21" i="92"/>
  <c r="U21" i="92"/>
  <c r="V22" i="92"/>
  <c r="U22" i="92"/>
  <c r="V23" i="92"/>
  <c r="U23" i="92"/>
  <c r="V24" i="92"/>
  <c r="U24" i="92"/>
  <c r="V25" i="92"/>
  <c r="U25" i="92"/>
  <c r="V26" i="92"/>
  <c r="U26" i="92"/>
  <c r="V27" i="92"/>
  <c r="U27" i="92"/>
  <c r="V28" i="92"/>
  <c r="U28" i="92"/>
  <c r="V29" i="92"/>
  <c r="U29" i="92"/>
  <c r="V30" i="92"/>
  <c r="U30" i="92"/>
  <c r="V31" i="92"/>
  <c r="U31" i="92"/>
  <c r="V32" i="92"/>
  <c r="U32" i="92"/>
  <c r="V33" i="92"/>
  <c r="U33" i="92"/>
  <c r="V34" i="92"/>
  <c r="U34" i="92"/>
  <c r="V35" i="92"/>
  <c r="U35" i="92"/>
  <c r="V36" i="92"/>
  <c r="U36" i="92"/>
  <c r="V37" i="92"/>
  <c r="U37" i="92"/>
  <c r="V38" i="92"/>
  <c r="U38" i="92"/>
  <c r="V39" i="92"/>
  <c r="U39" i="92"/>
  <c r="V40" i="92"/>
  <c r="U40" i="92"/>
  <c r="V41" i="92"/>
  <c r="U41" i="92"/>
  <c r="V42" i="92"/>
  <c r="U42" i="92"/>
  <c r="V43" i="92"/>
  <c r="U43" i="92"/>
  <c r="V44" i="92"/>
  <c r="U44" i="92"/>
  <c r="V45" i="92"/>
  <c r="U45" i="92"/>
  <c r="V46" i="92"/>
  <c r="U46" i="92"/>
  <c r="V47" i="92"/>
  <c r="U47" i="92"/>
  <c r="V48" i="92"/>
  <c r="U48" i="92"/>
  <c r="V14" i="90"/>
  <c r="P9" i="90" s="1"/>
  <c r="P7" i="90"/>
  <c r="S9" i="90" s="1"/>
  <c r="I49" i="90"/>
  <c r="P2" i="90" s="1"/>
  <c r="T19" i="90"/>
  <c r="S19" i="90" s="1"/>
  <c r="T20" i="90"/>
  <c r="S20" i="90" s="1"/>
  <c r="T21" i="90"/>
  <c r="S21" i="90" s="1"/>
  <c r="T22" i="90"/>
  <c r="S22" i="90" s="1"/>
  <c r="T23" i="90"/>
  <c r="S23" i="90" s="1"/>
  <c r="T24" i="90"/>
  <c r="S24" i="90" s="1"/>
  <c r="T25" i="90"/>
  <c r="S25" i="90" s="1"/>
  <c r="T26" i="90"/>
  <c r="S26" i="90" s="1"/>
  <c r="T27" i="90"/>
  <c r="S27" i="90" s="1"/>
  <c r="T28" i="90"/>
  <c r="S28" i="90" s="1"/>
  <c r="T29" i="90"/>
  <c r="S29" i="90" s="1"/>
  <c r="T30" i="90"/>
  <c r="S30" i="90" s="1"/>
  <c r="T31" i="90"/>
  <c r="S31" i="90" s="1"/>
  <c r="T32" i="90"/>
  <c r="S32" i="90" s="1"/>
  <c r="T33" i="90"/>
  <c r="S33" i="90" s="1"/>
  <c r="T34" i="90"/>
  <c r="S34" i="90" s="1"/>
  <c r="T35" i="90"/>
  <c r="S35" i="90" s="1"/>
  <c r="T36" i="90"/>
  <c r="S36" i="90" s="1"/>
  <c r="T37" i="90"/>
  <c r="S37" i="90" s="1"/>
  <c r="T38" i="90"/>
  <c r="S38" i="90" s="1"/>
  <c r="T39" i="90"/>
  <c r="S39" i="90" s="1"/>
  <c r="T40" i="90"/>
  <c r="S40" i="90" s="1"/>
  <c r="T41" i="90"/>
  <c r="S41" i="90" s="1"/>
  <c r="T42" i="90"/>
  <c r="S42" i="90" s="1"/>
  <c r="T43" i="90"/>
  <c r="S43" i="90" s="1"/>
  <c r="T44" i="90"/>
  <c r="S44" i="90" s="1"/>
  <c r="T45" i="90"/>
  <c r="S45" i="90" s="1"/>
  <c r="T46" i="90"/>
  <c r="S46" i="90" s="1"/>
  <c r="T47" i="90"/>
  <c r="S47" i="90" s="1"/>
  <c r="T48" i="90"/>
  <c r="S48" i="90" s="1"/>
  <c r="H49" i="90"/>
  <c r="L18" i="90"/>
  <c r="V19" i="90"/>
  <c r="U19" i="90"/>
  <c r="V20" i="90"/>
  <c r="U20" i="90"/>
  <c r="V21" i="90"/>
  <c r="U21" i="90"/>
  <c r="V22" i="90"/>
  <c r="U22" i="90"/>
  <c r="V23" i="90"/>
  <c r="U23" i="90"/>
  <c r="V24" i="90"/>
  <c r="U24" i="90"/>
  <c r="V25" i="90"/>
  <c r="U25" i="90"/>
  <c r="V26" i="90"/>
  <c r="U26" i="90"/>
  <c r="V27" i="90"/>
  <c r="U27" i="90"/>
  <c r="V28" i="90"/>
  <c r="U28" i="90"/>
  <c r="V29" i="90"/>
  <c r="U29" i="90"/>
  <c r="V30" i="90"/>
  <c r="U30" i="90"/>
  <c r="V31" i="90"/>
  <c r="U31" i="90"/>
  <c r="V32" i="90"/>
  <c r="U32" i="90"/>
  <c r="V33" i="90"/>
  <c r="U33" i="90"/>
  <c r="V34" i="90"/>
  <c r="U34" i="90"/>
  <c r="V35" i="90"/>
  <c r="U35" i="90"/>
  <c r="V36" i="90"/>
  <c r="U36" i="90"/>
  <c r="V37" i="90"/>
  <c r="U37" i="90"/>
  <c r="V38" i="90"/>
  <c r="U38" i="90"/>
  <c r="V39" i="90"/>
  <c r="U39" i="90"/>
  <c r="V40" i="90"/>
  <c r="U40" i="90"/>
  <c r="V41" i="90"/>
  <c r="U41" i="90"/>
  <c r="V42" i="90"/>
  <c r="U42" i="90"/>
  <c r="V43" i="90"/>
  <c r="U43" i="90"/>
  <c r="V44" i="90"/>
  <c r="U44" i="90"/>
  <c r="V45" i="90"/>
  <c r="U45" i="90"/>
  <c r="V46" i="90"/>
  <c r="U46" i="90"/>
  <c r="V47" i="90"/>
  <c r="U47" i="90"/>
  <c r="V48" i="90"/>
  <c r="U48" i="90"/>
  <c r="V14" i="89"/>
  <c r="P9" i="89" s="1"/>
  <c r="P7" i="89"/>
  <c r="S9" i="89" s="1"/>
  <c r="I49" i="89"/>
  <c r="P2" i="89" s="1"/>
  <c r="T19" i="89"/>
  <c r="S19" i="89" s="1"/>
  <c r="T20" i="89"/>
  <c r="S20" i="89" s="1"/>
  <c r="T21" i="89"/>
  <c r="S21" i="89" s="1"/>
  <c r="T22" i="89"/>
  <c r="S22" i="89" s="1"/>
  <c r="T23" i="89"/>
  <c r="S23" i="89" s="1"/>
  <c r="T24" i="89"/>
  <c r="S24" i="89" s="1"/>
  <c r="T25" i="89"/>
  <c r="S25" i="89" s="1"/>
  <c r="T26" i="89"/>
  <c r="S26" i="89" s="1"/>
  <c r="T27" i="89"/>
  <c r="S27" i="89" s="1"/>
  <c r="T28" i="89"/>
  <c r="S28" i="89" s="1"/>
  <c r="T29" i="89"/>
  <c r="S29" i="89" s="1"/>
  <c r="T30" i="89"/>
  <c r="S30" i="89" s="1"/>
  <c r="T31" i="89"/>
  <c r="S31" i="89" s="1"/>
  <c r="T32" i="89"/>
  <c r="S32" i="89" s="1"/>
  <c r="T33" i="89"/>
  <c r="S33" i="89" s="1"/>
  <c r="T34" i="89"/>
  <c r="S34" i="89" s="1"/>
  <c r="T35" i="89"/>
  <c r="S35" i="89" s="1"/>
  <c r="T36" i="89"/>
  <c r="S36" i="89" s="1"/>
  <c r="T37" i="89"/>
  <c r="S37" i="89" s="1"/>
  <c r="T38" i="89"/>
  <c r="S38" i="89" s="1"/>
  <c r="T39" i="89"/>
  <c r="S39" i="89" s="1"/>
  <c r="T40" i="89"/>
  <c r="S40" i="89" s="1"/>
  <c r="T41" i="89"/>
  <c r="S41" i="89" s="1"/>
  <c r="T42" i="89"/>
  <c r="S42" i="89" s="1"/>
  <c r="T43" i="89"/>
  <c r="S43" i="89" s="1"/>
  <c r="T44" i="89"/>
  <c r="S44" i="89" s="1"/>
  <c r="T45" i="89"/>
  <c r="S45" i="89" s="1"/>
  <c r="T46" i="89"/>
  <c r="S46" i="89" s="1"/>
  <c r="T47" i="89"/>
  <c r="S47" i="89" s="1"/>
  <c r="T48" i="89"/>
  <c r="S48" i="89" s="1"/>
  <c r="H49" i="89"/>
  <c r="L18" i="89"/>
  <c r="V19" i="89"/>
  <c r="U19" i="89"/>
  <c r="V20" i="89"/>
  <c r="U20" i="89"/>
  <c r="V21" i="89"/>
  <c r="U21" i="89"/>
  <c r="V22" i="89"/>
  <c r="U22" i="89"/>
  <c r="V23" i="89"/>
  <c r="U23" i="89"/>
  <c r="V24" i="89"/>
  <c r="U24" i="89"/>
  <c r="V25" i="89"/>
  <c r="U25" i="89"/>
  <c r="V26" i="89"/>
  <c r="U26" i="89"/>
  <c r="V27" i="89"/>
  <c r="U27" i="89"/>
  <c r="V28" i="89"/>
  <c r="U28" i="89"/>
  <c r="V29" i="89"/>
  <c r="U29" i="89"/>
  <c r="V30" i="89"/>
  <c r="U30" i="89"/>
  <c r="V31" i="89"/>
  <c r="U31" i="89"/>
  <c r="V32" i="89"/>
  <c r="U32" i="89"/>
  <c r="V33" i="89"/>
  <c r="U33" i="89"/>
  <c r="V34" i="89"/>
  <c r="U34" i="89"/>
  <c r="V35" i="89"/>
  <c r="U35" i="89"/>
  <c r="V36" i="89"/>
  <c r="U36" i="89"/>
  <c r="V37" i="89"/>
  <c r="U37" i="89"/>
  <c r="V38" i="89"/>
  <c r="U38" i="89"/>
  <c r="V39" i="89"/>
  <c r="U39" i="89"/>
  <c r="V40" i="89"/>
  <c r="U40" i="89"/>
  <c r="V41" i="89"/>
  <c r="U41" i="89"/>
  <c r="V42" i="89"/>
  <c r="U42" i="89"/>
  <c r="V43" i="89"/>
  <c r="U43" i="89"/>
  <c r="V44" i="89"/>
  <c r="U44" i="89"/>
  <c r="V45" i="89"/>
  <c r="U45" i="89"/>
  <c r="V46" i="89"/>
  <c r="U46" i="89"/>
  <c r="V47" i="89"/>
  <c r="U47" i="89"/>
  <c r="V48" i="89"/>
  <c r="U48" i="89"/>
  <c r="V14" i="88"/>
  <c r="P9" i="88" s="1"/>
  <c r="P7" i="88"/>
  <c r="S9" i="88" s="1"/>
  <c r="I52" i="88"/>
  <c r="P2" i="88" s="1"/>
  <c r="T19" i="88"/>
  <c r="S19" i="88" s="1"/>
  <c r="T20" i="88"/>
  <c r="S20" i="88" s="1"/>
  <c r="T21" i="88"/>
  <c r="S21" i="88" s="1"/>
  <c r="T22" i="88"/>
  <c r="S22" i="88" s="1"/>
  <c r="T23" i="88"/>
  <c r="S23" i="88" s="1"/>
  <c r="T24" i="88"/>
  <c r="S24" i="88" s="1"/>
  <c r="T25" i="88"/>
  <c r="S25" i="88" s="1"/>
  <c r="T26" i="88"/>
  <c r="S26" i="88" s="1"/>
  <c r="T27" i="88"/>
  <c r="S27" i="88" s="1"/>
  <c r="T28" i="88"/>
  <c r="S28" i="88" s="1"/>
  <c r="T29" i="88"/>
  <c r="S29" i="88" s="1"/>
  <c r="T30" i="88"/>
  <c r="S30" i="88" s="1"/>
  <c r="T31" i="88"/>
  <c r="S31" i="88" s="1"/>
  <c r="T32" i="88"/>
  <c r="S32" i="88" s="1"/>
  <c r="T33" i="88"/>
  <c r="S33" i="88" s="1"/>
  <c r="T34" i="88"/>
  <c r="S34" i="88" s="1"/>
  <c r="T35" i="88"/>
  <c r="S35" i="88" s="1"/>
  <c r="T36" i="88"/>
  <c r="S36" i="88" s="1"/>
  <c r="H52" i="88"/>
  <c r="L18" i="88"/>
  <c r="V19" i="88"/>
  <c r="U19" i="88"/>
  <c r="V20" i="88"/>
  <c r="U20" i="88"/>
  <c r="V21" i="88"/>
  <c r="U21" i="88"/>
  <c r="V22" i="88"/>
  <c r="U22" i="88"/>
  <c r="V23" i="88"/>
  <c r="U23" i="88"/>
  <c r="V24" i="88"/>
  <c r="U24" i="88"/>
  <c r="V25" i="88"/>
  <c r="U25" i="88"/>
  <c r="V26" i="88"/>
  <c r="U26" i="88"/>
  <c r="V27" i="88"/>
  <c r="U27" i="88"/>
  <c r="V28" i="88"/>
  <c r="U28" i="88"/>
  <c r="V29" i="88"/>
  <c r="U29" i="88"/>
  <c r="V30" i="88"/>
  <c r="U30" i="88"/>
  <c r="V31" i="88"/>
  <c r="U31" i="88"/>
  <c r="V32" i="88"/>
  <c r="U32" i="88"/>
  <c r="V33" i="88"/>
  <c r="U33" i="88"/>
  <c r="V34" i="88"/>
  <c r="U34" i="88"/>
  <c r="V35" i="88"/>
  <c r="U35" i="88"/>
  <c r="V36" i="88"/>
  <c r="U36" i="88"/>
  <c r="V14" i="87"/>
  <c r="P9" i="87" s="1"/>
  <c r="P7" i="87"/>
  <c r="S9" i="87" s="1"/>
  <c r="I49" i="87"/>
  <c r="P2" i="87" s="1"/>
  <c r="T19" i="87"/>
  <c r="S19" i="87" s="1"/>
  <c r="T20" i="87"/>
  <c r="S20" i="87" s="1"/>
  <c r="T21" i="87"/>
  <c r="S21" i="87" s="1"/>
  <c r="T22" i="87"/>
  <c r="S22" i="87" s="1"/>
  <c r="T23" i="87"/>
  <c r="S23" i="87" s="1"/>
  <c r="T24" i="87"/>
  <c r="S24" i="87" s="1"/>
  <c r="T25" i="87"/>
  <c r="S25" i="87" s="1"/>
  <c r="T26" i="87"/>
  <c r="S26" i="87" s="1"/>
  <c r="T27" i="87"/>
  <c r="S27" i="87" s="1"/>
  <c r="T28" i="87"/>
  <c r="S28" i="87" s="1"/>
  <c r="T29" i="87"/>
  <c r="S29" i="87" s="1"/>
  <c r="T30" i="87"/>
  <c r="S30" i="87" s="1"/>
  <c r="T31" i="87"/>
  <c r="S31" i="87" s="1"/>
  <c r="T32" i="87"/>
  <c r="S32" i="87" s="1"/>
  <c r="T33" i="87"/>
  <c r="S33" i="87" s="1"/>
  <c r="T34" i="87"/>
  <c r="S34" i="87" s="1"/>
  <c r="T35" i="87"/>
  <c r="S35" i="87" s="1"/>
  <c r="T36" i="87"/>
  <c r="S36" i="87" s="1"/>
  <c r="T37" i="87"/>
  <c r="S37" i="87" s="1"/>
  <c r="T38" i="87"/>
  <c r="S38" i="87" s="1"/>
  <c r="T39" i="87"/>
  <c r="S39" i="87" s="1"/>
  <c r="T40" i="87"/>
  <c r="S40" i="87" s="1"/>
  <c r="T41" i="87"/>
  <c r="S41" i="87" s="1"/>
  <c r="T42" i="87"/>
  <c r="S42" i="87" s="1"/>
  <c r="T43" i="87"/>
  <c r="S43" i="87" s="1"/>
  <c r="T44" i="87"/>
  <c r="S44" i="87" s="1"/>
  <c r="T45" i="87"/>
  <c r="S45" i="87" s="1"/>
  <c r="T46" i="87"/>
  <c r="S46" i="87" s="1"/>
  <c r="T47" i="87"/>
  <c r="S47" i="87" s="1"/>
  <c r="T48" i="87"/>
  <c r="S48" i="87" s="1"/>
  <c r="H49" i="87"/>
  <c r="L18" i="87"/>
  <c r="V19" i="87"/>
  <c r="U19" i="87"/>
  <c r="V20" i="87"/>
  <c r="U20" i="87"/>
  <c r="V21" i="87"/>
  <c r="U21" i="87"/>
  <c r="V22" i="87"/>
  <c r="U22" i="87"/>
  <c r="V23" i="87"/>
  <c r="U23" i="87"/>
  <c r="V24" i="87"/>
  <c r="U24" i="87"/>
  <c r="V25" i="87"/>
  <c r="U25" i="87"/>
  <c r="V26" i="87"/>
  <c r="U26" i="87"/>
  <c r="V27" i="87"/>
  <c r="U27" i="87"/>
  <c r="V28" i="87"/>
  <c r="U28" i="87"/>
  <c r="V29" i="87"/>
  <c r="U29" i="87"/>
  <c r="V30" i="87"/>
  <c r="U30" i="87"/>
  <c r="V31" i="87"/>
  <c r="U31" i="87"/>
  <c r="V32" i="87"/>
  <c r="U32" i="87"/>
  <c r="V33" i="87"/>
  <c r="U33" i="87"/>
  <c r="V34" i="87"/>
  <c r="U34" i="87"/>
  <c r="V35" i="87"/>
  <c r="U35" i="87"/>
  <c r="V36" i="87"/>
  <c r="U36" i="87"/>
  <c r="V37" i="87"/>
  <c r="U37" i="87"/>
  <c r="V38" i="87"/>
  <c r="U38" i="87"/>
  <c r="V39" i="87"/>
  <c r="U39" i="87"/>
  <c r="V40" i="87"/>
  <c r="U40" i="87"/>
  <c r="V41" i="87"/>
  <c r="U41" i="87"/>
  <c r="V42" i="87"/>
  <c r="U42" i="87"/>
  <c r="V43" i="87"/>
  <c r="U43" i="87"/>
  <c r="V44" i="87"/>
  <c r="U44" i="87"/>
  <c r="V45" i="87"/>
  <c r="U45" i="87"/>
  <c r="V46" i="87"/>
  <c r="U46" i="87"/>
  <c r="V47" i="87"/>
  <c r="U47" i="87"/>
  <c r="V48" i="87"/>
  <c r="U48" i="87"/>
  <c r="V14" i="86"/>
  <c r="P9" i="86" s="1"/>
  <c r="P7" i="86"/>
  <c r="S9" i="86" s="1"/>
  <c r="I49" i="86"/>
  <c r="P2" i="86" s="1"/>
  <c r="T19" i="86"/>
  <c r="S19" i="86" s="1"/>
  <c r="T20" i="86"/>
  <c r="S20" i="86" s="1"/>
  <c r="T21" i="86"/>
  <c r="S21" i="86" s="1"/>
  <c r="T22" i="86"/>
  <c r="S22" i="86" s="1"/>
  <c r="T23" i="86"/>
  <c r="S23" i="86" s="1"/>
  <c r="T24" i="86"/>
  <c r="S24" i="86" s="1"/>
  <c r="T25" i="86"/>
  <c r="S25" i="86" s="1"/>
  <c r="T26" i="86"/>
  <c r="S26" i="86" s="1"/>
  <c r="T27" i="86"/>
  <c r="S27" i="86" s="1"/>
  <c r="T28" i="86"/>
  <c r="S28" i="86" s="1"/>
  <c r="T29" i="86"/>
  <c r="S29" i="86" s="1"/>
  <c r="T30" i="86"/>
  <c r="S30" i="86" s="1"/>
  <c r="T31" i="86"/>
  <c r="S31" i="86" s="1"/>
  <c r="T32" i="86"/>
  <c r="S32" i="86" s="1"/>
  <c r="T33" i="86"/>
  <c r="S33" i="86" s="1"/>
  <c r="T34" i="86"/>
  <c r="S34" i="86" s="1"/>
  <c r="T35" i="86"/>
  <c r="S35" i="86" s="1"/>
  <c r="T36" i="86"/>
  <c r="S36" i="86" s="1"/>
  <c r="T37" i="86"/>
  <c r="S37" i="86" s="1"/>
  <c r="T38" i="86"/>
  <c r="S38" i="86" s="1"/>
  <c r="T39" i="86"/>
  <c r="S39" i="86" s="1"/>
  <c r="T40" i="86"/>
  <c r="S40" i="86" s="1"/>
  <c r="T41" i="86"/>
  <c r="S41" i="86" s="1"/>
  <c r="T42" i="86"/>
  <c r="S42" i="86" s="1"/>
  <c r="T43" i="86"/>
  <c r="S43" i="86" s="1"/>
  <c r="T44" i="86"/>
  <c r="S44" i="86" s="1"/>
  <c r="T45" i="86"/>
  <c r="S45" i="86" s="1"/>
  <c r="T46" i="86"/>
  <c r="S46" i="86" s="1"/>
  <c r="T47" i="86"/>
  <c r="S47" i="86" s="1"/>
  <c r="T48" i="86"/>
  <c r="S48" i="86" s="1"/>
  <c r="H49" i="86"/>
  <c r="L18" i="86"/>
  <c r="V19" i="86"/>
  <c r="U19" i="86"/>
  <c r="V20" i="86"/>
  <c r="U20" i="86"/>
  <c r="V21" i="86"/>
  <c r="U21" i="86"/>
  <c r="V22" i="86"/>
  <c r="U22" i="86"/>
  <c r="V23" i="86"/>
  <c r="U23" i="86"/>
  <c r="V24" i="86"/>
  <c r="U24" i="86"/>
  <c r="V25" i="86"/>
  <c r="U25" i="86"/>
  <c r="V26" i="86"/>
  <c r="U26" i="86"/>
  <c r="V27" i="86"/>
  <c r="U27" i="86"/>
  <c r="V28" i="86"/>
  <c r="U28" i="86"/>
  <c r="V29" i="86"/>
  <c r="U29" i="86"/>
  <c r="V30" i="86"/>
  <c r="U30" i="86"/>
  <c r="V31" i="86"/>
  <c r="U31" i="86"/>
  <c r="V32" i="86"/>
  <c r="U32" i="86"/>
  <c r="V33" i="86"/>
  <c r="U33" i="86"/>
  <c r="V34" i="86"/>
  <c r="U34" i="86"/>
  <c r="V35" i="86"/>
  <c r="U35" i="86"/>
  <c r="V36" i="86"/>
  <c r="U36" i="86"/>
  <c r="V37" i="86"/>
  <c r="U37" i="86"/>
  <c r="V38" i="86"/>
  <c r="U38" i="86"/>
  <c r="V39" i="86"/>
  <c r="U39" i="86"/>
  <c r="V40" i="86"/>
  <c r="U40" i="86"/>
  <c r="V41" i="86"/>
  <c r="U41" i="86"/>
  <c r="V42" i="86"/>
  <c r="U42" i="86"/>
  <c r="V43" i="86"/>
  <c r="U43" i="86"/>
  <c r="V44" i="86"/>
  <c r="U44" i="86"/>
  <c r="V45" i="86"/>
  <c r="U45" i="86"/>
  <c r="V46" i="86"/>
  <c r="U46" i="86"/>
  <c r="V47" i="86"/>
  <c r="U47" i="86"/>
  <c r="V48" i="86"/>
  <c r="U48" i="86"/>
  <c r="V14" i="85"/>
  <c r="P9" i="85" s="1"/>
  <c r="P7" i="85"/>
  <c r="S9" i="85" s="1"/>
  <c r="I49" i="85"/>
  <c r="P2" i="85" s="1"/>
  <c r="T19" i="85"/>
  <c r="S19" i="85" s="1"/>
  <c r="T20" i="85"/>
  <c r="S20" i="85" s="1"/>
  <c r="T21" i="85"/>
  <c r="S21" i="85" s="1"/>
  <c r="T22" i="85"/>
  <c r="S22" i="85" s="1"/>
  <c r="T23" i="85"/>
  <c r="S23" i="85" s="1"/>
  <c r="T24" i="85"/>
  <c r="S24" i="85" s="1"/>
  <c r="T25" i="85"/>
  <c r="S25" i="85" s="1"/>
  <c r="T26" i="85"/>
  <c r="S26" i="85" s="1"/>
  <c r="T27" i="85"/>
  <c r="S27" i="85" s="1"/>
  <c r="T28" i="85"/>
  <c r="S28" i="85" s="1"/>
  <c r="T29" i="85"/>
  <c r="S29" i="85" s="1"/>
  <c r="T30" i="85"/>
  <c r="S30" i="85" s="1"/>
  <c r="T31" i="85"/>
  <c r="S31" i="85" s="1"/>
  <c r="T32" i="85"/>
  <c r="S32" i="85" s="1"/>
  <c r="T33" i="85"/>
  <c r="S33" i="85" s="1"/>
  <c r="T34" i="85"/>
  <c r="S34" i="85" s="1"/>
  <c r="T35" i="85"/>
  <c r="S35" i="85" s="1"/>
  <c r="T36" i="85"/>
  <c r="S36" i="85" s="1"/>
  <c r="T37" i="85"/>
  <c r="S37" i="85" s="1"/>
  <c r="T38" i="85"/>
  <c r="S38" i="85" s="1"/>
  <c r="T39" i="85"/>
  <c r="S39" i="85" s="1"/>
  <c r="T40" i="85"/>
  <c r="S40" i="85" s="1"/>
  <c r="T41" i="85"/>
  <c r="S41" i="85" s="1"/>
  <c r="T42" i="85"/>
  <c r="S42" i="85" s="1"/>
  <c r="T43" i="85"/>
  <c r="S43" i="85" s="1"/>
  <c r="T44" i="85"/>
  <c r="S44" i="85" s="1"/>
  <c r="T45" i="85"/>
  <c r="S45" i="85" s="1"/>
  <c r="T46" i="85"/>
  <c r="S46" i="85" s="1"/>
  <c r="T47" i="85"/>
  <c r="S47" i="85" s="1"/>
  <c r="T48" i="85"/>
  <c r="S48" i="85" s="1"/>
  <c r="H49" i="85"/>
  <c r="V19" i="85"/>
  <c r="U19" i="85"/>
  <c r="V20" i="85"/>
  <c r="U20" i="85"/>
  <c r="V21" i="85"/>
  <c r="U21" i="85"/>
  <c r="V22" i="85"/>
  <c r="U22" i="85"/>
  <c r="V23" i="85"/>
  <c r="U23" i="85"/>
  <c r="V24" i="85"/>
  <c r="U24" i="85"/>
  <c r="V25" i="85"/>
  <c r="U25" i="85"/>
  <c r="V26" i="85"/>
  <c r="U26" i="85"/>
  <c r="V27" i="85"/>
  <c r="U27" i="85"/>
  <c r="V28" i="85"/>
  <c r="U28" i="85"/>
  <c r="V29" i="85"/>
  <c r="U29" i="85"/>
  <c r="V30" i="85"/>
  <c r="U30" i="85"/>
  <c r="V31" i="85"/>
  <c r="U31" i="85"/>
  <c r="V32" i="85"/>
  <c r="U32" i="85"/>
  <c r="V33" i="85"/>
  <c r="U33" i="85"/>
  <c r="V34" i="85"/>
  <c r="U34" i="85"/>
  <c r="V35" i="85"/>
  <c r="U35" i="85"/>
  <c r="V36" i="85"/>
  <c r="U36" i="85"/>
  <c r="V37" i="85"/>
  <c r="U37" i="85"/>
  <c r="V38" i="85"/>
  <c r="U38" i="85"/>
  <c r="V39" i="85"/>
  <c r="U39" i="85"/>
  <c r="V40" i="85"/>
  <c r="U40" i="85"/>
  <c r="V41" i="85"/>
  <c r="U41" i="85"/>
  <c r="V42" i="85"/>
  <c r="U42" i="85"/>
  <c r="V43" i="85"/>
  <c r="U43" i="85"/>
  <c r="V44" i="85"/>
  <c r="U44" i="85"/>
  <c r="V45" i="85"/>
  <c r="U45" i="85"/>
  <c r="V46" i="85"/>
  <c r="U46" i="85"/>
  <c r="V47" i="85"/>
  <c r="U47" i="85"/>
  <c r="V48" i="85"/>
  <c r="U48" i="85"/>
  <c r="V14" i="84"/>
  <c r="P9" i="84" s="1"/>
  <c r="P7" i="84"/>
  <c r="S9" i="84" s="1"/>
  <c r="I49" i="84"/>
  <c r="P2" i="84" s="1"/>
  <c r="T19" i="84"/>
  <c r="S19" i="84" s="1"/>
  <c r="T20" i="84"/>
  <c r="S20" i="84" s="1"/>
  <c r="T21" i="84"/>
  <c r="S21" i="84" s="1"/>
  <c r="T22" i="84"/>
  <c r="S22" i="84" s="1"/>
  <c r="T23" i="84"/>
  <c r="S23" i="84" s="1"/>
  <c r="T24" i="84"/>
  <c r="S24" i="84" s="1"/>
  <c r="T25" i="84"/>
  <c r="S25" i="84" s="1"/>
  <c r="T26" i="84"/>
  <c r="S26" i="84" s="1"/>
  <c r="T27" i="84"/>
  <c r="S27" i="84" s="1"/>
  <c r="T28" i="84"/>
  <c r="S28" i="84" s="1"/>
  <c r="T29" i="84"/>
  <c r="S29" i="84" s="1"/>
  <c r="T30" i="84"/>
  <c r="S30" i="84" s="1"/>
  <c r="T32" i="84"/>
  <c r="S32" i="84" s="1"/>
  <c r="T33" i="84"/>
  <c r="S33" i="84" s="1"/>
  <c r="T34" i="84"/>
  <c r="S34" i="84" s="1"/>
  <c r="T35" i="84"/>
  <c r="S35" i="84" s="1"/>
  <c r="T36" i="84"/>
  <c r="S36" i="84" s="1"/>
  <c r="T37" i="84"/>
  <c r="S37" i="84" s="1"/>
  <c r="T38" i="84"/>
  <c r="S38" i="84" s="1"/>
  <c r="T39" i="84"/>
  <c r="S39" i="84" s="1"/>
  <c r="T40" i="84"/>
  <c r="S40" i="84" s="1"/>
  <c r="T41" i="84"/>
  <c r="S41" i="84" s="1"/>
  <c r="T42" i="84"/>
  <c r="S42" i="84" s="1"/>
  <c r="T43" i="84"/>
  <c r="S43" i="84" s="1"/>
  <c r="T44" i="84"/>
  <c r="S44" i="84" s="1"/>
  <c r="T45" i="84"/>
  <c r="S45" i="84" s="1"/>
  <c r="T46" i="84"/>
  <c r="S46" i="84" s="1"/>
  <c r="T47" i="84"/>
  <c r="S47" i="84" s="1"/>
  <c r="T48" i="84"/>
  <c r="S48" i="84" s="1"/>
  <c r="H49" i="84"/>
  <c r="L18" i="84"/>
  <c r="V19" i="84"/>
  <c r="U19" i="84"/>
  <c r="V20" i="84"/>
  <c r="U20" i="84"/>
  <c r="V21" i="84"/>
  <c r="U21" i="84"/>
  <c r="V22" i="84"/>
  <c r="U22" i="84"/>
  <c r="V23" i="84"/>
  <c r="U23" i="84"/>
  <c r="V24" i="84"/>
  <c r="U24" i="84"/>
  <c r="V25" i="84"/>
  <c r="U25" i="84"/>
  <c r="V26" i="84"/>
  <c r="U26" i="84"/>
  <c r="V27" i="84"/>
  <c r="U27" i="84"/>
  <c r="V28" i="84"/>
  <c r="U28" i="84"/>
  <c r="V29" i="84"/>
  <c r="U29" i="84"/>
  <c r="V30" i="84"/>
  <c r="U30" i="84"/>
  <c r="V31" i="84"/>
  <c r="U31" i="84"/>
  <c r="V32" i="84"/>
  <c r="U32" i="84"/>
  <c r="V33" i="84"/>
  <c r="U33" i="84"/>
  <c r="V34" i="84"/>
  <c r="U34" i="84"/>
  <c r="V35" i="84"/>
  <c r="U35" i="84"/>
  <c r="V36" i="84"/>
  <c r="U36" i="84"/>
  <c r="V37" i="84"/>
  <c r="U37" i="84"/>
  <c r="V38" i="84"/>
  <c r="U38" i="84"/>
  <c r="V39" i="84"/>
  <c r="U39" i="84"/>
  <c r="V40" i="84"/>
  <c r="U40" i="84"/>
  <c r="V41" i="84"/>
  <c r="U41" i="84"/>
  <c r="V42" i="84"/>
  <c r="U42" i="84"/>
  <c r="V43" i="84"/>
  <c r="U43" i="84"/>
  <c r="V44" i="84"/>
  <c r="U44" i="84"/>
  <c r="V45" i="84"/>
  <c r="U45" i="84"/>
  <c r="V46" i="84"/>
  <c r="U46" i="84"/>
  <c r="V47" i="84"/>
  <c r="U47" i="84"/>
  <c r="V48" i="84"/>
  <c r="U48" i="84"/>
  <c r="V14" i="83"/>
  <c r="P9" i="83" s="1"/>
  <c r="P7" i="83"/>
  <c r="S9" i="83" s="1"/>
  <c r="T19" i="83"/>
  <c r="S19" i="83" s="1"/>
  <c r="T20" i="83"/>
  <c r="S20" i="83" s="1"/>
  <c r="T21" i="83"/>
  <c r="S21" i="83" s="1"/>
  <c r="T22" i="83"/>
  <c r="S22" i="83" s="1"/>
  <c r="T23" i="83"/>
  <c r="S23" i="83" s="1"/>
  <c r="T24" i="83"/>
  <c r="S24" i="83" s="1"/>
  <c r="T25" i="83"/>
  <c r="S25" i="83" s="1"/>
  <c r="T26" i="83"/>
  <c r="S26" i="83" s="1"/>
  <c r="T27" i="83"/>
  <c r="S27" i="83" s="1"/>
  <c r="T28" i="83"/>
  <c r="S28" i="83" s="1"/>
  <c r="T29" i="83"/>
  <c r="S29" i="83" s="1"/>
  <c r="T30" i="83"/>
  <c r="S30" i="83" s="1"/>
  <c r="T32" i="83"/>
  <c r="S32" i="83" s="1"/>
  <c r="T33" i="83"/>
  <c r="S33" i="83" s="1"/>
  <c r="T34" i="83"/>
  <c r="S34" i="83" s="1"/>
  <c r="T35" i="83"/>
  <c r="S35" i="83" s="1"/>
  <c r="T36" i="83"/>
  <c r="S36" i="83" s="1"/>
  <c r="T37" i="83"/>
  <c r="S37" i="83" s="1"/>
  <c r="T38" i="83"/>
  <c r="S38" i="83" s="1"/>
  <c r="T39" i="83"/>
  <c r="S39" i="83" s="1"/>
  <c r="T40" i="83"/>
  <c r="S40" i="83" s="1"/>
  <c r="T41" i="83"/>
  <c r="S41" i="83" s="1"/>
  <c r="T42" i="83"/>
  <c r="S42" i="83" s="1"/>
  <c r="T43" i="83"/>
  <c r="S43" i="83" s="1"/>
  <c r="T44" i="83"/>
  <c r="S44" i="83" s="1"/>
  <c r="T45" i="83"/>
  <c r="S45" i="83" s="1"/>
  <c r="T46" i="83"/>
  <c r="S46" i="83" s="1"/>
  <c r="T47" i="83"/>
  <c r="S47" i="83" s="1"/>
  <c r="T48" i="83"/>
  <c r="S48" i="83" s="1"/>
  <c r="H49" i="83"/>
  <c r="V19" i="83"/>
  <c r="U19" i="83"/>
  <c r="V20" i="83"/>
  <c r="U20" i="83"/>
  <c r="V21" i="83"/>
  <c r="U21" i="83"/>
  <c r="V22" i="83"/>
  <c r="U22" i="83"/>
  <c r="V23" i="83"/>
  <c r="U23" i="83"/>
  <c r="V24" i="83"/>
  <c r="U24" i="83"/>
  <c r="V25" i="83"/>
  <c r="U25" i="83"/>
  <c r="V26" i="83"/>
  <c r="U26" i="83"/>
  <c r="V27" i="83"/>
  <c r="U27" i="83"/>
  <c r="V28" i="83"/>
  <c r="U28" i="83"/>
  <c r="V29" i="83"/>
  <c r="U29" i="83"/>
  <c r="V30" i="83"/>
  <c r="U30" i="83"/>
  <c r="V31" i="83"/>
  <c r="U31" i="83"/>
  <c r="V32" i="83"/>
  <c r="U32" i="83"/>
  <c r="V33" i="83"/>
  <c r="U33" i="83"/>
  <c r="V34" i="83"/>
  <c r="U34" i="83"/>
  <c r="V35" i="83"/>
  <c r="U35" i="83"/>
  <c r="V36" i="83"/>
  <c r="U36" i="83"/>
  <c r="V37" i="83"/>
  <c r="U37" i="83"/>
  <c r="V38" i="83"/>
  <c r="U38" i="83"/>
  <c r="V39" i="83"/>
  <c r="U39" i="83"/>
  <c r="V40" i="83"/>
  <c r="U40" i="83"/>
  <c r="V41" i="83"/>
  <c r="U41" i="83"/>
  <c r="V42" i="83"/>
  <c r="U42" i="83"/>
  <c r="V43" i="83"/>
  <c r="U43" i="83"/>
  <c r="V44" i="83"/>
  <c r="U44" i="83"/>
  <c r="V45" i="83"/>
  <c r="U45" i="83"/>
  <c r="V46" i="83"/>
  <c r="U46" i="83"/>
  <c r="V47" i="83"/>
  <c r="U47" i="83"/>
  <c r="V48" i="83"/>
  <c r="U48" i="83"/>
  <c r="V14" i="81"/>
  <c r="P9" i="81" s="1"/>
  <c r="P7" i="81"/>
  <c r="S9" i="81" s="1"/>
  <c r="I49" i="81"/>
  <c r="P2" i="81" s="1"/>
  <c r="T19" i="81"/>
  <c r="S19" i="81" s="1"/>
  <c r="T20" i="81"/>
  <c r="S20" i="81" s="1"/>
  <c r="T21" i="81"/>
  <c r="S21" i="81" s="1"/>
  <c r="T22" i="81"/>
  <c r="S22" i="81" s="1"/>
  <c r="T23" i="81"/>
  <c r="S23" i="81" s="1"/>
  <c r="T24" i="81"/>
  <c r="S24" i="81" s="1"/>
  <c r="T25" i="81"/>
  <c r="S25" i="81" s="1"/>
  <c r="T26" i="81"/>
  <c r="S26" i="81" s="1"/>
  <c r="T27" i="81"/>
  <c r="S27" i="81" s="1"/>
  <c r="T28" i="81"/>
  <c r="S28" i="81" s="1"/>
  <c r="T29" i="81"/>
  <c r="S29" i="81" s="1"/>
  <c r="T30" i="81"/>
  <c r="S30" i="81" s="1"/>
  <c r="T31" i="81"/>
  <c r="S31" i="81" s="1"/>
  <c r="T32" i="81"/>
  <c r="S32" i="81" s="1"/>
  <c r="T33" i="81"/>
  <c r="S33" i="81" s="1"/>
  <c r="T34" i="81"/>
  <c r="S34" i="81" s="1"/>
  <c r="T35" i="81"/>
  <c r="S35" i="81" s="1"/>
  <c r="T36" i="81"/>
  <c r="S36" i="81" s="1"/>
  <c r="T37" i="81"/>
  <c r="S37" i="81" s="1"/>
  <c r="T38" i="81"/>
  <c r="S38" i="81" s="1"/>
  <c r="T39" i="81"/>
  <c r="S39" i="81" s="1"/>
  <c r="T40" i="81"/>
  <c r="S40" i="81" s="1"/>
  <c r="T41" i="81"/>
  <c r="S41" i="81" s="1"/>
  <c r="T42" i="81"/>
  <c r="S42" i="81" s="1"/>
  <c r="T43" i="81"/>
  <c r="S43" i="81" s="1"/>
  <c r="T44" i="81"/>
  <c r="S44" i="81" s="1"/>
  <c r="T45" i="81"/>
  <c r="S45" i="81" s="1"/>
  <c r="T46" i="81"/>
  <c r="S46" i="81" s="1"/>
  <c r="T47" i="81"/>
  <c r="S47" i="81" s="1"/>
  <c r="T48" i="81"/>
  <c r="S48" i="81" s="1"/>
  <c r="H49" i="81"/>
  <c r="V19" i="81"/>
  <c r="U19" i="81"/>
  <c r="V20" i="81"/>
  <c r="U20" i="81"/>
  <c r="V21" i="81"/>
  <c r="U21" i="81"/>
  <c r="V22" i="81"/>
  <c r="U22" i="81"/>
  <c r="V23" i="81"/>
  <c r="U23" i="81"/>
  <c r="V24" i="81"/>
  <c r="U24" i="81"/>
  <c r="V25" i="81"/>
  <c r="U25" i="81"/>
  <c r="V26" i="81"/>
  <c r="U26" i="81"/>
  <c r="V27" i="81"/>
  <c r="U27" i="81"/>
  <c r="V28" i="81"/>
  <c r="U28" i="81"/>
  <c r="V29" i="81"/>
  <c r="U29" i="81"/>
  <c r="V30" i="81"/>
  <c r="U30" i="81"/>
  <c r="V31" i="81"/>
  <c r="U31" i="81"/>
  <c r="V32" i="81"/>
  <c r="U32" i="81"/>
  <c r="V33" i="81"/>
  <c r="U33" i="81"/>
  <c r="V34" i="81"/>
  <c r="U34" i="81"/>
  <c r="V35" i="81"/>
  <c r="U35" i="81"/>
  <c r="V36" i="81"/>
  <c r="U36" i="81"/>
  <c r="V37" i="81"/>
  <c r="U37" i="81"/>
  <c r="V38" i="81"/>
  <c r="U38" i="81"/>
  <c r="V39" i="81"/>
  <c r="U39" i="81"/>
  <c r="V40" i="81"/>
  <c r="U40" i="81"/>
  <c r="V41" i="81"/>
  <c r="U41" i="81"/>
  <c r="V42" i="81"/>
  <c r="U42" i="81"/>
  <c r="V43" i="81"/>
  <c r="U43" i="81"/>
  <c r="V44" i="81"/>
  <c r="U44" i="81"/>
  <c r="V45" i="81"/>
  <c r="U45" i="81"/>
  <c r="V46" i="81"/>
  <c r="U46" i="81"/>
  <c r="V47" i="81"/>
  <c r="U47" i="81"/>
  <c r="V48" i="81"/>
  <c r="U48" i="81"/>
  <c r="V14" i="79"/>
  <c r="P9" i="79" s="1"/>
  <c r="P7" i="79"/>
  <c r="S9" i="79" s="1"/>
  <c r="I49" i="79"/>
  <c r="P2" i="79" s="1"/>
  <c r="T19" i="79"/>
  <c r="S19" i="79" s="1"/>
  <c r="T20" i="79"/>
  <c r="S20" i="79" s="1"/>
  <c r="T21" i="79"/>
  <c r="S21" i="79" s="1"/>
  <c r="T22" i="79"/>
  <c r="S22" i="79" s="1"/>
  <c r="T23" i="79"/>
  <c r="S23" i="79" s="1"/>
  <c r="T24" i="79"/>
  <c r="S24" i="79" s="1"/>
  <c r="T25" i="79"/>
  <c r="S25" i="79" s="1"/>
  <c r="T26" i="79"/>
  <c r="S26" i="79" s="1"/>
  <c r="T27" i="79"/>
  <c r="S27" i="79" s="1"/>
  <c r="T28" i="79"/>
  <c r="S28" i="79" s="1"/>
  <c r="T29" i="79"/>
  <c r="S29" i="79" s="1"/>
  <c r="T30" i="79"/>
  <c r="S30" i="79" s="1"/>
  <c r="T32" i="79"/>
  <c r="S32" i="79" s="1"/>
  <c r="T33" i="79"/>
  <c r="S33" i="79" s="1"/>
  <c r="T34" i="79"/>
  <c r="S34" i="79" s="1"/>
  <c r="T35" i="79"/>
  <c r="S35" i="79" s="1"/>
  <c r="T36" i="79"/>
  <c r="S36" i="79" s="1"/>
  <c r="T37" i="79"/>
  <c r="S37" i="79" s="1"/>
  <c r="T38" i="79"/>
  <c r="S38" i="79" s="1"/>
  <c r="T39" i="79"/>
  <c r="S39" i="79" s="1"/>
  <c r="T40" i="79"/>
  <c r="S40" i="79" s="1"/>
  <c r="T41" i="79"/>
  <c r="S41" i="79" s="1"/>
  <c r="T42" i="79"/>
  <c r="S42" i="79" s="1"/>
  <c r="T43" i="79"/>
  <c r="S43" i="79" s="1"/>
  <c r="T44" i="79"/>
  <c r="S44" i="79" s="1"/>
  <c r="T45" i="79"/>
  <c r="S45" i="79" s="1"/>
  <c r="T46" i="79"/>
  <c r="S46" i="79" s="1"/>
  <c r="T47" i="79"/>
  <c r="S47" i="79" s="1"/>
  <c r="T48" i="79"/>
  <c r="S48" i="79" s="1"/>
  <c r="H49" i="79"/>
  <c r="L18" i="79"/>
  <c r="V19" i="79"/>
  <c r="U19" i="79"/>
  <c r="V20" i="79"/>
  <c r="U20" i="79"/>
  <c r="V21" i="79"/>
  <c r="U21" i="79"/>
  <c r="V22" i="79"/>
  <c r="U22" i="79"/>
  <c r="V23" i="79"/>
  <c r="U23" i="79"/>
  <c r="V24" i="79"/>
  <c r="U24" i="79"/>
  <c r="V25" i="79"/>
  <c r="U25" i="79"/>
  <c r="V26" i="79"/>
  <c r="U26" i="79"/>
  <c r="V27" i="79"/>
  <c r="U27" i="79"/>
  <c r="V28" i="79"/>
  <c r="U28" i="79"/>
  <c r="V29" i="79"/>
  <c r="U29" i="79"/>
  <c r="V30" i="79"/>
  <c r="U30" i="79"/>
  <c r="V31" i="79"/>
  <c r="U31" i="79"/>
  <c r="V32" i="79"/>
  <c r="U32" i="79"/>
  <c r="V33" i="79"/>
  <c r="U33" i="79"/>
  <c r="V34" i="79"/>
  <c r="U34" i="79"/>
  <c r="V35" i="79"/>
  <c r="U35" i="79"/>
  <c r="V36" i="79"/>
  <c r="U36" i="79"/>
  <c r="V37" i="79"/>
  <c r="U37" i="79"/>
  <c r="V38" i="79"/>
  <c r="U38" i="79"/>
  <c r="V39" i="79"/>
  <c r="U39" i="79"/>
  <c r="V40" i="79"/>
  <c r="U40" i="79"/>
  <c r="V41" i="79"/>
  <c r="U41" i="79"/>
  <c r="V42" i="79"/>
  <c r="U42" i="79"/>
  <c r="V43" i="79"/>
  <c r="U43" i="79"/>
  <c r="V44" i="79"/>
  <c r="U44" i="79"/>
  <c r="V45" i="79"/>
  <c r="U45" i="79"/>
  <c r="V46" i="79"/>
  <c r="U46" i="79"/>
  <c r="V47" i="79"/>
  <c r="U47" i="79"/>
  <c r="V48" i="79"/>
  <c r="U48" i="79"/>
  <c r="V14" i="78"/>
  <c r="P9" i="78" s="1"/>
  <c r="P7" i="78"/>
  <c r="S9" i="78" s="1"/>
  <c r="I49" i="78"/>
  <c r="P2" i="78" s="1"/>
  <c r="T19" i="78"/>
  <c r="S19" i="78" s="1"/>
  <c r="T20" i="78"/>
  <c r="S20" i="78" s="1"/>
  <c r="T21" i="78"/>
  <c r="S21" i="78" s="1"/>
  <c r="T22" i="78"/>
  <c r="S22" i="78" s="1"/>
  <c r="T23" i="78"/>
  <c r="S23" i="78" s="1"/>
  <c r="T24" i="78"/>
  <c r="S24" i="78" s="1"/>
  <c r="T25" i="78"/>
  <c r="S25" i="78" s="1"/>
  <c r="T26" i="78"/>
  <c r="S26" i="78" s="1"/>
  <c r="T27" i="78"/>
  <c r="S27" i="78" s="1"/>
  <c r="T28" i="78"/>
  <c r="S28" i="78" s="1"/>
  <c r="T29" i="78"/>
  <c r="S29" i="78" s="1"/>
  <c r="T30" i="78"/>
  <c r="S30" i="78" s="1"/>
  <c r="T31" i="78"/>
  <c r="S31" i="78" s="1"/>
  <c r="T32" i="78"/>
  <c r="S32" i="78" s="1"/>
  <c r="T33" i="78"/>
  <c r="S33" i="78" s="1"/>
  <c r="T34" i="78"/>
  <c r="S34" i="78" s="1"/>
  <c r="T35" i="78"/>
  <c r="S35" i="78" s="1"/>
  <c r="T36" i="78"/>
  <c r="S36" i="78" s="1"/>
  <c r="T37" i="78"/>
  <c r="S37" i="78" s="1"/>
  <c r="T38" i="78"/>
  <c r="S38" i="78" s="1"/>
  <c r="T39" i="78"/>
  <c r="S39" i="78" s="1"/>
  <c r="T40" i="78"/>
  <c r="S40" i="78" s="1"/>
  <c r="T41" i="78"/>
  <c r="S41" i="78" s="1"/>
  <c r="T42" i="78"/>
  <c r="S42" i="78" s="1"/>
  <c r="T43" i="78"/>
  <c r="S43" i="78" s="1"/>
  <c r="T44" i="78"/>
  <c r="S44" i="78" s="1"/>
  <c r="T45" i="78"/>
  <c r="S45" i="78" s="1"/>
  <c r="T46" i="78"/>
  <c r="S46" i="78" s="1"/>
  <c r="T47" i="78"/>
  <c r="S47" i="78" s="1"/>
  <c r="T48" i="78"/>
  <c r="S48" i="78" s="1"/>
  <c r="H49" i="78"/>
  <c r="V19" i="78"/>
  <c r="U19" i="78"/>
  <c r="V20" i="78"/>
  <c r="U20" i="78"/>
  <c r="V21" i="78"/>
  <c r="U21" i="78"/>
  <c r="V22" i="78"/>
  <c r="U22" i="78"/>
  <c r="V23" i="78"/>
  <c r="U23" i="78"/>
  <c r="V24" i="78"/>
  <c r="U24" i="78"/>
  <c r="V25" i="78"/>
  <c r="U25" i="78"/>
  <c r="V26" i="78"/>
  <c r="U26" i="78"/>
  <c r="V27" i="78"/>
  <c r="U27" i="78"/>
  <c r="V28" i="78"/>
  <c r="U28" i="78"/>
  <c r="V29" i="78"/>
  <c r="U29" i="78"/>
  <c r="V30" i="78"/>
  <c r="U30" i="78"/>
  <c r="V31" i="78"/>
  <c r="U31" i="78"/>
  <c r="V32" i="78"/>
  <c r="U32" i="78"/>
  <c r="V33" i="78"/>
  <c r="U33" i="78"/>
  <c r="V34" i="78"/>
  <c r="U34" i="78"/>
  <c r="V35" i="78"/>
  <c r="U35" i="78"/>
  <c r="V36" i="78"/>
  <c r="U36" i="78"/>
  <c r="V37" i="78"/>
  <c r="U37" i="78"/>
  <c r="V38" i="78"/>
  <c r="U38" i="78"/>
  <c r="V39" i="78"/>
  <c r="U39" i="78"/>
  <c r="V40" i="78"/>
  <c r="U40" i="78"/>
  <c r="V41" i="78"/>
  <c r="U41" i="78"/>
  <c r="V42" i="78"/>
  <c r="U42" i="78"/>
  <c r="V43" i="78"/>
  <c r="U43" i="78"/>
  <c r="V44" i="78"/>
  <c r="U44" i="78"/>
  <c r="V45" i="78"/>
  <c r="U45" i="78"/>
  <c r="V46" i="78"/>
  <c r="U46" i="78"/>
  <c r="V47" i="78"/>
  <c r="U47" i="78"/>
  <c r="V48" i="78"/>
  <c r="U48" i="78"/>
  <c r="V14" i="77"/>
  <c r="P9" i="77" s="1"/>
  <c r="P7" i="77"/>
  <c r="S9" i="77" s="1"/>
  <c r="I49" i="77"/>
  <c r="P2" i="77" s="1"/>
  <c r="T19" i="77"/>
  <c r="S19" i="77" s="1"/>
  <c r="T20" i="77"/>
  <c r="S20" i="77" s="1"/>
  <c r="T21" i="77"/>
  <c r="S21" i="77" s="1"/>
  <c r="T22" i="77"/>
  <c r="S22" i="77" s="1"/>
  <c r="T23" i="77"/>
  <c r="S23" i="77" s="1"/>
  <c r="T24" i="77"/>
  <c r="S24" i="77" s="1"/>
  <c r="T25" i="77"/>
  <c r="S25" i="77" s="1"/>
  <c r="T26" i="77"/>
  <c r="S26" i="77" s="1"/>
  <c r="T27" i="77"/>
  <c r="S27" i="77" s="1"/>
  <c r="T28" i="77"/>
  <c r="S28" i="77" s="1"/>
  <c r="T29" i="77"/>
  <c r="S29" i="77" s="1"/>
  <c r="T30" i="77"/>
  <c r="S30" i="77" s="1"/>
  <c r="T31" i="77"/>
  <c r="S31" i="77" s="1"/>
  <c r="T32" i="77"/>
  <c r="S32" i="77" s="1"/>
  <c r="T33" i="77"/>
  <c r="S33" i="77" s="1"/>
  <c r="T34" i="77"/>
  <c r="S34" i="77" s="1"/>
  <c r="T35" i="77"/>
  <c r="S35" i="77" s="1"/>
  <c r="T36" i="77"/>
  <c r="S36" i="77" s="1"/>
  <c r="T37" i="77"/>
  <c r="S37" i="77" s="1"/>
  <c r="T38" i="77"/>
  <c r="S38" i="77" s="1"/>
  <c r="T39" i="77"/>
  <c r="S39" i="77" s="1"/>
  <c r="T40" i="77"/>
  <c r="S40" i="77" s="1"/>
  <c r="T41" i="77"/>
  <c r="S41" i="77" s="1"/>
  <c r="T42" i="77"/>
  <c r="S42" i="77" s="1"/>
  <c r="T43" i="77"/>
  <c r="S43" i="77" s="1"/>
  <c r="T44" i="77"/>
  <c r="S44" i="77" s="1"/>
  <c r="T45" i="77"/>
  <c r="S45" i="77" s="1"/>
  <c r="T46" i="77"/>
  <c r="S46" i="77" s="1"/>
  <c r="T47" i="77"/>
  <c r="S47" i="77" s="1"/>
  <c r="T48" i="77"/>
  <c r="S48" i="77" s="1"/>
  <c r="H49" i="77"/>
  <c r="L18" i="77"/>
  <c r="V19" i="77"/>
  <c r="U19" i="77"/>
  <c r="V20" i="77"/>
  <c r="U20" i="77"/>
  <c r="V21" i="77"/>
  <c r="U21" i="77"/>
  <c r="V22" i="77"/>
  <c r="U22" i="77"/>
  <c r="V23" i="77"/>
  <c r="U23" i="77"/>
  <c r="V24" i="77"/>
  <c r="U24" i="77"/>
  <c r="V25" i="77"/>
  <c r="U25" i="77"/>
  <c r="V26" i="77"/>
  <c r="U26" i="77"/>
  <c r="V27" i="77"/>
  <c r="U27" i="77"/>
  <c r="V28" i="77"/>
  <c r="U28" i="77"/>
  <c r="V29" i="77"/>
  <c r="U29" i="77"/>
  <c r="V30" i="77"/>
  <c r="U30" i="77"/>
  <c r="V31" i="77"/>
  <c r="U31" i="77"/>
  <c r="V32" i="77"/>
  <c r="U32" i="77"/>
  <c r="V33" i="77"/>
  <c r="U33" i="77"/>
  <c r="V34" i="77"/>
  <c r="U34" i="77"/>
  <c r="V35" i="77"/>
  <c r="U35" i="77"/>
  <c r="V36" i="77"/>
  <c r="U36" i="77"/>
  <c r="V37" i="77"/>
  <c r="U37" i="77"/>
  <c r="V38" i="77"/>
  <c r="U38" i="77"/>
  <c r="V39" i="77"/>
  <c r="U39" i="77"/>
  <c r="V40" i="77"/>
  <c r="U40" i="77"/>
  <c r="V41" i="77"/>
  <c r="U41" i="77"/>
  <c r="V42" i="77"/>
  <c r="U42" i="77"/>
  <c r="V43" i="77"/>
  <c r="U43" i="77"/>
  <c r="V44" i="77"/>
  <c r="U44" i="77"/>
  <c r="V45" i="77"/>
  <c r="U45" i="77"/>
  <c r="V46" i="77"/>
  <c r="U46" i="77"/>
  <c r="V47" i="77"/>
  <c r="U47" i="77"/>
  <c r="V48" i="77"/>
  <c r="U48" i="77"/>
  <c r="V14" i="76"/>
  <c r="P9" i="76" s="1"/>
  <c r="P7" i="76"/>
  <c r="S9" i="76" s="1"/>
  <c r="I49" i="76"/>
  <c r="P2" i="76" s="1"/>
  <c r="T19" i="76"/>
  <c r="S19" i="76" s="1"/>
  <c r="T20" i="76"/>
  <c r="S20" i="76" s="1"/>
  <c r="T21" i="76"/>
  <c r="S21" i="76" s="1"/>
  <c r="T22" i="76"/>
  <c r="S22" i="76" s="1"/>
  <c r="T23" i="76"/>
  <c r="S23" i="76" s="1"/>
  <c r="T24" i="76"/>
  <c r="S24" i="76" s="1"/>
  <c r="T25" i="76"/>
  <c r="S25" i="76" s="1"/>
  <c r="T26" i="76"/>
  <c r="S26" i="76" s="1"/>
  <c r="T27" i="76"/>
  <c r="S27" i="76" s="1"/>
  <c r="T28" i="76"/>
  <c r="S28" i="76" s="1"/>
  <c r="T29" i="76"/>
  <c r="S29" i="76" s="1"/>
  <c r="T30" i="76"/>
  <c r="S30" i="76" s="1"/>
  <c r="T31" i="76"/>
  <c r="S31" i="76" s="1"/>
  <c r="T32" i="76"/>
  <c r="S32" i="76" s="1"/>
  <c r="T33" i="76"/>
  <c r="S33" i="76" s="1"/>
  <c r="T34" i="76"/>
  <c r="S34" i="76" s="1"/>
  <c r="T35" i="76"/>
  <c r="S35" i="76" s="1"/>
  <c r="T36" i="76"/>
  <c r="S36" i="76" s="1"/>
  <c r="T37" i="76"/>
  <c r="S37" i="76" s="1"/>
  <c r="T38" i="76"/>
  <c r="S38" i="76" s="1"/>
  <c r="T39" i="76"/>
  <c r="S39" i="76" s="1"/>
  <c r="T40" i="76"/>
  <c r="S40" i="76" s="1"/>
  <c r="T41" i="76"/>
  <c r="S41" i="76" s="1"/>
  <c r="T42" i="76"/>
  <c r="S42" i="76" s="1"/>
  <c r="T43" i="76"/>
  <c r="S43" i="76" s="1"/>
  <c r="T44" i="76"/>
  <c r="S44" i="76" s="1"/>
  <c r="T45" i="76"/>
  <c r="S45" i="76" s="1"/>
  <c r="T46" i="76"/>
  <c r="S46" i="76" s="1"/>
  <c r="T47" i="76"/>
  <c r="S47" i="76" s="1"/>
  <c r="T48" i="76"/>
  <c r="S48" i="76" s="1"/>
  <c r="H49" i="76"/>
  <c r="L18" i="76"/>
  <c r="V19" i="76"/>
  <c r="U19" i="76"/>
  <c r="V20" i="76"/>
  <c r="U20" i="76"/>
  <c r="V21" i="76"/>
  <c r="U21" i="76"/>
  <c r="V22" i="76"/>
  <c r="U22" i="76"/>
  <c r="V23" i="76"/>
  <c r="U23" i="76"/>
  <c r="V24" i="76"/>
  <c r="U24" i="76"/>
  <c r="V25" i="76"/>
  <c r="U25" i="76"/>
  <c r="V26" i="76"/>
  <c r="U26" i="76"/>
  <c r="V27" i="76"/>
  <c r="U27" i="76"/>
  <c r="V28" i="76"/>
  <c r="U28" i="76"/>
  <c r="V29" i="76"/>
  <c r="U29" i="76"/>
  <c r="V30" i="76"/>
  <c r="U30" i="76"/>
  <c r="V31" i="76"/>
  <c r="U31" i="76"/>
  <c r="V32" i="76"/>
  <c r="U32" i="76"/>
  <c r="V33" i="76"/>
  <c r="U33" i="76"/>
  <c r="V34" i="76"/>
  <c r="U34" i="76"/>
  <c r="V35" i="76"/>
  <c r="U35" i="76"/>
  <c r="V36" i="76"/>
  <c r="U36" i="76"/>
  <c r="V37" i="76"/>
  <c r="U37" i="76"/>
  <c r="V38" i="76"/>
  <c r="U38" i="76"/>
  <c r="V39" i="76"/>
  <c r="U39" i="76"/>
  <c r="V40" i="76"/>
  <c r="U40" i="76"/>
  <c r="V41" i="76"/>
  <c r="U41" i="76"/>
  <c r="V42" i="76"/>
  <c r="U42" i="76"/>
  <c r="V43" i="76"/>
  <c r="U43" i="76"/>
  <c r="V44" i="76"/>
  <c r="U44" i="76"/>
  <c r="V45" i="76"/>
  <c r="U45" i="76"/>
  <c r="V46" i="76"/>
  <c r="U46" i="76"/>
  <c r="V47" i="76"/>
  <c r="U47" i="76"/>
  <c r="V48" i="76"/>
  <c r="U48" i="76"/>
  <c r="V14" i="75"/>
  <c r="P9" i="75" s="1"/>
  <c r="P7" i="75"/>
  <c r="S9" i="75" s="1"/>
  <c r="I49" i="75"/>
  <c r="P2" i="75" s="1"/>
  <c r="T19" i="75"/>
  <c r="S19" i="75" s="1"/>
  <c r="T20" i="75"/>
  <c r="S20" i="75" s="1"/>
  <c r="T21" i="75"/>
  <c r="S21" i="75" s="1"/>
  <c r="T22" i="75"/>
  <c r="S22" i="75" s="1"/>
  <c r="T23" i="75"/>
  <c r="S23" i="75" s="1"/>
  <c r="T24" i="75"/>
  <c r="S24" i="75" s="1"/>
  <c r="T25" i="75"/>
  <c r="S25" i="75" s="1"/>
  <c r="T26" i="75"/>
  <c r="S26" i="75" s="1"/>
  <c r="T27" i="75"/>
  <c r="S27" i="75" s="1"/>
  <c r="T28" i="75"/>
  <c r="S28" i="75" s="1"/>
  <c r="T29" i="75"/>
  <c r="S29" i="75" s="1"/>
  <c r="T30" i="75"/>
  <c r="S30" i="75" s="1"/>
  <c r="T31" i="75"/>
  <c r="S31" i="75" s="1"/>
  <c r="T32" i="75"/>
  <c r="S32" i="75" s="1"/>
  <c r="T33" i="75"/>
  <c r="S33" i="75" s="1"/>
  <c r="T34" i="75"/>
  <c r="S34" i="75" s="1"/>
  <c r="T35" i="75"/>
  <c r="S35" i="75" s="1"/>
  <c r="T36" i="75"/>
  <c r="S36" i="75" s="1"/>
  <c r="T37" i="75"/>
  <c r="S37" i="75" s="1"/>
  <c r="T38" i="75"/>
  <c r="S38" i="75" s="1"/>
  <c r="T39" i="75"/>
  <c r="S39" i="75" s="1"/>
  <c r="T40" i="75"/>
  <c r="S40" i="75" s="1"/>
  <c r="T41" i="75"/>
  <c r="S41" i="75" s="1"/>
  <c r="T42" i="75"/>
  <c r="S42" i="75" s="1"/>
  <c r="T43" i="75"/>
  <c r="S43" i="75" s="1"/>
  <c r="T44" i="75"/>
  <c r="S44" i="75" s="1"/>
  <c r="T45" i="75"/>
  <c r="S45" i="75" s="1"/>
  <c r="T46" i="75"/>
  <c r="S46" i="75" s="1"/>
  <c r="T47" i="75"/>
  <c r="S47" i="75" s="1"/>
  <c r="T48" i="75"/>
  <c r="S48" i="75" s="1"/>
  <c r="H49" i="75"/>
  <c r="L18" i="75"/>
  <c r="V19" i="75"/>
  <c r="U19" i="75"/>
  <c r="V20" i="75"/>
  <c r="U20" i="75"/>
  <c r="V21" i="75"/>
  <c r="U21" i="75"/>
  <c r="V22" i="75"/>
  <c r="U22" i="75"/>
  <c r="V23" i="75"/>
  <c r="U23" i="75"/>
  <c r="V24" i="75"/>
  <c r="U24" i="75"/>
  <c r="V25" i="75"/>
  <c r="U25" i="75"/>
  <c r="V26" i="75"/>
  <c r="U26" i="75"/>
  <c r="V27" i="75"/>
  <c r="U27" i="75"/>
  <c r="V28" i="75"/>
  <c r="U28" i="75"/>
  <c r="V29" i="75"/>
  <c r="U29" i="75"/>
  <c r="V30" i="75"/>
  <c r="U30" i="75"/>
  <c r="V31" i="75"/>
  <c r="U31" i="75"/>
  <c r="V32" i="75"/>
  <c r="U32" i="75"/>
  <c r="V33" i="75"/>
  <c r="U33" i="75"/>
  <c r="V34" i="75"/>
  <c r="U34" i="75"/>
  <c r="V35" i="75"/>
  <c r="U35" i="75"/>
  <c r="V36" i="75"/>
  <c r="U36" i="75"/>
  <c r="V37" i="75"/>
  <c r="U37" i="75"/>
  <c r="V38" i="75"/>
  <c r="U38" i="75"/>
  <c r="V39" i="75"/>
  <c r="U39" i="75"/>
  <c r="V40" i="75"/>
  <c r="U40" i="75"/>
  <c r="V41" i="75"/>
  <c r="U41" i="75"/>
  <c r="V42" i="75"/>
  <c r="U42" i="75"/>
  <c r="V43" i="75"/>
  <c r="U43" i="75"/>
  <c r="V44" i="75"/>
  <c r="U44" i="75"/>
  <c r="V45" i="75"/>
  <c r="U45" i="75"/>
  <c r="V46" i="75"/>
  <c r="U46" i="75"/>
  <c r="V47" i="75"/>
  <c r="U47" i="75"/>
  <c r="V48" i="75"/>
  <c r="U48" i="75"/>
  <c r="T40" i="69"/>
  <c r="S40" i="69" s="1"/>
  <c r="T39" i="69"/>
  <c r="S39" i="69" s="1"/>
  <c r="T38" i="69"/>
  <c r="S38" i="69" s="1"/>
  <c r="T37" i="69"/>
  <c r="S37" i="69" s="1"/>
  <c r="T36" i="69"/>
  <c r="S36" i="69" s="1"/>
  <c r="T35" i="69"/>
  <c r="S35" i="69" s="1"/>
  <c r="T34" i="69"/>
  <c r="S34" i="69" s="1"/>
  <c r="T33" i="69"/>
  <c r="S33" i="69" s="1"/>
  <c r="T32" i="69"/>
  <c r="S32" i="69" s="1"/>
  <c r="T31" i="69"/>
  <c r="S31" i="69" s="1"/>
  <c r="T30" i="69"/>
  <c r="S30" i="69" s="1"/>
  <c r="T29" i="69"/>
  <c r="S29" i="69" s="1"/>
  <c r="T28" i="69"/>
  <c r="S28" i="69" s="1"/>
  <c r="T27" i="69"/>
  <c r="S27" i="69" s="1"/>
  <c r="T26" i="69"/>
  <c r="S26" i="69" s="1"/>
  <c r="T25" i="69"/>
  <c r="S25" i="69" s="1"/>
  <c r="T24" i="69"/>
  <c r="S24" i="69" s="1"/>
  <c r="T23" i="69"/>
  <c r="S23" i="69" s="1"/>
  <c r="T22" i="69"/>
  <c r="S22" i="69" s="1"/>
  <c r="T21" i="69"/>
  <c r="S21" i="69" s="1"/>
  <c r="T20" i="69"/>
  <c r="S20" i="69" s="1"/>
  <c r="T19" i="69"/>
  <c r="S19" i="69" s="1"/>
  <c r="T18" i="69"/>
  <c r="S18" i="69" s="1"/>
  <c r="V14" i="74"/>
  <c r="P9" i="74" s="1"/>
  <c r="P7" i="74"/>
  <c r="S9" i="74" s="1"/>
  <c r="I49" i="74"/>
  <c r="P2" i="74" s="1"/>
  <c r="T19" i="74"/>
  <c r="S19" i="74" s="1"/>
  <c r="T20" i="74"/>
  <c r="S20" i="74" s="1"/>
  <c r="T21" i="74"/>
  <c r="S21" i="74" s="1"/>
  <c r="T22" i="74"/>
  <c r="S22" i="74" s="1"/>
  <c r="T23" i="74"/>
  <c r="S23" i="74" s="1"/>
  <c r="T24" i="74"/>
  <c r="S24" i="74" s="1"/>
  <c r="T25" i="74"/>
  <c r="S25" i="74" s="1"/>
  <c r="T26" i="74"/>
  <c r="S26" i="74" s="1"/>
  <c r="T27" i="74"/>
  <c r="S27" i="74" s="1"/>
  <c r="T28" i="74"/>
  <c r="S28" i="74" s="1"/>
  <c r="T29" i="74"/>
  <c r="S29" i="74" s="1"/>
  <c r="T30" i="74"/>
  <c r="S30" i="74" s="1"/>
  <c r="T31" i="74"/>
  <c r="S31" i="74" s="1"/>
  <c r="T32" i="74"/>
  <c r="S32" i="74" s="1"/>
  <c r="T33" i="74"/>
  <c r="S33" i="74" s="1"/>
  <c r="T34" i="74"/>
  <c r="S34" i="74" s="1"/>
  <c r="T35" i="74"/>
  <c r="S35" i="74" s="1"/>
  <c r="T36" i="74"/>
  <c r="S36" i="74" s="1"/>
  <c r="T37" i="74"/>
  <c r="S37" i="74" s="1"/>
  <c r="T38" i="74"/>
  <c r="S38" i="74" s="1"/>
  <c r="T39" i="74"/>
  <c r="S39" i="74" s="1"/>
  <c r="T40" i="74"/>
  <c r="S40" i="74" s="1"/>
  <c r="T41" i="74"/>
  <c r="S41" i="74" s="1"/>
  <c r="T42" i="74"/>
  <c r="S42" i="74" s="1"/>
  <c r="T43" i="74"/>
  <c r="S43" i="74" s="1"/>
  <c r="T44" i="74"/>
  <c r="S44" i="74" s="1"/>
  <c r="T45" i="74"/>
  <c r="S45" i="74" s="1"/>
  <c r="T46" i="74"/>
  <c r="S46" i="74" s="1"/>
  <c r="T47" i="74"/>
  <c r="S47" i="74" s="1"/>
  <c r="T48" i="74"/>
  <c r="S48" i="74" s="1"/>
  <c r="H49" i="74"/>
  <c r="V19" i="74"/>
  <c r="U19" i="74"/>
  <c r="V20" i="74"/>
  <c r="U20" i="74"/>
  <c r="V21" i="74"/>
  <c r="U21" i="74"/>
  <c r="V22" i="74"/>
  <c r="U22" i="74"/>
  <c r="V23" i="74"/>
  <c r="U23" i="74"/>
  <c r="V24" i="74"/>
  <c r="U24" i="74"/>
  <c r="V25" i="74"/>
  <c r="U25" i="74"/>
  <c r="V26" i="74"/>
  <c r="U26" i="74"/>
  <c r="V27" i="74"/>
  <c r="U27" i="74"/>
  <c r="V28" i="74"/>
  <c r="U28" i="74"/>
  <c r="V29" i="74"/>
  <c r="U29" i="74"/>
  <c r="V30" i="74"/>
  <c r="U30" i="74"/>
  <c r="V31" i="74"/>
  <c r="U31" i="74"/>
  <c r="V32" i="74"/>
  <c r="U32" i="74"/>
  <c r="V33" i="74"/>
  <c r="U33" i="74"/>
  <c r="V34" i="74"/>
  <c r="U34" i="74"/>
  <c r="V35" i="74"/>
  <c r="U35" i="74"/>
  <c r="V36" i="74"/>
  <c r="U36" i="74"/>
  <c r="V37" i="74"/>
  <c r="U37" i="74"/>
  <c r="V38" i="74"/>
  <c r="U38" i="74"/>
  <c r="V39" i="74"/>
  <c r="U39" i="74"/>
  <c r="V40" i="74"/>
  <c r="U40" i="74"/>
  <c r="V41" i="74"/>
  <c r="U41" i="74"/>
  <c r="V42" i="74"/>
  <c r="U42" i="74"/>
  <c r="V43" i="74"/>
  <c r="U43" i="74"/>
  <c r="V44" i="74"/>
  <c r="U44" i="74"/>
  <c r="V45" i="74"/>
  <c r="U45" i="74"/>
  <c r="V46" i="74"/>
  <c r="U46" i="74"/>
  <c r="V47" i="74"/>
  <c r="U47" i="74"/>
  <c r="V48" i="74"/>
  <c r="U48" i="74"/>
  <c r="V14" i="73"/>
  <c r="P9" i="73" s="1"/>
  <c r="P7" i="73"/>
  <c r="S9" i="73" s="1"/>
  <c r="I49" i="73"/>
  <c r="P2" i="73" s="1"/>
  <c r="T19" i="73"/>
  <c r="S19" i="73" s="1"/>
  <c r="T20" i="73"/>
  <c r="S20" i="73" s="1"/>
  <c r="T21" i="73"/>
  <c r="S21" i="73" s="1"/>
  <c r="T22" i="73"/>
  <c r="S22" i="73" s="1"/>
  <c r="T23" i="73"/>
  <c r="S23" i="73" s="1"/>
  <c r="T24" i="73"/>
  <c r="S24" i="73" s="1"/>
  <c r="T25" i="73"/>
  <c r="S25" i="73" s="1"/>
  <c r="T26" i="73"/>
  <c r="S26" i="73" s="1"/>
  <c r="T27" i="73"/>
  <c r="S27" i="73" s="1"/>
  <c r="T28" i="73"/>
  <c r="S28" i="73" s="1"/>
  <c r="T29" i="73"/>
  <c r="S29" i="73" s="1"/>
  <c r="T30" i="73"/>
  <c r="S30" i="73" s="1"/>
  <c r="T31" i="73"/>
  <c r="S31" i="73" s="1"/>
  <c r="T32" i="73"/>
  <c r="S32" i="73" s="1"/>
  <c r="T33" i="73"/>
  <c r="S33" i="73" s="1"/>
  <c r="T34" i="73"/>
  <c r="S34" i="73" s="1"/>
  <c r="T35" i="73"/>
  <c r="S35" i="73" s="1"/>
  <c r="T36" i="73"/>
  <c r="S36" i="73" s="1"/>
  <c r="T37" i="73"/>
  <c r="S37" i="73" s="1"/>
  <c r="T38" i="73"/>
  <c r="S38" i="73" s="1"/>
  <c r="T39" i="73"/>
  <c r="S39" i="73" s="1"/>
  <c r="T40" i="73"/>
  <c r="S40" i="73" s="1"/>
  <c r="T41" i="73"/>
  <c r="S41" i="73" s="1"/>
  <c r="T42" i="73"/>
  <c r="S42" i="73" s="1"/>
  <c r="T43" i="73"/>
  <c r="S43" i="73" s="1"/>
  <c r="T44" i="73"/>
  <c r="S44" i="73" s="1"/>
  <c r="T45" i="73"/>
  <c r="S45" i="73" s="1"/>
  <c r="T46" i="73"/>
  <c r="S46" i="73" s="1"/>
  <c r="T47" i="73"/>
  <c r="S47" i="73" s="1"/>
  <c r="T48" i="73"/>
  <c r="S48" i="73" s="1"/>
  <c r="H49" i="73"/>
  <c r="L18" i="73"/>
  <c r="V19" i="73"/>
  <c r="U19" i="73"/>
  <c r="V20" i="73"/>
  <c r="U20" i="73"/>
  <c r="V21" i="73"/>
  <c r="U21" i="73"/>
  <c r="V22" i="73"/>
  <c r="U22" i="73"/>
  <c r="V23" i="73"/>
  <c r="U23" i="73"/>
  <c r="V24" i="73"/>
  <c r="U24" i="73"/>
  <c r="V25" i="73"/>
  <c r="U25" i="73"/>
  <c r="V26" i="73"/>
  <c r="U26" i="73"/>
  <c r="V27" i="73"/>
  <c r="U27" i="73"/>
  <c r="V28" i="73"/>
  <c r="U28" i="73"/>
  <c r="V29" i="73"/>
  <c r="U29" i="73"/>
  <c r="V30" i="73"/>
  <c r="U30" i="73"/>
  <c r="V31" i="73"/>
  <c r="U31" i="73"/>
  <c r="V32" i="73"/>
  <c r="U32" i="73"/>
  <c r="V33" i="73"/>
  <c r="U33" i="73"/>
  <c r="V34" i="73"/>
  <c r="U34" i="73"/>
  <c r="V35" i="73"/>
  <c r="U35" i="73"/>
  <c r="V36" i="73"/>
  <c r="U36" i="73"/>
  <c r="V37" i="73"/>
  <c r="U37" i="73"/>
  <c r="V38" i="73"/>
  <c r="U38" i="73"/>
  <c r="V39" i="73"/>
  <c r="U39" i="73"/>
  <c r="V40" i="73"/>
  <c r="U40" i="73"/>
  <c r="V41" i="73"/>
  <c r="U41" i="73"/>
  <c r="V42" i="73"/>
  <c r="U42" i="73"/>
  <c r="V43" i="73"/>
  <c r="U43" i="73"/>
  <c r="V44" i="73"/>
  <c r="U44" i="73"/>
  <c r="V45" i="73"/>
  <c r="U45" i="73"/>
  <c r="V46" i="73"/>
  <c r="U46" i="73"/>
  <c r="V47" i="73"/>
  <c r="U47" i="73"/>
  <c r="V48" i="73"/>
  <c r="U48" i="73"/>
  <c r="V14" i="72"/>
  <c r="P9" i="72" s="1"/>
  <c r="P7" i="72"/>
  <c r="S9" i="72" s="1"/>
  <c r="I49" i="72"/>
  <c r="P2" i="72" s="1"/>
  <c r="T19" i="72"/>
  <c r="S19" i="72" s="1"/>
  <c r="T20" i="72"/>
  <c r="S20" i="72" s="1"/>
  <c r="T21" i="72"/>
  <c r="S21" i="72" s="1"/>
  <c r="T22" i="72"/>
  <c r="S22" i="72" s="1"/>
  <c r="T23" i="72"/>
  <c r="S23" i="72" s="1"/>
  <c r="T24" i="72"/>
  <c r="S24" i="72" s="1"/>
  <c r="T25" i="72"/>
  <c r="S25" i="72" s="1"/>
  <c r="T26" i="72"/>
  <c r="S26" i="72" s="1"/>
  <c r="T27" i="72"/>
  <c r="S27" i="72" s="1"/>
  <c r="T28" i="72"/>
  <c r="S28" i="72" s="1"/>
  <c r="T29" i="72"/>
  <c r="S29" i="72" s="1"/>
  <c r="T30" i="72"/>
  <c r="S30" i="72" s="1"/>
  <c r="T31" i="72"/>
  <c r="S31" i="72" s="1"/>
  <c r="T32" i="72"/>
  <c r="S32" i="72" s="1"/>
  <c r="T33" i="72"/>
  <c r="S33" i="72" s="1"/>
  <c r="T34" i="72"/>
  <c r="S34" i="72" s="1"/>
  <c r="T35" i="72"/>
  <c r="S35" i="72" s="1"/>
  <c r="T36" i="72"/>
  <c r="S36" i="72" s="1"/>
  <c r="T37" i="72"/>
  <c r="S37" i="72" s="1"/>
  <c r="T38" i="72"/>
  <c r="S38" i="72" s="1"/>
  <c r="T39" i="72"/>
  <c r="S39" i="72" s="1"/>
  <c r="T40" i="72"/>
  <c r="S40" i="72" s="1"/>
  <c r="T41" i="72"/>
  <c r="S41" i="72" s="1"/>
  <c r="T42" i="72"/>
  <c r="S42" i="72" s="1"/>
  <c r="T43" i="72"/>
  <c r="S43" i="72" s="1"/>
  <c r="T44" i="72"/>
  <c r="S44" i="72" s="1"/>
  <c r="T45" i="72"/>
  <c r="S45" i="72" s="1"/>
  <c r="T46" i="72"/>
  <c r="S46" i="72" s="1"/>
  <c r="T47" i="72"/>
  <c r="S47" i="72" s="1"/>
  <c r="T48" i="72"/>
  <c r="S48" i="72" s="1"/>
  <c r="H49" i="72"/>
  <c r="L18" i="72"/>
  <c r="V19" i="72"/>
  <c r="U19" i="72"/>
  <c r="V20" i="72"/>
  <c r="U20" i="72"/>
  <c r="V21" i="72"/>
  <c r="U21" i="72"/>
  <c r="V22" i="72"/>
  <c r="U22" i="72"/>
  <c r="V23" i="72"/>
  <c r="U23" i="72"/>
  <c r="V24" i="72"/>
  <c r="U24" i="72"/>
  <c r="V25" i="72"/>
  <c r="U25" i="72"/>
  <c r="V26" i="72"/>
  <c r="U26" i="72"/>
  <c r="V27" i="72"/>
  <c r="U27" i="72"/>
  <c r="V28" i="72"/>
  <c r="U28" i="72"/>
  <c r="V29" i="72"/>
  <c r="U29" i="72"/>
  <c r="V30" i="72"/>
  <c r="U30" i="72"/>
  <c r="V31" i="72"/>
  <c r="U31" i="72"/>
  <c r="V32" i="72"/>
  <c r="U32" i="72"/>
  <c r="V33" i="72"/>
  <c r="U33" i="72"/>
  <c r="V34" i="72"/>
  <c r="U34" i="72"/>
  <c r="V35" i="72"/>
  <c r="U35" i="72"/>
  <c r="V36" i="72"/>
  <c r="U36" i="72"/>
  <c r="V37" i="72"/>
  <c r="U37" i="72"/>
  <c r="V38" i="72"/>
  <c r="U38" i="72"/>
  <c r="V39" i="72"/>
  <c r="U39" i="72"/>
  <c r="V40" i="72"/>
  <c r="U40" i="72"/>
  <c r="V41" i="72"/>
  <c r="U41" i="72"/>
  <c r="V42" i="72"/>
  <c r="U42" i="72"/>
  <c r="V43" i="72"/>
  <c r="U43" i="72"/>
  <c r="V44" i="72"/>
  <c r="U44" i="72"/>
  <c r="V45" i="72"/>
  <c r="U45" i="72"/>
  <c r="V46" i="72"/>
  <c r="U46" i="72"/>
  <c r="V47" i="72"/>
  <c r="U47" i="72"/>
  <c r="V48" i="72"/>
  <c r="U48" i="72"/>
  <c r="V14" i="71"/>
  <c r="P9" i="71" s="1"/>
  <c r="P7" i="71"/>
  <c r="S9" i="71" s="1"/>
  <c r="I49" i="71"/>
  <c r="P2" i="71" s="1"/>
  <c r="T19" i="71"/>
  <c r="S19" i="71" s="1"/>
  <c r="T20" i="71"/>
  <c r="S20" i="71" s="1"/>
  <c r="T21" i="71"/>
  <c r="S21" i="71" s="1"/>
  <c r="T22" i="71"/>
  <c r="S22" i="71" s="1"/>
  <c r="T23" i="71"/>
  <c r="S23" i="71" s="1"/>
  <c r="T24" i="71"/>
  <c r="S24" i="71" s="1"/>
  <c r="T25" i="71"/>
  <c r="S25" i="71" s="1"/>
  <c r="T26" i="71"/>
  <c r="S26" i="71" s="1"/>
  <c r="T27" i="71"/>
  <c r="S27" i="71" s="1"/>
  <c r="T28" i="71"/>
  <c r="S28" i="71" s="1"/>
  <c r="T29" i="71"/>
  <c r="S29" i="71" s="1"/>
  <c r="T30" i="71"/>
  <c r="S30" i="71" s="1"/>
  <c r="T31" i="71"/>
  <c r="S31" i="71" s="1"/>
  <c r="T32" i="71"/>
  <c r="S32" i="71" s="1"/>
  <c r="T33" i="71"/>
  <c r="S33" i="71" s="1"/>
  <c r="T34" i="71"/>
  <c r="S34" i="71" s="1"/>
  <c r="T35" i="71"/>
  <c r="S35" i="71" s="1"/>
  <c r="T36" i="71"/>
  <c r="S36" i="71" s="1"/>
  <c r="T37" i="71"/>
  <c r="S37" i="71" s="1"/>
  <c r="T38" i="71"/>
  <c r="S38" i="71" s="1"/>
  <c r="T39" i="71"/>
  <c r="S39" i="71" s="1"/>
  <c r="T40" i="71"/>
  <c r="S40" i="71" s="1"/>
  <c r="T41" i="71"/>
  <c r="S41" i="71" s="1"/>
  <c r="T42" i="71"/>
  <c r="S42" i="71" s="1"/>
  <c r="T43" i="71"/>
  <c r="S43" i="71" s="1"/>
  <c r="T44" i="71"/>
  <c r="S44" i="71" s="1"/>
  <c r="T45" i="71"/>
  <c r="S45" i="71" s="1"/>
  <c r="T46" i="71"/>
  <c r="S46" i="71" s="1"/>
  <c r="T47" i="71"/>
  <c r="S47" i="71" s="1"/>
  <c r="T48" i="71"/>
  <c r="S48" i="71" s="1"/>
  <c r="H49" i="71"/>
  <c r="V19" i="71"/>
  <c r="U19" i="71"/>
  <c r="V20" i="71"/>
  <c r="U20" i="71"/>
  <c r="V21" i="71"/>
  <c r="U21" i="71"/>
  <c r="V22" i="71"/>
  <c r="U22" i="71"/>
  <c r="V23" i="71"/>
  <c r="U23" i="71"/>
  <c r="V24" i="71"/>
  <c r="U24" i="71"/>
  <c r="V25" i="71"/>
  <c r="U25" i="71"/>
  <c r="V26" i="71"/>
  <c r="U26" i="71"/>
  <c r="V27" i="71"/>
  <c r="U27" i="71"/>
  <c r="V28" i="71"/>
  <c r="U28" i="71"/>
  <c r="V29" i="71"/>
  <c r="U29" i="71"/>
  <c r="V30" i="71"/>
  <c r="U30" i="71"/>
  <c r="V31" i="71"/>
  <c r="U31" i="71"/>
  <c r="V32" i="71"/>
  <c r="U32" i="71"/>
  <c r="V33" i="71"/>
  <c r="U33" i="71"/>
  <c r="V34" i="71"/>
  <c r="U34" i="71"/>
  <c r="V35" i="71"/>
  <c r="U35" i="71"/>
  <c r="V36" i="71"/>
  <c r="U36" i="71"/>
  <c r="V37" i="71"/>
  <c r="U37" i="71"/>
  <c r="V38" i="71"/>
  <c r="U38" i="71"/>
  <c r="V39" i="71"/>
  <c r="U39" i="71"/>
  <c r="V40" i="71"/>
  <c r="U40" i="71"/>
  <c r="V41" i="71"/>
  <c r="U41" i="71"/>
  <c r="V42" i="71"/>
  <c r="U42" i="71"/>
  <c r="V43" i="71"/>
  <c r="U43" i="71"/>
  <c r="V44" i="71"/>
  <c r="U44" i="71"/>
  <c r="V45" i="71"/>
  <c r="U45" i="71"/>
  <c r="V46" i="71"/>
  <c r="U46" i="71"/>
  <c r="V47" i="71"/>
  <c r="U47" i="71"/>
  <c r="V48" i="71"/>
  <c r="U48" i="71"/>
  <c r="V14" i="70"/>
  <c r="P9" i="70" s="1"/>
  <c r="P7" i="70"/>
  <c r="S9" i="70" s="1"/>
  <c r="I49" i="70"/>
  <c r="P2" i="70" s="1"/>
  <c r="T19" i="70"/>
  <c r="S19" i="70" s="1"/>
  <c r="T20" i="70"/>
  <c r="S20" i="70" s="1"/>
  <c r="T21" i="70"/>
  <c r="S21" i="70" s="1"/>
  <c r="T22" i="70"/>
  <c r="S22" i="70" s="1"/>
  <c r="T23" i="70"/>
  <c r="S23" i="70" s="1"/>
  <c r="T24" i="70"/>
  <c r="S24" i="70" s="1"/>
  <c r="T25" i="70"/>
  <c r="S25" i="70" s="1"/>
  <c r="T26" i="70"/>
  <c r="S26" i="70" s="1"/>
  <c r="T27" i="70"/>
  <c r="S27" i="70" s="1"/>
  <c r="T28" i="70"/>
  <c r="S28" i="70" s="1"/>
  <c r="T29" i="70"/>
  <c r="S29" i="70" s="1"/>
  <c r="T30" i="70"/>
  <c r="S30" i="70" s="1"/>
  <c r="T31" i="70"/>
  <c r="S31" i="70" s="1"/>
  <c r="T32" i="70"/>
  <c r="S32" i="70" s="1"/>
  <c r="T33" i="70"/>
  <c r="S33" i="70" s="1"/>
  <c r="T34" i="70"/>
  <c r="S34" i="70" s="1"/>
  <c r="T35" i="70"/>
  <c r="S35" i="70" s="1"/>
  <c r="T36" i="70"/>
  <c r="S36" i="70" s="1"/>
  <c r="T37" i="70"/>
  <c r="S37" i="70" s="1"/>
  <c r="T38" i="70"/>
  <c r="S38" i="70" s="1"/>
  <c r="T39" i="70"/>
  <c r="S39" i="70" s="1"/>
  <c r="T40" i="70"/>
  <c r="S40" i="70" s="1"/>
  <c r="T41" i="70"/>
  <c r="S41" i="70" s="1"/>
  <c r="T42" i="70"/>
  <c r="S42" i="70" s="1"/>
  <c r="T43" i="70"/>
  <c r="S43" i="70" s="1"/>
  <c r="T44" i="70"/>
  <c r="S44" i="70" s="1"/>
  <c r="T45" i="70"/>
  <c r="S45" i="70" s="1"/>
  <c r="T46" i="70"/>
  <c r="S46" i="70" s="1"/>
  <c r="T47" i="70"/>
  <c r="S47" i="70" s="1"/>
  <c r="T48" i="70"/>
  <c r="S48" i="70" s="1"/>
  <c r="H49" i="70"/>
  <c r="L18" i="70"/>
  <c r="V19" i="70"/>
  <c r="U19" i="70"/>
  <c r="V20" i="70"/>
  <c r="U20" i="70"/>
  <c r="V21" i="70"/>
  <c r="U21" i="70"/>
  <c r="V22" i="70"/>
  <c r="U22" i="70"/>
  <c r="V23" i="70"/>
  <c r="U23" i="70"/>
  <c r="V24" i="70"/>
  <c r="U24" i="70"/>
  <c r="V25" i="70"/>
  <c r="U25" i="70"/>
  <c r="V26" i="70"/>
  <c r="U26" i="70"/>
  <c r="V27" i="70"/>
  <c r="U27" i="70"/>
  <c r="V28" i="70"/>
  <c r="U28" i="70"/>
  <c r="V29" i="70"/>
  <c r="U29" i="70"/>
  <c r="V30" i="70"/>
  <c r="U30" i="70"/>
  <c r="V31" i="70"/>
  <c r="U31" i="70"/>
  <c r="V32" i="70"/>
  <c r="U32" i="70"/>
  <c r="V33" i="70"/>
  <c r="U33" i="70"/>
  <c r="V34" i="70"/>
  <c r="U34" i="70"/>
  <c r="V35" i="70"/>
  <c r="U35" i="70"/>
  <c r="V36" i="70"/>
  <c r="U36" i="70"/>
  <c r="V37" i="70"/>
  <c r="U37" i="70"/>
  <c r="V38" i="70"/>
  <c r="U38" i="70"/>
  <c r="V39" i="70"/>
  <c r="U39" i="70"/>
  <c r="V40" i="70"/>
  <c r="U40" i="70"/>
  <c r="V41" i="70"/>
  <c r="U41" i="70"/>
  <c r="V42" i="70"/>
  <c r="U42" i="70"/>
  <c r="V43" i="70"/>
  <c r="U43" i="70"/>
  <c r="V44" i="70"/>
  <c r="U44" i="70"/>
  <c r="V45" i="70"/>
  <c r="U45" i="70"/>
  <c r="V46" i="70"/>
  <c r="U46" i="70"/>
  <c r="V47" i="70"/>
  <c r="U47" i="70"/>
  <c r="V48" i="70"/>
  <c r="U48" i="70"/>
  <c r="V14" i="69"/>
  <c r="P9" i="69" s="1"/>
  <c r="P7" i="69"/>
  <c r="S9" i="69" s="1"/>
  <c r="I49" i="69"/>
  <c r="P2" i="69" s="1"/>
  <c r="T41" i="69"/>
  <c r="S41" i="69" s="1"/>
  <c r="T42" i="69"/>
  <c r="S42" i="69" s="1"/>
  <c r="T43" i="69"/>
  <c r="S43" i="69" s="1"/>
  <c r="T44" i="69"/>
  <c r="S44" i="69" s="1"/>
  <c r="T45" i="69"/>
  <c r="S45" i="69" s="1"/>
  <c r="T46" i="69"/>
  <c r="S46" i="69" s="1"/>
  <c r="T47" i="69"/>
  <c r="S47" i="69" s="1"/>
  <c r="T48" i="69"/>
  <c r="S48" i="69" s="1"/>
  <c r="H49" i="69"/>
  <c r="V41" i="69"/>
  <c r="U41" i="69"/>
  <c r="V42" i="69"/>
  <c r="U42" i="69"/>
  <c r="V43" i="69"/>
  <c r="U43" i="69"/>
  <c r="V44" i="69"/>
  <c r="U44" i="69"/>
  <c r="V45" i="69"/>
  <c r="U45" i="69"/>
  <c r="V46" i="69"/>
  <c r="U46" i="69"/>
  <c r="V47" i="69"/>
  <c r="U47" i="69"/>
  <c r="V48" i="69"/>
  <c r="U48" i="69"/>
  <c r="V14" i="68"/>
  <c r="P9" i="68" s="1"/>
  <c r="P7" i="68"/>
  <c r="S9" i="68" s="1"/>
  <c r="I49" i="68"/>
  <c r="P2" i="68" s="1"/>
  <c r="T19" i="68"/>
  <c r="S19" i="68" s="1"/>
  <c r="T20" i="68"/>
  <c r="S20" i="68" s="1"/>
  <c r="T21" i="68"/>
  <c r="S21" i="68" s="1"/>
  <c r="T22" i="68"/>
  <c r="S22" i="68" s="1"/>
  <c r="T23" i="68"/>
  <c r="S23" i="68" s="1"/>
  <c r="T24" i="68"/>
  <c r="S24" i="68" s="1"/>
  <c r="T25" i="68"/>
  <c r="S25" i="68" s="1"/>
  <c r="T26" i="68"/>
  <c r="S26" i="68" s="1"/>
  <c r="T27" i="68"/>
  <c r="S27" i="68" s="1"/>
  <c r="T28" i="68"/>
  <c r="S28" i="68" s="1"/>
  <c r="T29" i="68"/>
  <c r="S29" i="68" s="1"/>
  <c r="T30" i="68"/>
  <c r="S30" i="68" s="1"/>
  <c r="T31" i="68"/>
  <c r="S31" i="68" s="1"/>
  <c r="T32" i="68"/>
  <c r="S32" i="68" s="1"/>
  <c r="T33" i="68"/>
  <c r="S33" i="68" s="1"/>
  <c r="T34" i="68"/>
  <c r="S34" i="68" s="1"/>
  <c r="T35" i="68"/>
  <c r="S35" i="68" s="1"/>
  <c r="T36" i="68"/>
  <c r="S36" i="68" s="1"/>
  <c r="T37" i="68"/>
  <c r="S37" i="68" s="1"/>
  <c r="T38" i="68"/>
  <c r="S38" i="68" s="1"/>
  <c r="T39" i="68"/>
  <c r="S39" i="68" s="1"/>
  <c r="T40" i="68"/>
  <c r="S40" i="68" s="1"/>
  <c r="T41" i="68"/>
  <c r="S41" i="68" s="1"/>
  <c r="T42" i="68"/>
  <c r="S42" i="68" s="1"/>
  <c r="T43" i="68"/>
  <c r="S43" i="68" s="1"/>
  <c r="T44" i="68"/>
  <c r="S44" i="68" s="1"/>
  <c r="T45" i="68"/>
  <c r="S45" i="68" s="1"/>
  <c r="T46" i="68"/>
  <c r="S46" i="68" s="1"/>
  <c r="T47" i="68"/>
  <c r="S47" i="68" s="1"/>
  <c r="T48" i="68"/>
  <c r="S48" i="68" s="1"/>
  <c r="H49" i="68"/>
  <c r="L18" i="68"/>
  <c r="V19" i="68"/>
  <c r="U19" i="68"/>
  <c r="V20" i="68"/>
  <c r="U20" i="68"/>
  <c r="V21" i="68"/>
  <c r="U21" i="68"/>
  <c r="V22" i="68"/>
  <c r="U22" i="68"/>
  <c r="V23" i="68"/>
  <c r="U23" i="68"/>
  <c r="V24" i="68"/>
  <c r="U24" i="68"/>
  <c r="V25" i="68"/>
  <c r="U25" i="68"/>
  <c r="V26" i="68"/>
  <c r="U26" i="68"/>
  <c r="V27" i="68"/>
  <c r="U27" i="68"/>
  <c r="V28" i="68"/>
  <c r="U28" i="68"/>
  <c r="V29" i="68"/>
  <c r="U29" i="68"/>
  <c r="V30" i="68"/>
  <c r="U30" i="68"/>
  <c r="V31" i="68"/>
  <c r="U31" i="68"/>
  <c r="V32" i="68"/>
  <c r="U32" i="68"/>
  <c r="V33" i="68"/>
  <c r="U33" i="68"/>
  <c r="V34" i="68"/>
  <c r="U34" i="68"/>
  <c r="V35" i="68"/>
  <c r="U35" i="68"/>
  <c r="V36" i="68"/>
  <c r="U36" i="68"/>
  <c r="V37" i="68"/>
  <c r="U37" i="68"/>
  <c r="V38" i="68"/>
  <c r="U38" i="68"/>
  <c r="V39" i="68"/>
  <c r="U39" i="68"/>
  <c r="V40" i="68"/>
  <c r="U40" i="68"/>
  <c r="V41" i="68"/>
  <c r="U41" i="68"/>
  <c r="V42" i="68"/>
  <c r="U42" i="68"/>
  <c r="V43" i="68"/>
  <c r="U43" i="68"/>
  <c r="V44" i="68"/>
  <c r="U44" i="68"/>
  <c r="V45" i="68"/>
  <c r="U45" i="68"/>
  <c r="V46" i="68"/>
  <c r="U46" i="68"/>
  <c r="V47" i="68"/>
  <c r="U47" i="68"/>
  <c r="V48" i="68"/>
  <c r="U48" i="68"/>
  <c r="V14" i="67"/>
  <c r="P9" i="67" s="1"/>
  <c r="P7" i="67"/>
  <c r="S9" i="67" s="1"/>
  <c r="I49" i="67"/>
  <c r="P2" i="67" s="1"/>
  <c r="T19" i="67"/>
  <c r="S19" i="67" s="1"/>
  <c r="T20" i="67"/>
  <c r="S20" i="67" s="1"/>
  <c r="T21" i="67"/>
  <c r="S21" i="67" s="1"/>
  <c r="T22" i="67"/>
  <c r="S22" i="67" s="1"/>
  <c r="T23" i="67"/>
  <c r="S23" i="67" s="1"/>
  <c r="T24" i="67"/>
  <c r="S24" i="67" s="1"/>
  <c r="T25" i="67"/>
  <c r="S25" i="67" s="1"/>
  <c r="T26" i="67"/>
  <c r="S26" i="67" s="1"/>
  <c r="T27" i="67"/>
  <c r="S27" i="67" s="1"/>
  <c r="T28" i="67"/>
  <c r="S28" i="67" s="1"/>
  <c r="T29" i="67"/>
  <c r="S29" i="67" s="1"/>
  <c r="T30" i="67"/>
  <c r="S30" i="67" s="1"/>
  <c r="T31" i="67"/>
  <c r="S31" i="67" s="1"/>
  <c r="T32" i="67"/>
  <c r="S32" i="67" s="1"/>
  <c r="T33" i="67"/>
  <c r="S33" i="67" s="1"/>
  <c r="T34" i="67"/>
  <c r="S34" i="67" s="1"/>
  <c r="T35" i="67"/>
  <c r="S35" i="67" s="1"/>
  <c r="T36" i="67"/>
  <c r="S36" i="67" s="1"/>
  <c r="T37" i="67"/>
  <c r="S37" i="67" s="1"/>
  <c r="T38" i="67"/>
  <c r="S38" i="67" s="1"/>
  <c r="T39" i="67"/>
  <c r="S39" i="67" s="1"/>
  <c r="T40" i="67"/>
  <c r="S40" i="67" s="1"/>
  <c r="T41" i="67"/>
  <c r="S41" i="67" s="1"/>
  <c r="T42" i="67"/>
  <c r="S42" i="67" s="1"/>
  <c r="T43" i="67"/>
  <c r="S43" i="67" s="1"/>
  <c r="T44" i="67"/>
  <c r="S44" i="67" s="1"/>
  <c r="T45" i="67"/>
  <c r="S45" i="67" s="1"/>
  <c r="T46" i="67"/>
  <c r="S46" i="67" s="1"/>
  <c r="T47" i="67"/>
  <c r="S47" i="67" s="1"/>
  <c r="T48" i="67"/>
  <c r="S48" i="67" s="1"/>
  <c r="H49" i="67"/>
  <c r="L18" i="67"/>
  <c r="V19" i="67"/>
  <c r="U19" i="67"/>
  <c r="V20" i="67"/>
  <c r="U20" i="67"/>
  <c r="V21" i="67"/>
  <c r="U21" i="67"/>
  <c r="V22" i="67"/>
  <c r="U22" i="67"/>
  <c r="V23" i="67"/>
  <c r="U23" i="67"/>
  <c r="V24" i="67"/>
  <c r="U24" i="67"/>
  <c r="V25" i="67"/>
  <c r="U25" i="67"/>
  <c r="V26" i="67"/>
  <c r="U26" i="67"/>
  <c r="V27" i="67"/>
  <c r="U27" i="67"/>
  <c r="V28" i="67"/>
  <c r="U28" i="67"/>
  <c r="V29" i="67"/>
  <c r="U29" i="67"/>
  <c r="V30" i="67"/>
  <c r="U30" i="67"/>
  <c r="V31" i="67"/>
  <c r="U31" i="67"/>
  <c r="V32" i="67"/>
  <c r="U32" i="67"/>
  <c r="V33" i="67"/>
  <c r="U33" i="67"/>
  <c r="V34" i="67"/>
  <c r="U34" i="67"/>
  <c r="V35" i="67"/>
  <c r="U35" i="67"/>
  <c r="V36" i="67"/>
  <c r="U36" i="67"/>
  <c r="V37" i="67"/>
  <c r="U37" i="67"/>
  <c r="V38" i="67"/>
  <c r="U38" i="67"/>
  <c r="V39" i="67"/>
  <c r="U39" i="67"/>
  <c r="V40" i="67"/>
  <c r="U40" i="67"/>
  <c r="V41" i="67"/>
  <c r="U41" i="67"/>
  <c r="V42" i="67"/>
  <c r="U42" i="67"/>
  <c r="V43" i="67"/>
  <c r="U43" i="67"/>
  <c r="V44" i="67"/>
  <c r="U44" i="67"/>
  <c r="V45" i="67"/>
  <c r="U45" i="67"/>
  <c r="V46" i="67"/>
  <c r="U46" i="67"/>
  <c r="V47" i="67"/>
  <c r="U47" i="67"/>
  <c r="V48" i="67"/>
  <c r="U48" i="67"/>
  <c r="V14" i="66"/>
  <c r="P9" i="66" s="1"/>
  <c r="P7" i="66"/>
  <c r="S9" i="66" s="1"/>
  <c r="I49" i="66"/>
  <c r="P2" i="66" s="1"/>
  <c r="T19" i="66"/>
  <c r="S19" i="66" s="1"/>
  <c r="T20" i="66"/>
  <c r="S20" i="66" s="1"/>
  <c r="T21" i="66"/>
  <c r="S21" i="66" s="1"/>
  <c r="T22" i="66"/>
  <c r="S22" i="66" s="1"/>
  <c r="T23" i="66"/>
  <c r="S23" i="66" s="1"/>
  <c r="T24" i="66"/>
  <c r="S24" i="66" s="1"/>
  <c r="T25" i="66"/>
  <c r="S25" i="66" s="1"/>
  <c r="T26" i="66"/>
  <c r="S26" i="66" s="1"/>
  <c r="T27" i="66"/>
  <c r="S27" i="66" s="1"/>
  <c r="T28" i="66"/>
  <c r="S28" i="66" s="1"/>
  <c r="T29" i="66"/>
  <c r="S29" i="66" s="1"/>
  <c r="T30" i="66"/>
  <c r="S30" i="66" s="1"/>
  <c r="T31" i="66"/>
  <c r="S31" i="66" s="1"/>
  <c r="T32" i="66"/>
  <c r="S32" i="66" s="1"/>
  <c r="T33" i="66"/>
  <c r="S33" i="66" s="1"/>
  <c r="T34" i="66"/>
  <c r="S34" i="66" s="1"/>
  <c r="T35" i="66"/>
  <c r="S35" i="66" s="1"/>
  <c r="T36" i="66"/>
  <c r="S36" i="66" s="1"/>
  <c r="T37" i="66"/>
  <c r="S37" i="66" s="1"/>
  <c r="T38" i="66"/>
  <c r="S38" i="66" s="1"/>
  <c r="T39" i="66"/>
  <c r="S39" i="66" s="1"/>
  <c r="T40" i="66"/>
  <c r="S40" i="66" s="1"/>
  <c r="T41" i="66"/>
  <c r="S41" i="66" s="1"/>
  <c r="T42" i="66"/>
  <c r="S42" i="66" s="1"/>
  <c r="T43" i="66"/>
  <c r="S43" i="66" s="1"/>
  <c r="T44" i="66"/>
  <c r="S44" i="66" s="1"/>
  <c r="T45" i="66"/>
  <c r="S45" i="66" s="1"/>
  <c r="T46" i="66"/>
  <c r="S46" i="66" s="1"/>
  <c r="T47" i="66"/>
  <c r="S47" i="66" s="1"/>
  <c r="T48" i="66"/>
  <c r="S48" i="66" s="1"/>
  <c r="H49" i="66"/>
  <c r="L18" i="66"/>
  <c r="V19" i="66"/>
  <c r="U19" i="66"/>
  <c r="V20" i="66"/>
  <c r="U20" i="66"/>
  <c r="V21" i="66"/>
  <c r="U21" i="66"/>
  <c r="V22" i="66"/>
  <c r="U22" i="66"/>
  <c r="V23" i="66"/>
  <c r="U23" i="66"/>
  <c r="V24" i="66"/>
  <c r="U24" i="66"/>
  <c r="V25" i="66"/>
  <c r="U25" i="66"/>
  <c r="V26" i="66"/>
  <c r="U26" i="66"/>
  <c r="V27" i="66"/>
  <c r="U27" i="66"/>
  <c r="V28" i="66"/>
  <c r="U28" i="66"/>
  <c r="V29" i="66"/>
  <c r="U29" i="66"/>
  <c r="V30" i="66"/>
  <c r="U30" i="66"/>
  <c r="V31" i="66"/>
  <c r="U31" i="66"/>
  <c r="V32" i="66"/>
  <c r="U32" i="66"/>
  <c r="V33" i="66"/>
  <c r="U33" i="66"/>
  <c r="V34" i="66"/>
  <c r="U34" i="66"/>
  <c r="V35" i="66"/>
  <c r="U35" i="66"/>
  <c r="V36" i="66"/>
  <c r="U36" i="66"/>
  <c r="V37" i="66"/>
  <c r="U37" i="66"/>
  <c r="V38" i="66"/>
  <c r="U38" i="66"/>
  <c r="V39" i="66"/>
  <c r="U39" i="66"/>
  <c r="V40" i="66"/>
  <c r="U40" i="66"/>
  <c r="V41" i="66"/>
  <c r="U41" i="66"/>
  <c r="V42" i="66"/>
  <c r="U42" i="66"/>
  <c r="V43" i="66"/>
  <c r="U43" i="66"/>
  <c r="V44" i="66"/>
  <c r="U44" i="66"/>
  <c r="V45" i="66"/>
  <c r="U45" i="66"/>
  <c r="V46" i="66"/>
  <c r="U46" i="66"/>
  <c r="V47" i="66"/>
  <c r="U47" i="66"/>
  <c r="V48" i="66"/>
  <c r="U48" i="66"/>
  <c r="V14" i="65"/>
  <c r="P9" i="65" s="1"/>
  <c r="P7" i="65"/>
  <c r="S9" i="65" s="1"/>
  <c r="I49" i="65"/>
  <c r="P2" i="65" s="1"/>
  <c r="T19" i="65"/>
  <c r="S19" i="65" s="1"/>
  <c r="T20" i="65"/>
  <c r="S20" i="65" s="1"/>
  <c r="T21" i="65"/>
  <c r="S21" i="65" s="1"/>
  <c r="T22" i="65"/>
  <c r="S22" i="65" s="1"/>
  <c r="T23" i="65"/>
  <c r="S23" i="65" s="1"/>
  <c r="T24" i="65"/>
  <c r="S24" i="65" s="1"/>
  <c r="T25" i="65"/>
  <c r="S25" i="65" s="1"/>
  <c r="T26" i="65"/>
  <c r="S26" i="65" s="1"/>
  <c r="T27" i="65"/>
  <c r="S27" i="65" s="1"/>
  <c r="T28" i="65"/>
  <c r="S28" i="65" s="1"/>
  <c r="T29" i="65"/>
  <c r="S29" i="65" s="1"/>
  <c r="T30" i="65"/>
  <c r="S30" i="65" s="1"/>
  <c r="T31" i="65"/>
  <c r="S31" i="65" s="1"/>
  <c r="T32" i="65"/>
  <c r="S32" i="65" s="1"/>
  <c r="T33" i="65"/>
  <c r="S33" i="65" s="1"/>
  <c r="T34" i="65"/>
  <c r="S34" i="65" s="1"/>
  <c r="T35" i="65"/>
  <c r="S35" i="65" s="1"/>
  <c r="T36" i="65"/>
  <c r="S36" i="65" s="1"/>
  <c r="T37" i="65"/>
  <c r="S37" i="65" s="1"/>
  <c r="T38" i="65"/>
  <c r="S38" i="65" s="1"/>
  <c r="T39" i="65"/>
  <c r="S39" i="65" s="1"/>
  <c r="T40" i="65"/>
  <c r="S40" i="65" s="1"/>
  <c r="T41" i="65"/>
  <c r="S41" i="65" s="1"/>
  <c r="T42" i="65"/>
  <c r="S42" i="65" s="1"/>
  <c r="T43" i="65"/>
  <c r="S43" i="65" s="1"/>
  <c r="T44" i="65"/>
  <c r="S44" i="65" s="1"/>
  <c r="T45" i="65"/>
  <c r="S45" i="65" s="1"/>
  <c r="T46" i="65"/>
  <c r="S46" i="65" s="1"/>
  <c r="T47" i="65"/>
  <c r="S47" i="65" s="1"/>
  <c r="T48" i="65"/>
  <c r="S48" i="65" s="1"/>
  <c r="H49" i="65"/>
  <c r="V19" i="65"/>
  <c r="U19" i="65"/>
  <c r="V20" i="65"/>
  <c r="U20" i="65"/>
  <c r="V21" i="65"/>
  <c r="U21" i="65"/>
  <c r="V22" i="65"/>
  <c r="U22" i="65"/>
  <c r="V23" i="65"/>
  <c r="U23" i="65"/>
  <c r="V24" i="65"/>
  <c r="U24" i="65"/>
  <c r="V25" i="65"/>
  <c r="U25" i="65"/>
  <c r="V26" i="65"/>
  <c r="U26" i="65"/>
  <c r="V27" i="65"/>
  <c r="U27" i="65"/>
  <c r="V28" i="65"/>
  <c r="U28" i="65"/>
  <c r="V29" i="65"/>
  <c r="U29" i="65"/>
  <c r="V30" i="65"/>
  <c r="U30" i="65"/>
  <c r="V31" i="65"/>
  <c r="U31" i="65"/>
  <c r="V32" i="65"/>
  <c r="U32" i="65"/>
  <c r="V33" i="65"/>
  <c r="U33" i="65"/>
  <c r="V34" i="65"/>
  <c r="U34" i="65"/>
  <c r="V35" i="65"/>
  <c r="U35" i="65"/>
  <c r="V36" i="65"/>
  <c r="U36" i="65"/>
  <c r="V37" i="65"/>
  <c r="U37" i="65"/>
  <c r="V38" i="65"/>
  <c r="U38" i="65"/>
  <c r="V39" i="65"/>
  <c r="U39" i="65"/>
  <c r="V40" i="65"/>
  <c r="U40" i="65"/>
  <c r="V41" i="65"/>
  <c r="U41" i="65"/>
  <c r="V42" i="65"/>
  <c r="U42" i="65"/>
  <c r="V43" i="65"/>
  <c r="U43" i="65"/>
  <c r="V44" i="65"/>
  <c r="U44" i="65"/>
  <c r="V45" i="65"/>
  <c r="U45" i="65"/>
  <c r="V46" i="65"/>
  <c r="U46" i="65"/>
  <c r="V47" i="65"/>
  <c r="U47" i="65"/>
  <c r="V48" i="65"/>
  <c r="U48" i="65"/>
  <c r="V14" i="64"/>
  <c r="P9" i="64" s="1"/>
  <c r="P7" i="64"/>
  <c r="S9" i="64" s="1"/>
  <c r="I49" i="64"/>
  <c r="P2" i="64" s="1"/>
  <c r="T19" i="64"/>
  <c r="S19" i="64" s="1"/>
  <c r="T20" i="64"/>
  <c r="S20" i="64" s="1"/>
  <c r="T21" i="64"/>
  <c r="S21" i="64" s="1"/>
  <c r="T22" i="64"/>
  <c r="S22" i="64" s="1"/>
  <c r="T23" i="64"/>
  <c r="S23" i="64" s="1"/>
  <c r="T24" i="64"/>
  <c r="S24" i="64" s="1"/>
  <c r="T25" i="64"/>
  <c r="S25" i="64" s="1"/>
  <c r="T26" i="64"/>
  <c r="S26" i="64" s="1"/>
  <c r="T27" i="64"/>
  <c r="S27" i="64" s="1"/>
  <c r="T28" i="64"/>
  <c r="S28" i="64" s="1"/>
  <c r="T29" i="64"/>
  <c r="S29" i="64" s="1"/>
  <c r="T30" i="64"/>
  <c r="S30" i="64" s="1"/>
  <c r="T31" i="64"/>
  <c r="S31" i="64" s="1"/>
  <c r="T32" i="64"/>
  <c r="S32" i="64" s="1"/>
  <c r="T33" i="64"/>
  <c r="S33" i="64" s="1"/>
  <c r="T34" i="64"/>
  <c r="S34" i="64" s="1"/>
  <c r="T35" i="64"/>
  <c r="S35" i="64" s="1"/>
  <c r="T36" i="64"/>
  <c r="S36" i="64" s="1"/>
  <c r="T37" i="64"/>
  <c r="S37" i="64" s="1"/>
  <c r="T38" i="64"/>
  <c r="S38" i="64" s="1"/>
  <c r="T39" i="64"/>
  <c r="S39" i="64" s="1"/>
  <c r="T40" i="64"/>
  <c r="S40" i="64" s="1"/>
  <c r="T41" i="64"/>
  <c r="S41" i="64" s="1"/>
  <c r="T42" i="64"/>
  <c r="S42" i="64" s="1"/>
  <c r="T43" i="64"/>
  <c r="S43" i="64" s="1"/>
  <c r="T44" i="64"/>
  <c r="S44" i="64" s="1"/>
  <c r="T45" i="64"/>
  <c r="S45" i="64" s="1"/>
  <c r="T46" i="64"/>
  <c r="S46" i="64" s="1"/>
  <c r="T47" i="64"/>
  <c r="S47" i="64" s="1"/>
  <c r="T48" i="64"/>
  <c r="S48" i="64" s="1"/>
  <c r="H49" i="64"/>
  <c r="L18" i="64"/>
  <c r="V19" i="64"/>
  <c r="U19" i="64"/>
  <c r="V20" i="64"/>
  <c r="U20" i="64"/>
  <c r="V21" i="64"/>
  <c r="U21" i="64"/>
  <c r="V22" i="64"/>
  <c r="U22" i="64"/>
  <c r="V23" i="64"/>
  <c r="U23" i="64"/>
  <c r="V24" i="64"/>
  <c r="U24" i="64"/>
  <c r="V25" i="64"/>
  <c r="U25" i="64"/>
  <c r="V26" i="64"/>
  <c r="U26" i="64"/>
  <c r="V27" i="64"/>
  <c r="U27" i="64"/>
  <c r="V28" i="64"/>
  <c r="U28" i="64"/>
  <c r="V29" i="64"/>
  <c r="U29" i="64"/>
  <c r="V30" i="64"/>
  <c r="U30" i="64"/>
  <c r="V31" i="64"/>
  <c r="U31" i="64"/>
  <c r="V32" i="64"/>
  <c r="U32" i="64"/>
  <c r="V33" i="64"/>
  <c r="U33" i="64"/>
  <c r="V34" i="64"/>
  <c r="U34" i="64"/>
  <c r="V35" i="64"/>
  <c r="U35" i="64"/>
  <c r="V36" i="64"/>
  <c r="U36" i="64"/>
  <c r="V37" i="64"/>
  <c r="U37" i="64"/>
  <c r="V38" i="64"/>
  <c r="U38" i="64"/>
  <c r="V39" i="64"/>
  <c r="U39" i="64"/>
  <c r="V40" i="64"/>
  <c r="U40" i="64"/>
  <c r="V41" i="64"/>
  <c r="U41" i="64"/>
  <c r="V42" i="64"/>
  <c r="U42" i="64"/>
  <c r="V43" i="64"/>
  <c r="U43" i="64"/>
  <c r="V44" i="64"/>
  <c r="U44" i="64"/>
  <c r="V45" i="64"/>
  <c r="U45" i="64"/>
  <c r="V46" i="64"/>
  <c r="U46" i="64"/>
  <c r="V47" i="64"/>
  <c r="U47" i="64"/>
  <c r="V48" i="64"/>
  <c r="U48" i="64"/>
  <c r="V14" i="62"/>
  <c r="P9" i="62" s="1"/>
  <c r="P7" i="62"/>
  <c r="S9" i="62" s="1"/>
  <c r="I49" i="62"/>
  <c r="P2" i="62" s="1"/>
  <c r="T19" i="62"/>
  <c r="S19" i="62" s="1"/>
  <c r="T20" i="62"/>
  <c r="S20" i="62" s="1"/>
  <c r="T21" i="62"/>
  <c r="S21" i="62" s="1"/>
  <c r="T22" i="62"/>
  <c r="S22" i="62" s="1"/>
  <c r="T23" i="62"/>
  <c r="S23" i="62" s="1"/>
  <c r="T24" i="62"/>
  <c r="S24" i="62" s="1"/>
  <c r="T25" i="62"/>
  <c r="S25" i="62" s="1"/>
  <c r="T26" i="62"/>
  <c r="S26" i="62" s="1"/>
  <c r="T27" i="62"/>
  <c r="S27" i="62" s="1"/>
  <c r="T28" i="62"/>
  <c r="S28" i="62" s="1"/>
  <c r="T29" i="62"/>
  <c r="S29" i="62" s="1"/>
  <c r="T30" i="62"/>
  <c r="S30" i="62" s="1"/>
  <c r="T31" i="62"/>
  <c r="S31" i="62" s="1"/>
  <c r="T32" i="62"/>
  <c r="S32" i="62" s="1"/>
  <c r="T33" i="62"/>
  <c r="S33" i="62" s="1"/>
  <c r="T34" i="62"/>
  <c r="S34" i="62" s="1"/>
  <c r="T35" i="62"/>
  <c r="S35" i="62" s="1"/>
  <c r="T36" i="62"/>
  <c r="S36" i="62" s="1"/>
  <c r="T37" i="62"/>
  <c r="S37" i="62" s="1"/>
  <c r="T38" i="62"/>
  <c r="S38" i="62" s="1"/>
  <c r="T39" i="62"/>
  <c r="S39" i="62" s="1"/>
  <c r="T40" i="62"/>
  <c r="S40" i="62" s="1"/>
  <c r="T41" i="62"/>
  <c r="S41" i="62" s="1"/>
  <c r="T42" i="62"/>
  <c r="S42" i="62" s="1"/>
  <c r="T43" i="62"/>
  <c r="S43" i="62" s="1"/>
  <c r="T44" i="62"/>
  <c r="S44" i="62" s="1"/>
  <c r="T45" i="62"/>
  <c r="S45" i="62" s="1"/>
  <c r="T46" i="62"/>
  <c r="S46" i="62" s="1"/>
  <c r="T47" i="62"/>
  <c r="S47" i="62" s="1"/>
  <c r="T48" i="62"/>
  <c r="S48" i="62" s="1"/>
  <c r="H49" i="62"/>
  <c r="L18" i="62"/>
  <c r="V19" i="62"/>
  <c r="U19" i="62"/>
  <c r="V20" i="62"/>
  <c r="U20" i="62"/>
  <c r="V21" i="62"/>
  <c r="U21" i="62"/>
  <c r="V22" i="62"/>
  <c r="U22" i="62"/>
  <c r="V23" i="62"/>
  <c r="U23" i="62"/>
  <c r="V24" i="62"/>
  <c r="U24" i="62"/>
  <c r="V25" i="62"/>
  <c r="U25" i="62"/>
  <c r="V26" i="62"/>
  <c r="U26" i="62"/>
  <c r="V27" i="62"/>
  <c r="U27" i="62"/>
  <c r="V28" i="62"/>
  <c r="U28" i="62"/>
  <c r="V29" i="62"/>
  <c r="U29" i="62"/>
  <c r="V30" i="62"/>
  <c r="U30" i="62"/>
  <c r="V31" i="62"/>
  <c r="U31" i="62"/>
  <c r="V32" i="62"/>
  <c r="U32" i="62"/>
  <c r="V33" i="62"/>
  <c r="U33" i="62"/>
  <c r="V34" i="62"/>
  <c r="U34" i="62"/>
  <c r="V35" i="62"/>
  <c r="U35" i="62"/>
  <c r="V36" i="62"/>
  <c r="U36" i="62"/>
  <c r="V37" i="62"/>
  <c r="U37" i="62"/>
  <c r="V38" i="62"/>
  <c r="U38" i="62"/>
  <c r="V39" i="62"/>
  <c r="U39" i="62"/>
  <c r="V40" i="62"/>
  <c r="U40" i="62"/>
  <c r="V41" i="62"/>
  <c r="U41" i="62"/>
  <c r="V42" i="62"/>
  <c r="U42" i="62"/>
  <c r="V43" i="62"/>
  <c r="U43" i="62"/>
  <c r="V44" i="62"/>
  <c r="U44" i="62"/>
  <c r="V45" i="62"/>
  <c r="U45" i="62"/>
  <c r="V46" i="62"/>
  <c r="U46" i="62"/>
  <c r="V47" i="62"/>
  <c r="U47" i="62"/>
  <c r="V48" i="62"/>
  <c r="U48" i="62"/>
  <c r="V14" i="61"/>
  <c r="P9" i="61" s="1"/>
  <c r="P7" i="61"/>
  <c r="S9" i="61" s="1"/>
  <c r="I49" i="61"/>
  <c r="P2" i="61" s="1"/>
  <c r="T19" i="61"/>
  <c r="S19" i="61" s="1"/>
  <c r="T20" i="61"/>
  <c r="S20" i="61" s="1"/>
  <c r="T21" i="61"/>
  <c r="S21" i="61" s="1"/>
  <c r="T22" i="61"/>
  <c r="S22" i="61" s="1"/>
  <c r="T23" i="61"/>
  <c r="S23" i="61" s="1"/>
  <c r="T24" i="61"/>
  <c r="S24" i="61" s="1"/>
  <c r="T25" i="61"/>
  <c r="S25" i="61" s="1"/>
  <c r="T26" i="61"/>
  <c r="S26" i="61" s="1"/>
  <c r="T27" i="61"/>
  <c r="S27" i="61" s="1"/>
  <c r="T28" i="61"/>
  <c r="S28" i="61" s="1"/>
  <c r="T29" i="61"/>
  <c r="S29" i="61" s="1"/>
  <c r="T30" i="61"/>
  <c r="S30" i="61" s="1"/>
  <c r="T31" i="61"/>
  <c r="S31" i="61" s="1"/>
  <c r="T32" i="61"/>
  <c r="S32" i="61" s="1"/>
  <c r="T33" i="61"/>
  <c r="S33" i="61" s="1"/>
  <c r="T34" i="61"/>
  <c r="S34" i="61" s="1"/>
  <c r="T35" i="61"/>
  <c r="S35" i="61" s="1"/>
  <c r="T36" i="61"/>
  <c r="S36" i="61" s="1"/>
  <c r="T37" i="61"/>
  <c r="S37" i="61" s="1"/>
  <c r="T38" i="61"/>
  <c r="S38" i="61" s="1"/>
  <c r="T39" i="61"/>
  <c r="S39" i="61" s="1"/>
  <c r="T40" i="61"/>
  <c r="S40" i="61" s="1"/>
  <c r="T41" i="61"/>
  <c r="S41" i="61" s="1"/>
  <c r="T42" i="61"/>
  <c r="S42" i="61" s="1"/>
  <c r="T43" i="61"/>
  <c r="S43" i="61" s="1"/>
  <c r="T44" i="61"/>
  <c r="S44" i="61" s="1"/>
  <c r="T45" i="61"/>
  <c r="S45" i="61" s="1"/>
  <c r="T46" i="61"/>
  <c r="S46" i="61" s="1"/>
  <c r="T47" i="61"/>
  <c r="S47" i="61" s="1"/>
  <c r="T48" i="61"/>
  <c r="S48" i="61" s="1"/>
  <c r="H49" i="61"/>
  <c r="L18" i="61"/>
  <c r="V19" i="61"/>
  <c r="U19" i="61"/>
  <c r="V20" i="61"/>
  <c r="U20" i="61"/>
  <c r="V21" i="61"/>
  <c r="U21" i="61"/>
  <c r="V22" i="61"/>
  <c r="U22" i="61"/>
  <c r="V23" i="61"/>
  <c r="U23" i="61"/>
  <c r="V24" i="61"/>
  <c r="U24" i="61"/>
  <c r="V25" i="61"/>
  <c r="U25" i="61"/>
  <c r="V26" i="61"/>
  <c r="U26" i="61"/>
  <c r="V27" i="61"/>
  <c r="U27" i="61"/>
  <c r="V28" i="61"/>
  <c r="U28" i="61"/>
  <c r="V29" i="61"/>
  <c r="U29" i="61"/>
  <c r="V30" i="61"/>
  <c r="U30" i="61"/>
  <c r="V31" i="61"/>
  <c r="U31" i="61"/>
  <c r="V32" i="61"/>
  <c r="U32" i="61"/>
  <c r="V33" i="61"/>
  <c r="U33" i="61"/>
  <c r="V34" i="61"/>
  <c r="U34" i="61"/>
  <c r="V35" i="61"/>
  <c r="U35" i="61"/>
  <c r="V36" i="61"/>
  <c r="U36" i="61"/>
  <c r="V37" i="61"/>
  <c r="U37" i="61"/>
  <c r="V38" i="61"/>
  <c r="U38" i="61"/>
  <c r="V39" i="61"/>
  <c r="U39" i="61"/>
  <c r="V40" i="61"/>
  <c r="U40" i="61"/>
  <c r="V41" i="61"/>
  <c r="U41" i="61"/>
  <c r="V42" i="61"/>
  <c r="U42" i="61"/>
  <c r="V43" i="61"/>
  <c r="U43" i="61"/>
  <c r="V44" i="61"/>
  <c r="U44" i="61"/>
  <c r="V45" i="61"/>
  <c r="U45" i="61"/>
  <c r="V46" i="61"/>
  <c r="U46" i="61"/>
  <c r="V47" i="61"/>
  <c r="U47" i="61"/>
  <c r="V48" i="61"/>
  <c r="U48" i="61"/>
  <c r="V14" i="59"/>
  <c r="P9" i="59" s="1"/>
  <c r="P7" i="59"/>
  <c r="S9" i="59" s="1"/>
  <c r="I49" i="59"/>
  <c r="P2" i="59" s="1"/>
  <c r="T19" i="59"/>
  <c r="S19" i="59" s="1"/>
  <c r="T20" i="59"/>
  <c r="S20" i="59" s="1"/>
  <c r="T21" i="59"/>
  <c r="S21" i="59" s="1"/>
  <c r="T22" i="59"/>
  <c r="S22" i="59" s="1"/>
  <c r="T23" i="59"/>
  <c r="S23" i="59" s="1"/>
  <c r="T24" i="59"/>
  <c r="S24" i="59" s="1"/>
  <c r="T25" i="59"/>
  <c r="S25" i="59" s="1"/>
  <c r="T26" i="59"/>
  <c r="S26" i="59" s="1"/>
  <c r="T27" i="59"/>
  <c r="S27" i="59" s="1"/>
  <c r="T28" i="59"/>
  <c r="S28" i="59" s="1"/>
  <c r="T29" i="59"/>
  <c r="S29" i="59" s="1"/>
  <c r="T30" i="59"/>
  <c r="S30" i="59" s="1"/>
  <c r="T31" i="59"/>
  <c r="S31" i="59" s="1"/>
  <c r="T32" i="59"/>
  <c r="S32" i="59" s="1"/>
  <c r="T33" i="59"/>
  <c r="S33" i="59" s="1"/>
  <c r="T34" i="59"/>
  <c r="S34" i="59" s="1"/>
  <c r="T35" i="59"/>
  <c r="S35" i="59" s="1"/>
  <c r="T36" i="59"/>
  <c r="S36" i="59" s="1"/>
  <c r="T37" i="59"/>
  <c r="S37" i="59" s="1"/>
  <c r="T38" i="59"/>
  <c r="S38" i="59" s="1"/>
  <c r="T39" i="59"/>
  <c r="S39" i="59" s="1"/>
  <c r="T40" i="59"/>
  <c r="S40" i="59" s="1"/>
  <c r="T41" i="59"/>
  <c r="S41" i="59" s="1"/>
  <c r="T42" i="59"/>
  <c r="S42" i="59" s="1"/>
  <c r="T43" i="59"/>
  <c r="S43" i="59" s="1"/>
  <c r="T44" i="59"/>
  <c r="S44" i="59" s="1"/>
  <c r="T45" i="59"/>
  <c r="S45" i="59" s="1"/>
  <c r="T46" i="59"/>
  <c r="S46" i="59" s="1"/>
  <c r="T47" i="59"/>
  <c r="S47" i="59" s="1"/>
  <c r="T48" i="59"/>
  <c r="S48" i="59" s="1"/>
  <c r="H49" i="59"/>
  <c r="L18" i="59"/>
  <c r="V19" i="59"/>
  <c r="U19" i="59"/>
  <c r="V20" i="59"/>
  <c r="U20" i="59"/>
  <c r="V21" i="59"/>
  <c r="U21" i="59"/>
  <c r="V22" i="59"/>
  <c r="U22" i="59"/>
  <c r="V23" i="59"/>
  <c r="U23" i="59"/>
  <c r="V24" i="59"/>
  <c r="U24" i="59"/>
  <c r="V25" i="59"/>
  <c r="U25" i="59"/>
  <c r="V26" i="59"/>
  <c r="U26" i="59"/>
  <c r="V27" i="59"/>
  <c r="U27" i="59"/>
  <c r="V28" i="59"/>
  <c r="U28" i="59"/>
  <c r="V29" i="59"/>
  <c r="U29" i="59"/>
  <c r="V30" i="59"/>
  <c r="U30" i="59"/>
  <c r="V31" i="59"/>
  <c r="U31" i="59"/>
  <c r="V32" i="59"/>
  <c r="U32" i="59"/>
  <c r="V33" i="59"/>
  <c r="U33" i="59"/>
  <c r="V34" i="59"/>
  <c r="U34" i="59"/>
  <c r="V35" i="59"/>
  <c r="U35" i="59"/>
  <c r="V36" i="59"/>
  <c r="U36" i="59"/>
  <c r="V37" i="59"/>
  <c r="U37" i="59"/>
  <c r="V38" i="59"/>
  <c r="U38" i="59"/>
  <c r="V39" i="59"/>
  <c r="U39" i="59"/>
  <c r="V40" i="59"/>
  <c r="U40" i="59"/>
  <c r="V41" i="59"/>
  <c r="U41" i="59"/>
  <c r="V42" i="59"/>
  <c r="U42" i="59"/>
  <c r="V43" i="59"/>
  <c r="U43" i="59"/>
  <c r="V44" i="59"/>
  <c r="U44" i="59"/>
  <c r="V45" i="59"/>
  <c r="U45" i="59"/>
  <c r="V46" i="59"/>
  <c r="U46" i="59"/>
  <c r="V47" i="59"/>
  <c r="U47" i="59"/>
  <c r="V48" i="59"/>
  <c r="U48" i="59"/>
  <c r="U36" i="46"/>
  <c r="V36" i="46"/>
  <c r="U30" i="46"/>
  <c r="V30" i="46"/>
  <c r="V14" i="58"/>
  <c r="P9" i="58" s="1"/>
  <c r="P7" i="58"/>
  <c r="S9" i="58" s="1"/>
  <c r="I49" i="58"/>
  <c r="P2" i="58" s="1"/>
  <c r="T19" i="58"/>
  <c r="S19" i="58" s="1"/>
  <c r="T20" i="58"/>
  <c r="S20" i="58" s="1"/>
  <c r="T21" i="58"/>
  <c r="S21" i="58" s="1"/>
  <c r="T22" i="58"/>
  <c r="S22" i="58" s="1"/>
  <c r="T23" i="58"/>
  <c r="S23" i="58" s="1"/>
  <c r="T24" i="58"/>
  <c r="S24" i="58" s="1"/>
  <c r="T25" i="58"/>
  <c r="S25" i="58" s="1"/>
  <c r="T26" i="58"/>
  <c r="S26" i="58" s="1"/>
  <c r="T27" i="58"/>
  <c r="S27" i="58" s="1"/>
  <c r="T28" i="58"/>
  <c r="S28" i="58" s="1"/>
  <c r="T29" i="58"/>
  <c r="S29" i="58" s="1"/>
  <c r="T30" i="58"/>
  <c r="S30" i="58" s="1"/>
  <c r="T31" i="58"/>
  <c r="S31" i="58" s="1"/>
  <c r="T32" i="58"/>
  <c r="S32" i="58" s="1"/>
  <c r="T33" i="58"/>
  <c r="S33" i="58" s="1"/>
  <c r="T34" i="58"/>
  <c r="S34" i="58" s="1"/>
  <c r="T35" i="58"/>
  <c r="S35" i="58" s="1"/>
  <c r="T36" i="58"/>
  <c r="S36" i="58" s="1"/>
  <c r="T37" i="58"/>
  <c r="S37" i="58" s="1"/>
  <c r="T38" i="58"/>
  <c r="S38" i="58" s="1"/>
  <c r="T39" i="58"/>
  <c r="S39" i="58" s="1"/>
  <c r="T40" i="58"/>
  <c r="S40" i="58" s="1"/>
  <c r="T41" i="58"/>
  <c r="S41" i="58" s="1"/>
  <c r="T42" i="58"/>
  <c r="S42" i="58" s="1"/>
  <c r="T43" i="58"/>
  <c r="S43" i="58" s="1"/>
  <c r="T44" i="58"/>
  <c r="S44" i="58" s="1"/>
  <c r="T45" i="58"/>
  <c r="S45" i="58" s="1"/>
  <c r="T46" i="58"/>
  <c r="S46" i="58" s="1"/>
  <c r="T47" i="58"/>
  <c r="S47" i="58" s="1"/>
  <c r="T48" i="58"/>
  <c r="S48" i="58" s="1"/>
  <c r="L18" i="58"/>
  <c r="V19" i="58"/>
  <c r="U19" i="58"/>
  <c r="V20" i="58"/>
  <c r="U20" i="58"/>
  <c r="V21" i="58"/>
  <c r="U21" i="58"/>
  <c r="V22" i="58"/>
  <c r="U22" i="58"/>
  <c r="V23" i="58"/>
  <c r="U23" i="58"/>
  <c r="V24" i="58"/>
  <c r="U24" i="58"/>
  <c r="V25" i="58"/>
  <c r="U25" i="58"/>
  <c r="V26" i="58"/>
  <c r="U26" i="58"/>
  <c r="V27" i="58"/>
  <c r="U27" i="58"/>
  <c r="V28" i="58"/>
  <c r="U28" i="58"/>
  <c r="V29" i="58"/>
  <c r="U29" i="58"/>
  <c r="V30" i="58"/>
  <c r="U30" i="58"/>
  <c r="V31" i="58"/>
  <c r="U31" i="58"/>
  <c r="V32" i="58"/>
  <c r="U32" i="58"/>
  <c r="V33" i="58"/>
  <c r="U33" i="58"/>
  <c r="V34" i="58"/>
  <c r="U34" i="58"/>
  <c r="V35" i="58"/>
  <c r="U35" i="58"/>
  <c r="V36" i="58"/>
  <c r="U36" i="58"/>
  <c r="V37" i="58"/>
  <c r="U37" i="58"/>
  <c r="V38" i="58"/>
  <c r="U38" i="58"/>
  <c r="V39" i="58"/>
  <c r="U39" i="58"/>
  <c r="V40" i="58"/>
  <c r="U40" i="58"/>
  <c r="V41" i="58"/>
  <c r="U41" i="58"/>
  <c r="V42" i="58"/>
  <c r="U42" i="58"/>
  <c r="V43" i="58"/>
  <c r="U43" i="58"/>
  <c r="V44" i="58"/>
  <c r="U44" i="58"/>
  <c r="V45" i="58"/>
  <c r="U45" i="58"/>
  <c r="V46" i="58"/>
  <c r="U46" i="58"/>
  <c r="V47" i="58"/>
  <c r="U47" i="58"/>
  <c r="V48" i="58"/>
  <c r="U48" i="58"/>
  <c r="V14" i="57"/>
  <c r="P9" i="57" s="1"/>
  <c r="P7" i="57"/>
  <c r="S9" i="57" s="1"/>
  <c r="I49" i="57"/>
  <c r="P2" i="57" s="1"/>
  <c r="T19" i="57"/>
  <c r="S19" i="57" s="1"/>
  <c r="T20" i="57"/>
  <c r="S20" i="57" s="1"/>
  <c r="T21" i="57"/>
  <c r="S21" i="57" s="1"/>
  <c r="T22" i="57"/>
  <c r="S22" i="57" s="1"/>
  <c r="T23" i="57"/>
  <c r="S23" i="57" s="1"/>
  <c r="T24" i="57"/>
  <c r="S24" i="57" s="1"/>
  <c r="T25" i="57"/>
  <c r="S25" i="57" s="1"/>
  <c r="T26" i="57"/>
  <c r="S26" i="57" s="1"/>
  <c r="T27" i="57"/>
  <c r="S27" i="57" s="1"/>
  <c r="T28" i="57"/>
  <c r="S28" i="57" s="1"/>
  <c r="T29" i="57"/>
  <c r="S29" i="57" s="1"/>
  <c r="T30" i="57"/>
  <c r="S30" i="57" s="1"/>
  <c r="T31" i="57"/>
  <c r="S31" i="57" s="1"/>
  <c r="T32" i="57"/>
  <c r="S32" i="57" s="1"/>
  <c r="T33" i="57"/>
  <c r="S33" i="57" s="1"/>
  <c r="T34" i="57"/>
  <c r="S34" i="57" s="1"/>
  <c r="T35" i="57"/>
  <c r="S35" i="57" s="1"/>
  <c r="T36" i="57"/>
  <c r="S36" i="57" s="1"/>
  <c r="T37" i="57"/>
  <c r="S37" i="57" s="1"/>
  <c r="T38" i="57"/>
  <c r="S38" i="57" s="1"/>
  <c r="T39" i="57"/>
  <c r="S39" i="57" s="1"/>
  <c r="T40" i="57"/>
  <c r="S40" i="57" s="1"/>
  <c r="T41" i="57"/>
  <c r="S41" i="57" s="1"/>
  <c r="T42" i="57"/>
  <c r="S42" i="57" s="1"/>
  <c r="T43" i="57"/>
  <c r="S43" i="57" s="1"/>
  <c r="T44" i="57"/>
  <c r="S44" i="57" s="1"/>
  <c r="T45" i="57"/>
  <c r="S45" i="57" s="1"/>
  <c r="T46" i="57"/>
  <c r="S46" i="57" s="1"/>
  <c r="T47" i="57"/>
  <c r="S47" i="57" s="1"/>
  <c r="T48" i="57"/>
  <c r="S48" i="57" s="1"/>
  <c r="H49" i="57"/>
  <c r="L18" i="57"/>
  <c r="V19" i="57"/>
  <c r="U19" i="57"/>
  <c r="V20" i="57"/>
  <c r="U20" i="57"/>
  <c r="V21" i="57"/>
  <c r="U21" i="57"/>
  <c r="V22" i="57"/>
  <c r="U22" i="57"/>
  <c r="V23" i="57"/>
  <c r="U23" i="57"/>
  <c r="V24" i="57"/>
  <c r="U24" i="57"/>
  <c r="V25" i="57"/>
  <c r="U25" i="57"/>
  <c r="V26" i="57"/>
  <c r="U26" i="57"/>
  <c r="V27" i="57"/>
  <c r="U27" i="57"/>
  <c r="V28" i="57"/>
  <c r="U28" i="57"/>
  <c r="V29" i="57"/>
  <c r="U29" i="57"/>
  <c r="V30" i="57"/>
  <c r="U30" i="57"/>
  <c r="V31" i="57"/>
  <c r="U31" i="57"/>
  <c r="V32" i="57"/>
  <c r="U32" i="57"/>
  <c r="V33" i="57"/>
  <c r="U33" i="57"/>
  <c r="V34" i="57"/>
  <c r="U34" i="57"/>
  <c r="V35" i="57"/>
  <c r="U35" i="57"/>
  <c r="V36" i="57"/>
  <c r="U36" i="57"/>
  <c r="V37" i="57"/>
  <c r="U37" i="57"/>
  <c r="V38" i="57"/>
  <c r="U38" i="57"/>
  <c r="V39" i="57"/>
  <c r="U39" i="57"/>
  <c r="V40" i="57"/>
  <c r="U40" i="57"/>
  <c r="V41" i="57"/>
  <c r="U41" i="57"/>
  <c r="V42" i="57"/>
  <c r="U42" i="57"/>
  <c r="V43" i="57"/>
  <c r="U43" i="57"/>
  <c r="V44" i="57"/>
  <c r="U44" i="57"/>
  <c r="V45" i="57"/>
  <c r="U45" i="57"/>
  <c r="V46" i="57"/>
  <c r="U46" i="57"/>
  <c r="V47" i="57"/>
  <c r="U47" i="57"/>
  <c r="V48" i="57"/>
  <c r="U48" i="57"/>
  <c r="V14" i="56"/>
  <c r="P9" i="56" s="1"/>
  <c r="P7" i="56"/>
  <c r="S9" i="56" s="1"/>
  <c r="I49" i="56"/>
  <c r="P2" i="56" s="1"/>
  <c r="T19" i="56"/>
  <c r="S19" i="56" s="1"/>
  <c r="T20" i="56"/>
  <c r="S20" i="56" s="1"/>
  <c r="T21" i="56"/>
  <c r="S21" i="56" s="1"/>
  <c r="T22" i="56"/>
  <c r="S22" i="56" s="1"/>
  <c r="T23" i="56"/>
  <c r="S23" i="56" s="1"/>
  <c r="T24" i="56"/>
  <c r="S24" i="56" s="1"/>
  <c r="T25" i="56"/>
  <c r="S25" i="56" s="1"/>
  <c r="T26" i="56"/>
  <c r="S26" i="56" s="1"/>
  <c r="T27" i="56"/>
  <c r="S27" i="56" s="1"/>
  <c r="T28" i="56"/>
  <c r="S28" i="56" s="1"/>
  <c r="T29" i="56"/>
  <c r="S29" i="56" s="1"/>
  <c r="T30" i="56"/>
  <c r="S30" i="56" s="1"/>
  <c r="T31" i="56"/>
  <c r="S31" i="56" s="1"/>
  <c r="T32" i="56"/>
  <c r="S32" i="56" s="1"/>
  <c r="T33" i="56"/>
  <c r="S33" i="56" s="1"/>
  <c r="T34" i="56"/>
  <c r="S34" i="56" s="1"/>
  <c r="T35" i="56"/>
  <c r="S35" i="56" s="1"/>
  <c r="T36" i="56"/>
  <c r="S36" i="56" s="1"/>
  <c r="T37" i="56"/>
  <c r="S37" i="56" s="1"/>
  <c r="T38" i="56"/>
  <c r="S38" i="56" s="1"/>
  <c r="T39" i="56"/>
  <c r="S39" i="56" s="1"/>
  <c r="T40" i="56"/>
  <c r="S40" i="56" s="1"/>
  <c r="T41" i="56"/>
  <c r="S41" i="56" s="1"/>
  <c r="T42" i="56"/>
  <c r="S42" i="56" s="1"/>
  <c r="T43" i="56"/>
  <c r="S43" i="56" s="1"/>
  <c r="T44" i="56"/>
  <c r="S44" i="56" s="1"/>
  <c r="T45" i="56"/>
  <c r="S45" i="56" s="1"/>
  <c r="T46" i="56"/>
  <c r="S46" i="56" s="1"/>
  <c r="T47" i="56"/>
  <c r="S47" i="56" s="1"/>
  <c r="T48" i="56"/>
  <c r="S48" i="56" s="1"/>
  <c r="H49" i="56"/>
  <c r="L18" i="56"/>
  <c r="V19" i="56"/>
  <c r="U19" i="56"/>
  <c r="V20" i="56"/>
  <c r="U20" i="56"/>
  <c r="V21" i="56"/>
  <c r="U21" i="56"/>
  <c r="V22" i="56"/>
  <c r="U22" i="56"/>
  <c r="V23" i="56"/>
  <c r="U23" i="56"/>
  <c r="V24" i="56"/>
  <c r="U24" i="56"/>
  <c r="V25" i="56"/>
  <c r="U25" i="56"/>
  <c r="V26" i="56"/>
  <c r="U26" i="56"/>
  <c r="V27" i="56"/>
  <c r="U27" i="56"/>
  <c r="V28" i="56"/>
  <c r="U28" i="56"/>
  <c r="V29" i="56"/>
  <c r="U29" i="56"/>
  <c r="V30" i="56"/>
  <c r="U30" i="56"/>
  <c r="V31" i="56"/>
  <c r="U31" i="56"/>
  <c r="V32" i="56"/>
  <c r="U32" i="56"/>
  <c r="V33" i="56"/>
  <c r="U33" i="56"/>
  <c r="V34" i="56"/>
  <c r="U34" i="56"/>
  <c r="V35" i="56"/>
  <c r="U35" i="56"/>
  <c r="V36" i="56"/>
  <c r="U36" i="56"/>
  <c r="V37" i="56"/>
  <c r="U37" i="56"/>
  <c r="V38" i="56"/>
  <c r="U38" i="56"/>
  <c r="V39" i="56"/>
  <c r="U39" i="56"/>
  <c r="V40" i="56"/>
  <c r="U40" i="56"/>
  <c r="V41" i="56"/>
  <c r="U41" i="56"/>
  <c r="V42" i="56"/>
  <c r="U42" i="56"/>
  <c r="V43" i="56"/>
  <c r="U43" i="56"/>
  <c r="V44" i="56"/>
  <c r="U44" i="56"/>
  <c r="V45" i="56"/>
  <c r="U45" i="56"/>
  <c r="V46" i="56"/>
  <c r="U46" i="56"/>
  <c r="V47" i="56"/>
  <c r="U47" i="56"/>
  <c r="V48" i="56"/>
  <c r="U48" i="56"/>
  <c r="V14" i="55"/>
  <c r="P9" i="55" s="1"/>
  <c r="P7" i="55"/>
  <c r="S9" i="55" s="1"/>
  <c r="I49" i="55"/>
  <c r="P2" i="55" s="1"/>
  <c r="T19" i="55"/>
  <c r="S19" i="55" s="1"/>
  <c r="T20" i="55"/>
  <c r="S20" i="55" s="1"/>
  <c r="T21" i="55"/>
  <c r="S21" i="55" s="1"/>
  <c r="T22" i="55"/>
  <c r="S22" i="55" s="1"/>
  <c r="T23" i="55"/>
  <c r="S23" i="55" s="1"/>
  <c r="T24" i="55"/>
  <c r="S24" i="55" s="1"/>
  <c r="T25" i="55"/>
  <c r="S25" i="55" s="1"/>
  <c r="T26" i="55"/>
  <c r="S26" i="55" s="1"/>
  <c r="T27" i="55"/>
  <c r="S27" i="55" s="1"/>
  <c r="T28" i="55"/>
  <c r="S28" i="55" s="1"/>
  <c r="T29" i="55"/>
  <c r="S29" i="55" s="1"/>
  <c r="T30" i="55"/>
  <c r="S30" i="55" s="1"/>
  <c r="T31" i="55"/>
  <c r="S31" i="55" s="1"/>
  <c r="T32" i="55"/>
  <c r="S32" i="55" s="1"/>
  <c r="T33" i="55"/>
  <c r="S33" i="55" s="1"/>
  <c r="T34" i="55"/>
  <c r="S34" i="55" s="1"/>
  <c r="T35" i="55"/>
  <c r="S35" i="55" s="1"/>
  <c r="T36" i="55"/>
  <c r="S36" i="55" s="1"/>
  <c r="T37" i="55"/>
  <c r="S37" i="55" s="1"/>
  <c r="T38" i="55"/>
  <c r="S38" i="55" s="1"/>
  <c r="T39" i="55"/>
  <c r="S39" i="55" s="1"/>
  <c r="T40" i="55"/>
  <c r="S40" i="55" s="1"/>
  <c r="T41" i="55"/>
  <c r="S41" i="55" s="1"/>
  <c r="T42" i="55"/>
  <c r="S42" i="55" s="1"/>
  <c r="T43" i="55"/>
  <c r="S43" i="55" s="1"/>
  <c r="T44" i="55"/>
  <c r="S44" i="55" s="1"/>
  <c r="T45" i="55"/>
  <c r="S45" i="55" s="1"/>
  <c r="T46" i="55"/>
  <c r="S46" i="55" s="1"/>
  <c r="T47" i="55"/>
  <c r="S47" i="55" s="1"/>
  <c r="T48" i="55"/>
  <c r="S48" i="55" s="1"/>
  <c r="H49" i="55"/>
  <c r="L18" i="55"/>
  <c r="V19" i="55"/>
  <c r="U19" i="55"/>
  <c r="V20" i="55"/>
  <c r="U20" i="55"/>
  <c r="V21" i="55"/>
  <c r="U21" i="55"/>
  <c r="V22" i="55"/>
  <c r="U22" i="55"/>
  <c r="V23" i="55"/>
  <c r="U23" i="55"/>
  <c r="V24" i="55"/>
  <c r="U24" i="55"/>
  <c r="V25" i="55"/>
  <c r="U25" i="55"/>
  <c r="V26" i="55"/>
  <c r="U26" i="55"/>
  <c r="V27" i="55"/>
  <c r="U27" i="55"/>
  <c r="V28" i="55"/>
  <c r="U28" i="55"/>
  <c r="V29" i="55"/>
  <c r="U29" i="55"/>
  <c r="V30" i="55"/>
  <c r="U30" i="55"/>
  <c r="V31" i="55"/>
  <c r="U31" i="55"/>
  <c r="V32" i="55"/>
  <c r="U32" i="55"/>
  <c r="V33" i="55"/>
  <c r="U33" i="55"/>
  <c r="V34" i="55"/>
  <c r="U34" i="55"/>
  <c r="V35" i="55"/>
  <c r="U35" i="55"/>
  <c r="V36" i="55"/>
  <c r="U36" i="55"/>
  <c r="V37" i="55"/>
  <c r="U37" i="55"/>
  <c r="V38" i="55"/>
  <c r="U38" i="55"/>
  <c r="V39" i="55"/>
  <c r="U39" i="55"/>
  <c r="V40" i="55"/>
  <c r="U40" i="55"/>
  <c r="V41" i="55"/>
  <c r="U41" i="55"/>
  <c r="V42" i="55"/>
  <c r="U42" i="55"/>
  <c r="V43" i="55"/>
  <c r="U43" i="55"/>
  <c r="V44" i="55"/>
  <c r="U44" i="55"/>
  <c r="V45" i="55"/>
  <c r="U45" i="55"/>
  <c r="V46" i="55"/>
  <c r="U46" i="55"/>
  <c r="V47" i="55"/>
  <c r="U47" i="55"/>
  <c r="V48" i="55"/>
  <c r="U48" i="55"/>
  <c r="V14" i="54"/>
  <c r="P9" i="54" s="1"/>
  <c r="P7" i="54"/>
  <c r="S9" i="54" s="1"/>
  <c r="I49" i="54"/>
  <c r="P2" i="54" s="1"/>
  <c r="T19" i="54"/>
  <c r="S19" i="54" s="1"/>
  <c r="T20" i="54"/>
  <c r="S20" i="54" s="1"/>
  <c r="T21" i="54"/>
  <c r="S21" i="54" s="1"/>
  <c r="T22" i="54"/>
  <c r="S22" i="54" s="1"/>
  <c r="T23" i="54"/>
  <c r="S23" i="54" s="1"/>
  <c r="T24" i="54"/>
  <c r="S24" i="54" s="1"/>
  <c r="T25" i="54"/>
  <c r="S25" i="54" s="1"/>
  <c r="T26" i="54"/>
  <c r="S26" i="54" s="1"/>
  <c r="T27" i="54"/>
  <c r="S27" i="54" s="1"/>
  <c r="T28" i="54"/>
  <c r="S28" i="54" s="1"/>
  <c r="T29" i="54"/>
  <c r="S29" i="54" s="1"/>
  <c r="T30" i="54"/>
  <c r="S30" i="54" s="1"/>
  <c r="T31" i="54"/>
  <c r="S31" i="54" s="1"/>
  <c r="T32" i="54"/>
  <c r="S32" i="54" s="1"/>
  <c r="T33" i="54"/>
  <c r="S33" i="54" s="1"/>
  <c r="T34" i="54"/>
  <c r="S34" i="54" s="1"/>
  <c r="T35" i="54"/>
  <c r="S35" i="54" s="1"/>
  <c r="T36" i="54"/>
  <c r="S36" i="54" s="1"/>
  <c r="T37" i="54"/>
  <c r="S37" i="54" s="1"/>
  <c r="T38" i="54"/>
  <c r="S38" i="54" s="1"/>
  <c r="T39" i="54"/>
  <c r="S39" i="54" s="1"/>
  <c r="T40" i="54"/>
  <c r="S40" i="54" s="1"/>
  <c r="T41" i="54"/>
  <c r="S41" i="54" s="1"/>
  <c r="T42" i="54"/>
  <c r="S42" i="54" s="1"/>
  <c r="T43" i="54"/>
  <c r="S43" i="54" s="1"/>
  <c r="T44" i="54"/>
  <c r="S44" i="54" s="1"/>
  <c r="T45" i="54"/>
  <c r="S45" i="54" s="1"/>
  <c r="T46" i="54"/>
  <c r="S46" i="54" s="1"/>
  <c r="T47" i="54"/>
  <c r="S47" i="54" s="1"/>
  <c r="T48" i="54"/>
  <c r="S48" i="54" s="1"/>
  <c r="H49" i="54"/>
  <c r="L18" i="54"/>
  <c r="V19" i="54"/>
  <c r="U19" i="54"/>
  <c r="V20" i="54"/>
  <c r="U20" i="54"/>
  <c r="V21" i="54"/>
  <c r="U21" i="54"/>
  <c r="V22" i="54"/>
  <c r="U22" i="54"/>
  <c r="V23" i="54"/>
  <c r="U23" i="54"/>
  <c r="V24" i="54"/>
  <c r="U24" i="54"/>
  <c r="V25" i="54"/>
  <c r="U25" i="54"/>
  <c r="V26" i="54"/>
  <c r="U26" i="54"/>
  <c r="V27" i="54"/>
  <c r="U27" i="54"/>
  <c r="V28" i="54"/>
  <c r="U28" i="54"/>
  <c r="V29" i="54"/>
  <c r="U29" i="54"/>
  <c r="V30" i="54"/>
  <c r="U30" i="54"/>
  <c r="V31" i="54"/>
  <c r="U31" i="54"/>
  <c r="V32" i="54"/>
  <c r="U32" i="54"/>
  <c r="V33" i="54"/>
  <c r="U33" i="54"/>
  <c r="V34" i="54"/>
  <c r="U34" i="54"/>
  <c r="V35" i="54"/>
  <c r="U35" i="54"/>
  <c r="V36" i="54"/>
  <c r="U36" i="54"/>
  <c r="V37" i="54"/>
  <c r="U37" i="54"/>
  <c r="V38" i="54"/>
  <c r="U38" i="54"/>
  <c r="V39" i="54"/>
  <c r="U39" i="54"/>
  <c r="V40" i="54"/>
  <c r="U40" i="54"/>
  <c r="V41" i="54"/>
  <c r="U41" i="54"/>
  <c r="V42" i="54"/>
  <c r="U42" i="54"/>
  <c r="V43" i="54"/>
  <c r="U43" i="54"/>
  <c r="V44" i="54"/>
  <c r="U44" i="54"/>
  <c r="V45" i="54"/>
  <c r="U45" i="54"/>
  <c r="V46" i="54"/>
  <c r="U46" i="54"/>
  <c r="V47" i="54"/>
  <c r="U47" i="54"/>
  <c r="V48" i="54"/>
  <c r="U48" i="54"/>
  <c r="V14" i="53"/>
  <c r="P9" i="53" s="1"/>
  <c r="P7" i="53"/>
  <c r="S9" i="53" s="1"/>
  <c r="I49" i="53"/>
  <c r="P2" i="53" s="1"/>
  <c r="T19" i="53"/>
  <c r="S19" i="53" s="1"/>
  <c r="T20" i="53"/>
  <c r="S20" i="53" s="1"/>
  <c r="T21" i="53"/>
  <c r="S21" i="53" s="1"/>
  <c r="T22" i="53"/>
  <c r="S22" i="53" s="1"/>
  <c r="T23" i="53"/>
  <c r="S23" i="53" s="1"/>
  <c r="T24" i="53"/>
  <c r="S24" i="53" s="1"/>
  <c r="T25" i="53"/>
  <c r="S25" i="53" s="1"/>
  <c r="T26" i="53"/>
  <c r="S26" i="53" s="1"/>
  <c r="T27" i="53"/>
  <c r="S27" i="53" s="1"/>
  <c r="T28" i="53"/>
  <c r="S28" i="53" s="1"/>
  <c r="T29" i="53"/>
  <c r="S29" i="53" s="1"/>
  <c r="T30" i="53"/>
  <c r="S30" i="53" s="1"/>
  <c r="T31" i="53"/>
  <c r="S31" i="53" s="1"/>
  <c r="T32" i="53"/>
  <c r="S32" i="53" s="1"/>
  <c r="T33" i="53"/>
  <c r="S33" i="53" s="1"/>
  <c r="T34" i="53"/>
  <c r="S34" i="53" s="1"/>
  <c r="T35" i="53"/>
  <c r="S35" i="53" s="1"/>
  <c r="T36" i="53"/>
  <c r="S36" i="53" s="1"/>
  <c r="T37" i="53"/>
  <c r="S37" i="53" s="1"/>
  <c r="T38" i="53"/>
  <c r="S38" i="53" s="1"/>
  <c r="T39" i="53"/>
  <c r="S39" i="53" s="1"/>
  <c r="T40" i="53"/>
  <c r="S40" i="53" s="1"/>
  <c r="T41" i="53"/>
  <c r="S41" i="53" s="1"/>
  <c r="T42" i="53"/>
  <c r="S42" i="53" s="1"/>
  <c r="T43" i="53"/>
  <c r="S43" i="53" s="1"/>
  <c r="T44" i="53"/>
  <c r="S44" i="53" s="1"/>
  <c r="T45" i="53"/>
  <c r="S45" i="53" s="1"/>
  <c r="T46" i="53"/>
  <c r="S46" i="53" s="1"/>
  <c r="T47" i="53"/>
  <c r="S47" i="53" s="1"/>
  <c r="T48" i="53"/>
  <c r="S48" i="53" s="1"/>
  <c r="H49" i="53"/>
  <c r="L18" i="53"/>
  <c r="V19" i="53"/>
  <c r="U19" i="53"/>
  <c r="V20" i="53"/>
  <c r="U20" i="53"/>
  <c r="V21" i="53"/>
  <c r="U21" i="53"/>
  <c r="V22" i="53"/>
  <c r="U22" i="53"/>
  <c r="V23" i="53"/>
  <c r="U23" i="53"/>
  <c r="V24" i="53"/>
  <c r="U24" i="53"/>
  <c r="V25" i="53"/>
  <c r="U25" i="53"/>
  <c r="V26" i="53"/>
  <c r="U26" i="53"/>
  <c r="V27" i="53"/>
  <c r="U27" i="53"/>
  <c r="V28" i="53"/>
  <c r="U28" i="53"/>
  <c r="V29" i="53"/>
  <c r="U29" i="53"/>
  <c r="V30" i="53"/>
  <c r="U30" i="53"/>
  <c r="V31" i="53"/>
  <c r="U31" i="53"/>
  <c r="V32" i="53"/>
  <c r="U32" i="53"/>
  <c r="V33" i="53"/>
  <c r="U33" i="53"/>
  <c r="V34" i="53"/>
  <c r="U34" i="53"/>
  <c r="V35" i="53"/>
  <c r="U35" i="53"/>
  <c r="V36" i="53"/>
  <c r="U36" i="53"/>
  <c r="V37" i="53"/>
  <c r="U37" i="53"/>
  <c r="V38" i="53"/>
  <c r="U38" i="53"/>
  <c r="V39" i="53"/>
  <c r="U39" i="53"/>
  <c r="V40" i="53"/>
  <c r="U40" i="53"/>
  <c r="V41" i="53"/>
  <c r="U41" i="53"/>
  <c r="V42" i="53"/>
  <c r="U42" i="53"/>
  <c r="V43" i="53"/>
  <c r="U43" i="53"/>
  <c r="V44" i="53"/>
  <c r="U44" i="53"/>
  <c r="V45" i="53"/>
  <c r="U45" i="53"/>
  <c r="V46" i="53"/>
  <c r="U46" i="53"/>
  <c r="V47" i="53"/>
  <c r="U47" i="53"/>
  <c r="V48" i="53"/>
  <c r="U48" i="53"/>
  <c r="V14" i="52"/>
  <c r="P9" i="52" s="1"/>
  <c r="P7" i="52"/>
  <c r="S9" i="52" s="1"/>
  <c r="I49" i="52"/>
  <c r="P2" i="52" s="1"/>
  <c r="T19" i="52"/>
  <c r="S19" i="52" s="1"/>
  <c r="T20" i="52"/>
  <c r="S20" i="52" s="1"/>
  <c r="T21" i="52"/>
  <c r="S21" i="52" s="1"/>
  <c r="T22" i="52"/>
  <c r="S22" i="52" s="1"/>
  <c r="T23" i="52"/>
  <c r="S23" i="52" s="1"/>
  <c r="T24" i="52"/>
  <c r="S24" i="52" s="1"/>
  <c r="T25" i="52"/>
  <c r="S25" i="52" s="1"/>
  <c r="T26" i="52"/>
  <c r="S26" i="52" s="1"/>
  <c r="T27" i="52"/>
  <c r="S27" i="52" s="1"/>
  <c r="T28" i="52"/>
  <c r="S28" i="52" s="1"/>
  <c r="T29" i="52"/>
  <c r="S29" i="52" s="1"/>
  <c r="T30" i="52"/>
  <c r="S30" i="52" s="1"/>
  <c r="T31" i="52"/>
  <c r="S31" i="52" s="1"/>
  <c r="T32" i="52"/>
  <c r="S32" i="52" s="1"/>
  <c r="T33" i="52"/>
  <c r="S33" i="52" s="1"/>
  <c r="T34" i="52"/>
  <c r="S34" i="52" s="1"/>
  <c r="T35" i="52"/>
  <c r="S35" i="52" s="1"/>
  <c r="T36" i="52"/>
  <c r="S36" i="52" s="1"/>
  <c r="T37" i="52"/>
  <c r="S37" i="52" s="1"/>
  <c r="T38" i="52"/>
  <c r="S38" i="52" s="1"/>
  <c r="T39" i="52"/>
  <c r="S39" i="52" s="1"/>
  <c r="T40" i="52"/>
  <c r="S40" i="52" s="1"/>
  <c r="T41" i="52"/>
  <c r="S41" i="52" s="1"/>
  <c r="T42" i="52"/>
  <c r="S42" i="52" s="1"/>
  <c r="T43" i="52"/>
  <c r="S43" i="52" s="1"/>
  <c r="T44" i="52"/>
  <c r="S44" i="52" s="1"/>
  <c r="T45" i="52"/>
  <c r="S45" i="52" s="1"/>
  <c r="T46" i="52"/>
  <c r="S46" i="52" s="1"/>
  <c r="T47" i="52"/>
  <c r="S47" i="52" s="1"/>
  <c r="T48" i="52"/>
  <c r="S48" i="52" s="1"/>
  <c r="H49" i="52"/>
  <c r="L18" i="52"/>
  <c r="V19" i="52"/>
  <c r="U19" i="52"/>
  <c r="V20" i="52"/>
  <c r="U20" i="52"/>
  <c r="V21" i="52"/>
  <c r="U21" i="52"/>
  <c r="V22" i="52"/>
  <c r="U22" i="52"/>
  <c r="V23" i="52"/>
  <c r="U23" i="52"/>
  <c r="V24" i="52"/>
  <c r="U24" i="52"/>
  <c r="V25" i="52"/>
  <c r="U25" i="52"/>
  <c r="V26" i="52"/>
  <c r="U26" i="52"/>
  <c r="V27" i="52"/>
  <c r="U27" i="52"/>
  <c r="V28" i="52"/>
  <c r="U28" i="52"/>
  <c r="V29" i="52"/>
  <c r="U29" i="52"/>
  <c r="V30" i="52"/>
  <c r="U30" i="52"/>
  <c r="V31" i="52"/>
  <c r="U31" i="52"/>
  <c r="V32" i="52"/>
  <c r="U32" i="52"/>
  <c r="V33" i="52"/>
  <c r="U33" i="52"/>
  <c r="V34" i="52"/>
  <c r="U34" i="52"/>
  <c r="V35" i="52"/>
  <c r="U35" i="52"/>
  <c r="V36" i="52"/>
  <c r="U36" i="52"/>
  <c r="V37" i="52"/>
  <c r="U37" i="52"/>
  <c r="V38" i="52"/>
  <c r="U38" i="52"/>
  <c r="V39" i="52"/>
  <c r="U39" i="52"/>
  <c r="V40" i="52"/>
  <c r="U40" i="52"/>
  <c r="V41" i="52"/>
  <c r="U41" i="52"/>
  <c r="V42" i="52"/>
  <c r="U42" i="52"/>
  <c r="V43" i="52"/>
  <c r="U43" i="52"/>
  <c r="V44" i="52"/>
  <c r="U44" i="52"/>
  <c r="V45" i="52"/>
  <c r="U45" i="52"/>
  <c r="V46" i="52"/>
  <c r="U46" i="52"/>
  <c r="V47" i="52"/>
  <c r="U47" i="52"/>
  <c r="V48" i="52"/>
  <c r="U48" i="52"/>
  <c r="V14" i="51"/>
  <c r="P9" i="51" s="1"/>
  <c r="P7" i="51"/>
  <c r="S9" i="51" s="1"/>
  <c r="I49" i="51"/>
  <c r="P2" i="51" s="1"/>
  <c r="T19" i="51"/>
  <c r="S19" i="51" s="1"/>
  <c r="T20" i="51"/>
  <c r="S20" i="51" s="1"/>
  <c r="T21" i="51"/>
  <c r="S21" i="51" s="1"/>
  <c r="T22" i="51"/>
  <c r="S22" i="51" s="1"/>
  <c r="T23" i="51"/>
  <c r="S23" i="51" s="1"/>
  <c r="T24" i="51"/>
  <c r="S24" i="51" s="1"/>
  <c r="T25" i="51"/>
  <c r="S25" i="51" s="1"/>
  <c r="T26" i="51"/>
  <c r="S26" i="51" s="1"/>
  <c r="T27" i="51"/>
  <c r="S27" i="51" s="1"/>
  <c r="T28" i="51"/>
  <c r="S28" i="51" s="1"/>
  <c r="T29" i="51"/>
  <c r="S29" i="51" s="1"/>
  <c r="T30" i="51"/>
  <c r="S30" i="51" s="1"/>
  <c r="T31" i="51"/>
  <c r="S31" i="51" s="1"/>
  <c r="T32" i="51"/>
  <c r="S32" i="51" s="1"/>
  <c r="T33" i="51"/>
  <c r="S33" i="51" s="1"/>
  <c r="T34" i="51"/>
  <c r="S34" i="51" s="1"/>
  <c r="T35" i="51"/>
  <c r="S35" i="51" s="1"/>
  <c r="T36" i="51"/>
  <c r="S36" i="51" s="1"/>
  <c r="T37" i="51"/>
  <c r="S37" i="51" s="1"/>
  <c r="T38" i="51"/>
  <c r="S38" i="51" s="1"/>
  <c r="T39" i="51"/>
  <c r="S39" i="51" s="1"/>
  <c r="T40" i="51"/>
  <c r="S40" i="51" s="1"/>
  <c r="T41" i="51"/>
  <c r="S41" i="51" s="1"/>
  <c r="T42" i="51"/>
  <c r="S42" i="51" s="1"/>
  <c r="T43" i="51"/>
  <c r="S43" i="51" s="1"/>
  <c r="T44" i="51"/>
  <c r="S44" i="51" s="1"/>
  <c r="T45" i="51"/>
  <c r="S45" i="51" s="1"/>
  <c r="T46" i="51"/>
  <c r="S46" i="51" s="1"/>
  <c r="T47" i="51"/>
  <c r="S47" i="51" s="1"/>
  <c r="T48" i="51"/>
  <c r="S48" i="51" s="1"/>
  <c r="H49" i="51"/>
  <c r="L18" i="51"/>
  <c r="V19" i="51"/>
  <c r="U19" i="51"/>
  <c r="V20" i="51"/>
  <c r="U20" i="51"/>
  <c r="V21" i="51"/>
  <c r="U21" i="51"/>
  <c r="V22" i="51"/>
  <c r="U22" i="51"/>
  <c r="V23" i="51"/>
  <c r="U23" i="51"/>
  <c r="V24" i="51"/>
  <c r="U24" i="51"/>
  <c r="V25" i="51"/>
  <c r="U25" i="51"/>
  <c r="V26" i="51"/>
  <c r="U26" i="51"/>
  <c r="V27" i="51"/>
  <c r="U27" i="51"/>
  <c r="V28" i="51"/>
  <c r="U28" i="51"/>
  <c r="V29" i="51"/>
  <c r="U29" i="51"/>
  <c r="V30" i="51"/>
  <c r="U30" i="51"/>
  <c r="V31" i="51"/>
  <c r="U31" i="51"/>
  <c r="V32" i="51"/>
  <c r="U32" i="51"/>
  <c r="V33" i="51"/>
  <c r="U33" i="51"/>
  <c r="V34" i="51"/>
  <c r="U34" i="51"/>
  <c r="V35" i="51"/>
  <c r="U35" i="51"/>
  <c r="V36" i="51"/>
  <c r="U36" i="51"/>
  <c r="V37" i="51"/>
  <c r="U37" i="51"/>
  <c r="V38" i="51"/>
  <c r="U38" i="51"/>
  <c r="V39" i="51"/>
  <c r="U39" i="51"/>
  <c r="V40" i="51"/>
  <c r="U40" i="51"/>
  <c r="V41" i="51"/>
  <c r="U41" i="51"/>
  <c r="V42" i="51"/>
  <c r="U42" i="51"/>
  <c r="V43" i="51"/>
  <c r="U43" i="51"/>
  <c r="V44" i="51"/>
  <c r="U44" i="51"/>
  <c r="V45" i="51"/>
  <c r="U45" i="51"/>
  <c r="V46" i="51"/>
  <c r="U46" i="51"/>
  <c r="V47" i="51"/>
  <c r="U47" i="51"/>
  <c r="V48" i="51"/>
  <c r="U48" i="51"/>
  <c r="V14" i="50"/>
  <c r="P9" i="50" s="1"/>
  <c r="P7" i="50"/>
  <c r="S9" i="50" s="1"/>
  <c r="I49" i="50"/>
  <c r="P2" i="50" s="1"/>
  <c r="T19" i="50"/>
  <c r="S19" i="50" s="1"/>
  <c r="T20" i="50"/>
  <c r="S20" i="50" s="1"/>
  <c r="T21" i="50"/>
  <c r="S21" i="50" s="1"/>
  <c r="T22" i="50"/>
  <c r="S22" i="50" s="1"/>
  <c r="T23" i="50"/>
  <c r="S23" i="50" s="1"/>
  <c r="T24" i="50"/>
  <c r="S24" i="50" s="1"/>
  <c r="T25" i="50"/>
  <c r="S25" i="50" s="1"/>
  <c r="T26" i="50"/>
  <c r="S26" i="50" s="1"/>
  <c r="T27" i="50"/>
  <c r="S27" i="50" s="1"/>
  <c r="T28" i="50"/>
  <c r="S28" i="50" s="1"/>
  <c r="T29" i="50"/>
  <c r="S29" i="50" s="1"/>
  <c r="T30" i="50"/>
  <c r="S30" i="50" s="1"/>
  <c r="T31" i="50"/>
  <c r="S31" i="50" s="1"/>
  <c r="T32" i="50"/>
  <c r="S32" i="50" s="1"/>
  <c r="T33" i="50"/>
  <c r="S33" i="50" s="1"/>
  <c r="T34" i="50"/>
  <c r="S34" i="50" s="1"/>
  <c r="T35" i="50"/>
  <c r="S35" i="50" s="1"/>
  <c r="T36" i="50"/>
  <c r="S36" i="50" s="1"/>
  <c r="T37" i="50"/>
  <c r="S37" i="50" s="1"/>
  <c r="T38" i="50"/>
  <c r="S38" i="50" s="1"/>
  <c r="T39" i="50"/>
  <c r="S39" i="50" s="1"/>
  <c r="T40" i="50"/>
  <c r="S40" i="50" s="1"/>
  <c r="T41" i="50"/>
  <c r="S41" i="50" s="1"/>
  <c r="T42" i="50"/>
  <c r="S42" i="50" s="1"/>
  <c r="T43" i="50"/>
  <c r="S43" i="50" s="1"/>
  <c r="T44" i="50"/>
  <c r="S44" i="50" s="1"/>
  <c r="T45" i="50"/>
  <c r="S45" i="50" s="1"/>
  <c r="T46" i="50"/>
  <c r="S46" i="50" s="1"/>
  <c r="T47" i="50"/>
  <c r="S47" i="50" s="1"/>
  <c r="T48" i="50"/>
  <c r="S48" i="50" s="1"/>
  <c r="H49" i="50"/>
  <c r="L18" i="50"/>
  <c r="V19" i="50"/>
  <c r="U19" i="50"/>
  <c r="V20" i="50"/>
  <c r="U20" i="50"/>
  <c r="V21" i="50"/>
  <c r="U21" i="50"/>
  <c r="V22" i="50"/>
  <c r="U22" i="50"/>
  <c r="V23" i="50"/>
  <c r="U23" i="50"/>
  <c r="V24" i="50"/>
  <c r="U24" i="50"/>
  <c r="V25" i="50"/>
  <c r="U25" i="50"/>
  <c r="V26" i="50"/>
  <c r="U26" i="50"/>
  <c r="V27" i="50"/>
  <c r="U27" i="50"/>
  <c r="V28" i="50"/>
  <c r="U28" i="50"/>
  <c r="V29" i="50"/>
  <c r="U29" i="50"/>
  <c r="V30" i="50"/>
  <c r="U30" i="50"/>
  <c r="V31" i="50"/>
  <c r="U31" i="50"/>
  <c r="V32" i="50"/>
  <c r="U32" i="50"/>
  <c r="V33" i="50"/>
  <c r="U33" i="50"/>
  <c r="V34" i="50"/>
  <c r="U34" i="50"/>
  <c r="V35" i="50"/>
  <c r="U35" i="50"/>
  <c r="V36" i="50"/>
  <c r="U36" i="50"/>
  <c r="V37" i="50"/>
  <c r="U37" i="50"/>
  <c r="V38" i="50"/>
  <c r="U38" i="50"/>
  <c r="V39" i="50"/>
  <c r="U39" i="50"/>
  <c r="V40" i="50"/>
  <c r="U40" i="50"/>
  <c r="V41" i="50"/>
  <c r="U41" i="50"/>
  <c r="V42" i="50"/>
  <c r="U42" i="50"/>
  <c r="V43" i="50"/>
  <c r="U43" i="50"/>
  <c r="V44" i="50"/>
  <c r="U44" i="50"/>
  <c r="V45" i="50"/>
  <c r="U45" i="50"/>
  <c r="V46" i="50"/>
  <c r="U46" i="50"/>
  <c r="V47" i="50"/>
  <c r="U47" i="50"/>
  <c r="V48" i="50"/>
  <c r="U48" i="50"/>
  <c r="V14" i="49"/>
  <c r="P9" i="49" s="1"/>
  <c r="P7" i="49"/>
  <c r="S9" i="49" s="1"/>
  <c r="I49" i="49"/>
  <c r="P2" i="49" s="1"/>
  <c r="T19" i="49"/>
  <c r="S19" i="49" s="1"/>
  <c r="T20" i="49"/>
  <c r="S20" i="49" s="1"/>
  <c r="T21" i="49"/>
  <c r="S21" i="49" s="1"/>
  <c r="T22" i="49"/>
  <c r="S22" i="49" s="1"/>
  <c r="T23" i="49"/>
  <c r="S23" i="49" s="1"/>
  <c r="T24" i="49"/>
  <c r="S24" i="49" s="1"/>
  <c r="T25" i="49"/>
  <c r="S25" i="49" s="1"/>
  <c r="T26" i="49"/>
  <c r="S26" i="49" s="1"/>
  <c r="T27" i="49"/>
  <c r="S27" i="49" s="1"/>
  <c r="T28" i="49"/>
  <c r="S28" i="49" s="1"/>
  <c r="T29" i="49"/>
  <c r="S29" i="49" s="1"/>
  <c r="T30" i="49"/>
  <c r="S30" i="49" s="1"/>
  <c r="T31" i="49"/>
  <c r="S31" i="49" s="1"/>
  <c r="T32" i="49"/>
  <c r="S32" i="49" s="1"/>
  <c r="T33" i="49"/>
  <c r="S33" i="49" s="1"/>
  <c r="T34" i="49"/>
  <c r="S34" i="49" s="1"/>
  <c r="T35" i="49"/>
  <c r="S35" i="49" s="1"/>
  <c r="T36" i="49"/>
  <c r="S36" i="49" s="1"/>
  <c r="T37" i="49"/>
  <c r="S37" i="49" s="1"/>
  <c r="T38" i="49"/>
  <c r="S38" i="49" s="1"/>
  <c r="T39" i="49"/>
  <c r="S39" i="49" s="1"/>
  <c r="T40" i="49"/>
  <c r="S40" i="49" s="1"/>
  <c r="T41" i="49"/>
  <c r="S41" i="49" s="1"/>
  <c r="T42" i="49"/>
  <c r="S42" i="49" s="1"/>
  <c r="T43" i="49"/>
  <c r="S43" i="49" s="1"/>
  <c r="T44" i="49"/>
  <c r="S44" i="49" s="1"/>
  <c r="T45" i="49"/>
  <c r="S45" i="49" s="1"/>
  <c r="T46" i="49"/>
  <c r="S46" i="49" s="1"/>
  <c r="T47" i="49"/>
  <c r="S47" i="49" s="1"/>
  <c r="T48" i="49"/>
  <c r="S48" i="49" s="1"/>
  <c r="H49" i="49"/>
  <c r="L18" i="49"/>
  <c r="V19" i="49"/>
  <c r="U19" i="49"/>
  <c r="V20" i="49"/>
  <c r="U20" i="49"/>
  <c r="V21" i="49"/>
  <c r="U21" i="49"/>
  <c r="V22" i="49"/>
  <c r="U22" i="49"/>
  <c r="V23" i="49"/>
  <c r="U23" i="49"/>
  <c r="V24" i="49"/>
  <c r="U24" i="49"/>
  <c r="V25" i="49"/>
  <c r="U25" i="49"/>
  <c r="V26" i="49"/>
  <c r="U26" i="49"/>
  <c r="V27" i="49"/>
  <c r="U27" i="49"/>
  <c r="V28" i="49"/>
  <c r="U28" i="49"/>
  <c r="V29" i="49"/>
  <c r="U29" i="49"/>
  <c r="V30" i="49"/>
  <c r="U30" i="49"/>
  <c r="V31" i="49"/>
  <c r="U31" i="49"/>
  <c r="V32" i="49"/>
  <c r="U32" i="49"/>
  <c r="V33" i="49"/>
  <c r="U33" i="49"/>
  <c r="V34" i="49"/>
  <c r="U34" i="49"/>
  <c r="V35" i="49"/>
  <c r="U35" i="49"/>
  <c r="V36" i="49"/>
  <c r="U36" i="49"/>
  <c r="V37" i="49"/>
  <c r="U37" i="49"/>
  <c r="V38" i="49"/>
  <c r="U38" i="49"/>
  <c r="V39" i="49"/>
  <c r="U39" i="49"/>
  <c r="V40" i="49"/>
  <c r="U40" i="49"/>
  <c r="V41" i="49"/>
  <c r="U41" i="49"/>
  <c r="V42" i="49"/>
  <c r="U42" i="49"/>
  <c r="V43" i="49"/>
  <c r="U43" i="49"/>
  <c r="V44" i="49"/>
  <c r="U44" i="49"/>
  <c r="V45" i="49"/>
  <c r="U45" i="49"/>
  <c r="V46" i="49"/>
  <c r="U46" i="49"/>
  <c r="V47" i="49"/>
  <c r="U47" i="49"/>
  <c r="V48" i="49"/>
  <c r="U48" i="49"/>
  <c r="V14" i="48"/>
  <c r="P9" i="48" s="1"/>
  <c r="P7" i="48"/>
  <c r="S9" i="48" s="1"/>
  <c r="I49" i="48"/>
  <c r="P2" i="48" s="1"/>
  <c r="T19" i="48"/>
  <c r="S19" i="48" s="1"/>
  <c r="T20" i="48"/>
  <c r="S20" i="48" s="1"/>
  <c r="T21" i="48"/>
  <c r="S21" i="48" s="1"/>
  <c r="T22" i="48"/>
  <c r="S22" i="48" s="1"/>
  <c r="T23" i="48"/>
  <c r="S23" i="48" s="1"/>
  <c r="T24" i="48"/>
  <c r="S24" i="48" s="1"/>
  <c r="T25" i="48"/>
  <c r="S25" i="48" s="1"/>
  <c r="T26" i="48"/>
  <c r="S26" i="48" s="1"/>
  <c r="T27" i="48"/>
  <c r="S27" i="48" s="1"/>
  <c r="T28" i="48"/>
  <c r="S28" i="48" s="1"/>
  <c r="T29" i="48"/>
  <c r="S29" i="48" s="1"/>
  <c r="T30" i="48"/>
  <c r="S30" i="48" s="1"/>
  <c r="T31" i="48"/>
  <c r="S31" i="48" s="1"/>
  <c r="T32" i="48"/>
  <c r="S32" i="48" s="1"/>
  <c r="T33" i="48"/>
  <c r="S33" i="48" s="1"/>
  <c r="T34" i="48"/>
  <c r="S34" i="48" s="1"/>
  <c r="T35" i="48"/>
  <c r="S35" i="48" s="1"/>
  <c r="T36" i="48"/>
  <c r="S36" i="48" s="1"/>
  <c r="T37" i="48"/>
  <c r="S37" i="48" s="1"/>
  <c r="T38" i="48"/>
  <c r="S38" i="48" s="1"/>
  <c r="T39" i="48"/>
  <c r="S39" i="48" s="1"/>
  <c r="T40" i="48"/>
  <c r="S40" i="48" s="1"/>
  <c r="T41" i="48"/>
  <c r="S41" i="48" s="1"/>
  <c r="T42" i="48"/>
  <c r="S42" i="48" s="1"/>
  <c r="T43" i="48"/>
  <c r="S43" i="48" s="1"/>
  <c r="T44" i="48"/>
  <c r="S44" i="48" s="1"/>
  <c r="T45" i="48"/>
  <c r="S45" i="48" s="1"/>
  <c r="T46" i="48"/>
  <c r="S46" i="48" s="1"/>
  <c r="T47" i="48"/>
  <c r="S47" i="48" s="1"/>
  <c r="T48" i="48"/>
  <c r="S48" i="48" s="1"/>
  <c r="H49" i="48"/>
  <c r="L18" i="48"/>
  <c r="V19" i="48"/>
  <c r="U19" i="48"/>
  <c r="V20" i="48"/>
  <c r="U20" i="48"/>
  <c r="V21" i="48"/>
  <c r="U21" i="48"/>
  <c r="V22" i="48"/>
  <c r="U22" i="48"/>
  <c r="V23" i="48"/>
  <c r="U23" i="48"/>
  <c r="V24" i="48"/>
  <c r="U24" i="48"/>
  <c r="V25" i="48"/>
  <c r="U25" i="48"/>
  <c r="V26" i="48"/>
  <c r="U26" i="48"/>
  <c r="V27" i="48"/>
  <c r="U27" i="48"/>
  <c r="V28" i="48"/>
  <c r="U28" i="48"/>
  <c r="V29" i="48"/>
  <c r="U29" i="48"/>
  <c r="V30" i="48"/>
  <c r="U30" i="48"/>
  <c r="V31" i="48"/>
  <c r="U31" i="48"/>
  <c r="V32" i="48"/>
  <c r="U32" i="48"/>
  <c r="V33" i="48"/>
  <c r="U33" i="48"/>
  <c r="V34" i="48"/>
  <c r="U34" i="48"/>
  <c r="V35" i="48"/>
  <c r="U35" i="48"/>
  <c r="V36" i="48"/>
  <c r="U36" i="48"/>
  <c r="V37" i="48"/>
  <c r="U37" i="48"/>
  <c r="V38" i="48"/>
  <c r="U38" i="48"/>
  <c r="V39" i="48"/>
  <c r="U39" i="48"/>
  <c r="V40" i="48"/>
  <c r="U40" i="48"/>
  <c r="V41" i="48"/>
  <c r="U41" i="48"/>
  <c r="V42" i="48"/>
  <c r="U42" i="48"/>
  <c r="V43" i="48"/>
  <c r="U43" i="48"/>
  <c r="V44" i="48"/>
  <c r="U44" i="48"/>
  <c r="V45" i="48"/>
  <c r="U45" i="48"/>
  <c r="V46" i="48"/>
  <c r="U46" i="48"/>
  <c r="V47" i="48"/>
  <c r="U47" i="48"/>
  <c r="V48" i="48"/>
  <c r="U48" i="48"/>
  <c r="T48" i="46"/>
  <c r="S48" i="46" s="1"/>
  <c r="I29" i="46"/>
  <c r="V24" i="46"/>
  <c r="I40" i="46"/>
  <c r="T40" i="46" s="1"/>
  <c r="S40" i="46" s="1"/>
  <c r="U19" i="46"/>
  <c r="T43" i="46"/>
  <c r="S43" i="46" s="1"/>
  <c r="T44" i="46"/>
  <c r="S44" i="46" s="1"/>
  <c r="T46" i="46"/>
  <c r="S46" i="46" s="1"/>
  <c r="T37" i="46"/>
  <c r="S37" i="46" s="1"/>
  <c r="U37" i="46"/>
  <c r="I22" i="46"/>
  <c r="V44" i="46"/>
  <c r="V27" i="46"/>
  <c r="V21" i="46"/>
  <c r="I38" i="46"/>
  <c r="T38" i="46" s="1"/>
  <c r="S38" i="46" s="1"/>
  <c r="U43" i="46"/>
  <c r="L49" i="46"/>
  <c r="T24" i="46"/>
  <c r="S24" i="46" s="1"/>
  <c r="M20" i="46"/>
  <c r="T42" i="45"/>
  <c r="S42" i="45" s="1"/>
  <c r="V30" i="45"/>
  <c r="U35" i="45"/>
  <c r="V46" i="45"/>
  <c r="V34" i="44"/>
  <c r="T23" i="44"/>
  <c r="S23" i="44" s="1"/>
  <c r="V28" i="44"/>
  <c r="V35" i="44"/>
  <c r="U41" i="45"/>
  <c r="V42" i="45"/>
  <c r="U24" i="45"/>
  <c r="T47" i="45"/>
  <c r="S47" i="45" s="1"/>
  <c r="I39" i="45"/>
  <c r="I33" i="45"/>
  <c r="T34" i="44"/>
  <c r="S34" i="44" s="1"/>
  <c r="I45" i="44"/>
  <c r="T26" i="44"/>
  <c r="S26" i="44" s="1"/>
  <c r="T40" i="44"/>
  <c r="S40" i="44" s="1"/>
  <c r="T28" i="44"/>
  <c r="S28" i="44" s="1"/>
  <c r="I38" i="44"/>
  <c r="I32" i="44"/>
  <c r="T32" i="44" s="1"/>
  <c r="S32" i="44" s="1"/>
  <c r="V41" i="44"/>
  <c r="T42" i="43"/>
  <c r="S42" i="43" s="1"/>
  <c r="U27" i="43"/>
  <c r="U36" i="43"/>
  <c r="T36" i="43"/>
  <c r="S36" i="43" s="1"/>
  <c r="V42" i="43"/>
  <c r="V18" i="43"/>
  <c r="T33" i="43"/>
  <c r="S33" i="43" s="1"/>
  <c r="U44" i="43"/>
  <c r="U37" i="43"/>
  <c r="U29" i="43"/>
  <c r="U24" i="43"/>
  <c r="T21" i="43"/>
  <c r="S21" i="43" s="1"/>
  <c r="V23" i="43"/>
  <c r="T28" i="43"/>
  <c r="S28" i="43" s="1"/>
  <c r="V18" i="41"/>
  <c r="T35" i="41"/>
  <c r="S35" i="41" s="1"/>
  <c r="T45" i="41"/>
  <c r="S45" i="41" s="1"/>
  <c r="T18" i="41"/>
  <c r="S18" i="41" s="1"/>
  <c r="V48" i="42"/>
  <c r="V23" i="42"/>
  <c r="V41" i="42"/>
  <c r="I21" i="42"/>
  <c r="U25" i="42"/>
  <c r="T22" i="42"/>
  <c r="S22" i="42" s="1"/>
  <c r="T42" i="42"/>
  <c r="S42" i="42" s="1"/>
  <c r="T44" i="42"/>
  <c r="S44" i="42" s="1"/>
  <c r="I39" i="42"/>
  <c r="T30" i="42"/>
  <c r="S30" i="42" s="1"/>
  <c r="U19" i="42"/>
  <c r="V37" i="42"/>
  <c r="T19" i="41"/>
  <c r="S19" i="41" s="1"/>
  <c r="U24" i="41"/>
  <c r="T37" i="41"/>
  <c r="S37" i="41" s="1"/>
  <c r="L49" i="41"/>
  <c r="T43" i="41"/>
  <c r="S43" i="41" s="1"/>
  <c r="V43" i="41"/>
  <c r="U41" i="41"/>
  <c r="V23" i="41"/>
  <c r="I21" i="41"/>
  <c r="V43" i="40"/>
  <c r="V41" i="40"/>
  <c r="T39" i="40"/>
  <c r="S39" i="40" s="1"/>
  <c r="T36" i="40"/>
  <c r="S36" i="40" s="1"/>
  <c r="T34" i="40"/>
  <c r="S34" i="40" s="1"/>
  <c r="T26" i="40"/>
  <c r="S26" i="40" s="1"/>
  <c r="T25" i="40"/>
  <c r="S25" i="40" s="1"/>
  <c r="T38" i="40"/>
  <c r="S38" i="40" s="1"/>
  <c r="V31" i="40"/>
  <c r="T32" i="40"/>
  <c r="S32" i="40" s="1"/>
  <c r="T31" i="40"/>
  <c r="S31" i="40" s="1"/>
  <c r="V27" i="40"/>
  <c r="T33" i="40"/>
  <c r="S33" i="40" s="1"/>
  <c r="V45" i="40"/>
  <c r="T23" i="40"/>
  <c r="S23" i="40" s="1"/>
  <c r="T27" i="40"/>
  <c r="S27" i="40" s="1"/>
  <c r="T24" i="40"/>
  <c r="S24" i="40" s="1"/>
  <c r="U29" i="40"/>
  <c r="V35" i="40"/>
  <c r="T22" i="40"/>
  <c r="S22" i="40" s="1"/>
  <c r="T20" i="40"/>
  <c r="S20" i="40" s="1"/>
  <c r="M49" i="40"/>
  <c r="P3" i="40" s="1"/>
  <c r="V21" i="40"/>
  <c r="T21" i="40"/>
  <c r="S21" i="40" s="1"/>
  <c r="V45" i="39"/>
  <c r="T42" i="39"/>
  <c r="S42" i="39" s="1"/>
  <c r="T32" i="39"/>
  <c r="S32" i="39" s="1"/>
  <c r="U38" i="39"/>
  <c r="T29" i="39"/>
  <c r="S29" i="39" s="1"/>
  <c r="T35" i="39"/>
  <c r="S35" i="39" s="1"/>
  <c r="T25" i="39"/>
  <c r="S25" i="39" s="1"/>
  <c r="V19" i="39"/>
  <c r="U19" i="39"/>
  <c r="V37" i="39"/>
  <c r="U37" i="39"/>
  <c r="T49" i="39"/>
  <c r="S49" i="39" s="1"/>
  <c r="M37" i="39"/>
  <c r="T37" i="39" s="1"/>
  <c r="S37" i="39" s="1"/>
  <c r="V25" i="39"/>
  <c r="U25" i="39"/>
  <c r="T31" i="39"/>
  <c r="S31" i="39" s="1"/>
  <c r="M23" i="39"/>
  <c r="T23" i="39" s="1"/>
  <c r="S23" i="39" s="1"/>
  <c r="V23" i="39"/>
  <c r="U23" i="39"/>
  <c r="M41" i="39"/>
  <c r="T41" i="39" s="1"/>
  <c r="S41" i="39" s="1"/>
  <c r="V41" i="39"/>
  <c r="U41" i="39"/>
  <c r="V49" i="39"/>
  <c r="U49" i="39"/>
  <c r="U18" i="39"/>
  <c r="V18" i="39"/>
  <c r="V31" i="39"/>
  <c r="U31" i="39"/>
  <c r="T22" i="39"/>
  <c r="S22" i="39" s="1"/>
  <c r="T43" i="39"/>
  <c r="S43" i="39" s="1"/>
  <c r="U24" i="39"/>
  <c r="V24" i="39"/>
  <c r="V43" i="39"/>
  <c r="U43" i="39"/>
  <c r="T24" i="39"/>
  <c r="S24" i="39" s="1"/>
  <c r="T18" i="39"/>
  <c r="S18" i="39" s="1"/>
  <c r="U42" i="39"/>
  <c r="V42" i="39"/>
  <c r="T48" i="39"/>
  <c r="S48" i="39" s="1"/>
  <c r="U30" i="39"/>
  <c r="V30" i="39"/>
  <c r="M19" i="39"/>
  <c r="T19" i="39" s="1"/>
  <c r="S19" i="39" s="1"/>
  <c r="V36" i="39"/>
  <c r="U36" i="39"/>
  <c r="V48" i="39"/>
  <c r="U48" i="39"/>
  <c r="T30" i="39"/>
  <c r="S30" i="39" s="1"/>
  <c r="V19" i="38"/>
  <c r="V43" i="38"/>
  <c r="T38" i="38"/>
  <c r="S38" i="38" s="1"/>
  <c r="T26" i="38"/>
  <c r="S26" i="38" s="1"/>
  <c r="T22" i="38"/>
  <c r="S22" i="38" s="1"/>
  <c r="T20" i="38"/>
  <c r="S20" i="38" s="1"/>
  <c r="U32" i="38"/>
  <c r="U44" i="38"/>
  <c r="U22" i="38"/>
  <c r="V31" i="38"/>
  <c r="U21" i="38"/>
  <c r="M21" i="38"/>
  <c r="T21" i="38" s="1"/>
  <c r="S21" i="38" s="1"/>
  <c r="V21" i="38"/>
  <c r="V45" i="38"/>
  <c r="U45" i="38"/>
  <c r="M45" i="38"/>
  <c r="T45" i="38" s="1"/>
  <c r="S45" i="38" s="1"/>
  <c r="U33" i="38"/>
  <c r="M33" i="38"/>
  <c r="T33" i="38" s="1"/>
  <c r="S33" i="38" s="1"/>
  <c r="V33" i="38"/>
  <c r="T32" i="38"/>
  <c r="S32" i="38" s="1"/>
  <c r="U39" i="38"/>
  <c r="V39" i="38"/>
  <c r="M39" i="38"/>
  <c r="T39" i="38" s="1"/>
  <c r="S39" i="38" s="1"/>
  <c r="U27" i="38"/>
  <c r="V27" i="38"/>
  <c r="M27" i="38"/>
  <c r="T27" i="38" s="1"/>
  <c r="S27" i="38" s="1"/>
  <c r="T34" i="38"/>
  <c r="S34" i="38" s="1"/>
  <c r="I50" i="38"/>
  <c r="P2" i="38" s="1"/>
  <c r="T49" i="36"/>
  <c r="S49" i="36" s="1"/>
  <c r="I21" i="36"/>
  <c r="T21" i="36" s="1"/>
  <c r="S21" i="36" s="1"/>
  <c r="V21" i="36"/>
  <c r="I24" i="36"/>
  <c r="T24" i="36" s="1"/>
  <c r="S24" i="36" s="1"/>
  <c r="I19" i="36"/>
  <c r="T19" i="36" s="1"/>
  <c r="S19" i="36" s="1"/>
  <c r="V39" i="36"/>
  <c r="T44" i="36"/>
  <c r="S44" i="36" s="1"/>
  <c r="I36" i="36"/>
  <c r="T36" i="36" s="1"/>
  <c r="S36" i="36" s="1"/>
  <c r="V46" i="36"/>
  <c r="U35" i="36"/>
  <c r="I20" i="36"/>
  <c r="V33" i="36"/>
  <c r="I46" i="36"/>
  <c r="T46" i="36" s="1"/>
  <c r="S46" i="36" s="1"/>
  <c r="V34" i="36"/>
  <c r="U31" i="36"/>
  <c r="I27" i="36"/>
  <c r="T27" i="36" s="1"/>
  <c r="S27" i="36" s="1"/>
  <c r="I33" i="36"/>
  <c r="T33" i="36" s="1"/>
  <c r="S33" i="36" s="1"/>
  <c r="L18" i="36"/>
  <c r="M18" i="36" s="1"/>
  <c r="T18" i="36" s="1"/>
  <c r="V43" i="36"/>
  <c r="I39" i="36"/>
  <c r="T39" i="36" s="1"/>
  <c r="S39" i="36" s="1"/>
  <c r="V40" i="36"/>
  <c r="I43" i="36"/>
  <c r="T43" i="36" s="1"/>
  <c r="S43" i="36" s="1"/>
  <c r="V30" i="36"/>
  <c r="I30" i="36"/>
  <c r="T30" i="36" s="1"/>
  <c r="S30" i="36" s="1"/>
  <c r="V23" i="36"/>
  <c r="I34" i="36"/>
  <c r="T34" i="36" s="1"/>
  <c r="S34" i="36" s="1"/>
  <c r="U19" i="36"/>
  <c r="U29" i="36"/>
  <c r="I35" i="36"/>
  <c r="T35" i="36" s="1"/>
  <c r="S35" i="36" s="1"/>
  <c r="I40" i="36"/>
  <c r="T40" i="36" s="1"/>
  <c r="S40" i="36" s="1"/>
  <c r="U34" i="36"/>
  <c r="U30" i="36"/>
  <c r="U25" i="36"/>
  <c r="V35" i="36"/>
  <c r="I41" i="36"/>
  <c r="T41" i="36" s="1"/>
  <c r="S41" i="36" s="1"/>
  <c r="V27" i="36"/>
  <c r="U46" i="36"/>
  <c r="I47" i="36"/>
  <c r="T47" i="36" s="1"/>
  <c r="S47" i="36" s="1"/>
  <c r="V47" i="36"/>
  <c r="U42" i="36"/>
  <c r="I42" i="36"/>
  <c r="T42" i="36" s="1"/>
  <c r="S42" i="36" s="1"/>
  <c r="I37" i="36"/>
  <c r="T37" i="36" s="1"/>
  <c r="S37" i="36" s="1"/>
  <c r="U39" i="36"/>
  <c r="V45" i="36"/>
  <c r="V28" i="36"/>
  <c r="I28" i="36"/>
  <c r="T28" i="36" s="1"/>
  <c r="S28" i="36" s="1"/>
  <c r="I23" i="36"/>
  <c r="T23" i="36" s="1"/>
  <c r="S23" i="36" s="1"/>
  <c r="I29" i="36"/>
  <c r="T29" i="36" s="1"/>
  <c r="S29" i="36" s="1"/>
  <c r="I45" i="36"/>
  <c r="T45" i="36" s="1"/>
  <c r="S45" i="36" s="1"/>
  <c r="T25" i="36"/>
  <c r="S25" i="36" s="1"/>
  <c r="U33" i="36"/>
  <c r="U44" i="36"/>
  <c r="U21" i="36"/>
  <c r="V36" i="36"/>
  <c r="I22" i="36"/>
  <c r="T22" i="36" s="1"/>
  <c r="S22" i="36" s="1"/>
  <c r="V29" i="36"/>
  <c r="U40" i="36"/>
  <c r="U23" i="36"/>
  <c r="V37" i="36"/>
  <c r="U27" i="36"/>
  <c r="V19" i="36"/>
  <c r="I31" i="36"/>
  <c r="T31" i="36" s="1"/>
  <c r="S31" i="36" s="1"/>
  <c r="V31" i="36"/>
  <c r="I26" i="36"/>
  <c r="T37" i="35"/>
  <c r="S37" i="35" s="1"/>
  <c r="U42" i="35"/>
  <c r="V42" i="35"/>
  <c r="V49" i="35"/>
  <c r="V40" i="35"/>
  <c r="M25" i="35"/>
  <c r="T25" i="35" s="1"/>
  <c r="S25" i="35" s="1"/>
  <c r="V37" i="35"/>
  <c r="U24" i="35"/>
  <c r="U36" i="35"/>
  <c r="V34" i="35"/>
  <c r="M47" i="35"/>
  <c r="U40" i="35"/>
  <c r="U46" i="35"/>
  <c r="T46" i="35"/>
  <c r="S46" i="35" s="1"/>
  <c r="M31" i="35"/>
  <c r="T31" i="35" s="1"/>
  <c r="S31" i="35" s="1"/>
  <c r="V31" i="35"/>
  <c r="U30" i="35"/>
  <c r="U47" i="35"/>
  <c r="U34" i="35"/>
  <c r="V46" i="35"/>
  <c r="M24" i="35"/>
  <c r="T24" i="35" s="1"/>
  <c r="S24" i="35" s="1"/>
  <c r="T22" i="35"/>
  <c r="S22" i="35" s="1"/>
  <c r="V36" i="35"/>
  <c r="T41" i="35"/>
  <c r="S41" i="35" s="1"/>
  <c r="T30" i="35"/>
  <c r="S30" i="35" s="1"/>
  <c r="T36" i="35"/>
  <c r="S36" i="35" s="1"/>
  <c r="V24" i="35"/>
  <c r="V43" i="35"/>
  <c r="V25" i="35"/>
  <c r="T43" i="35"/>
  <c r="S43" i="35" s="1"/>
  <c r="V18" i="35"/>
  <c r="T29" i="35"/>
  <c r="S29" i="35" s="1"/>
  <c r="U43" i="35"/>
  <c r="T19" i="35"/>
  <c r="S19" i="35" s="1"/>
  <c r="V30" i="35"/>
  <c r="V41" i="35"/>
  <c r="T40" i="35"/>
  <c r="S40" i="35" s="1"/>
  <c r="T34" i="35"/>
  <c r="S34" i="35" s="1"/>
  <c r="R50" i="35"/>
  <c r="V14" i="35" s="1"/>
  <c r="P9" i="35" s="1"/>
  <c r="U23" i="35"/>
  <c r="T23" i="35"/>
  <c r="S23" i="35" s="1"/>
  <c r="I20" i="35"/>
  <c r="T40" i="34"/>
  <c r="S40" i="34" s="1"/>
  <c r="U19" i="34"/>
  <c r="U30" i="34"/>
  <c r="V33" i="34"/>
  <c r="T35" i="34"/>
  <c r="S35" i="34" s="1"/>
  <c r="T41" i="34"/>
  <c r="S41" i="34" s="1"/>
  <c r="U40" i="34"/>
  <c r="V43" i="34"/>
  <c r="T44" i="34"/>
  <c r="S44" i="34" s="1"/>
  <c r="T38" i="34"/>
  <c r="S38" i="34" s="1"/>
  <c r="U44" i="34"/>
  <c r="T37" i="34"/>
  <c r="S37" i="34" s="1"/>
  <c r="U36" i="34"/>
  <c r="T36" i="34"/>
  <c r="S36" i="34" s="1"/>
  <c r="R49" i="34"/>
  <c r="V14" i="34" s="1"/>
  <c r="P9" i="34" s="1"/>
  <c r="U27" i="34"/>
  <c r="T29" i="34"/>
  <c r="S29" i="34" s="1"/>
  <c r="T21" i="34"/>
  <c r="S21" i="34" s="1"/>
  <c r="U35" i="37"/>
  <c r="T44" i="37"/>
  <c r="S44" i="37" s="1"/>
  <c r="T37" i="37"/>
  <c r="S37" i="37" s="1"/>
  <c r="V28" i="37"/>
  <c r="T18" i="37"/>
  <c r="T33" i="37"/>
  <c r="S33" i="37" s="1"/>
  <c r="V31" i="37"/>
  <c r="T36" i="37"/>
  <c r="S36" i="37" s="1"/>
  <c r="T27" i="37"/>
  <c r="S27" i="37" s="1"/>
  <c r="T25" i="37"/>
  <c r="S25" i="37" s="1"/>
  <c r="T23" i="37"/>
  <c r="S23" i="37" s="1"/>
  <c r="V48" i="37"/>
  <c r="T35" i="37"/>
  <c r="S35" i="37" s="1"/>
  <c r="T28" i="37"/>
  <c r="S28" i="37" s="1"/>
  <c r="U37" i="37"/>
  <c r="U25" i="37"/>
  <c r="T41" i="37"/>
  <c r="S41" i="37" s="1"/>
  <c r="T22" i="37"/>
  <c r="S22" i="37" s="1"/>
  <c r="T30" i="33"/>
  <c r="S30" i="33" s="1"/>
  <c r="T37" i="33"/>
  <c r="S37" i="33" s="1"/>
  <c r="T26" i="33"/>
  <c r="S26" i="33" s="1"/>
  <c r="T42" i="33"/>
  <c r="S42" i="33" s="1"/>
  <c r="T31" i="33"/>
  <c r="S31" i="33" s="1"/>
  <c r="U23" i="33"/>
  <c r="U25" i="33"/>
  <c r="T23" i="33"/>
  <c r="S23" i="33" s="1"/>
  <c r="U19" i="33"/>
  <c r="T35" i="33"/>
  <c r="S35" i="33" s="1"/>
  <c r="T33" i="32"/>
  <c r="S33" i="32" s="1"/>
  <c r="T46" i="32"/>
  <c r="S46" i="32" s="1"/>
  <c r="T44" i="32"/>
  <c r="S44" i="32" s="1"/>
  <c r="V39" i="32"/>
  <c r="I38" i="32"/>
  <c r="I34" i="32"/>
  <c r="I36" i="32"/>
  <c r="I25" i="32"/>
  <c r="I19" i="32"/>
  <c r="I20" i="32"/>
  <c r="T20" i="32" s="1"/>
  <c r="S20" i="32" s="1"/>
  <c r="T21" i="32"/>
  <c r="S21" i="32" s="1"/>
  <c r="V26" i="46"/>
  <c r="U26" i="46"/>
  <c r="T28" i="46"/>
  <c r="S28" i="46" s="1"/>
  <c r="U34" i="46"/>
  <c r="V34" i="46"/>
  <c r="I41" i="46"/>
  <c r="M29" i="46"/>
  <c r="U29" i="46"/>
  <c r="V29" i="46"/>
  <c r="T19" i="46"/>
  <c r="S19" i="46" s="1"/>
  <c r="V28" i="46"/>
  <c r="U28" i="46"/>
  <c r="V39" i="46"/>
  <c r="H49" i="46"/>
  <c r="T22" i="46"/>
  <c r="S22" i="46" s="1"/>
  <c r="V22" i="46"/>
  <c r="U22" i="46"/>
  <c r="U23" i="46"/>
  <c r="M23" i="46"/>
  <c r="T23" i="46" s="1"/>
  <c r="S23" i="46" s="1"/>
  <c r="V23" i="46"/>
  <c r="U25" i="46"/>
  <c r="V38" i="46"/>
  <c r="U38" i="46"/>
  <c r="R49" i="46"/>
  <c r="U31" i="46"/>
  <c r="V32" i="46"/>
  <c r="U32" i="46"/>
  <c r="V33" i="46"/>
  <c r="T18" i="46"/>
  <c r="V20" i="46"/>
  <c r="U20" i="46"/>
  <c r="M47" i="46"/>
  <c r="V47" i="46"/>
  <c r="U47" i="46"/>
  <c r="V18" i="46"/>
  <c r="V48" i="46"/>
  <c r="T45" i="46"/>
  <c r="S45" i="46" s="1"/>
  <c r="U18" i="46"/>
  <c r="I26" i="46"/>
  <c r="M41" i="46"/>
  <c r="U41" i="46"/>
  <c r="V41" i="46"/>
  <c r="I47" i="46"/>
  <c r="U42" i="46"/>
  <c r="T34" i="46"/>
  <c r="S34" i="46" s="1"/>
  <c r="I20" i="46"/>
  <c r="T32" i="46"/>
  <c r="S32" i="46" s="1"/>
  <c r="V46" i="46"/>
  <c r="U46" i="46"/>
  <c r="U35" i="46"/>
  <c r="M35" i="46"/>
  <c r="T35" i="46" s="1"/>
  <c r="S35" i="46" s="1"/>
  <c r="V35" i="46"/>
  <c r="V40" i="46"/>
  <c r="U40" i="46"/>
  <c r="M26" i="46"/>
  <c r="U44" i="45"/>
  <c r="I38" i="45"/>
  <c r="T38" i="45" s="1"/>
  <c r="S38" i="45" s="1"/>
  <c r="V21" i="45"/>
  <c r="U21" i="45"/>
  <c r="M21" i="45"/>
  <c r="V32" i="45"/>
  <c r="U32" i="45"/>
  <c r="L26" i="45"/>
  <c r="I26" i="45"/>
  <c r="I32" i="45"/>
  <c r="T32" i="45" s="1"/>
  <c r="S32" i="45" s="1"/>
  <c r="V20" i="45"/>
  <c r="U20" i="45"/>
  <c r="U18" i="45"/>
  <c r="V18" i="45"/>
  <c r="R49" i="45"/>
  <c r="V29" i="45"/>
  <c r="T41" i="45"/>
  <c r="S41" i="45" s="1"/>
  <c r="I21" i="45"/>
  <c r="T23" i="45"/>
  <c r="S23" i="45" s="1"/>
  <c r="U25" i="45"/>
  <c r="T29" i="45"/>
  <c r="S29" i="45" s="1"/>
  <c r="V45" i="45"/>
  <c r="U45" i="45"/>
  <c r="M45" i="45"/>
  <c r="U31" i="45"/>
  <c r="V39" i="45"/>
  <c r="U39" i="45"/>
  <c r="M39" i="45"/>
  <c r="M20" i="45"/>
  <c r="V37" i="45"/>
  <c r="T25" i="45"/>
  <c r="S25" i="45" s="1"/>
  <c r="I45" i="45"/>
  <c r="V38" i="45"/>
  <c r="U38" i="45"/>
  <c r="U48" i="45"/>
  <c r="U33" i="45"/>
  <c r="V33" i="45"/>
  <c r="M33" i="45"/>
  <c r="T33" i="45" s="1"/>
  <c r="S33" i="45" s="1"/>
  <c r="M18" i="45"/>
  <c r="T18" i="45" s="1"/>
  <c r="I20" i="45"/>
  <c r="H49" i="45"/>
  <c r="T24" i="45"/>
  <c r="S24" i="45" s="1"/>
  <c r="T31" i="45"/>
  <c r="S31" i="45" s="1"/>
  <c r="I27" i="45"/>
  <c r="T19" i="45"/>
  <c r="S19" i="45" s="1"/>
  <c r="U27" i="45"/>
  <c r="V27" i="45"/>
  <c r="M27" i="45"/>
  <c r="T30" i="45"/>
  <c r="S30" i="45" s="1"/>
  <c r="T37" i="45"/>
  <c r="S37" i="45" s="1"/>
  <c r="V20" i="44"/>
  <c r="U20" i="44"/>
  <c r="U27" i="44"/>
  <c r="V27" i="44"/>
  <c r="M27" i="44"/>
  <c r="T35" i="44"/>
  <c r="S35" i="44" s="1"/>
  <c r="I43" i="44"/>
  <c r="M37" i="44"/>
  <c r="T37" i="44" s="1"/>
  <c r="S37" i="44" s="1"/>
  <c r="V37" i="44"/>
  <c r="U37" i="44"/>
  <c r="V31" i="44"/>
  <c r="U31" i="44"/>
  <c r="M31" i="44"/>
  <c r="T31" i="44" s="1"/>
  <c r="S31" i="44" s="1"/>
  <c r="R49" i="44"/>
  <c r="V25" i="44"/>
  <c r="U25" i="44"/>
  <c r="M25" i="44"/>
  <c r="V19" i="44"/>
  <c r="U19" i="44"/>
  <c r="M19" i="44"/>
  <c r="U21" i="44"/>
  <c r="V21" i="44"/>
  <c r="M21" i="44"/>
  <c r="M43" i="44"/>
  <c r="V43" i="44"/>
  <c r="U43" i="44"/>
  <c r="I42" i="44"/>
  <c r="L42" i="44"/>
  <c r="I20" i="44"/>
  <c r="I21" i="44"/>
  <c r="L36" i="44"/>
  <c r="I36" i="44"/>
  <c r="I25" i="44"/>
  <c r="I27" i="44"/>
  <c r="I48" i="44"/>
  <c r="L48" i="44"/>
  <c r="V38" i="44"/>
  <c r="U38" i="44"/>
  <c r="U45" i="44"/>
  <c r="V45" i="44"/>
  <c r="M45" i="44"/>
  <c r="T45" i="44" s="1"/>
  <c r="S45" i="44" s="1"/>
  <c r="I30" i="44"/>
  <c r="L30" i="44"/>
  <c r="V32" i="44"/>
  <c r="U32" i="44"/>
  <c r="U39" i="44"/>
  <c r="V39" i="44"/>
  <c r="M39" i="44"/>
  <c r="T39" i="44" s="1"/>
  <c r="S39" i="44" s="1"/>
  <c r="I24" i="44"/>
  <c r="L24" i="44"/>
  <c r="I19" i="44"/>
  <c r="M20" i="44"/>
  <c r="U23" i="44"/>
  <c r="V26" i="44"/>
  <c r="U26" i="44"/>
  <c r="V33" i="44"/>
  <c r="U33" i="44"/>
  <c r="M33" i="44"/>
  <c r="T33" i="44" s="1"/>
  <c r="S33" i="44" s="1"/>
  <c r="I18" i="44"/>
  <c r="L18" i="44"/>
  <c r="H49" i="44"/>
  <c r="T44" i="44"/>
  <c r="S44" i="44" s="1"/>
  <c r="M38" i="44"/>
  <c r="T38" i="44" s="1"/>
  <c r="S38" i="44" s="1"/>
  <c r="V32" i="43"/>
  <c r="U32" i="43"/>
  <c r="T27" i="43"/>
  <c r="S27" i="43" s="1"/>
  <c r="I22" i="43"/>
  <c r="T22" i="43" s="1"/>
  <c r="S22" i="43" s="1"/>
  <c r="V34" i="43"/>
  <c r="U34" i="43"/>
  <c r="T18" i="43"/>
  <c r="T20" i="43"/>
  <c r="S20" i="43" s="1"/>
  <c r="V35" i="43"/>
  <c r="V38" i="43"/>
  <c r="U38" i="43"/>
  <c r="V40" i="43"/>
  <c r="U40" i="43"/>
  <c r="V26" i="43"/>
  <c r="U26" i="43"/>
  <c r="R49" i="43"/>
  <c r="V28" i="43"/>
  <c r="U28" i="43"/>
  <c r="H49" i="43"/>
  <c r="I32" i="43"/>
  <c r="T32" i="43" s="1"/>
  <c r="S32" i="43" s="1"/>
  <c r="U31" i="43"/>
  <c r="T19" i="43"/>
  <c r="S19" i="43" s="1"/>
  <c r="T23" i="43"/>
  <c r="S23" i="43" s="1"/>
  <c r="T47" i="43"/>
  <c r="S47" i="43" s="1"/>
  <c r="M32" i="43"/>
  <c r="M49" i="43" s="1"/>
  <c r="P3" i="43" s="1"/>
  <c r="L49" i="43"/>
  <c r="U30" i="43"/>
  <c r="V22" i="43"/>
  <c r="U22" i="43"/>
  <c r="V25" i="43"/>
  <c r="V20" i="43"/>
  <c r="U20" i="43"/>
  <c r="T41" i="43"/>
  <c r="S41" i="43" s="1"/>
  <c r="V46" i="43"/>
  <c r="U46" i="43"/>
  <c r="I46" i="43"/>
  <c r="T46" i="43" s="1"/>
  <c r="S46" i="43" s="1"/>
  <c r="T37" i="43"/>
  <c r="S37" i="43" s="1"/>
  <c r="T45" i="43"/>
  <c r="S45" i="43" s="1"/>
  <c r="I40" i="43"/>
  <c r="T40" i="43" s="1"/>
  <c r="S40" i="43" s="1"/>
  <c r="T31" i="43"/>
  <c r="S31" i="43" s="1"/>
  <c r="U43" i="43"/>
  <c r="U19" i="43"/>
  <c r="V41" i="43"/>
  <c r="T39" i="43"/>
  <c r="S39" i="43" s="1"/>
  <c r="I34" i="43"/>
  <c r="T34" i="43" s="1"/>
  <c r="S34" i="43" s="1"/>
  <c r="I38" i="43"/>
  <c r="T38" i="43" s="1"/>
  <c r="S38" i="43" s="1"/>
  <c r="T35" i="43"/>
  <c r="S35" i="43" s="1"/>
  <c r="T30" i="43"/>
  <c r="S30" i="43" s="1"/>
  <c r="I26" i="43"/>
  <c r="T26" i="43" s="1"/>
  <c r="S26" i="43" s="1"/>
  <c r="R49" i="42"/>
  <c r="V24" i="42"/>
  <c r="M45" i="42"/>
  <c r="V45" i="42"/>
  <c r="U45" i="42"/>
  <c r="T20" i="42"/>
  <c r="S20" i="42" s="1"/>
  <c r="V28" i="42"/>
  <c r="U28" i="42"/>
  <c r="V40" i="42"/>
  <c r="U40" i="42"/>
  <c r="T24" i="42"/>
  <c r="S24" i="42" s="1"/>
  <c r="V33" i="42"/>
  <c r="M33" i="42"/>
  <c r="T33" i="42" s="1"/>
  <c r="S33" i="42" s="1"/>
  <c r="U33" i="42"/>
  <c r="I46" i="42"/>
  <c r="V31" i="42"/>
  <c r="V30" i="42"/>
  <c r="M27" i="42"/>
  <c r="T27" i="42" s="1"/>
  <c r="S27" i="42" s="1"/>
  <c r="V27" i="42"/>
  <c r="U27" i="42"/>
  <c r="V42" i="42"/>
  <c r="M40" i="42"/>
  <c r="T18" i="42"/>
  <c r="V21" i="42"/>
  <c r="M21" i="42"/>
  <c r="U21" i="42"/>
  <c r="I40" i="42"/>
  <c r="T31" i="42"/>
  <c r="S31" i="42" s="1"/>
  <c r="V34" i="42"/>
  <c r="U34" i="42"/>
  <c r="V39" i="42"/>
  <c r="U39" i="42"/>
  <c r="M39" i="42"/>
  <c r="T39" i="42" s="1"/>
  <c r="S39" i="42" s="1"/>
  <c r="V38" i="42"/>
  <c r="U38" i="42"/>
  <c r="T25" i="42"/>
  <c r="S25" i="42" s="1"/>
  <c r="U22" i="42"/>
  <c r="V22" i="42"/>
  <c r="V32" i="42"/>
  <c r="U32" i="42"/>
  <c r="U18" i="42"/>
  <c r="V18" i="42"/>
  <c r="L49" i="42"/>
  <c r="I34" i="42"/>
  <c r="T34" i="42" s="1"/>
  <c r="S34" i="42" s="1"/>
  <c r="V35" i="42"/>
  <c r="M46" i="42"/>
  <c r="V46" i="42"/>
  <c r="U46" i="42"/>
  <c r="V26" i="42"/>
  <c r="U26" i="42"/>
  <c r="I45" i="42"/>
  <c r="I32" i="42"/>
  <c r="T32" i="42" s="1"/>
  <c r="S32" i="42" s="1"/>
  <c r="U29" i="42"/>
  <c r="H49" i="42"/>
  <c r="U44" i="42"/>
  <c r="T29" i="42"/>
  <c r="S29" i="42" s="1"/>
  <c r="V20" i="42"/>
  <c r="U20" i="42"/>
  <c r="I28" i="42"/>
  <c r="I26" i="42"/>
  <c r="T26" i="42" s="1"/>
  <c r="S26" i="42" s="1"/>
  <c r="M28" i="42"/>
  <c r="M38" i="42"/>
  <c r="T38" i="42" s="1"/>
  <c r="S38" i="42" s="1"/>
  <c r="M46" i="41"/>
  <c r="U46" i="41"/>
  <c r="V46" i="41"/>
  <c r="M34" i="41"/>
  <c r="U34" i="41"/>
  <c r="V34" i="41"/>
  <c r="I40" i="41"/>
  <c r="U33" i="41"/>
  <c r="V33" i="41"/>
  <c r="M33" i="41"/>
  <c r="U35" i="41"/>
  <c r="T24" i="41"/>
  <c r="S24" i="41" s="1"/>
  <c r="V44" i="41"/>
  <c r="U44" i="41"/>
  <c r="M44" i="41"/>
  <c r="T44" i="41" s="1"/>
  <c r="S44" i="41" s="1"/>
  <c r="V37" i="41"/>
  <c r="T30" i="41"/>
  <c r="S30" i="41" s="1"/>
  <c r="I20" i="41"/>
  <c r="V31" i="41"/>
  <c r="U38" i="41"/>
  <c r="V38" i="41"/>
  <c r="M38" i="41"/>
  <c r="V25" i="41"/>
  <c r="M20" i="41"/>
  <c r="M40" i="41"/>
  <c r="V40" i="41"/>
  <c r="U40" i="41"/>
  <c r="T34" i="41"/>
  <c r="S34" i="41" s="1"/>
  <c r="V39" i="41"/>
  <c r="U39" i="41"/>
  <c r="M39" i="41"/>
  <c r="I46" i="41"/>
  <c r="U27" i="41"/>
  <c r="V27" i="41"/>
  <c r="M27" i="41"/>
  <c r="I27" i="41"/>
  <c r="I33" i="41"/>
  <c r="V47" i="41"/>
  <c r="V32" i="41"/>
  <c r="U32" i="41"/>
  <c r="M32" i="41"/>
  <c r="U29" i="41"/>
  <c r="I32" i="41"/>
  <c r="T47" i="41"/>
  <c r="S47" i="41" s="1"/>
  <c r="U45" i="41"/>
  <c r="V19" i="41"/>
  <c r="V20" i="41"/>
  <c r="U20" i="41"/>
  <c r="T25" i="41"/>
  <c r="S25" i="41" s="1"/>
  <c r="M28" i="41"/>
  <c r="T28" i="41" s="1"/>
  <c r="S28" i="41" s="1"/>
  <c r="V28" i="41"/>
  <c r="U28" i="41"/>
  <c r="U21" i="41"/>
  <c r="V21" i="41"/>
  <c r="M21" i="41"/>
  <c r="M22" i="41"/>
  <c r="V22" i="41"/>
  <c r="U22" i="41"/>
  <c r="I39" i="41"/>
  <c r="T23" i="41"/>
  <c r="S23" i="41" s="1"/>
  <c r="T48" i="41"/>
  <c r="S48" i="41" s="1"/>
  <c r="R49" i="41"/>
  <c r="V26" i="41"/>
  <c r="U26" i="41"/>
  <c r="M26" i="41"/>
  <c r="T26" i="41" s="1"/>
  <c r="S26" i="41" s="1"/>
  <c r="H49" i="41"/>
  <c r="I38" i="41"/>
  <c r="I22" i="41"/>
  <c r="U36" i="40"/>
  <c r="V36" i="40"/>
  <c r="U44" i="40"/>
  <c r="T18" i="40"/>
  <c r="I49" i="40"/>
  <c r="P2" i="40" s="1"/>
  <c r="T37" i="40"/>
  <c r="S37" i="40" s="1"/>
  <c r="U32" i="40"/>
  <c r="U30" i="40"/>
  <c r="V30" i="40"/>
  <c r="U25" i="40"/>
  <c r="V19" i="40"/>
  <c r="U38" i="40"/>
  <c r="U39" i="40"/>
  <c r="U42" i="40"/>
  <c r="V42" i="40"/>
  <c r="T19" i="40"/>
  <c r="S19" i="40" s="1"/>
  <c r="T43" i="40"/>
  <c r="S43" i="40" s="1"/>
  <c r="U24" i="40"/>
  <c r="V24" i="40"/>
  <c r="U18" i="40"/>
  <c r="R49" i="40"/>
  <c r="V18" i="40"/>
  <c r="U20" i="40"/>
  <c r="U48" i="40"/>
  <c r="V48" i="40"/>
  <c r="R50" i="39"/>
  <c r="H50" i="39"/>
  <c r="R50" i="38"/>
  <c r="L50" i="38"/>
  <c r="H50" i="38"/>
  <c r="H49" i="37"/>
  <c r="V38" i="37"/>
  <c r="M38" i="37"/>
  <c r="T38" i="37" s="1"/>
  <c r="S38" i="37" s="1"/>
  <c r="U38" i="37"/>
  <c r="V32" i="37"/>
  <c r="M32" i="37"/>
  <c r="T32" i="37" s="1"/>
  <c r="S32" i="37" s="1"/>
  <c r="U32" i="37"/>
  <c r="T43" i="37"/>
  <c r="S43" i="37" s="1"/>
  <c r="V26" i="37"/>
  <c r="M26" i="37"/>
  <c r="T26" i="37" s="1"/>
  <c r="S26" i="37" s="1"/>
  <c r="U26" i="37"/>
  <c r="V39" i="37"/>
  <c r="U39" i="37"/>
  <c r="L49" i="37"/>
  <c r="S18" i="37"/>
  <c r="V20" i="37"/>
  <c r="M20" i="37"/>
  <c r="T20" i="37" s="1"/>
  <c r="S20" i="37" s="1"/>
  <c r="U20" i="37"/>
  <c r="V33" i="37"/>
  <c r="U33" i="37"/>
  <c r="T31" i="37"/>
  <c r="S31" i="37" s="1"/>
  <c r="V27" i="37"/>
  <c r="U27" i="37"/>
  <c r="R49" i="37"/>
  <c r="T40" i="37"/>
  <c r="S40" i="37" s="1"/>
  <c r="V21" i="37"/>
  <c r="U21" i="37"/>
  <c r="T34" i="37"/>
  <c r="S34" i="37" s="1"/>
  <c r="T19" i="37"/>
  <c r="S19" i="37" s="1"/>
  <c r="I49" i="37"/>
  <c r="P2" i="37" s="1"/>
  <c r="V42" i="36"/>
  <c r="U36" i="36"/>
  <c r="R50" i="36"/>
  <c r="I38" i="36"/>
  <c r="T38" i="36" s="1"/>
  <c r="S38" i="36" s="1"/>
  <c r="U47" i="36"/>
  <c r="U43" i="36"/>
  <c r="U37" i="36"/>
  <c r="V38" i="36"/>
  <c r="U38" i="36"/>
  <c r="H50" i="36"/>
  <c r="L32" i="36"/>
  <c r="I32" i="36"/>
  <c r="U24" i="36"/>
  <c r="U45" i="36"/>
  <c r="V26" i="36"/>
  <c r="U26" i="36"/>
  <c r="M26" i="36"/>
  <c r="V25" i="36"/>
  <c r="V20" i="36"/>
  <c r="U20" i="36"/>
  <c r="M20" i="36"/>
  <c r="U41" i="36"/>
  <c r="V41" i="36"/>
  <c r="U28" i="36"/>
  <c r="V22" i="36"/>
  <c r="U22" i="36"/>
  <c r="T47" i="35"/>
  <c r="S47" i="35" s="1"/>
  <c r="V21" i="35"/>
  <c r="U21" i="35"/>
  <c r="M21" i="35"/>
  <c r="T21" i="35" s="1"/>
  <c r="S21" i="35" s="1"/>
  <c r="H50" i="35"/>
  <c r="T35" i="35"/>
  <c r="S35" i="35" s="1"/>
  <c r="V45" i="35"/>
  <c r="U45" i="35"/>
  <c r="M45" i="35"/>
  <c r="T45" i="35" s="1"/>
  <c r="S45" i="35" s="1"/>
  <c r="V38" i="35"/>
  <c r="U38" i="35"/>
  <c r="M38" i="35"/>
  <c r="U32" i="35"/>
  <c r="V32" i="35"/>
  <c r="M32" i="35"/>
  <c r="V39" i="35"/>
  <c r="U39" i="35"/>
  <c r="M39" i="35"/>
  <c r="T39" i="35" s="1"/>
  <c r="S39" i="35" s="1"/>
  <c r="T44" i="35"/>
  <c r="S44" i="35" s="1"/>
  <c r="U26" i="35"/>
  <c r="M26" i="35"/>
  <c r="V26" i="35"/>
  <c r="T18" i="35"/>
  <c r="I38" i="35"/>
  <c r="T38" i="35" s="1"/>
  <c r="S38" i="35" s="1"/>
  <c r="V20" i="35"/>
  <c r="U20" i="35"/>
  <c r="M20" i="35"/>
  <c r="I27" i="35"/>
  <c r="T27" i="35" s="1"/>
  <c r="S27" i="35" s="1"/>
  <c r="V33" i="35"/>
  <c r="U33" i="35"/>
  <c r="M33" i="35"/>
  <c r="T33" i="35" s="1"/>
  <c r="S33" i="35" s="1"/>
  <c r="I32" i="35"/>
  <c r="U29" i="35"/>
  <c r="T28" i="35"/>
  <c r="S28" i="35" s="1"/>
  <c r="I26" i="35"/>
  <c r="V27" i="35"/>
  <c r="U27" i="35"/>
  <c r="M27" i="35"/>
  <c r="L50" i="35"/>
  <c r="V29" i="34"/>
  <c r="U29" i="34"/>
  <c r="U20" i="34"/>
  <c r="V20" i="34"/>
  <c r="V23" i="34"/>
  <c r="U23" i="34"/>
  <c r="T30" i="34"/>
  <c r="S30" i="34" s="1"/>
  <c r="L49" i="34"/>
  <c r="U25" i="34"/>
  <c r="T46" i="34"/>
  <c r="S46" i="34" s="1"/>
  <c r="I26" i="34"/>
  <c r="T24" i="34"/>
  <c r="S24" i="34" s="1"/>
  <c r="V47" i="34"/>
  <c r="U47" i="34"/>
  <c r="U31" i="34"/>
  <c r="T18" i="34"/>
  <c r="U42" i="34"/>
  <c r="I32" i="34"/>
  <c r="T32" i="34" s="1"/>
  <c r="S32" i="34" s="1"/>
  <c r="U21" i="34"/>
  <c r="T25" i="34"/>
  <c r="S25" i="34" s="1"/>
  <c r="V21" i="34"/>
  <c r="U37" i="34"/>
  <c r="M20" i="34"/>
  <c r="M45" i="34"/>
  <c r="T45" i="34" s="1"/>
  <c r="S45" i="34" s="1"/>
  <c r="V45" i="34"/>
  <c r="U45" i="34"/>
  <c r="T48" i="34"/>
  <c r="S48" i="34" s="1"/>
  <c r="U24" i="34"/>
  <c r="U26" i="34"/>
  <c r="V26" i="34"/>
  <c r="V41" i="34"/>
  <c r="U41" i="34"/>
  <c r="V38" i="34"/>
  <c r="U38" i="34"/>
  <c r="V35" i="34"/>
  <c r="U35" i="34"/>
  <c r="V39" i="34"/>
  <c r="U39" i="34"/>
  <c r="M39" i="34"/>
  <c r="I20" i="34"/>
  <c r="H49" i="34"/>
  <c r="V32" i="34"/>
  <c r="U32" i="34"/>
  <c r="T33" i="34"/>
  <c r="S33" i="34" s="1"/>
  <c r="T28" i="34"/>
  <c r="S28" i="34" s="1"/>
  <c r="T42" i="34"/>
  <c r="S42" i="34" s="1"/>
  <c r="M26" i="34"/>
  <c r="M46" i="33"/>
  <c r="V46" i="33"/>
  <c r="U46" i="33"/>
  <c r="R49" i="33"/>
  <c r="M40" i="33"/>
  <c r="V40" i="33"/>
  <c r="U40" i="33"/>
  <c r="V45" i="33"/>
  <c r="U45" i="33"/>
  <c r="M45" i="33"/>
  <c r="U30" i="33"/>
  <c r="T24" i="33"/>
  <c r="S24" i="33" s="1"/>
  <c r="I40" i="33"/>
  <c r="V39" i="33"/>
  <c r="U39" i="33"/>
  <c r="M39" i="33"/>
  <c r="V41" i="33"/>
  <c r="V18" i="33"/>
  <c r="I46" i="33"/>
  <c r="V38" i="33"/>
  <c r="U38" i="33"/>
  <c r="M38" i="33"/>
  <c r="T38" i="33" s="1"/>
  <c r="S38" i="33" s="1"/>
  <c r="V33" i="33"/>
  <c r="U33" i="33"/>
  <c r="M33" i="33"/>
  <c r="T20" i="33"/>
  <c r="S20" i="33" s="1"/>
  <c r="T48" i="33"/>
  <c r="S48" i="33" s="1"/>
  <c r="T18" i="33"/>
  <c r="U32" i="33"/>
  <c r="V32" i="33"/>
  <c r="V27" i="33"/>
  <c r="U27" i="33"/>
  <c r="M27" i="33"/>
  <c r="V29" i="33"/>
  <c r="T43" i="33"/>
  <c r="S43" i="33" s="1"/>
  <c r="I27" i="33"/>
  <c r="U43" i="33"/>
  <c r="U26" i="33"/>
  <c r="V26" i="33"/>
  <c r="V21" i="33"/>
  <c r="U21" i="33"/>
  <c r="M21" i="33"/>
  <c r="T21" i="33" s="1"/>
  <c r="S21" i="33" s="1"/>
  <c r="U24" i="33"/>
  <c r="V36" i="33"/>
  <c r="T36" i="33"/>
  <c r="S36" i="33" s="1"/>
  <c r="I33" i="33"/>
  <c r="V20" i="33"/>
  <c r="U20" i="33"/>
  <c r="H49" i="33"/>
  <c r="L49" i="33"/>
  <c r="T29" i="33"/>
  <c r="S29" i="33" s="1"/>
  <c r="I39" i="33"/>
  <c r="T44" i="33"/>
  <c r="S44" i="33" s="1"/>
  <c r="U18" i="33"/>
  <c r="I45" i="33"/>
  <c r="M32" i="33"/>
  <c r="T32" i="33" s="1"/>
  <c r="S32" i="33" s="1"/>
  <c r="V35" i="33"/>
  <c r="T41" i="33"/>
  <c r="S41" i="33" s="1"/>
  <c r="U37" i="33"/>
  <c r="V38" i="32"/>
  <c r="U38" i="32"/>
  <c r="M23" i="32"/>
  <c r="V23" i="32"/>
  <c r="U23" i="32"/>
  <c r="I48" i="32"/>
  <c r="M42" i="32"/>
  <c r="U42" i="32"/>
  <c r="V42" i="32"/>
  <c r="T34" i="32"/>
  <c r="S34" i="32" s="1"/>
  <c r="U32" i="32"/>
  <c r="V32" i="32"/>
  <c r="M36" i="32"/>
  <c r="T36" i="32" s="1"/>
  <c r="S36" i="32" s="1"/>
  <c r="U36" i="32"/>
  <c r="V36" i="32"/>
  <c r="M32" i="32"/>
  <c r="V22" i="32"/>
  <c r="U22" i="32"/>
  <c r="U26" i="32"/>
  <c r="V26" i="32"/>
  <c r="I35" i="32"/>
  <c r="I42" i="32"/>
  <c r="M30" i="32"/>
  <c r="T30" i="32" s="1"/>
  <c r="S30" i="32" s="1"/>
  <c r="U30" i="32"/>
  <c r="V30" i="32"/>
  <c r="M26" i="32"/>
  <c r="I28" i="32"/>
  <c r="U20" i="32"/>
  <c r="V20" i="32"/>
  <c r="M24" i="32"/>
  <c r="U24" i="32"/>
  <c r="V24" i="32"/>
  <c r="V43" i="32"/>
  <c r="M43" i="32"/>
  <c r="T43" i="32" s="1"/>
  <c r="S43" i="32" s="1"/>
  <c r="U43" i="32"/>
  <c r="V28" i="32"/>
  <c r="U28" i="32"/>
  <c r="M29" i="32"/>
  <c r="V29" i="32"/>
  <c r="U29" i="32"/>
  <c r="I29" i="32"/>
  <c r="U27" i="32"/>
  <c r="V35" i="32"/>
  <c r="U35" i="32"/>
  <c r="M35" i="32"/>
  <c r="M48" i="32"/>
  <c r="U48" i="32"/>
  <c r="V48" i="32"/>
  <c r="V37" i="32"/>
  <c r="M37" i="32"/>
  <c r="U37" i="32"/>
  <c r="L18" i="32"/>
  <c r="H49" i="32"/>
  <c r="U19" i="32"/>
  <c r="V19" i="32"/>
  <c r="M19" i="32"/>
  <c r="U45" i="32"/>
  <c r="I22" i="32"/>
  <c r="T22" i="32" s="1"/>
  <c r="S22" i="32" s="1"/>
  <c r="M28" i="32"/>
  <c r="T45" i="32"/>
  <c r="S45" i="32" s="1"/>
  <c r="V40" i="32"/>
  <c r="U40" i="32"/>
  <c r="I40" i="32"/>
  <c r="T40" i="32" s="1"/>
  <c r="S40" i="32" s="1"/>
  <c r="M47" i="32"/>
  <c r="T47" i="32" s="1"/>
  <c r="S47" i="32" s="1"/>
  <c r="V47" i="32"/>
  <c r="U47" i="32"/>
  <c r="I26" i="32"/>
  <c r="I24" i="32"/>
  <c r="I37" i="32"/>
  <c r="U21" i="32"/>
  <c r="V31" i="32"/>
  <c r="M31" i="32"/>
  <c r="T31" i="32" s="1"/>
  <c r="S31" i="32" s="1"/>
  <c r="U31" i="32"/>
  <c r="R49" i="32"/>
  <c r="I23" i="32"/>
  <c r="I32" i="32"/>
  <c r="U25" i="32"/>
  <c r="V25" i="32"/>
  <c r="M25" i="32"/>
  <c r="T25" i="32" s="1"/>
  <c r="S25" i="32" s="1"/>
  <c r="V34" i="32"/>
  <c r="U34" i="32"/>
  <c r="M41" i="32"/>
  <c r="T41" i="32" s="1"/>
  <c r="S41" i="32" s="1"/>
  <c r="V41" i="32"/>
  <c r="U41" i="32"/>
  <c r="U46" i="32"/>
  <c r="V44" i="32"/>
  <c r="I18" i="32"/>
  <c r="M38" i="32"/>
  <c r="U34" i="94" l="1"/>
  <c r="M34" i="94"/>
  <c r="M50" i="94" s="1"/>
  <c r="L50" i="94"/>
  <c r="P2" i="94"/>
  <c r="M34" i="95"/>
  <c r="L63" i="95"/>
  <c r="S9" i="95"/>
  <c r="T21" i="41"/>
  <c r="S21" i="41" s="1"/>
  <c r="T38" i="32"/>
  <c r="S38" i="32" s="1"/>
  <c r="T30" i="102"/>
  <c r="S30" i="102" s="1"/>
  <c r="T31" i="83"/>
  <c r="S31" i="83" s="1"/>
  <c r="T32" i="32"/>
  <c r="S32" i="32" s="1"/>
  <c r="T19" i="32"/>
  <c r="S19" i="32" s="1"/>
  <c r="T25" i="44"/>
  <c r="S25" i="44" s="1"/>
  <c r="T21" i="45"/>
  <c r="S21" i="45" s="1"/>
  <c r="T20" i="45"/>
  <c r="S20" i="45" s="1"/>
  <c r="V14" i="106"/>
  <c r="P9" i="106" s="1"/>
  <c r="P7" i="106"/>
  <c r="S9" i="106" s="1"/>
  <c r="T49" i="106"/>
  <c r="P6" i="106" s="1"/>
  <c r="S18" i="106"/>
  <c r="S49" i="106" s="1"/>
  <c r="P4" i="106"/>
  <c r="P5" i="106"/>
  <c r="V14" i="105"/>
  <c r="P9" i="105" s="1"/>
  <c r="P7" i="105"/>
  <c r="S9" i="105" s="1"/>
  <c r="T49" i="105"/>
  <c r="P6" i="105" s="1"/>
  <c r="S18" i="105"/>
  <c r="S49" i="105" s="1"/>
  <c r="P4" i="105"/>
  <c r="P5" i="105"/>
  <c r="S49" i="94"/>
  <c r="S9" i="94"/>
  <c r="T19" i="94"/>
  <c r="S19" i="94" s="1"/>
  <c r="L49" i="104"/>
  <c r="V18" i="104"/>
  <c r="U18" i="104"/>
  <c r="M18" i="104"/>
  <c r="L49" i="103"/>
  <c r="V18" i="103"/>
  <c r="U18" i="103"/>
  <c r="M18" i="103"/>
  <c r="L49" i="102"/>
  <c r="V18" i="102"/>
  <c r="U18" i="102"/>
  <c r="M18" i="102"/>
  <c r="L49" i="101"/>
  <c r="V18" i="101"/>
  <c r="U18" i="101"/>
  <c r="M18" i="101"/>
  <c r="L49" i="100"/>
  <c r="V18" i="100"/>
  <c r="U18" i="100"/>
  <c r="M18" i="100"/>
  <c r="L49" i="99"/>
  <c r="V18" i="99"/>
  <c r="U18" i="99"/>
  <c r="M18" i="99"/>
  <c r="L49" i="98"/>
  <c r="V18" i="98"/>
  <c r="U18" i="98"/>
  <c r="M18" i="98"/>
  <c r="L49" i="97"/>
  <c r="V18" i="97"/>
  <c r="U18" i="97"/>
  <c r="M18" i="97"/>
  <c r="L49" i="96"/>
  <c r="V18" i="96"/>
  <c r="U18" i="96"/>
  <c r="M18" i="96"/>
  <c r="V18" i="95"/>
  <c r="U18" i="95"/>
  <c r="M18" i="95"/>
  <c r="V18" i="94"/>
  <c r="U18" i="94"/>
  <c r="M18" i="94"/>
  <c r="L49" i="93"/>
  <c r="V18" i="93"/>
  <c r="U18" i="93"/>
  <c r="M18" i="93"/>
  <c r="L49" i="92"/>
  <c r="V18" i="92"/>
  <c r="U18" i="92"/>
  <c r="M18" i="92"/>
  <c r="L49" i="90"/>
  <c r="V18" i="90"/>
  <c r="U18" i="90"/>
  <c r="M18" i="90"/>
  <c r="L49" i="89"/>
  <c r="V18" i="89"/>
  <c r="U18" i="89"/>
  <c r="M18" i="89"/>
  <c r="L52" i="88"/>
  <c r="V18" i="88"/>
  <c r="U18" i="88"/>
  <c r="M18" i="88"/>
  <c r="L49" i="87"/>
  <c r="V18" i="87"/>
  <c r="U18" i="87"/>
  <c r="M18" i="87"/>
  <c r="L49" i="86"/>
  <c r="V18" i="86"/>
  <c r="U18" i="86"/>
  <c r="M18" i="86"/>
  <c r="L49" i="85"/>
  <c r="V18" i="85"/>
  <c r="U18" i="85"/>
  <c r="L49" i="84"/>
  <c r="V18" i="84"/>
  <c r="U18" i="84"/>
  <c r="M18" i="84"/>
  <c r="L49" i="83"/>
  <c r="V18" i="83"/>
  <c r="U18" i="83"/>
  <c r="L49" i="81"/>
  <c r="V18" i="81"/>
  <c r="U18" i="81"/>
  <c r="L49" i="79"/>
  <c r="V18" i="79"/>
  <c r="U18" i="79"/>
  <c r="M18" i="79"/>
  <c r="L49" i="78"/>
  <c r="V18" i="78"/>
  <c r="U18" i="78"/>
  <c r="L49" i="77"/>
  <c r="V18" i="77"/>
  <c r="U18" i="77"/>
  <c r="M18" i="77"/>
  <c r="L49" i="76"/>
  <c r="V18" i="76"/>
  <c r="U18" i="76"/>
  <c r="M18" i="76"/>
  <c r="L49" i="75"/>
  <c r="V18" i="75"/>
  <c r="U18" i="75"/>
  <c r="M18" i="75"/>
  <c r="L49" i="74"/>
  <c r="V18" i="74"/>
  <c r="U18" i="74"/>
  <c r="L49" i="73"/>
  <c r="V18" i="73"/>
  <c r="U18" i="73"/>
  <c r="M18" i="73"/>
  <c r="L49" i="72"/>
  <c r="V18" i="72"/>
  <c r="U18" i="72"/>
  <c r="M18" i="72"/>
  <c r="L49" i="71"/>
  <c r="V18" i="71"/>
  <c r="U18" i="71"/>
  <c r="L49" i="70"/>
  <c r="V18" i="70"/>
  <c r="U18" i="70"/>
  <c r="M18" i="70"/>
  <c r="L49" i="69"/>
  <c r="L49" i="68"/>
  <c r="V18" i="68"/>
  <c r="U18" i="68"/>
  <c r="M18" i="68"/>
  <c r="L49" i="67"/>
  <c r="V18" i="67"/>
  <c r="U18" i="67"/>
  <c r="M18" i="67"/>
  <c r="L49" i="66"/>
  <c r="V18" i="66"/>
  <c r="U18" i="66"/>
  <c r="M18" i="66"/>
  <c r="L49" i="65"/>
  <c r="V18" i="65"/>
  <c r="U18" i="65"/>
  <c r="L49" i="64"/>
  <c r="V18" i="64"/>
  <c r="U18" i="64"/>
  <c r="M18" i="64"/>
  <c r="L49" i="62"/>
  <c r="V18" i="62"/>
  <c r="U18" i="62"/>
  <c r="M18" i="62"/>
  <c r="L49" i="61"/>
  <c r="V18" i="61"/>
  <c r="U18" i="61"/>
  <c r="M18" i="61"/>
  <c r="L49" i="59"/>
  <c r="V18" i="59"/>
  <c r="U18" i="59"/>
  <c r="M18" i="59"/>
  <c r="L49" i="58"/>
  <c r="V18" i="58"/>
  <c r="U18" i="58"/>
  <c r="M18" i="58"/>
  <c r="L49" i="57"/>
  <c r="V18" i="57"/>
  <c r="U18" i="57"/>
  <c r="M18" i="57"/>
  <c r="L49" i="56"/>
  <c r="V18" i="56"/>
  <c r="U18" i="56"/>
  <c r="M18" i="56"/>
  <c r="L49" i="55"/>
  <c r="V18" i="55"/>
  <c r="U18" i="55"/>
  <c r="M18" i="55"/>
  <c r="L49" i="54"/>
  <c r="V18" i="54"/>
  <c r="U18" i="54"/>
  <c r="M18" i="54"/>
  <c r="L49" i="53"/>
  <c r="V18" i="53"/>
  <c r="U18" i="53"/>
  <c r="M18" i="53"/>
  <c r="L49" i="52"/>
  <c r="V18" i="52"/>
  <c r="U18" i="52"/>
  <c r="M18" i="52"/>
  <c r="L49" i="51"/>
  <c r="V18" i="51"/>
  <c r="U18" i="51"/>
  <c r="M18" i="51"/>
  <c r="L49" i="50"/>
  <c r="V18" i="50"/>
  <c r="U18" i="50"/>
  <c r="M18" i="50"/>
  <c r="L49" i="49"/>
  <c r="V18" i="49"/>
  <c r="U18" i="49"/>
  <c r="M18" i="49"/>
  <c r="L49" i="48"/>
  <c r="V18" i="48"/>
  <c r="U18" i="48"/>
  <c r="M18" i="48"/>
  <c r="T29" i="46"/>
  <c r="S29" i="46" s="1"/>
  <c r="T41" i="46"/>
  <c r="S41" i="46" s="1"/>
  <c r="T20" i="46"/>
  <c r="S20" i="46" s="1"/>
  <c r="M49" i="46"/>
  <c r="P3" i="46" s="1"/>
  <c r="I49" i="45"/>
  <c r="P2" i="45" s="1"/>
  <c r="T27" i="44"/>
  <c r="S27" i="44" s="1"/>
  <c r="T39" i="45"/>
  <c r="S39" i="45" s="1"/>
  <c r="T19" i="44"/>
  <c r="S19" i="44" s="1"/>
  <c r="T20" i="44"/>
  <c r="S20" i="44" s="1"/>
  <c r="T32" i="41"/>
  <c r="S32" i="41" s="1"/>
  <c r="T40" i="41"/>
  <c r="S40" i="41" s="1"/>
  <c r="M49" i="42"/>
  <c r="P3" i="42" s="1"/>
  <c r="T28" i="42"/>
  <c r="S28" i="42" s="1"/>
  <c r="I49" i="42"/>
  <c r="P2" i="42" s="1"/>
  <c r="T33" i="41"/>
  <c r="S33" i="41" s="1"/>
  <c r="T20" i="36"/>
  <c r="S20" i="36" s="1"/>
  <c r="V18" i="36"/>
  <c r="U18" i="36"/>
  <c r="I50" i="36"/>
  <c r="P2" i="36" s="1"/>
  <c r="T26" i="36"/>
  <c r="S26" i="36" s="1"/>
  <c r="T26" i="35"/>
  <c r="S26" i="35" s="1"/>
  <c r="T20" i="35"/>
  <c r="S20" i="35" s="1"/>
  <c r="P7" i="35"/>
  <c r="S9" i="35" s="1"/>
  <c r="M50" i="35"/>
  <c r="P3" i="35" s="1"/>
  <c r="T39" i="34"/>
  <c r="S39" i="34" s="1"/>
  <c r="P7" i="34"/>
  <c r="S9" i="34" s="1"/>
  <c r="T20" i="34"/>
  <c r="S20" i="34" s="1"/>
  <c r="T26" i="34"/>
  <c r="S26" i="34" s="1"/>
  <c r="M49" i="37"/>
  <c r="P3" i="37" s="1"/>
  <c r="P4" i="37" s="1"/>
  <c r="T39" i="33"/>
  <c r="S39" i="33" s="1"/>
  <c r="T46" i="33"/>
  <c r="S46" i="33" s="1"/>
  <c r="T48" i="32"/>
  <c r="S48" i="32" s="1"/>
  <c r="T29" i="32"/>
  <c r="S29" i="32" s="1"/>
  <c r="T23" i="32"/>
  <c r="S23" i="32" s="1"/>
  <c r="T28" i="32"/>
  <c r="S28" i="32" s="1"/>
  <c r="T35" i="32"/>
  <c r="S35" i="32" s="1"/>
  <c r="T47" i="46"/>
  <c r="S47" i="46" s="1"/>
  <c r="V14" i="46"/>
  <c r="P9" i="46" s="1"/>
  <c r="P7" i="46"/>
  <c r="S9" i="46" s="1"/>
  <c r="T26" i="46"/>
  <c r="S26" i="46" s="1"/>
  <c r="I49" i="46"/>
  <c r="P2" i="46" s="1"/>
  <c r="S18" i="46"/>
  <c r="V26" i="45"/>
  <c r="U26" i="45"/>
  <c r="M26" i="45"/>
  <c r="T26" i="45" s="1"/>
  <c r="V14" i="45"/>
  <c r="P9" i="45" s="1"/>
  <c r="P7" i="45"/>
  <c r="S18" i="45"/>
  <c r="L49" i="45"/>
  <c r="T27" i="45"/>
  <c r="S27" i="45" s="1"/>
  <c r="T45" i="45"/>
  <c r="S45" i="45" s="1"/>
  <c r="U36" i="44"/>
  <c r="V36" i="44"/>
  <c r="M36" i="44"/>
  <c r="T36" i="44" s="1"/>
  <c r="S36" i="44" s="1"/>
  <c r="V14" i="44"/>
  <c r="P9" i="44" s="1"/>
  <c r="P7" i="44"/>
  <c r="U30" i="44"/>
  <c r="V30" i="44"/>
  <c r="M30" i="44"/>
  <c r="T30" i="44" s="1"/>
  <c r="S30" i="44" s="1"/>
  <c r="T21" i="44"/>
  <c r="S21" i="44" s="1"/>
  <c r="U24" i="44"/>
  <c r="V24" i="44"/>
  <c r="M24" i="44"/>
  <c r="T24" i="44" s="1"/>
  <c r="S24" i="44" s="1"/>
  <c r="T43" i="44"/>
  <c r="S43" i="44" s="1"/>
  <c r="U42" i="44"/>
  <c r="V42" i="44"/>
  <c r="M42" i="44"/>
  <c r="T42" i="44" s="1"/>
  <c r="S42" i="44" s="1"/>
  <c r="U18" i="44"/>
  <c r="L49" i="44"/>
  <c r="V18" i="44"/>
  <c r="M18" i="44"/>
  <c r="T18" i="44" s="1"/>
  <c r="I49" i="44"/>
  <c r="P2" i="44" s="1"/>
  <c r="U48" i="44"/>
  <c r="V48" i="44"/>
  <c r="M48" i="44"/>
  <c r="T48" i="44"/>
  <c r="S48" i="44" s="1"/>
  <c r="I49" i="43"/>
  <c r="P2" i="43" s="1"/>
  <c r="T49" i="43"/>
  <c r="P6" i="43" s="1"/>
  <c r="S18" i="43"/>
  <c r="S49" i="43" s="1"/>
  <c r="V14" i="43"/>
  <c r="P9" i="43" s="1"/>
  <c r="P7" i="43"/>
  <c r="T45" i="42"/>
  <c r="S45" i="42" s="1"/>
  <c r="T21" i="42"/>
  <c r="S21" i="42" s="1"/>
  <c r="T40" i="42"/>
  <c r="S40" i="42" s="1"/>
  <c r="T46" i="42"/>
  <c r="S46" i="42" s="1"/>
  <c r="S18" i="42"/>
  <c r="V14" i="42"/>
  <c r="P9" i="42" s="1"/>
  <c r="P7" i="42"/>
  <c r="S9" i="42" s="1"/>
  <c r="P7" i="41"/>
  <c r="V14" i="41"/>
  <c r="P9" i="41" s="1"/>
  <c r="T39" i="41"/>
  <c r="S39" i="41" s="1"/>
  <c r="T46" i="41"/>
  <c r="S46" i="41" s="1"/>
  <c r="T22" i="41"/>
  <c r="S22" i="41" s="1"/>
  <c r="T20" i="41"/>
  <c r="T27" i="41"/>
  <c r="S27" i="41" s="1"/>
  <c r="M49" i="41"/>
  <c r="P3" i="41" s="1"/>
  <c r="T38" i="41"/>
  <c r="S38" i="41" s="1"/>
  <c r="I49" i="41"/>
  <c r="P2" i="41" s="1"/>
  <c r="V14" i="40"/>
  <c r="P9" i="40" s="1"/>
  <c r="P7" i="40"/>
  <c r="P4" i="40"/>
  <c r="P5" i="40"/>
  <c r="T49" i="40"/>
  <c r="P6" i="40" s="1"/>
  <c r="S18" i="40"/>
  <c r="S49" i="40" s="1"/>
  <c r="L50" i="39"/>
  <c r="V14" i="39"/>
  <c r="P9" i="39" s="1"/>
  <c r="P7" i="39"/>
  <c r="S9" i="39" s="1"/>
  <c r="I50" i="39"/>
  <c r="P2" i="39" s="1"/>
  <c r="V14" i="38"/>
  <c r="P9" i="38" s="1"/>
  <c r="P7" i="38"/>
  <c r="M50" i="38"/>
  <c r="P3" i="38" s="1"/>
  <c r="P4" i="38" s="1"/>
  <c r="S49" i="37"/>
  <c r="T49" i="37"/>
  <c r="P6" i="37" s="1"/>
  <c r="V14" i="37"/>
  <c r="P9" i="37" s="1"/>
  <c r="P7" i="37"/>
  <c r="V32" i="36"/>
  <c r="U32" i="36"/>
  <c r="M32" i="36"/>
  <c r="M50" i="36" s="1"/>
  <c r="P3" i="36" s="1"/>
  <c r="L50" i="36"/>
  <c r="V14" i="36"/>
  <c r="P9" i="36" s="1"/>
  <c r="P7" i="36"/>
  <c r="S18" i="36"/>
  <c r="S18" i="35"/>
  <c r="I50" i="35"/>
  <c r="P2" i="35" s="1"/>
  <c r="T32" i="35"/>
  <c r="S32" i="35" s="1"/>
  <c r="I49" i="34"/>
  <c r="P2" i="34" s="1"/>
  <c r="S18" i="34"/>
  <c r="M49" i="34"/>
  <c r="P3" i="34" s="1"/>
  <c r="T45" i="33"/>
  <c r="S45" i="33" s="1"/>
  <c r="S18" i="33"/>
  <c r="V14" i="33"/>
  <c r="P9" i="33" s="1"/>
  <c r="P7" i="33"/>
  <c r="M49" i="33"/>
  <c r="P3" i="33" s="1"/>
  <c r="T27" i="33"/>
  <c r="S27" i="33" s="1"/>
  <c r="I49" i="33"/>
  <c r="P2" i="33" s="1"/>
  <c r="T40" i="33"/>
  <c r="S40" i="33" s="1"/>
  <c r="T33" i="33"/>
  <c r="S33" i="33" s="1"/>
  <c r="M18" i="32"/>
  <c r="M49" i="32" s="1"/>
  <c r="P3" i="32" s="1"/>
  <c r="U18" i="32"/>
  <c r="L49" i="32"/>
  <c r="V18" i="32"/>
  <c r="I49" i="32"/>
  <c r="P2" i="32" s="1"/>
  <c r="V14" i="32"/>
  <c r="P9" i="32" s="1"/>
  <c r="P7" i="32"/>
  <c r="T37" i="32"/>
  <c r="S37" i="32" s="1"/>
  <c r="T24" i="32"/>
  <c r="S24" i="32" s="1"/>
  <c r="T26" i="32"/>
  <c r="S26" i="32" s="1"/>
  <c r="T42" i="32"/>
  <c r="S42" i="32" s="1"/>
  <c r="T34" i="94" l="1"/>
  <c r="S34" i="94" s="1"/>
  <c r="T50" i="94"/>
  <c r="M63" i="95"/>
  <c r="T34" i="95"/>
  <c r="T49" i="34"/>
  <c r="P6" i="34" s="1"/>
  <c r="P4" i="42"/>
  <c r="S9" i="37"/>
  <c r="P5" i="37"/>
  <c r="U9" i="37"/>
  <c r="P5" i="38"/>
  <c r="T9" i="46"/>
  <c r="V9" i="46" s="1"/>
  <c r="U9" i="106"/>
  <c r="T9" i="106"/>
  <c r="V9" i="106" s="1"/>
  <c r="U9" i="105"/>
  <c r="T9" i="105"/>
  <c r="V9" i="105" s="1"/>
  <c r="M49" i="104"/>
  <c r="P3" i="104" s="1"/>
  <c r="T18" i="104"/>
  <c r="M49" i="103"/>
  <c r="P3" i="103" s="1"/>
  <c r="T18" i="103"/>
  <c r="M49" i="102"/>
  <c r="P3" i="102" s="1"/>
  <c r="T18" i="102"/>
  <c r="M49" i="101"/>
  <c r="P3" i="101" s="1"/>
  <c r="T18" i="101"/>
  <c r="M49" i="100"/>
  <c r="P3" i="100" s="1"/>
  <c r="T18" i="100"/>
  <c r="M49" i="99"/>
  <c r="P3" i="99" s="1"/>
  <c r="T18" i="99"/>
  <c r="M49" i="98"/>
  <c r="P3" i="98" s="1"/>
  <c r="T18" i="98"/>
  <c r="M49" i="97"/>
  <c r="P3" i="97" s="1"/>
  <c r="T18" i="97"/>
  <c r="M49" i="96"/>
  <c r="P3" i="96" s="1"/>
  <c r="T18" i="96"/>
  <c r="P3" i="95"/>
  <c r="T18" i="95"/>
  <c r="P3" i="94"/>
  <c r="T18" i="94"/>
  <c r="M49" i="93"/>
  <c r="P3" i="93" s="1"/>
  <c r="T18" i="93"/>
  <c r="M49" i="92"/>
  <c r="P3" i="92" s="1"/>
  <c r="T18" i="92"/>
  <c r="M49" i="90"/>
  <c r="P3" i="90" s="1"/>
  <c r="T18" i="90"/>
  <c r="M49" i="89"/>
  <c r="P3" i="89" s="1"/>
  <c r="T18" i="89"/>
  <c r="M52" i="88"/>
  <c r="P3" i="88" s="1"/>
  <c r="T18" i="88"/>
  <c r="M49" i="87"/>
  <c r="P3" i="87" s="1"/>
  <c r="T18" i="87"/>
  <c r="M49" i="86"/>
  <c r="P3" i="86" s="1"/>
  <c r="T18" i="86"/>
  <c r="M49" i="85"/>
  <c r="P3" i="85" s="1"/>
  <c r="T18" i="85"/>
  <c r="M49" i="84"/>
  <c r="P3" i="84" s="1"/>
  <c r="T18" i="84"/>
  <c r="M49" i="83"/>
  <c r="P3" i="83" s="1"/>
  <c r="T18" i="83"/>
  <c r="M49" i="81"/>
  <c r="P3" i="81" s="1"/>
  <c r="T18" i="81"/>
  <c r="M49" i="79"/>
  <c r="P3" i="79" s="1"/>
  <c r="T18" i="79"/>
  <c r="M49" i="78"/>
  <c r="P3" i="78" s="1"/>
  <c r="T18" i="78"/>
  <c r="M49" i="77"/>
  <c r="P3" i="77" s="1"/>
  <c r="T18" i="77"/>
  <c r="M49" i="76"/>
  <c r="P3" i="76" s="1"/>
  <c r="T18" i="76"/>
  <c r="M49" i="75"/>
  <c r="P3" i="75" s="1"/>
  <c r="T18" i="75"/>
  <c r="M49" i="74"/>
  <c r="P3" i="74" s="1"/>
  <c r="T18" i="74"/>
  <c r="M49" i="73"/>
  <c r="P3" i="73" s="1"/>
  <c r="T18" i="73"/>
  <c r="M49" i="72"/>
  <c r="P3" i="72" s="1"/>
  <c r="T18" i="72"/>
  <c r="M49" i="71"/>
  <c r="P3" i="71" s="1"/>
  <c r="T18" i="71"/>
  <c r="M49" i="70"/>
  <c r="P3" i="70" s="1"/>
  <c r="T18" i="70"/>
  <c r="M49" i="69"/>
  <c r="P3" i="69" s="1"/>
  <c r="M49" i="68"/>
  <c r="P3" i="68" s="1"/>
  <c r="T18" i="68"/>
  <c r="M49" i="67"/>
  <c r="P3" i="67" s="1"/>
  <c r="T18" i="67"/>
  <c r="M49" i="66"/>
  <c r="P3" i="66" s="1"/>
  <c r="T18" i="66"/>
  <c r="M49" i="65"/>
  <c r="P3" i="65" s="1"/>
  <c r="T18" i="65"/>
  <c r="M49" i="64"/>
  <c r="P3" i="64" s="1"/>
  <c r="T18" i="64"/>
  <c r="M49" i="62"/>
  <c r="P3" i="62" s="1"/>
  <c r="T18" i="62"/>
  <c r="M49" i="61"/>
  <c r="P3" i="61" s="1"/>
  <c r="T18" i="61"/>
  <c r="M49" i="59"/>
  <c r="P3" i="59" s="1"/>
  <c r="T18" i="59"/>
  <c r="M49" i="58"/>
  <c r="P3" i="58" s="1"/>
  <c r="T18" i="58"/>
  <c r="M49" i="57"/>
  <c r="P3" i="57" s="1"/>
  <c r="T18" i="57"/>
  <c r="M49" i="56"/>
  <c r="P3" i="56" s="1"/>
  <c r="T18" i="56"/>
  <c r="M49" i="55"/>
  <c r="P3" i="55" s="1"/>
  <c r="T18" i="55"/>
  <c r="M49" i="54"/>
  <c r="P3" i="54" s="1"/>
  <c r="T18" i="54"/>
  <c r="M49" i="53"/>
  <c r="P3" i="53" s="1"/>
  <c r="T18" i="53"/>
  <c r="M49" i="52"/>
  <c r="P3" i="52" s="1"/>
  <c r="T18" i="52"/>
  <c r="M49" i="51"/>
  <c r="P3" i="51" s="1"/>
  <c r="T18" i="51"/>
  <c r="M49" i="50"/>
  <c r="P3" i="50" s="1"/>
  <c r="T18" i="50"/>
  <c r="M49" i="49"/>
  <c r="P3" i="49" s="1"/>
  <c r="T18" i="49"/>
  <c r="M49" i="48"/>
  <c r="P3" i="48" s="1"/>
  <c r="T18" i="48"/>
  <c r="M49" i="45"/>
  <c r="P3" i="45" s="1"/>
  <c r="U9" i="45" s="1"/>
  <c r="S9" i="45"/>
  <c r="S9" i="43"/>
  <c r="S49" i="42"/>
  <c r="T49" i="42"/>
  <c r="P6" i="42" s="1"/>
  <c r="P5" i="42"/>
  <c r="T9" i="42"/>
  <c r="V9" i="42" s="1"/>
  <c r="U9" i="42"/>
  <c r="S9" i="38"/>
  <c r="U9" i="38" s="1"/>
  <c r="S50" i="38"/>
  <c r="T32" i="36"/>
  <c r="S32" i="36" s="1"/>
  <c r="S50" i="36" s="1"/>
  <c r="S49" i="34"/>
  <c r="S50" i="35"/>
  <c r="T50" i="35"/>
  <c r="P6" i="35" s="1"/>
  <c r="T9" i="35"/>
  <c r="V9" i="35" s="1"/>
  <c r="U9" i="35"/>
  <c r="T49" i="33"/>
  <c r="P6" i="33" s="1"/>
  <c r="S49" i="33"/>
  <c r="T18" i="32"/>
  <c r="S18" i="32" s="1"/>
  <c r="S49" i="32" s="1"/>
  <c r="S9" i="32"/>
  <c r="U9" i="32" s="1"/>
  <c r="U9" i="46"/>
  <c r="T49" i="46"/>
  <c r="P6" i="46" s="1"/>
  <c r="S49" i="46"/>
  <c r="P4" i="46"/>
  <c r="P5" i="46"/>
  <c r="S26" i="45"/>
  <c r="S49" i="45" s="1"/>
  <c r="T49" i="45"/>
  <c r="P6" i="45" s="1"/>
  <c r="M49" i="44"/>
  <c r="P3" i="44" s="1"/>
  <c r="P4" i="44" s="1"/>
  <c r="T49" i="44"/>
  <c r="P6" i="44" s="1"/>
  <c r="S18" i="44"/>
  <c r="S49" i="44" s="1"/>
  <c r="S9" i="44"/>
  <c r="P4" i="43"/>
  <c r="P5" i="43"/>
  <c r="S9" i="41"/>
  <c r="U9" i="41" s="1"/>
  <c r="P5" i="41"/>
  <c r="P4" i="41"/>
  <c r="S20" i="41"/>
  <c r="S49" i="41" s="1"/>
  <c r="T49" i="41"/>
  <c r="P6" i="41" s="1"/>
  <c r="S9" i="40"/>
  <c r="M50" i="39"/>
  <c r="P3" i="39" s="1"/>
  <c r="P4" i="39" s="1"/>
  <c r="T50" i="38"/>
  <c r="P6" i="38" s="1"/>
  <c r="T9" i="37"/>
  <c r="V9" i="37" s="1"/>
  <c r="S9" i="36"/>
  <c r="U9" i="36" s="1"/>
  <c r="P5" i="36"/>
  <c r="P4" i="36"/>
  <c r="P4" i="35"/>
  <c r="P5" i="35"/>
  <c r="U9" i="34"/>
  <c r="T9" i="34"/>
  <c r="V9" i="34" s="1"/>
  <c r="P4" i="34"/>
  <c r="P5" i="34"/>
  <c r="S9" i="33"/>
  <c r="U9" i="33" s="1"/>
  <c r="P4" i="33"/>
  <c r="P5" i="33"/>
  <c r="P4" i="32"/>
  <c r="P5" i="32"/>
  <c r="T63" i="95" l="1"/>
  <c r="S34" i="95"/>
  <c r="T49" i="104"/>
  <c r="P6" i="104" s="1"/>
  <c r="S18" i="104"/>
  <c r="S49" i="104" s="1"/>
  <c r="U9" i="104"/>
  <c r="T9" i="104"/>
  <c r="V9" i="104" s="1"/>
  <c r="P5" i="104"/>
  <c r="P4" i="104"/>
  <c r="T49" i="103"/>
  <c r="P6" i="103" s="1"/>
  <c r="S18" i="103"/>
  <c r="S49" i="103" s="1"/>
  <c r="U9" i="103"/>
  <c r="T9" i="103"/>
  <c r="V9" i="103" s="1"/>
  <c r="P5" i="103"/>
  <c r="P4" i="103"/>
  <c r="T49" i="102"/>
  <c r="P6" i="102" s="1"/>
  <c r="S18" i="102"/>
  <c r="S49" i="102" s="1"/>
  <c r="U9" i="102"/>
  <c r="T9" i="102"/>
  <c r="V9" i="102" s="1"/>
  <c r="P5" i="102"/>
  <c r="P4" i="102"/>
  <c r="T49" i="101"/>
  <c r="P6" i="101" s="1"/>
  <c r="S18" i="101"/>
  <c r="S49" i="101" s="1"/>
  <c r="U9" i="101"/>
  <c r="T9" i="101"/>
  <c r="V9" i="101" s="1"/>
  <c r="P5" i="101"/>
  <c r="P4" i="101"/>
  <c r="T49" i="100"/>
  <c r="P6" i="100" s="1"/>
  <c r="S18" i="100"/>
  <c r="S49" i="100" s="1"/>
  <c r="U9" i="100"/>
  <c r="T9" i="100"/>
  <c r="V9" i="100" s="1"/>
  <c r="P5" i="100"/>
  <c r="P4" i="100"/>
  <c r="T49" i="99"/>
  <c r="P6" i="99" s="1"/>
  <c r="S18" i="99"/>
  <c r="S49" i="99" s="1"/>
  <c r="U9" i="99"/>
  <c r="T9" i="99"/>
  <c r="V9" i="99" s="1"/>
  <c r="P5" i="99"/>
  <c r="P4" i="99"/>
  <c r="T49" i="98"/>
  <c r="P6" i="98" s="1"/>
  <c r="S18" i="98"/>
  <c r="S49" i="98" s="1"/>
  <c r="U9" i="98"/>
  <c r="T9" i="98"/>
  <c r="V9" i="98" s="1"/>
  <c r="P5" i="98"/>
  <c r="P4" i="98"/>
  <c r="T49" i="97"/>
  <c r="P6" i="97" s="1"/>
  <c r="S18" i="97"/>
  <c r="S49" i="97" s="1"/>
  <c r="U9" i="97"/>
  <c r="T9" i="97"/>
  <c r="V9" i="97" s="1"/>
  <c r="P5" i="97"/>
  <c r="P4" i="97"/>
  <c r="T49" i="96"/>
  <c r="P6" i="96" s="1"/>
  <c r="S18" i="96"/>
  <c r="S49" i="96" s="1"/>
  <c r="U9" i="96"/>
  <c r="T9" i="96"/>
  <c r="V9" i="96" s="1"/>
  <c r="P5" i="96"/>
  <c r="P4" i="96"/>
  <c r="P6" i="95"/>
  <c r="S18" i="95"/>
  <c r="U9" i="95"/>
  <c r="T9" i="95"/>
  <c r="V9" i="95" s="1"/>
  <c r="P5" i="95"/>
  <c r="P4" i="95"/>
  <c r="P6" i="94"/>
  <c r="S18" i="94"/>
  <c r="S50" i="94" s="1"/>
  <c r="U9" i="94"/>
  <c r="T9" i="94"/>
  <c r="V9" i="94" s="1"/>
  <c r="P5" i="94"/>
  <c r="P4" i="94"/>
  <c r="T49" i="93"/>
  <c r="P6" i="93" s="1"/>
  <c r="S18" i="93"/>
  <c r="S49" i="93" s="1"/>
  <c r="U9" i="93"/>
  <c r="T9" i="93"/>
  <c r="V9" i="93" s="1"/>
  <c r="P5" i="93"/>
  <c r="P4" i="93"/>
  <c r="T49" i="92"/>
  <c r="P6" i="92" s="1"/>
  <c r="S18" i="92"/>
  <c r="S49" i="92" s="1"/>
  <c r="U9" i="92"/>
  <c r="T9" i="92"/>
  <c r="V9" i="92" s="1"/>
  <c r="P5" i="92"/>
  <c r="P4" i="92"/>
  <c r="T49" i="90"/>
  <c r="P6" i="90" s="1"/>
  <c r="S18" i="90"/>
  <c r="S49" i="90" s="1"/>
  <c r="U9" i="90"/>
  <c r="T9" i="90"/>
  <c r="V9" i="90" s="1"/>
  <c r="P5" i="90"/>
  <c r="P4" i="90"/>
  <c r="T49" i="89"/>
  <c r="P6" i="89" s="1"/>
  <c r="S18" i="89"/>
  <c r="S49" i="89" s="1"/>
  <c r="U9" i="89"/>
  <c r="T9" i="89"/>
  <c r="V9" i="89" s="1"/>
  <c r="P5" i="89"/>
  <c r="P4" i="89"/>
  <c r="T52" i="88"/>
  <c r="P6" i="88" s="1"/>
  <c r="S18" i="88"/>
  <c r="S52" i="88" s="1"/>
  <c r="U9" i="88"/>
  <c r="T9" i="88"/>
  <c r="V9" i="88" s="1"/>
  <c r="P5" i="88"/>
  <c r="P4" i="88"/>
  <c r="T49" i="87"/>
  <c r="P6" i="87" s="1"/>
  <c r="S18" i="87"/>
  <c r="S49" i="87" s="1"/>
  <c r="U9" i="87"/>
  <c r="T9" i="87"/>
  <c r="V9" i="87" s="1"/>
  <c r="P5" i="87"/>
  <c r="P4" i="87"/>
  <c r="T49" i="86"/>
  <c r="P6" i="86" s="1"/>
  <c r="S18" i="86"/>
  <c r="S49" i="86" s="1"/>
  <c r="U9" i="86"/>
  <c r="T9" i="86"/>
  <c r="V9" i="86" s="1"/>
  <c r="P5" i="86"/>
  <c r="P4" i="86"/>
  <c r="T49" i="85"/>
  <c r="P6" i="85" s="1"/>
  <c r="S18" i="85"/>
  <c r="S49" i="85" s="1"/>
  <c r="U9" i="85"/>
  <c r="T9" i="85"/>
  <c r="V9" i="85" s="1"/>
  <c r="P5" i="85"/>
  <c r="P4" i="85"/>
  <c r="T49" i="84"/>
  <c r="P6" i="84" s="1"/>
  <c r="S18" i="84"/>
  <c r="S49" i="84" s="1"/>
  <c r="U9" i="84"/>
  <c r="T9" i="84"/>
  <c r="V9" i="84" s="1"/>
  <c r="P5" i="84"/>
  <c r="P4" i="84"/>
  <c r="T49" i="83"/>
  <c r="P6" i="83" s="1"/>
  <c r="S18" i="83"/>
  <c r="S49" i="83" s="1"/>
  <c r="U9" i="83"/>
  <c r="T9" i="83"/>
  <c r="V9" i="83" s="1"/>
  <c r="P5" i="83"/>
  <c r="P4" i="83"/>
  <c r="T49" i="81"/>
  <c r="P6" i="81" s="1"/>
  <c r="S18" i="81"/>
  <c r="S49" i="81" s="1"/>
  <c r="U9" i="81"/>
  <c r="T9" i="81"/>
  <c r="V9" i="81" s="1"/>
  <c r="P5" i="81"/>
  <c r="P4" i="81"/>
  <c r="T49" i="79"/>
  <c r="P6" i="79" s="1"/>
  <c r="S18" i="79"/>
  <c r="S49" i="79" s="1"/>
  <c r="U9" i="79"/>
  <c r="T9" i="79"/>
  <c r="V9" i="79" s="1"/>
  <c r="P5" i="79"/>
  <c r="P4" i="79"/>
  <c r="T49" i="78"/>
  <c r="P6" i="78" s="1"/>
  <c r="S18" i="78"/>
  <c r="S49" i="78" s="1"/>
  <c r="U9" i="78"/>
  <c r="T9" i="78"/>
  <c r="V9" i="78" s="1"/>
  <c r="P5" i="78"/>
  <c r="P4" i="78"/>
  <c r="T49" i="77"/>
  <c r="P6" i="77" s="1"/>
  <c r="S18" i="77"/>
  <c r="S49" i="77" s="1"/>
  <c r="U9" i="77"/>
  <c r="T9" i="77"/>
  <c r="V9" i="77" s="1"/>
  <c r="P5" i="77"/>
  <c r="P4" i="77"/>
  <c r="T49" i="76"/>
  <c r="P6" i="76" s="1"/>
  <c r="S18" i="76"/>
  <c r="S49" i="76" s="1"/>
  <c r="U9" i="76"/>
  <c r="T9" i="76"/>
  <c r="V9" i="76" s="1"/>
  <c r="P5" i="76"/>
  <c r="P4" i="76"/>
  <c r="T49" i="75"/>
  <c r="P6" i="75" s="1"/>
  <c r="S18" i="75"/>
  <c r="S49" i="75" s="1"/>
  <c r="U9" i="75"/>
  <c r="T9" i="75"/>
  <c r="V9" i="75" s="1"/>
  <c r="P5" i="75"/>
  <c r="P4" i="75"/>
  <c r="T49" i="74"/>
  <c r="P6" i="74" s="1"/>
  <c r="S18" i="74"/>
  <c r="S49" i="74" s="1"/>
  <c r="U9" i="74"/>
  <c r="T9" i="74"/>
  <c r="V9" i="74" s="1"/>
  <c r="P5" i="74"/>
  <c r="P4" i="74"/>
  <c r="T49" i="73"/>
  <c r="P6" i="73" s="1"/>
  <c r="S18" i="73"/>
  <c r="S49" i="73" s="1"/>
  <c r="U9" i="73"/>
  <c r="T9" i="73"/>
  <c r="V9" i="73" s="1"/>
  <c r="P5" i="73"/>
  <c r="P4" i="73"/>
  <c r="T49" i="72"/>
  <c r="P6" i="72" s="1"/>
  <c r="S18" i="72"/>
  <c r="S49" i="72" s="1"/>
  <c r="U9" i="72"/>
  <c r="T9" i="72"/>
  <c r="V9" i="72" s="1"/>
  <c r="P5" i="72"/>
  <c r="P4" i="72"/>
  <c r="T49" i="71"/>
  <c r="P6" i="71" s="1"/>
  <c r="S18" i="71"/>
  <c r="S49" i="71" s="1"/>
  <c r="U9" i="71"/>
  <c r="T9" i="71"/>
  <c r="V9" i="71" s="1"/>
  <c r="P5" i="71"/>
  <c r="P4" i="71"/>
  <c r="T49" i="70"/>
  <c r="P6" i="70" s="1"/>
  <c r="S18" i="70"/>
  <c r="S49" i="70" s="1"/>
  <c r="U9" i="70"/>
  <c r="T9" i="70"/>
  <c r="V9" i="70" s="1"/>
  <c r="P5" i="70"/>
  <c r="P4" i="70"/>
  <c r="T49" i="69"/>
  <c r="P6" i="69" s="1"/>
  <c r="S49" i="69"/>
  <c r="U9" i="69"/>
  <c r="T9" i="69"/>
  <c r="V9" i="69" s="1"/>
  <c r="P5" i="69"/>
  <c r="P4" i="69"/>
  <c r="T49" i="68"/>
  <c r="P6" i="68" s="1"/>
  <c r="S18" i="68"/>
  <c r="S49" i="68" s="1"/>
  <c r="U9" i="68"/>
  <c r="T9" i="68"/>
  <c r="V9" i="68" s="1"/>
  <c r="P5" i="68"/>
  <c r="P4" i="68"/>
  <c r="T49" i="67"/>
  <c r="P6" i="67" s="1"/>
  <c r="S18" i="67"/>
  <c r="S49" i="67" s="1"/>
  <c r="U9" i="67"/>
  <c r="T9" i="67"/>
  <c r="V9" i="67" s="1"/>
  <c r="P5" i="67"/>
  <c r="P4" i="67"/>
  <c r="T49" i="66"/>
  <c r="P6" i="66" s="1"/>
  <c r="S18" i="66"/>
  <c r="S49" i="66" s="1"/>
  <c r="U9" i="66"/>
  <c r="T9" i="66"/>
  <c r="V9" i="66" s="1"/>
  <c r="P5" i="66"/>
  <c r="P4" i="66"/>
  <c r="T49" i="65"/>
  <c r="P6" i="65" s="1"/>
  <c r="S18" i="65"/>
  <c r="S49" i="65" s="1"/>
  <c r="U9" i="65"/>
  <c r="T9" i="65"/>
  <c r="V9" i="65" s="1"/>
  <c r="P5" i="65"/>
  <c r="P4" i="65"/>
  <c r="T49" i="64"/>
  <c r="P6" i="64" s="1"/>
  <c r="S18" i="64"/>
  <c r="S49" i="64" s="1"/>
  <c r="U9" i="64"/>
  <c r="T9" i="64"/>
  <c r="V9" i="64" s="1"/>
  <c r="P5" i="64"/>
  <c r="P4" i="64"/>
  <c r="T49" i="62"/>
  <c r="P6" i="62" s="1"/>
  <c r="S18" i="62"/>
  <c r="S49" i="62" s="1"/>
  <c r="U9" i="62"/>
  <c r="T9" i="62"/>
  <c r="V9" i="62" s="1"/>
  <c r="P5" i="62"/>
  <c r="P4" i="62"/>
  <c r="T49" i="61"/>
  <c r="P6" i="61" s="1"/>
  <c r="S18" i="61"/>
  <c r="S49" i="61" s="1"/>
  <c r="U9" i="61"/>
  <c r="T9" i="61"/>
  <c r="V9" i="61" s="1"/>
  <c r="P5" i="61"/>
  <c r="P4" i="61"/>
  <c r="T49" i="59"/>
  <c r="P6" i="59" s="1"/>
  <c r="S18" i="59"/>
  <c r="S49" i="59" s="1"/>
  <c r="U9" i="59"/>
  <c r="T9" i="59"/>
  <c r="V9" i="59" s="1"/>
  <c r="P5" i="59"/>
  <c r="P4" i="59"/>
  <c r="T49" i="58"/>
  <c r="P6" i="58" s="1"/>
  <c r="S18" i="58"/>
  <c r="S49" i="58" s="1"/>
  <c r="U9" i="58"/>
  <c r="T9" i="58"/>
  <c r="V9" i="58" s="1"/>
  <c r="P5" i="58"/>
  <c r="P4" i="58"/>
  <c r="T49" i="57"/>
  <c r="P6" i="57" s="1"/>
  <c r="S18" i="57"/>
  <c r="S49" i="57" s="1"/>
  <c r="U9" i="57"/>
  <c r="T9" i="57"/>
  <c r="V9" i="57" s="1"/>
  <c r="P5" i="57"/>
  <c r="P4" i="57"/>
  <c r="T49" i="56"/>
  <c r="P6" i="56" s="1"/>
  <c r="S18" i="56"/>
  <c r="S49" i="56" s="1"/>
  <c r="U9" i="56"/>
  <c r="T9" i="56"/>
  <c r="V9" i="56" s="1"/>
  <c r="P5" i="56"/>
  <c r="P4" i="56"/>
  <c r="T49" i="55"/>
  <c r="P6" i="55" s="1"/>
  <c r="S18" i="55"/>
  <c r="S49" i="55" s="1"/>
  <c r="U9" i="55"/>
  <c r="T9" i="55"/>
  <c r="V9" i="55" s="1"/>
  <c r="P5" i="55"/>
  <c r="P4" i="55"/>
  <c r="T49" i="54"/>
  <c r="P6" i="54" s="1"/>
  <c r="S18" i="54"/>
  <c r="S49" i="54" s="1"/>
  <c r="U9" i="54"/>
  <c r="T9" i="54"/>
  <c r="V9" i="54" s="1"/>
  <c r="P5" i="54"/>
  <c r="P4" i="54"/>
  <c r="T49" i="53"/>
  <c r="P6" i="53" s="1"/>
  <c r="S18" i="53"/>
  <c r="S49" i="53" s="1"/>
  <c r="U9" i="53"/>
  <c r="T9" i="53"/>
  <c r="V9" i="53" s="1"/>
  <c r="P5" i="53"/>
  <c r="P4" i="53"/>
  <c r="T49" i="52"/>
  <c r="P6" i="52" s="1"/>
  <c r="S18" i="52"/>
  <c r="S49" i="52" s="1"/>
  <c r="U9" i="52"/>
  <c r="T9" i="52"/>
  <c r="V9" i="52" s="1"/>
  <c r="P5" i="52"/>
  <c r="P4" i="52"/>
  <c r="T49" i="51"/>
  <c r="P6" i="51" s="1"/>
  <c r="S18" i="51"/>
  <c r="S49" i="51" s="1"/>
  <c r="U9" i="51"/>
  <c r="T9" i="51"/>
  <c r="V9" i="51" s="1"/>
  <c r="P5" i="51"/>
  <c r="P4" i="51"/>
  <c r="T49" i="50"/>
  <c r="P6" i="50" s="1"/>
  <c r="S18" i="50"/>
  <c r="S49" i="50" s="1"/>
  <c r="U9" i="50"/>
  <c r="T9" i="50"/>
  <c r="V9" i="50" s="1"/>
  <c r="P5" i="50"/>
  <c r="P4" i="50"/>
  <c r="T49" i="49"/>
  <c r="P6" i="49" s="1"/>
  <c r="S18" i="49"/>
  <c r="S49" i="49" s="1"/>
  <c r="U9" i="49"/>
  <c r="T9" i="49"/>
  <c r="V9" i="49" s="1"/>
  <c r="P5" i="49"/>
  <c r="P4" i="49"/>
  <c r="T49" i="48"/>
  <c r="P6" i="48" s="1"/>
  <c r="S18" i="48"/>
  <c r="S49" i="48" s="1"/>
  <c r="U9" i="48"/>
  <c r="T9" i="48"/>
  <c r="V9" i="48" s="1"/>
  <c r="P5" i="48"/>
  <c r="P4" i="48"/>
  <c r="P4" i="45"/>
  <c r="P5" i="45"/>
  <c r="T9" i="45"/>
  <c r="V9" i="45" s="1"/>
  <c r="P5" i="44"/>
  <c r="U9" i="43"/>
  <c r="T9" i="43"/>
  <c r="V9" i="43" s="1"/>
  <c r="P5" i="39"/>
  <c r="T9" i="38"/>
  <c r="V9" i="38" s="1"/>
  <c r="T50" i="36"/>
  <c r="P6" i="36" s="1"/>
  <c r="T9" i="33"/>
  <c r="V9" i="33" s="1"/>
  <c r="T49" i="32"/>
  <c r="P6" i="32" s="1"/>
  <c r="T9" i="32"/>
  <c r="V9" i="32" s="1"/>
  <c r="U9" i="44"/>
  <c r="T9" i="44"/>
  <c r="V9" i="44" s="1"/>
  <c r="T9" i="41"/>
  <c r="V9" i="41" s="1"/>
  <c r="T9" i="40"/>
  <c r="V9" i="40" s="1"/>
  <c r="U9" i="40"/>
  <c r="S50" i="39"/>
  <c r="T50" i="39"/>
  <c r="P6" i="39" s="1"/>
  <c r="U9" i="39"/>
  <c r="T9" i="39"/>
  <c r="V9" i="39" s="1"/>
  <c r="T9" i="36"/>
  <c r="V9" i="36" s="1"/>
  <c r="S63" i="95" l="1"/>
  <c r="Q49" i="20"/>
  <c r="G49" i="20"/>
  <c r="F49" i="20"/>
  <c r="P10" i="20" s="1"/>
  <c r="K48" i="20"/>
  <c r="H48" i="20"/>
  <c r="L48" i="20" s="1"/>
  <c r="L47" i="20"/>
  <c r="M47" i="20" s="1"/>
  <c r="K47" i="20"/>
  <c r="H47" i="20"/>
  <c r="K46" i="20"/>
  <c r="L45" i="20"/>
  <c r="K45" i="20"/>
  <c r="H45" i="20"/>
  <c r="K44" i="20"/>
  <c r="K43" i="20"/>
  <c r="H43" i="20"/>
  <c r="L43" i="20" s="1"/>
  <c r="K42" i="20"/>
  <c r="H42" i="20"/>
  <c r="L42" i="20" s="1"/>
  <c r="K41" i="20"/>
  <c r="H41" i="20"/>
  <c r="L41" i="20" s="1"/>
  <c r="M41" i="20" s="1"/>
  <c r="K40" i="20"/>
  <c r="K39" i="20"/>
  <c r="H39" i="20"/>
  <c r="L39" i="20" s="1"/>
  <c r="M39" i="20" s="1"/>
  <c r="K38" i="20"/>
  <c r="K37" i="20"/>
  <c r="H37" i="20"/>
  <c r="L37" i="20" s="1"/>
  <c r="K36" i="20"/>
  <c r="H36" i="20"/>
  <c r="L36" i="20" s="1"/>
  <c r="K35" i="20"/>
  <c r="H35" i="20"/>
  <c r="L35" i="20" s="1"/>
  <c r="M35" i="20" s="1"/>
  <c r="K34" i="20"/>
  <c r="L33" i="20"/>
  <c r="K33" i="20"/>
  <c r="H33" i="20"/>
  <c r="K32" i="20"/>
  <c r="K31" i="20"/>
  <c r="H31" i="20"/>
  <c r="L31" i="20" s="1"/>
  <c r="K30" i="20"/>
  <c r="H30" i="20"/>
  <c r="L30" i="20" s="1"/>
  <c r="K29" i="20"/>
  <c r="H29" i="20"/>
  <c r="L29" i="20" s="1"/>
  <c r="K28" i="20"/>
  <c r="K27" i="20"/>
  <c r="H27" i="20"/>
  <c r="L27" i="20" s="1"/>
  <c r="K26" i="20"/>
  <c r="K25" i="20"/>
  <c r="H25" i="20"/>
  <c r="L25" i="20" s="1"/>
  <c r="K24" i="20"/>
  <c r="H24" i="20"/>
  <c r="L24" i="20" s="1"/>
  <c r="K23" i="20"/>
  <c r="H23" i="20"/>
  <c r="L23" i="20" s="1"/>
  <c r="M23" i="20" s="1"/>
  <c r="K22" i="20"/>
  <c r="K21" i="20"/>
  <c r="H21" i="20"/>
  <c r="L21" i="20" s="1"/>
  <c r="K20" i="20"/>
  <c r="K19" i="20"/>
  <c r="H19" i="20"/>
  <c r="L19" i="20" s="1"/>
  <c r="K18" i="20"/>
  <c r="H18" i="20"/>
  <c r="L18" i="20" s="1"/>
  <c r="R17" i="20"/>
  <c r="R27" i="20" s="1"/>
  <c r="I17" i="20"/>
  <c r="H17" i="20"/>
  <c r="E15" i="20"/>
  <c r="H44" i="20" s="1"/>
  <c r="L44" i="20" s="1"/>
  <c r="P1" i="20"/>
  <c r="P8" i="20" s="1"/>
  <c r="Q49" i="19"/>
  <c r="G49" i="19"/>
  <c r="F49" i="19"/>
  <c r="P10" i="19" s="1"/>
  <c r="K48" i="19"/>
  <c r="H48" i="19"/>
  <c r="L48" i="19" s="1"/>
  <c r="K47" i="19"/>
  <c r="H47" i="19"/>
  <c r="L47" i="19" s="1"/>
  <c r="K46" i="19"/>
  <c r="H46" i="19"/>
  <c r="L46" i="19" s="1"/>
  <c r="L45" i="19"/>
  <c r="K45" i="19"/>
  <c r="H45" i="19"/>
  <c r="K44" i="19"/>
  <c r="K43" i="19"/>
  <c r="H43" i="19"/>
  <c r="L43" i="19" s="1"/>
  <c r="K42" i="19"/>
  <c r="H42" i="19"/>
  <c r="L42" i="19" s="1"/>
  <c r="K41" i="19"/>
  <c r="H41" i="19"/>
  <c r="L41" i="19" s="1"/>
  <c r="K40" i="19"/>
  <c r="H40" i="19"/>
  <c r="L40" i="19" s="1"/>
  <c r="L39" i="19"/>
  <c r="K39" i="19"/>
  <c r="H39" i="19"/>
  <c r="K38" i="19"/>
  <c r="K37" i="19"/>
  <c r="H37" i="19"/>
  <c r="L37" i="19" s="1"/>
  <c r="K36" i="19"/>
  <c r="H36" i="19"/>
  <c r="L36" i="19" s="1"/>
  <c r="K35" i="19"/>
  <c r="H35" i="19"/>
  <c r="L35" i="19" s="1"/>
  <c r="K34" i="19"/>
  <c r="H34" i="19"/>
  <c r="L34" i="19" s="1"/>
  <c r="L33" i="19"/>
  <c r="K33" i="19"/>
  <c r="H33" i="19"/>
  <c r="K32" i="19"/>
  <c r="K31" i="19"/>
  <c r="H31" i="19"/>
  <c r="L31" i="19" s="1"/>
  <c r="K30" i="19"/>
  <c r="H30" i="19"/>
  <c r="L30" i="19" s="1"/>
  <c r="K29" i="19"/>
  <c r="H29" i="19"/>
  <c r="L29" i="19" s="1"/>
  <c r="K28" i="19"/>
  <c r="H28" i="19"/>
  <c r="L28" i="19" s="1"/>
  <c r="K27" i="19"/>
  <c r="H27" i="19"/>
  <c r="L27" i="19" s="1"/>
  <c r="M27" i="19" s="1"/>
  <c r="K26" i="19"/>
  <c r="K25" i="19"/>
  <c r="H25" i="19"/>
  <c r="L25" i="19" s="1"/>
  <c r="K24" i="19"/>
  <c r="H24" i="19"/>
  <c r="L24" i="19" s="1"/>
  <c r="K23" i="19"/>
  <c r="H23" i="19"/>
  <c r="L23" i="19" s="1"/>
  <c r="K22" i="19"/>
  <c r="H22" i="19"/>
  <c r="L22" i="19" s="1"/>
  <c r="K21" i="19"/>
  <c r="H21" i="19"/>
  <c r="L21" i="19" s="1"/>
  <c r="K20" i="19"/>
  <c r="K19" i="19"/>
  <c r="H19" i="19"/>
  <c r="L19" i="19" s="1"/>
  <c r="K18" i="19"/>
  <c r="H18" i="19"/>
  <c r="L18" i="19" s="1"/>
  <c r="R17" i="19"/>
  <c r="R46" i="19" s="1"/>
  <c r="I17" i="19"/>
  <c r="H17" i="19"/>
  <c r="E15" i="19"/>
  <c r="H44" i="19" s="1"/>
  <c r="L44" i="19" s="1"/>
  <c r="P1" i="19"/>
  <c r="P8" i="19" s="1"/>
  <c r="Q49" i="18"/>
  <c r="G49" i="18"/>
  <c r="F49" i="18"/>
  <c r="P10" i="18" s="1"/>
  <c r="K48" i="18"/>
  <c r="H48" i="18"/>
  <c r="L48" i="18" s="1"/>
  <c r="K47" i="18"/>
  <c r="H47" i="18"/>
  <c r="L47" i="18" s="1"/>
  <c r="K46" i="18"/>
  <c r="K45" i="18"/>
  <c r="K44" i="18"/>
  <c r="K43" i="18"/>
  <c r="H43" i="18"/>
  <c r="L43" i="18" s="1"/>
  <c r="K42" i="18"/>
  <c r="H42" i="18"/>
  <c r="L42" i="18" s="1"/>
  <c r="K41" i="18"/>
  <c r="H41" i="18"/>
  <c r="L41" i="18" s="1"/>
  <c r="K40" i="18"/>
  <c r="K39" i="18"/>
  <c r="K38" i="18"/>
  <c r="K37" i="18"/>
  <c r="H37" i="18"/>
  <c r="L37" i="18" s="1"/>
  <c r="K36" i="18"/>
  <c r="H36" i="18"/>
  <c r="L36" i="18" s="1"/>
  <c r="K35" i="18"/>
  <c r="H35" i="18"/>
  <c r="L35" i="18" s="1"/>
  <c r="K34" i="18"/>
  <c r="K33" i="18"/>
  <c r="K32" i="18"/>
  <c r="K31" i="18"/>
  <c r="H31" i="18"/>
  <c r="L31" i="18" s="1"/>
  <c r="K30" i="18"/>
  <c r="H30" i="18"/>
  <c r="L30" i="18" s="1"/>
  <c r="K29" i="18"/>
  <c r="H29" i="18"/>
  <c r="L29" i="18" s="1"/>
  <c r="K28" i="18"/>
  <c r="K27" i="18"/>
  <c r="K26" i="18"/>
  <c r="K25" i="18"/>
  <c r="H25" i="18"/>
  <c r="L25" i="18" s="1"/>
  <c r="K24" i="18"/>
  <c r="H24" i="18"/>
  <c r="L24" i="18" s="1"/>
  <c r="K23" i="18"/>
  <c r="H23" i="18"/>
  <c r="L23" i="18" s="1"/>
  <c r="K22" i="18"/>
  <c r="K21" i="18"/>
  <c r="K20" i="18"/>
  <c r="K19" i="18"/>
  <c r="H19" i="18"/>
  <c r="L19" i="18" s="1"/>
  <c r="K18" i="18"/>
  <c r="H18" i="18"/>
  <c r="L18" i="18" s="1"/>
  <c r="R17" i="18"/>
  <c r="R47" i="18" s="1"/>
  <c r="I17" i="18"/>
  <c r="H17" i="18"/>
  <c r="E15" i="18"/>
  <c r="H44" i="18" s="1"/>
  <c r="L44" i="18" s="1"/>
  <c r="P1" i="18"/>
  <c r="P8" i="18" s="1"/>
  <c r="M39" i="19" l="1"/>
  <c r="R40" i="19"/>
  <c r="R21" i="19"/>
  <c r="R22" i="19"/>
  <c r="V22" i="19" s="1"/>
  <c r="R28" i="19"/>
  <c r="R34" i="19"/>
  <c r="U34" i="19" s="1"/>
  <c r="R44" i="18"/>
  <c r="R38" i="18"/>
  <c r="R32" i="18"/>
  <c r="M44" i="18"/>
  <c r="R26" i="18"/>
  <c r="R46" i="18"/>
  <c r="R20" i="18"/>
  <c r="R40" i="18"/>
  <c r="R34" i="18"/>
  <c r="R28" i="18"/>
  <c r="R22" i="18"/>
  <c r="M36" i="20"/>
  <c r="M31" i="20"/>
  <c r="M29" i="20"/>
  <c r="M24" i="20"/>
  <c r="M27" i="20"/>
  <c r="I44" i="19"/>
  <c r="M44" i="19"/>
  <c r="M42" i="19"/>
  <c r="M30" i="19"/>
  <c r="M28" i="19"/>
  <c r="M23" i="19"/>
  <c r="M21" i="19"/>
  <c r="K49" i="19"/>
  <c r="M29" i="18"/>
  <c r="M37" i="18"/>
  <c r="M44" i="20"/>
  <c r="I45" i="20"/>
  <c r="I39" i="20"/>
  <c r="T39" i="20" s="1"/>
  <c r="S39" i="20" s="1"/>
  <c r="I33" i="20"/>
  <c r="I27" i="20"/>
  <c r="I21" i="20"/>
  <c r="I46" i="20"/>
  <c r="I40" i="20"/>
  <c r="I47" i="20"/>
  <c r="T47" i="20" s="1"/>
  <c r="S47" i="20" s="1"/>
  <c r="I41" i="20"/>
  <c r="T41" i="20" s="1"/>
  <c r="S41" i="20" s="1"/>
  <c r="I35" i="20"/>
  <c r="T35" i="20" s="1"/>
  <c r="S35" i="20" s="1"/>
  <c r="I29" i="20"/>
  <c r="I23" i="20"/>
  <c r="T23" i="20" s="1"/>
  <c r="S23" i="20" s="1"/>
  <c r="I48" i="20"/>
  <c r="I42" i="20"/>
  <c r="I36" i="20"/>
  <c r="T36" i="20" s="1"/>
  <c r="S36" i="20" s="1"/>
  <c r="I30" i="20"/>
  <c r="R26" i="20"/>
  <c r="I31" i="20"/>
  <c r="R22" i="20"/>
  <c r="I24" i="20"/>
  <c r="R34" i="20"/>
  <c r="R39" i="20"/>
  <c r="I37" i="20"/>
  <c r="M42" i="20"/>
  <c r="R20" i="20"/>
  <c r="M37" i="20"/>
  <c r="M46" i="20"/>
  <c r="R48" i="20"/>
  <c r="U48" i="20" s="1"/>
  <c r="R36" i="20"/>
  <c r="V36" i="20" s="1"/>
  <c r="R18" i="20"/>
  <c r="V18" i="20" s="1"/>
  <c r="R47" i="20"/>
  <c r="R41" i="20"/>
  <c r="R35" i="20"/>
  <c r="R29" i="20"/>
  <c r="R23" i="20"/>
  <c r="R42" i="20"/>
  <c r="V42" i="20" s="1"/>
  <c r="R30" i="20"/>
  <c r="V30" i="20" s="1"/>
  <c r="R24" i="20"/>
  <c r="V24" i="20" s="1"/>
  <c r="R43" i="20"/>
  <c r="U43" i="20" s="1"/>
  <c r="R37" i="20"/>
  <c r="U37" i="20" s="1"/>
  <c r="R31" i="20"/>
  <c r="U31" i="20" s="1"/>
  <c r="R25" i="20"/>
  <c r="U25" i="20" s="1"/>
  <c r="R19" i="20"/>
  <c r="U19" i="20" s="1"/>
  <c r="R44" i="20"/>
  <c r="V44" i="20" s="1"/>
  <c r="R38" i="20"/>
  <c r="R32" i="20"/>
  <c r="V27" i="20"/>
  <c r="U27" i="20"/>
  <c r="M45" i="20"/>
  <c r="R40" i="20"/>
  <c r="R45" i="20"/>
  <c r="V45" i="20" s="1"/>
  <c r="I18" i="20"/>
  <c r="I25" i="20"/>
  <c r="M18" i="20"/>
  <c r="M25" i="20"/>
  <c r="I43" i="20"/>
  <c r="M48" i="20"/>
  <c r="M43" i="20"/>
  <c r="R46" i="20"/>
  <c r="M21" i="20"/>
  <c r="U30" i="20"/>
  <c r="V33" i="20"/>
  <c r="U33" i="20"/>
  <c r="I44" i="20"/>
  <c r="I19" i="20"/>
  <c r="R21" i="20"/>
  <c r="V21" i="20" s="1"/>
  <c r="R28" i="20"/>
  <c r="M30" i="20"/>
  <c r="M33" i="20"/>
  <c r="M19" i="20"/>
  <c r="R33" i="20"/>
  <c r="V39" i="20"/>
  <c r="U39" i="20"/>
  <c r="K49" i="20"/>
  <c r="H22" i="20"/>
  <c r="L22" i="20" s="1"/>
  <c r="H28" i="20"/>
  <c r="L28" i="20" s="1"/>
  <c r="H34" i="20"/>
  <c r="L34" i="20" s="1"/>
  <c r="H40" i="20"/>
  <c r="L40" i="20" s="1"/>
  <c r="M40" i="20" s="1"/>
  <c r="H46" i="20"/>
  <c r="L46" i="20" s="1"/>
  <c r="H20" i="20"/>
  <c r="L20" i="20" s="1"/>
  <c r="H26" i="20"/>
  <c r="L26" i="20" s="1"/>
  <c r="M26" i="20" s="1"/>
  <c r="H32" i="20"/>
  <c r="L32" i="20" s="1"/>
  <c r="M32" i="20" s="1"/>
  <c r="H38" i="20"/>
  <c r="L38" i="20" s="1"/>
  <c r="M38" i="20" s="1"/>
  <c r="M24" i="19"/>
  <c r="U28" i="19"/>
  <c r="V28" i="19"/>
  <c r="M31" i="19"/>
  <c r="V25" i="19"/>
  <c r="M43" i="19"/>
  <c r="I19" i="19"/>
  <c r="I25" i="19"/>
  <c r="M40" i="19"/>
  <c r="M19" i="19"/>
  <c r="M29" i="19"/>
  <c r="M36" i="19"/>
  <c r="M33" i="19"/>
  <c r="M41" i="19"/>
  <c r="M48" i="19"/>
  <c r="V34" i="19"/>
  <c r="M37" i="19"/>
  <c r="M34" i="19"/>
  <c r="M45" i="19"/>
  <c r="M35" i="19"/>
  <c r="V24" i="19"/>
  <c r="M47" i="19"/>
  <c r="M22" i="19"/>
  <c r="V40" i="19"/>
  <c r="U40" i="19"/>
  <c r="M25" i="19"/>
  <c r="I33" i="19"/>
  <c r="I21" i="19"/>
  <c r="T21" i="19" s="1"/>
  <c r="S21" i="19" s="1"/>
  <c r="I41" i="19"/>
  <c r="I29" i="19"/>
  <c r="I36" i="19"/>
  <c r="I24" i="19"/>
  <c r="I31" i="19"/>
  <c r="I45" i="19"/>
  <c r="I39" i="19"/>
  <c r="T39" i="19" s="1"/>
  <c r="S39" i="19" s="1"/>
  <c r="I27" i="19"/>
  <c r="T27" i="19" s="1"/>
  <c r="S27" i="19" s="1"/>
  <c r="I35" i="19"/>
  <c r="I23" i="19"/>
  <c r="I48" i="19"/>
  <c r="I30" i="19"/>
  <c r="I18" i="19"/>
  <c r="I46" i="19"/>
  <c r="T46" i="19" s="1"/>
  <c r="S46" i="19" s="1"/>
  <c r="I40" i="19"/>
  <c r="I34" i="19"/>
  <c r="I28" i="19"/>
  <c r="I22" i="19"/>
  <c r="I47" i="19"/>
  <c r="I42" i="19"/>
  <c r="I43" i="19"/>
  <c r="I37" i="19"/>
  <c r="U41" i="19"/>
  <c r="V46" i="19"/>
  <c r="U46" i="19"/>
  <c r="R35" i="19"/>
  <c r="U35" i="19" s="1"/>
  <c r="R23" i="19"/>
  <c r="U23" i="19" s="1"/>
  <c r="R31" i="19"/>
  <c r="U31" i="19" s="1"/>
  <c r="R44" i="19"/>
  <c r="V44" i="19" s="1"/>
  <c r="R32" i="19"/>
  <c r="R20" i="19"/>
  <c r="R47" i="19"/>
  <c r="U47" i="19" s="1"/>
  <c r="R41" i="19"/>
  <c r="V41" i="19" s="1"/>
  <c r="R29" i="19"/>
  <c r="U29" i="19" s="1"/>
  <c r="R43" i="19"/>
  <c r="V43" i="19" s="1"/>
  <c r="R37" i="19"/>
  <c r="V37" i="19" s="1"/>
  <c r="R25" i="19"/>
  <c r="U25" i="19" s="1"/>
  <c r="R19" i="19"/>
  <c r="V19" i="19" s="1"/>
  <c r="R26" i="19"/>
  <c r="R48" i="19"/>
  <c r="V48" i="19" s="1"/>
  <c r="R42" i="19"/>
  <c r="V42" i="19" s="1"/>
  <c r="R36" i="19"/>
  <c r="U36" i="19" s="1"/>
  <c r="R30" i="19"/>
  <c r="U30" i="19" s="1"/>
  <c r="R24" i="19"/>
  <c r="U24" i="19" s="1"/>
  <c r="R18" i="19"/>
  <c r="V18" i="19" s="1"/>
  <c r="R38" i="19"/>
  <c r="R45" i="19"/>
  <c r="U45" i="19" s="1"/>
  <c r="R39" i="19"/>
  <c r="U39" i="19" s="1"/>
  <c r="R33" i="19"/>
  <c r="V33" i="19" s="1"/>
  <c r="R27" i="19"/>
  <c r="V27" i="19" s="1"/>
  <c r="V21" i="19"/>
  <c r="U21" i="19"/>
  <c r="V30" i="19"/>
  <c r="U42" i="19"/>
  <c r="M46" i="19"/>
  <c r="M18" i="19"/>
  <c r="H20" i="19"/>
  <c r="H26" i="19"/>
  <c r="H32" i="19"/>
  <c r="H38" i="19"/>
  <c r="L38" i="19" s="1"/>
  <c r="M38" i="19" s="1"/>
  <c r="I44" i="18"/>
  <c r="V47" i="18"/>
  <c r="M35" i="18"/>
  <c r="M47" i="18"/>
  <c r="I18" i="18"/>
  <c r="M41" i="18"/>
  <c r="M18" i="18"/>
  <c r="I24" i="18"/>
  <c r="U47" i="18"/>
  <c r="M24" i="18"/>
  <c r="I30" i="18"/>
  <c r="U48" i="18"/>
  <c r="V24" i="18"/>
  <c r="M30" i="18"/>
  <c r="I36" i="18"/>
  <c r="I48" i="18"/>
  <c r="M19" i="18"/>
  <c r="M36" i="18"/>
  <c r="I42" i="18"/>
  <c r="M48" i="18"/>
  <c r="M25" i="18"/>
  <c r="M42" i="18"/>
  <c r="V48" i="18"/>
  <c r="M31" i="18"/>
  <c r="U44" i="18"/>
  <c r="V44" i="18"/>
  <c r="M43" i="18"/>
  <c r="I41" i="18"/>
  <c r="I23" i="18"/>
  <c r="I47" i="18"/>
  <c r="T47" i="18" s="1"/>
  <c r="S47" i="18" s="1"/>
  <c r="I29" i="18"/>
  <c r="T29" i="18" s="1"/>
  <c r="S29" i="18" s="1"/>
  <c r="I46" i="18"/>
  <c r="I40" i="18"/>
  <c r="I34" i="18"/>
  <c r="I35" i="18"/>
  <c r="I43" i="18"/>
  <c r="I37" i="18"/>
  <c r="I31" i="18"/>
  <c r="I25" i="18"/>
  <c r="I19" i="18"/>
  <c r="M23" i="18"/>
  <c r="I38" i="18"/>
  <c r="R21" i="18"/>
  <c r="R27" i="18"/>
  <c r="R33" i="18"/>
  <c r="R39" i="18"/>
  <c r="R45" i="18"/>
  <c r="R31" i="18"/>
  <c r="V31" i="18" s="1"/>
  <c r="R37" i="18"/>
  <c r="V37" i="18" s="1"/>
  <c r="H34" i="18"/>
  <c r="L34" i="18" s="1"/>
  <c r="R18" i="18"/>
  <c r="R24" i="18"/>
  <c r="U24" i="18" s="1"/>
  <c r="R30" i="18"/>
  <c r="U30" i="18" s="1"/>
  <c r="R36" i="18"/>
  <c r="U36" i="18" s="1"/>
  <c r="R42" i="18"/>
  <c r="U42" i="18" s="1"/>
  <c r="R48" i="18"/>
  <c r="K49" i="18"/>
  <c r="R19" i="18"/>
  <c r="V19" i="18" s="1"/>
  <c r="R25" i="18"/>
  <c r="U25" i="18" s="1"/>
  <c r="R43" i="18"/>
  <c r="U43" i="18" s="1"/>
  <c r="H22" i="18"/>
  <c r="L22" i="18" s="1"/>
  <c r="H28" i="18"/>
  <c r="L28" i="18" s="1"/>
  <c r="H40" i="18"/>
  <c r="L40" i="18" s="1"/>
  <c r="H46" i="18"/>
  <c r="L46" i="18" s="1"/>
  <c r="M46" i="18" s="1"/>
  <c r="H21" i="18"/>
  <c r="L21" i="18" s="1"/>
  <c r="H27" i="18"/>
  <c r="L27" i="18" s="1"/>
  <c r="H33" i="18"/>
  <c r="L33" i="18" s="1"/>
  <c r="H39" i="18"/>
  <c r="L39" i="18" s="1"/>
  <c r="H45" i="18"/>
  <c r="L45" i="18" s="1"/>
  <c r="R23" i="18"/>
  <c r="U23" i="18" s="1"/>
  <c r="R29" i="18"/>
  <c r="U29" i="18" s="1"/>
  <c r="R35" i="18"/>
  <c r="U35" i="18" s="1"/>
  <c r="R41" i="18"/>
  <c r="U41" i="18" s="1"/>
  <c r="H20" i="18"/>
  <c r="L20" i="18" s="1"/>
  <c r="M20" i="18" s="1"/>
  <c r="H26" i="18"/>
  <c r="H32" i="18"/>
  <c r="L32" i="18" s="1"/>
  <c r="H38" i="18"/>
  <c r="L38" i="18" s="1"/>
  <c r="M38" i="18" s="1"/>
  <c r="G50" i="1"/>
  <c r="K39" i="1"/>
  <c r="K40" i="1"/>
  <c r="K41" i="1"/>
  <c r="K42" i="1"/>
  <c r="K43" i="1"/>
  <c r="K44" i="1"/>
  <c r="K45" i="1"/>
  <c r="K46" i="1"/>
  <c r="K47" i="1"/>
  <c r="K48" i="1"/>
  <c r="K4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I18" i="1"/>
  <c r="P1" i="1"/>
  <c r="P8" i="1" s="1"/>
  <c r="T29" i="19" l="1"/>
  <c r="S29" i="19" s="1"/>
  <c r="T44" i="18"/>
  <c r="S44" i="18" s="1"/>
  <c r="T30" i="19"/>
  <c r="S30" i="19" s="1"/>
  <c r="T28" i="19"/>
  <c r="S28" i="19" s="1"/>
  <c r="T41" i="19"/>
  <c r="S41" i="19" s="1"/>
  <c r="T42" i="20"/>
  <c r="S42" i="20" s="1"/>
  <c r="T31" i="20"/>
  <c r="S31" i="20" s="1"/>
  <c r="T46" i="20"/>
  <c r="S46" i="20" s="1"/>
  <c r="T24" i="20"/>
  <c r="S24" i="20" s="1"/>
  <c r="U48" i="19"/>
  <c r="T34" i="19"/>
  <c r="S34" i="19" s="1"/>
  <c r="U33" i="19"/>
  <c r="T48" i="19"/>
  <c r="S48" i="19" s="1"/>
  <c r="T37" i="19"/>
  <c r="S37" i="19" s="1"/>
  <c r="T23" i="19"/>
  <c r="S23" i="19" s="1"/>
  <c r="T19" i="19"/>
  <c r="S19" i="19" s="1"/>
  <c r="T35" i="19"/>
  <c r="S35" i="19" s="1"/>
  <c r="T42" i="19"/>
  <c r="S42" i="19" s="1"/>
  <c r="U27" i="19"/>
  <c r="U22" i="19"/>
  <c r="T45" i="19"/>
  <c r="S45" i="19" s="1"/>
  <c r="V47" i="19"/>
  <c r="U37" i="18"/>
  <c r="T37" i="20"/>
  <c r="S37" i="20" s="1"/>
  <c r="T45" i="20"/>
  <c r="S45" i="20" s="1"/>
  <c r="U42" i="20"/>
  <c r="I38" i="20"/>
  <c r="T38" i="20" s="1"/>
  <c r="S38" i="20" s="1"/>
  <c r="T29" i="20"/>
  <c r="S29" i="20" s="1"/>
  <c r="I28" i="20"/>
  <c r="T27" i="20"/>
  <c r="S27" i="20" s="1"/>
  <c r="T25" i="20"/>
  <c r="S25" i="20" s="1"/>
  <c r="U24" i="20"/>
  <c r="I20" i="20"/>
  <c r="T19" i="20"/>
  <c r="S19" i="20" s="1"/>
  <c r="V35" i="19"/>
  <c r="T44" i="19"/>
  <c r="S44" i="19" s="1"/>
  <c r="H49" i="19"/>
  <c r="T25" i="19"/>
  <c r="S25" i="19" s="1"/>
  <c r="V23" i="19"/>
  <c r="T22" i="19"/>
  <c r="S22" i="19" s="1"/>
  <c r="U19" i="19"/>
  <c r="U18" i="19"/>
  <c r="T37" i="18"/>
  <c r="S37" i="18" s="1"/>
  <c r="U19" i="18"/>
  <c r="U31" i="18"/>
  <c r="V23" i="18"/>
  <c r="V29" i="18"/>
  <c r="V41" i="18"/>
  <c r="T19" i="18"/>
  <c r="S19" i="18" s="1"/>
  <c r="I39" i="18"/>
  <c r="V36" i="18"/>
  <c r="T31" i="18"/>
  <c r="S31" i="18" s="1"/>
  <c r="I20" i="18"/>
  <c r="T20" i="18" s="1"/>
  <c r="S20" i="18" s="1"/>
  <c r="I32" i="18"/>
  <c r="V22" i="20"/>
  <c r="U22" i="20"/>
  <c r="V47" i="20"/>
  <c r="U47" i="20"/>
  <c r="U45" i="20"/>
  <c r="M22" i="20"/>
  <c r="V38" i="20"/>
  <c r="U38" i="20"/>
  <c r="U36" i="20"/>
  <c r="T40" i="20"/>
  <c r="S40" i="20" s="1"/>
  <c r="V25" i="20"/>
  <c r="V34" i="20"/>
  <c r="U34" i="20"/>
  <c r="V43" i="20"/>
  <c r="V29" i="20"/>
  <c r="U29" i="20"/>
  <c r="V28" i="20"/>
  <c r="U28" i="20"/>
  <c r="V48" i="20"/>
  <c r="V35" i="20"/>
  <c r="U35" i="20"/>
  <c r="M34" i="20"/>
  <c r="I34" i="20"/>
  <c r="V41" i="20"/>
  <c r="U41" i="20"/>
  <c r="T18" i="20"/>
  <c r="V32" i="20"/>
  <c r="U32" i="20"/>
  <c r="T30" i="20"/>
  <c r="S30" i="20" s="1"/>
  <c r="I32" i="20"/>
  <c r="T32" i="20" s="1"/>
  <c r="S32" i="20" s="1"/>
  <c r="U21" i="20"/>
  <c r="R49" i="20"/>
  <c r="I22" i="20"/>
  <c r="T22" i="20" s="1"/>
  <c r="S22" i="20" s="1"/>
  <c r="T44" i="20"/>
  <c r="S44" i="20" s="1"/>
  <c r="V31" i="20"/>
  <c r="L49" i="20"/>
  <c r="V37" i="20"/>
  <c r="V26" i="20"/>
  <c r="U26" i="20"/>
  <c r="T43" i="20"/>
  <c r="S43" i="20" s="1"/>
  <c r="U18" i="20"/>
  <c r="T21" i="20"/>
  <c r="S21" i="20" s="1"/>
  <c r="V19" i="20"/>
  <c r="V20" i="20"/>
  <c r="U20" i="20"/>
  <c r="M20" i="20"/>
  <c r="T20" i="20" s="1"/>
  <c r="S20" i="20" s="1"/>
  <c r="H49" i="20"/>
  <c r="V46" i="20"/>
  <c r="U46" i="20"/>
  <c r="M28" i="20"/>
  <c r="T48" i="20"/>
  <c r="S48" i="20" s="1"/>
  <c r="T33" i="20"/>
  <c r="S33" i="20" s="1"/>
  <c r="U44" i="20"/>
  <c r="V40" i="20"/>
  <c r="U40" i="20"/>
  <c r="I26" i="20"/>
  <c r="T26" i="20" s="1"/>
  <c r="S26" i="20" s="1"/>
  <c r="V23" i="20"/>
  <c r="U23" i="20"/>
  <c r="U43" i="19"/>
  <c r="U37" i="19"/>
  <c r="V36" i="19"/>
  <c r="U44" i="19"/>
  <c r="V29" i="19"/>
  <c r="V38" i="19"/>
  <c r="U38" i="19"/>
  <c r="I38" i="19"/>
  <c r="T38" i="19" s="1"/>
  <c r="S38" i="19" s="1"/>
  <c r="L32" i="19"/>
  <c r="I32" i="19"/>
  <c r="T31" i="19"/>
  <c r="S31" i="19" s="1"/>
  <c r="I26" i="19"/>
  <c r="L26" i="19"/>
  <c r="T24" i="19"/>
  <c r="S24" i="19" s="1"/>
  <c r="V31" i="19"/>
  <c r="L20" i="19"/>
  <c r="I20" i="19"/>
  <c r="T40" i="19"/>
  <c r="S40" i="19" s="1"/>
  <c r="T36" i="19"/>
  <c r="S36" i="19" s="1"/>
  <c r="V45" i="19"/>
  <c r="T43" i="19"/>
  <c r="S43" i="19" s="1"/>
  <c r="R49" i="19"/>
  <c r="V39" i="19"/>
  <c r="T18" i="19"/>
  <c r="T33" i="19"/>
  <c r="S33" i="19" s="1"/>
  <c r="T47" i="19"/>
  <c r="S47" i="19" s="1"/>
  <c r="H49" i="18"/>
  <c r="T46" i="18"/>
  <c r="S46" i="18" s="1"/>
  <c r="U32" i="18"/>
  <c r="V32" i="18"/>
  <c r="M32" i="18"/>
  <c r="R49" i="18"/>
  <c r="T23" i="18"/>
  <c r="S23" i="18" s="1"/>
  <c r="T43" i="18"/>
  <c r="S43" i="18" s="1"/>
  <c r="I27" i="18"/>
  <c r="U18" i="18"/>
  <c r="V25" i="18"/>
  <c r="T35" i="18"/>
  <c r="S35" i="18" s="1"/>
  <c r="I33" i="18"/>
  <c r="V45" i="18"/>
  <c r="U45" i="18"/>
  <c r="M45" i="18"/>
  <c r="I22" i="18"/>
  <c r="V43" i="18"/>
  <c r="V39" i="18"/>
  <c r="U39" i="18"/>
  <c r="M39" i="18"/>
  <c r="I28" i="18"/>
  <c r="I45" i="18"/>
  <c r="T36" i="18"/>
  <c r="S36" i="18" s="1"/>
  <c r="T24" i="18"/>
  <c r="S24" i="18" s="1"/>
  <c r="V35" i="18"/>
  <c r="V33" i="18"/>
  <c r="U33" i="18"/>
  <c r="M33" i="18"/>
  <c r="V21" i="18"/>
  <c r="U21" i="18"/>
  <c r="M21" i="18"/>
  <c r="M34" i="18"/>
  <c r="T34" i="18" s="1"/>
  <c r="S34" i="18" s="1"/>
  <c r="V34" i="18"/>
  <c r="U34" i="18"/>
  <c r="I21" i="18"/>
  <c r="T38" i="18"/>
  <c r="S38" i="18" s="1"/>
  <c r="L26" i="18"/>
  <c r="L49" i="18" s="1"/>
  <c r="I26" i="18"/>
  <c r="M28" i="18"/>
  <c r="V28" i="18"/>
  <c r="U28" i="18"/>
  <c r="T25" i="18"/>
  <c r="S25" i="18" s="1"/>
  <c r="T42" i="18"/>
  <c r="S42" i="18" s="1"/>
  <c r="M22" i="18"/>
  <c r="V22" i="18"/>
  <c r="U22" i="18"/>
  <c r="T41" i="18"/>
  <c r="S41" i="18" s="1"/>
  <c r="V30" i="18"/>
  <c r="V18" i="18"/>
  <c r="T48" i="18"/>
  <c r="S48" i="18" s="1"/>
  <c r="V27" i="18"/>
  <c r="U27" i="18"/>
  <c r="M27" i="18"/>
  <c r="U38" i="18"/>
  <c r="V38" i="18"/>
  <c r="V46" i="18"/>
  <c r="U46" i="18"/>
  <c r="T18" i="18"/>
  <c r="M40" i="18"/>
  <c r="T40" i="18" s="1"/>
  <c r="S40" i="18" s="1"/>
  <c r="U40" i="18"/>
  <c r="V40" i="18"/>
  <c r="U20" i="18"/>
  <c r="V20" i="18"/>
  <c r="T30" i="18"/>
  <c r="S30" i="18" s="1"/>
  <c r="V42" i="18"/>
  <c r="R18" i="1"/>
  <c r="Q50" i="1"/>
  <c r="F50" i="1"/>
  <c r="T45" i="18" l="1"/>
  <c r="S45" i="18" s="1"/>
  <c r="T28" i="18"/>
  <c r="S28" i="18" s="1"/>
  <c r="T39" i="18"/>
  <c r="S39" i="18" s="1"/>
  <c r="T28" i="20"/>
  <c r="S28" i="20" s="1"/>
  <c r="M49" i="20"/>
  <c r="P3" i="20" s="1"/>
  <c r="T22" i="18"/>
  <c r="S22" i="18" s="1"/>
  <c r="T32" i="18"/>
  <c r="S32" i="18" s="1"/>
  <c r="T34" i="20"/>
  <c r="S34" i="20" s="1"/>
  <c r="V14" i="20"/>
  <c r="P9" i="20" s="1"/>
  <c r="P7" i="20"/>
  <c r="I49" i="20"/>
  <c r="P2" i="20" s="1"/>
  <c r="S18" i="20"/>
  <c r="V32" i="19"/>
  <c r="U32" i="19"/>
  <c r="M32" i="19"/>
  <c r="T32" i="19" s="1"/>
  <c r="S32" i="19" s="1"/>
  <c r="V20" i="19"/>
  <c r="U20" i="19"/>
  <c r="M20" i="19"/>
  <c r="L49" i="19"/>
  <c r="I49" i="19"/>
  <c r="P2" i="19" s="1"/>
  <c r="S18" i="19"/>
  <c r="V26" i="19"/>
  <c r="U26" i="19"/>
  <c r="M26" i="19"/>
  <c r="T26" i="19" s="1"/>
  <c r="S26" i="19" s="1"/>
  <c r="V14" i="19"/>
  <c r="P9" i="19" s="1"/>
  <c r="P7" i="19"/>
  <c r="T27" i="18"/>
  <c r="S27" i="18" s="1"/>
  <c r="V14" i="18"/>
  <c r="P9" i="18" s="1"/>
  <c r="P7" i="18"/>
  <c r="I49" i="18"/>
  <c r="P2" i="18" s="1"/>
  <c r="S18" i="18"/>
  <c r="T21" i="18"/>
  <c r="S21" i="18" s="1"/>
  <c r="T33" i="18"/>
  <c r="S33" i="18" s="1"/>
  <c r="U26" i="18"/>
  <c r="V26" i="18"/>
  <c r="M26" i="18"/>
  <c r="T26" i="18" s="1"/>
  <c r="S26" i="18" s="1"/>
  <c r="H37" i="1"/>
  <c r="L37" i="1" s="1"/>
  <c r="H43" i="1"/>
  <c r="L43" i="1" s="1"/>
  <c r="M43" i="1" s="1"/>
  <c r="H49" i="1"/>
  <c r="L49" i="1" s="1"/>
  <c r="M49" i="1" s="1"/>
  <c r="H36" i="1"/>
  <c r="L36" i="1" s="1"/>
  <c r="H23" i="1"/>
  <c r="L23" i="1" s="1"/>
  <c r="H22" i="1"/>
  <c r="L22" i="1" s="1"/>
  <c r="H34" i="1"/>
  <c r="L34" i="1" s="1"/>
  <c r="H21" i="1"/>
  <c r="L21" i="1" s="1"/>
  <c r="H20" i="1"/>
  <c r="L20" i="1" s="1"/>
  <c r="H35" i="1"/>
  <c r="L35" i="1" s="1"/>
  <c r="H44" i="1"/>
  <c r="L44" i="1" s="1"/>
  <c r="M44" i="1" s="1"/>
  <c r="H30" i="1"/>
  <c r="L30" i="1" s="1"/>
  <c r="M30" i="1" s="1"/>
  <c r="H33" i="1"/>
  <c r="L33" i="1" s="1"/>
  <c r="H39" i="1"/>
  <c r="L39" i="1" s="1"/>
  <c r="H45" i="1"/>
  <c r="L45" i="1" s="1"/>
  <c r="M45" i="1" s="1"/>
  <c r="H32" i="1"/>
  <c r="L32" i="1" s="1"/>
  <c r="H24" i="1"/>
  <c r="L24" i="1" s="1"/>
  <c r="H31" i="1"/>
  <c r="L31" i="1" s="1"/>
  <c r="H40" i="1"/>
  <c r="L40" i="1" s="1"/>
  <c r="M40" i="1" s="1"/>
  <c r="H46" i="1"/>
  <c r="L46" i="1" s="1"/>
  <c r="M46" i="1" s="1"/>
  <c r="H29" i="1"/>
  <c r="L29" i="1" s="1"/>
  <c r="H47" i="1"/>
  <c r="L47" i="1" s="1"/>
  <c r="M47" i="1" s="1"/>
  <c r="H27" i="1"/>
  <c r="L27" i="1" s="1"/>
  <c r="H48" i="1"/>
  <c r="L48" i="1" s="1"/>
  <c r="M48" i="1" s="1"/>
  <c r="H38" i="1"/>
  <c r="L38" i="1" s="1"/>
  <c r="H25" i="1"/>
  <c r="L25" i="1" s="1"/>
  <c r="H28" i="1"/>
  <c r="L28" i="1" s="1"/>
  <c r="H41" i="1"/>
  <c r="L41" i="1" s="1"/>
  <c r="M41" i="1" s="1"/>
  <c r="H26" i="1"/>
  <c r="L26" i="1" s="1"/>
  <c r="H42" i="1"/>
  <c r="L42" i="1" s="1"/>
  <c r="M42" i="1" s="1"/>
  <c r="R42" i="1"/>
  <c r="R46" i="1"/>
  <c r="R47" i="1"/>
  <c r="R45" i="1"/>
  <c r="R40" i="1"/>
  <c r="R41" i="1"/>
  <c r="R49" i="1"/>
  <c r="R43" i="1"/>
  <c r="R39" i="1"/>
  <c r="R48" i="1"/>
  <c r="R44" i="1"/>
  <c r="M39" i="1"/>
  <c r="P11" i="1"/>
  <c r="R20" i="1"/>
  <c r="R32" i="1"/>
  <c r="R19" i="1"/>
  <c r="R35" i="1"/>
  <c r="R29" i="1"/>
  <c r="R23" i="1"/>
  <c r="R27" i="1"/>
  <c r="R31" i="1"/>
  <c r="R36" i="1"/>
  <c r="R30" i="1"/>
  <c r="R24" i="1"/>
  <c r="R34" i="1"/>
  <c r="R28" i="1"/>
  <c r="R22" i="1"/>
  <c r="R33" i="1"/>
  <c r="R21" i="1"/>
  <c r="R37" i="1"/>
  <c r="R25" i="1"/>
  <c r="R38" i="1"/>
  <c r="R26" i="1"/>
  <c r="H19" i="1"/>
  <c r="L19" i="1" s="1"/>
  <c r="U45" i="1" l="1"/>
  <c r="M49" i="18"/>
  <c r="P3" i="18" s="1"/>
  <c r="P4" i="18" s="1"/>
  <c r="M49" i="19"/>
  <c r="P3" i="19" s="1"/>
  <c r="P5" i="19" s="1"/>
  <c r="S49" i="20"/>
  <c r="T49" i="20"/>
  <c r="P6" i="20" s="1"/>
  <c r="S9" i="20"/>
  <c r="U9" i="20" s="1"/>
  <c r="S9" i="19"/>
  <c r="S9" i="18"/>
  <c r="U39" i="1"/>
  <c r="P4" i="20"/>
  <c r="P5" i="20"/>
  <c r="T20" i="19"/>
  <c r="S49" i="18"/>
  <c r="T49" i="18"/>
  <c r="P6" i="18" s="1"/>
  <c r="U42" i="1"/>
  <c r="V48" i="1"/>
  <c r="V42" i="1"/>
  <c r="V39" i="1"/>
  <c r="U48" i="1"/>
  <c r="V45" i="1"/>
  <c r="U40" i="1"/>
  <c r="V40" i="1"/>
  <c r="U44" i="1"/>
  <c r="V44" i="1"/>
  <c r="V47" i="1"/>
  <c r="U47" i="1"/>
  <c r="U43" i="1"/>
  <c r="V43" i="1"/>
  <c r="U46" i="1"/>
  <c r="V46" i="1"/>
  <c r="U49" i="1"/>
  <c r="V49" i="1"/>
  <c r="V41" i="1"/>
  <c r="U41" i="1"/>
  <c r="K19" i="1"/>
  <c r="M19" i="1" s="1"/>
  <c r="P5" i="18" l="1"/>
  <c r="U9" i="18"/>
  <c r="T9" i="19"/>
  <c r="V9" i="19" s="1"/>
  <c r="P4" i="19"/>
  <c r="T9" i="18"/>
  <c r="V9" i="18" s="1"/>
  <c r="T9" i="20"/>
  <c r="V9" i="20" s="1"/>
  <c r="U9" i="19"/>
  <c r="S20" i="19"/>
  <c r="S49" i="19" s="1"/>
  <c r="T49" i="19"/>
  <c r="P6" i="19" s="1"/>
  <c r="U19" i="1"/>
  <c r="V19" i="1"/>
  <c r="V20" i="1"/>
  <c r="U20" i="1"/>
  <c r="M20" i="1"/>
  <c r="H50" i="1"/>
  <c r="U21" i="1" l="1"/>
  <c r="V21" i="1"/>
  <c r="M21" i="1"/>
  <c r="H18" i="1"/>
  <c r="I30" i="1" l="1"/>
  <c r="I43" i="1"/>
  <c r="I44" i="1"/>
  <c r="I48" i="1"/>
  <c r="I49" i="1"/>
  <c r="I47" i="1"/>
  <c r="I46" i="1"/>
  <c r="I41" i="1"/>
  <c r="I39" i="1"/>
  <c r="I45" i="1"/>
  <c r="I40" i="1"/>
  <c r="I42" i="1"/>
  <c r="I20" i="1"/>
  <c r="I34" i="1"/>
  <c r="I26" i="1"/>
  <c r="I37" i="1"/>
  <c r="I24" i="1"/>
  <c r="I36" i="1"/>
  <c r="I27" i="1"/>
  <c r="I38" i="1"/>
  <c r="I31" i="1"/>
  <c r="I33" i="1"/>
  <c r="I21" i="1"/>
  <c r="T21" i="1" s="1"/>
  <c r="S21" i="1" s="1"/>
  <c r="I35" i="1"/>
  <c r="I23" i="1"/>
  <c r="I28" i="1"/>
  <c r="I25" i="1"/>
  <c r="I29" i="1"/>
  <c r="I22" i="1"/>
  <c r="I32" i="1"/>
  <c r="V22" i="1"/>
  <c r="U22" i="1"/>
  <c r="M22" i="1"/>
  <c r="I19" i="1"/>
  <c r="T39" i="1" l="1"/>
  <c r="S39" i="1" s="1"/>
  <c r="T43" i="1"/>
  <c r="S43" i="1" s="1"/>
  <c r="T49" i="1"/>
  <c r="S49" i="1" s="1"/>
  <c r="T44" i="1"/>
  <c r="S44" i="1" s="1"/>
  <c r="T42" i="1"/>
  <c r="S42" i="1" s="1"/>
  <c r="T47" i="1"/>
  <c r="S47" i="1" s="1"/>
  <c r="T40" i="1"/>
  <c r="S40" i="1" s="1"/>
  <c r="T45" i="1"/>
  <c r="S45" i="1" s="1"/>
  <c r="T48" i="1"/>
  <c r="S48" i="1" s="1"/>
  <c r="T41" i="1"/>
  <c r="S41" i="1" s="1"/>
  <c r="T46" i="1"/>
  <c r="S46" i="1" s="1"/>
  <c r="T19" i="1"/>
  <c r="S19" i="1" s="1"/>
  <c r="T20" i="1"/>
  <c r="S20" i="1" s="1"/>
  <c r="T22" i="1"/>
  <c r="S22" i="1" s="1"/>
  <c r="V23" i="1"/>
  <c r="U23" i="1"/>
  <c r="M23" i="1"/>
  <c r="T23" i="1" s="1"/>
  <c r="S23" i="1" s="1"/>
  <c r="I50" i="1"/>
  <c r="P2" i="1" l="1"/>
  <c r="C2" i="7" s="1" a="1"/>
  <c r="C2" i="7" s="1"/>
  <c r="I2" i="7" s="1"/>
  <c r="V24" i="1"/>
  <c r="U24" i="1"/>
  <c r="M24" i="1"/>
  <c r="T24" i="1" s="1"/>
  <c r="S24" i="1" s="1"/>
  <c r="R50" i="1"/>
  <c r="P7" i="1" s="1"/>
  <c r="U25" i="1" l="1"/>
  <c r="V25" i="1"/>
  <c r="M25" i="1"/>
  <c r="T25" i="1" s="1"/>
  <c r="S25" i="1" s="1"/>
  <c r="V15" i="1"/>
  <c r="V26" i="1" l="1"/>
  <c r="U26" i="1"/>
  <c r="M26" i="1"/>
  <c r="T26" i="1" s="1"/>
  <c r="S26" i="1" s="1"/>
  <c r="P9" i="1"/>
  <c r="S9" i="1" s="1"/>
  <c r="U27" i="1" l="1"/>
  <c r="V27" i="1"/>
  <c r="M27" i="1"/>
  <c r="T27" i="1" s="1"/>
  <c r="S27" i="1" s="1"/>
  <c r="K50" i="1"/>
  <c r="U28" i="1" l="1"/>
  <c r="V28" i="1"/>
  <c r="M28" i="1"/>
  <c r="T28" i="1" s="1"/>
  <c r="S28" i="1" s="1"/>
  <c r="U29" i="1" l="1"/>
  <c r="V29" i="1"/>
  <c r="M29" i="1"/>
  <c r="T29" i="1" s="1"/>
  <c r="S29" i="1" s="1"/>
  <c r="V30" i="1" l="1"/>
  <c r="U30" i="1"/>
  <c r="T30" i="1"/>
  <c r="S30" i="1" s="1"/>
  <c r="U31" i="1" l="1"/>
  <c r="V31" i="1"/>
  <c r="M31" i="1"/>
  <c r="T31" i="1" s="1"/>
  <c r="S31" i="1" s="1"/>
  <c r="V32" i="1" l="1"/>
  <c r="U32" i="1"/>
  <c r="M32" i="1"/>
  <c r="T32" i="1" s="1"/>
  <c r="S32" i="1" s="1"/>
  <c r="U33" i="1" l="1"/>
  <c r="V33" i="1"/>
  <c r="M33" i="1"/>
  <c r="T33" i="1" s="1"/>
  <c r="S33" i="1" s="1"/>
  <c r="U34" i="1" l="1"/>
  <c r="V34" i="1"/>
  <c r="M34" i="1"/>
  <c r="T34" i="1" s="1"/>
  <c r="S34" i="1" s="1"/>
  <c r="V35" i="1" l="1"/>
  <c r="U35" i="1"/>
  <c r="M35" i="1"/>
  <c r="T35" i="1" s="1"/>
  <c r="S35" i="1" s="1"/>
  <c r="U36" i="1" l="1"/>
  <c r="V36" i="1"/>
  <c r="M36" i="1"/>
  <c r="T36" i="1" s="1"/>
  <c r="S36" i="1" s="1"/>
  <c r="U37" i="1" l="1"/>
  <c r="V37" i="1"/>
  <c r="M37" i="1"/>
  <c r="T37" i="1" s="1"/>
  <c r="S37" i="1" s="1"/>
  <c r="V38" i="1" l="1"/>
  <c r="U38" i="1"/>
  <c r="M38" i="1"/>
  <c r="T38" i="1" s="1"/>
  <c r="S38" i="1" s="1"/>
  <c r="L50" i="1" l="1"/>
  <c r="M50" i="1" l="1"/>
  <c r="S50" i="1"/>
  <c r="T50" i="1" l="1"/>
  <c r="P6" i="1" s="1"/>
  <c r="P3" i="1"/>
  <c r="D2" i="7" s="1" a="1"/>
  <c r="D2" i="7" s="1"/>
  <c r="J2" i="7" s="1"/>
  <c r="U9" i="1" l="1"/>
  <c r="T9" i="1"/>
  <c r="V9" i="1" s="1"/>
  <c r="P4" i="1"/>
  <c r="P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<sst xmlns="http://schemas.openxmlformats.org/spreadsheetml/2006/main" count="12655" uniqueCount="734">
  <si>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</si>
  <si>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</si>
  <si>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</si>
  <si>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</si>
  <si>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</si>
  <si>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</si>
  <si>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</si>
  <si>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</si>
  <si>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</si>
  <si>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</si>
  <si>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</si>
  <si>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</si>
  <si>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</si>
  <si>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</si>
  <si>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</si>
  <si>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</si>
  <si>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</si>
  <si>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</si>
  <si>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</si>
  <si>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</si>
  <si>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</si>
  <si>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</si>
  <si>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</si>
  <si>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</si>
  <si>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</si>
  <si>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</si>
  <si>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</si>
  <si>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</si>
  <si>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</si>
  <si>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</si>
  <si>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</si>
  <si>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</si>
  <si>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</si>
  <si>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</si>
  <si>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</si>
  <si>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</si>
  <si>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E801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</si>
  <si>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</si>
  <si>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</si>
  <si>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</si>
  <si>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</si>
  <si>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</si>
  <si>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</si>
  <si>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</si>
  <si>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</si>
  <si>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</si>
  <si>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</si>
  <si>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CAT</t>
  </si>
  <si>
    <t>FUEL FILTERS</t>
  </si>
  <si>
    <t>$ SAVINGS</t>
  </si>
  <si>
    <t>PROJECT #</t>
  </si>
  <si>
    <t>PHONE:</t>
  </si>
  <si>
    <t>MODEL</t>
  </si>
  <si>
    <t>14M GRADER</t>
  </si>
  <si>
    <t>HYDRAULIC FILTERS</t>
  </si>
  <si>
    <t>% SAVINGS</t>
  </si>
  <si>
    <t>CUST INVOICE #</t>
  </si>
  <si>
    <t>EMAIL:</t>
  </si>
  <si>
    <t>SERIAL NUMBER</t>
  </si>
  <si>
    <t>B9J00358</t>
  </si>
  <si>
    <t>TRANSMISSION FILTERS</t>
  </si>
  <si>
    <t>TOTAL ORDER MARGIN</t>
  </si>
  <si>
    <t>PAYMENT TYPE</t>
  </si>
  <si>
    <t>SALES REP:</t>
  </si>
  <si>
    <t>ENGINE SER NUMBER</t>
  </si>
  <si>
    <t>RSX10176 C11 MACHINE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</si>
  <si>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</si>
  <si>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</si>
  <si>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</si>
  <si>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</si>
  <si>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</si>
  <si>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</si>
  <si>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</si>
  <si>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</si>
  <si>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</si>
  <si>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</si>
  <si>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</si>
  <si>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</si>
  <si>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</si>
  <si>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</si>
  <si>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</si>
  <si>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</si>
  <si>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</si>
  <si>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</si>
  <si>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</si>
  <si>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</si>
  <si>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</si>
  <si>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</si>
  <si>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</si>
  <si>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</si>
  <si>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</si>
  <si>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</si>
  <si>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</si>
  <si>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</si>
  <si>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</si>
  <si>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</si>
  <si>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</si>
  <si>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</si>
  <si>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</si>
  <si>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</si>
  <si>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</si>
  <si>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</si>
  <si>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</si>
  <si>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</si>
  <si>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</si>
  <si>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</si>
  <si>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</si>
  <si>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</si>
  <si>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</si>
  <si>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</si>
  <si>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</si>
  <si>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1R-1808</t>
  </si>
  <si>
    <t>ENGINE OIL FILTER</t>
  </si>
  <si>
    <t>1R-0762</t>
  </si>
  <si>
    <t>FUEL FILTER</t>
  </si>
  <si>
    <t>GQP</t>
  </si>
  <si>
    <t>326-1644</t>
  </si>
  <si>
    <t>FUEL WATER SEPARATOR FILTER</t>
  </si>
  <si>
    <t>CTP</t>
  </si>
  <si>
    <t>328-3655</t>
  </si>
  <si>
    <t>TRANSMISSION FILTER</t>
  </si>
  <si>
    <t>BLMQ</t>
  </si>
  <si>
    <t>1G-8878</t>
  </si>
  <si>
    <t>HYDRAULIC FILTER</t>
  </si>
  <si>
    <t>338-3540</t>
  </si>
  <si>
    <t>FINNING</t>
  </si>
  <si>
    <t>245-3818</t>
  </si>
  <si>
    <t>PRIMARY AIR FILTER</t>
  </si>
  <si>
    <t>JD</t>
  </si>
  <si>
    <t>245-3819</t>
  </si>
  <si>
    <t>SECONDARY AIR FILTER</t>
  </si>
  <si>
    <t>BRANDT</t>
  </si>
  <si>
    <t>149-1912</t>
  </si>
  <si>
    <t>CABIN AIR FILTER</t>
  </si>
  <si>
    <t>PTI</t>
  </si>
  <si>
    <t>211-2660</t>
  </si>
  <si>
    <t>CONEQUIP</t>
  </si>
  <si>
    <t>390-0679</t>
  </si>
  <si>
    <t>DPF KIT</t>
  </si>
  <si>
    <t>AS REQ'D</t>
  </si>
  <si>
    <t>CANDY</t>
  </si>
  <si>
    <t>421-1234</t>
  </si>
  <si>
    <t>U/C</t>
  </si>
  <si>
    <t>153-5710</t>
  </si>
  <si>
    <t>BATTERY 12V</t>
  </si>
  <si>
    <t>247-2956</t>
  </si>
  <si>
    <t xml:space="preserve">TURBOCHARGER </t>
  </si>
  <si>
    <t>249-0712</t>
  </si>
  <si>
    <t>INJECTOR GP</t>
  </si>
  <si>
    <t xml:space="preserve">    G.E.T-14FT MOULDBOARD </t>
  </si>
  <si>
    <t>7D-1577</t>
  </si>
  <si>
    <t>7FT CUTTING EDGE</t>
  </si>
  <si>
    <t>5J-4773</t>
  </si>
  <si>
    <t>PLOW BOLT</t>
  </si>
  <si>
    <t>2J-3506</t>
  </si>
  <si>
    <t>NUT</t>
  </si>
  <si>
    <t>8E-5529</t>
  </si>
  <si>
    <t>END BIT</t>
  </si>
  <si>
    <t>9J-6586</t>
  </si>
  <si>
    <t>SHANK</t>
  </si>
  <si>
    <t>6Y-0309</t>
  </si>
  <si>
    <t>RIPPER TIP</t>
  </si>
  <si>
    <t>114-0359</t>
  </si>
  <si>
    <t>RETAINER AS</t>
  </si>
  <si>
    <t>3B-5325</t>
  </si>
  <si>
    <t>COTTER PIN</t>
  </si>
  <si>
    <t>2K-6413</t>
  </si>
  <si>
    <t xml:space="preserve">PIN </t>
  </si>
  <si>
    <t>136-8308</t>
  </si>
  <si>
    <t>GB02N (20.5R25)</t>
  </si>
  <si>
    <t>20.5R25 TIRE</t>
  </si>
  <si>
    <t>TOTALS</t>
  </si>
  <si>
    <t>E803</t>
  </si>
  <si>
    <t>B9J00377</t>
  </si>
  <si>
    <t>RSX10276/C11</t>
  </si>
  <si>
    <t xml:space="preserve">    G.E.T 14FT </t>
  </si>
  <si>
    <t>E2102</t>
  </si>
  <si>
    <t>EN400176</t>
  </si>
  <si>
    <t>T4F19826 C13</t>
  </si>
  <si>
    <t>500-0483</t>
  </si>
  <si>
    <t>570-1623</t>
  </si>
  <si>
    <t>389-1076</t>
  </si>
  <si>
    <t>577-1435</t>
  </si>
  <si>
    <t>331-8108</t>
  </si>
  <si>
    <t>390-0688</t>
  </si>
  <si>
    <t>MODULE INLET KIT</t>
  </si>
  <si>
    <t>535-7853</t>
  </si>
  <si>
    <t>390-0698</t>
  </si>
  <si>
    <t>MODULE OUTLET KIT</t>
  </si>
  <si>
    <t>421-1286</t>
  </si>
  <si>
    <t>SEAT GP-SUSP</t>
  </si>
  <si>
    <t>424-3445</t>
  </si>
  <si>
    <t>TURBOCHARGER</t>
  </si>
  <si>
    <t>378-4609</t>
  </si>
  <si>
    <t xml:space="preserve">      G.E.T 14FT MOULDBOARD</t>
  </si>
  <si>
    <t>E1003</t>
  </si>
  <si>
    <t>B9J01292</t>
  </si>
  <si>
    <t>RSX17199</t>
  </si>
  <si>
    <t>`</t>
  </si>
  <si>
    <t>390-0659</t>
  </si>
  <si>
    <t>BATTERY</t>
  </si>
  <si>
    <t xml:space="preserve">  G.E.T 14FT MOULDBOArd</t>
  </si>
  <si>
    <t>E-1308</t>
  </si>
  <si>
    <t>R9J00914</t>
  </si>
  <si>
    <t>TXE07602 C11 MACHINE</t>
  </si>
  <si>
    <t xml:space="preserve">       G.E.T 14FT MOULDBOARD</t>
  </si>
  <si>
    <t>E-1405</t>
  </si>
  <si>
    <t>R9J01107</t>
  </si>
  <si>
    <t>CC11 MACHINE</t>
  </si>
  <si>
    <t>A-1414</t>
  </si>
  <si>
    <t>R9J01315</t>
  </si>
  <si>
    <t>TXE10183 C11 MACHINE</t>
  </si>
  <si>
    <t>E-1415</t>
  </si>
  <si>
    <t>R9J01279</t>
  </si>
  <si>
    <t>TXE09993</t>
  </si>
  <si>
    <t xml:space="preserve">  G.E.T 16FT MOULDBOARD</t>
  </si>
  <si>
    <t>4T-2236</t>
  </si>
  <si>
    <t>CUTTING EDGE 8FT</t>
  </si>
  <si>
    <t>E-2407</t>
  </si>
  <si>
    <t>EN400389</t>
  </si>
  <si>
    <t>T4F23095 C13 MACHINE</t>
  </si>
  <si>
    <t>436-7077</t>
  </si>
  <si>
    <t>CABIN FILTER</t>
  </si>
  <si>
    <t>MODULE INLET AS</t>
  </si>
  <si>
    <t>MODULE OUTLET AS</t>
  </si>
  <si>
    <t>DPF FILTER KIT</t>
  </si>
  <si>
    <t>BATTERY 12V 1400CCA 4D</t>
  </si>
  <si>
    <t>E2103</t>
  </si>
  <si>
    <t>150 GRADER</t>
  </si>
  <si>
    <t>EB500576</t>
  </si>
  <si>
    <t>SYE39962 C9.3 MACHINE</t>
  </si>
  <si>
    <t>500-0482</t>
  </si>
  <si>
    <t>571-5253</t>
  </si>
  <si>
    <t>BATTERY GP</t>
  </si>
  <si>
    <t>424-3436</t>
  </si>
  <si>
    <t>456-3509</t>
  </si>
  <si>
    <t xml:space="preserve">     G.E.T 14FT X 27 IN</t>
  </si>
  <si>
    <t>6Y-2805</t>
  </si>
  <si>
    <t>BIT END OVERLAY</t>
  </si>
  <si>
    <t>1J-6762</t>
  </si>
  <si>
    <t>AS</t>
  </si>
  <si>
    <t>5F-8933</t>
  </si>
  <si>
    <t>CUTTING EDGE 7FT</t>
  </si>
  <si>
    <t>GB02N (17.5R25)</t>
  </si>
  <si>
    <t>17.5R25 TIRE</t>
  </si>
  <si>
    <t>E2303</t>
  </si>
  <si>
    <t>EB501134</t>
  </si>
  <si>
    <t xml:space="preserve">SYE45280 C9.3 MACHINE </t>
  </si>
  <si>
    <t>E2005</t>
  </si>
  <si>
    <t>EB500335</t>
  </si>
  <si>
    <t>SYE37934 C9.3 MACHINE</t>
  </si>
  <si>
    <t>E-2006</t>
  </si>
  <si>
    <t>EB500336</t>
  </si>
  <si>
    <t xml:space="preserve">SYE37936 C9.3 MACHINE </t>
  </si>
  <si>
    <t>E-903</t>
  </si>
  <si>
    <t>160M GRADER</t>
  </si>
  <si>
    <t>B9L00436</t>
  </si>
  <si>
    <t>THX21719 C9 MACHINE</t>
  </si>
  <si>
    <t>245-6375</t>
  </si>
  <si>
    <t>245-6376</t>
  </si>
  <si>
    <t>352-2395</t>
  </si>
  <si>
    <t>TURBOCHARGER GP</t>
  </si>
  <si>
    <t>557-7633</t>
  </si>
  <si>
    <t xml:space="preserve">    G.E.T 16FT MOULDBOARD</t>
  </si>
  <si>
    <t>E-902</t>
  </si>
  <si>
    <t>160 M</t>
  </si>
  <si>
    <t>B9L00422</t>
  </si>
  <si>
    <t>THX20815 C9 MACHINE</t>
  </si>
  <si>
    <t>E-901</t>
  </si>
  <si>
    <t>160M</t>
  </si>
  <si>
    <t>B9L00421</t>
  </si>
  <si>
    <t>THX20833 C9 MACHINE</t>
  </si>
  <si>
    <t>E-1210</t>
  </si>
  <si>
    <t>B9E00818</t>
  </si>
  <si>
    <t>THX35649 C9 MACHINE</t>
  </si>
  <si>
    <t>E-1201</t>
  </si>
  <si>
    <t xml:space="preserve">CAT </t>
  </si>
  <si>
    <t>B9E00813</t>
  </si>
  <si>
    <t>THX38086 C9 MACHINE</t>
  </si>
  <si>
    <t>E-1203</t>
  </si>
  <si>
    <t>B9E00814</t>
  </si>
  <si>
    <t>THX38091 C9 MACHINE</t>
  </si>
  <si>
    <t>E-1209</t>
  </si>
  <si>
    <t>B9E00815</t>
  </si>
  <si>
    <t>THX35647 C9 MACHINE</t>
  </si>
  <si>
    <t>E-1401</t>
  </si>
  <si>
    <t>D9T01333</t>
  </si>
  <si>
    <t>TXD04823 C8.8/C9</t>
  </si>
  <si>
    <t>1R-0749</t>
  </si>
  <si>
    <t>WATER FUEL SEPARATOR FILTER</t>
  </si>
  <si>
    <t>TRANSMISSION AIR FILTER</t>
  </si>
  <si>
    <t>BATTERY GP 12V</t>
  </si>
  <si>
    <t>553-7633</t>
  </si>
  <si>
    <t>E-1402</t>
  </si>
  <si>
    <t>D9T01332</t>
  </si>
  <si>
    <t xml:space="preserve">TXD03003 C9/C8.8MACHINE </t>
  </si>
  <si>
    <t>E-1403</t>
  </si>
  <si>
    <t>D9T01334</t>
  </si>
  <si>
    <t>TXD04821 C8.8 C9 MACHINE</t>
  </si>
  <si>
    <t>E-1404</t>
  </si>
  <si>
    <t>D9T01335</t>
  </si>
  <si>
    <t>TXD05085 C8.8 C9 MACHINE</t>
  </si>
  <si>
    <t>E-1411</t>
  </si>
  <si>
    <t>D9T01359</t>
  </si>
  <si>
    <t>TXD06483 C8.8/C9 MACHINE</t>
  </si>
  <si>
    <t xml:space="preserve">160M </t>
  </si>
  <si>
    <t>D9T01366</t>
  </si>
  <si>
    <t>TXD07281 C8.8 C9 MACHINE</t>
  </si>
  <si>
    <t xml:space="preserve">    G.E.T 14FT MOULDBOARD</t>
  </si>
  <si>
    <t xml:space="preserve">CUTTING EDGE 7FT </t>
  </si>
  <si>
    <t>E-1602</t>
  </si>
  <si>
    <t>D9T01456</t>
  </si>
  <si>
    <t>TXD12547 C8.8 MACHINE</t>
  </si>
  <si>
    <t>E-1603</t>
  </si>
  <si>
    <t>D9T01457</t>
  </si>
  <si>
    <t>TXD12514 C8.8 C9 MACHINE ENGINE</t>
  </si>
  <si>
    <t>E-1604</t>
  </si>
  <si>
    <t>D9T01458</t>
  </si>
  <si>
    <t>TXD12592 C8.8 C9 MACHINE</t>
  </si>
  <si>
    <t>E-1801</t>
  </si>
  <si>
    <t>D9T01559</t>
  </si>
  <si>
    <t>TXD17463 C8.8 C9</t>
  </si>
  <si>
    <t>E-1802</t>
  </si>
  <si>
    <t>D9T01542</t>
  </si>
  <si>
    <t>TXD17075 C8.8 C9</t>
  </si>
  <si>
    <t>E-1803</t>
  </si>
  <si>
    <t>D9T01558</t>
  </si>
  <si>
    <t>TXD17280 C8.8 C9</t>
  </si>
  <si>
    <t>E-1207</t>
  </si>
  <si>
    <t>627G SCRAPER</t>
  </si>
  <si>
    <t>DBD00971</t>
  </si>
  <si>
    <t>LHX29532 C15</t>
  </si>
  <si>
    <t>326-1643</t>
  </si>
  <si>
    <t>343-4464</t>
  </si>
  <si>
    <t>126-1814</t>
  </si>
  <si>
    <t>1R-0773</t>
  </si>
  <si>
    <t>1R-0732</t>
  </si>
  <si>
    <t>6I-2507</t>
  </si>
  <si>
    <t>6I-2508</t>
  </si>
  <si>
    <t>268-6704</t>
  </si>
  <si>
    <t>399-7947</t>
  </si>
  <si>
    <t>SUSPENSION SEAT</t>
  </si>
  <si>
    <t>230-6368</t>
  </si>
  <si>
    <t>BATTERY 12V 65BCI</t>
  </si>
  <si>
    <t>380-8708</t>
  </si>
  <si>
    <t>618-0750</t>
  </si>
  <si>
    <t xml:space="preserve">    G.E.T</t>
  </si>
  <si>
    <t>4J-8665</t>
  </si>
  <si>
    <t>ROUTER BIT</t>
  </si>
  <si>
    <t>1J-5607</t>
  </si>
  <si>
    <t>2J-3507</t>
  </si>
  <si>
    <t>4T-6568</t>
  </si>
  <si>
    <t>CUTTING EDGE 4.75 FT</t>
  </si>
  <si>
    <t>4T-6612</t>
  </si>
  <si>
    <t>CUTTING EDGE 2.5 FT</t>
  </si>
  <si>
    <t>5P-8250</t>
  </si>
  <si>
    <t>WASHER</t>
  </si>
  <si>
    <t>4F-4042</t>
  </si>
  <si>
    <t>33.25R29</t>
  </si>
  <si>
    <t>33.25R29 TIRE</t>
  </si>
  <si>
    <t>E-1106R</t>
  </si>
  <si>
    <t>627G</t>
  </si>
  <si>
    <t>DBD00935</t>
  </si>
  <si>
    <t xml:space="preserve">C15 </t>
  </si>
  <si>
    <t>E-1204R</t>
  </si>
  <si>
    <t>DBD00968</t>
  </si>
  <si>
    <t>E-1304</t>
  </si>
  <si>
    <t>627H SCRAPER</t>
  </si>
  <si>
    <t>DBW00274</t>
  </si>
  <si>
    <t>TXM03523 C13 MACHINE</t>
  </si>
  <si>
    <t xml:space="preserve">FUEL FILTER </t>
  </si>
  <si>
    <t>FUEL WATER SEPARATOR</t>
  </si>
  <si>
    <t>222-6713</t>
  </si>
  <si>
    <t>335-9197</t>
  </si>
  <si>
    <t>290-1935</t>
  </si>
  <si>
    <t>290-1936</t>
  </si>
  <si>
    <t>335-4018</t>
  </si>
  <si>
    <t xml:space="preserve">FUMES GP-FUMES DISPOSAL </t>
  </si>
  <si>
    <t>358-3662</t>
  </si>
  <si>
    <t>FILTER AS-DPF</t>
  </si>
  <si>
    <t>362-9504</t>
  </si>
  <si>
    <t>MODULE AS-INLET</t>
  </si>
  <si>
    <t>362-9522</t>
  </si>
  <si>
    <t>MODULE AS-OUTLET</t>
  </si>
  <si>
    <t>115-2422</t>
  </si>
  <si>
    <t>BATTERY GP 1000CCA 31 BCI</t>
  </si>
  <si>
    <t>399-3391</t>
  </si>
  <si>
    <t>456-3493</t>
  </si>
  <si>
    <t>INJRCTOR GP</t>
  </si>
  <si>
    <t>ROUTER BUT</t>
  </si>
  <si>
    <t>4T-2887</t>
  </si>
  <si>
    <t>CUTTING EDGE 5FT</t>
  </si>
  <si>
    <t>CUTTING EDGE 2FT</t>
  </si>
  <si>
    <t>E-1305</t>
  </si>
  <si>
    <t xml:space="preserve">627H SCRAPER </t>
  </si>
  <si>
    <t>DBW00275</t>
  </si>
  <si>
    <t>E-1306</t>
  </si>
  <si>
    <t>627H</t>
  </si>
  <si>
    <t>DBW00273</t>
  </si>
  <si>
    <t>E-1804</t>
  </si>
  <si>
    <t>627K SCRAPER</t>
  </si>
  <si>
    <t>WTC00283</t>
  </si>
  <si>
    <t>SYE21823 C9.3 T4F09787 C13</t>
  </si>
  <si>
    <t>295-6257</t>
  </si>
  <si>
    <t>231-0167</t>
  </si>
  <si>
    <t>FILTER GP-FUMES</t>
  </si>
  <si>
    <t>582-7467</t>
  </si>
  <si>
    <t>390-0696</t>
  </si>
  <si>
    <t>390-0697</t>
  </si>
  <si>
    <t>424-6945</t>
  </si>
  <si>
    <t>438-4691</t>
  </si>
  <si>
    <t>E-1805</t>
  </si>
  <si>
    <t>WTC00282</t>
  </si>
  <si>
    <t>SYE20980 9.3, T4F09761 C13</t>
  </si>
  <si>
    <t>E-1901</t>
  </si>
  <si>
    <t>WTC00380</t>
  </si>
  <si>
    <t>SYE30434 C9.3, T4F14172 C13</t>
  </si>
  <si>
    <t>E-1902</t>
  </si>
  <si>
    <t>WTC00379</t>
  </si>
  <si>
    <t>E-2002</t>
  </si>
  <si>
    <t>WTC00459</t>
  </si>
  <si>
    <t>SYE35663 9.3, T4F16914 C13</t>
  </si>
  <si>
    <t>E-2003</t>
  </si>
  <si>
    <t>WTC00458</t>
  </si>
  <si>
    <t>SYE35536 C9.3, T4F17010 C13</t>
  </si>
  <si>
    <t>E-2403</t>
  </si>
  <si>
    <t>D6</t>
  </si>
  <si>
    <t>KD501443</t>
  </si>
  <si>
    <t>XWE20553 C9.3</t>
  </si>
  <si>
    <t>389-1079</t>
  </si>
  <si>
    <t>545-8339</t>
  </si>
  <si>
    <t>593-1533</t>
  </si>
  <si>
    <t>CABIN AIR CARTRIDGE</t>
  </si>
  <si>
    <t>390-0619</t>
  </si>
  <si>
    <t>520-6495</t>
  </si>
  <si>
    <t>DPF FILTER</t>
  </si>
  <si>
    <t>520-6494</t>
  </si>
  <si>
    <t>468-3128</t>
  </si>
  <si>
    <t>533-2935</t>
  </si>
  <si>
    <t>617-1913</t>
  </si>
  <si>
    <t>GQP FULL UC KIT</t>
  </si>
  <si>
    <t xml:space="preserve">          G.E.T</t>
  </si>
  <si>
    <t>9W-8874</t>
  </si>
  <si>
    <t>END BIT RH</t>
  </si>
  <si>
    <t>9W-8875</t>
  </si>
  <si>
    <t>ENF BIT LH</t>
  </si>
  <si>
    <t>473-3852</t>
  </si>
  <si>
    <t>CUTTING EDGE</t>
  </si>
  <si>
    <t>5P-8248</t>
  </si>
  <si>
    <t>6Y-0359</t>
  </si>
  <si>
    <t>484-8282</t>
  </si>
  <si>
    <t>SHANK AS-RIPPER</t>
  </si>
  <si>
    <t>114-0358</t>
  </si>
  <si>
    <t>PIN</t>
  </si>
  <si>
    <t>8J-2190</t>
  </si>
  <si>
    <t>E-1309</t>
  </si>
  <si>
    <t>D6T XW</t>
  </si>
  <si>
    <t>RCW01310</t>
  </si>
  <si>
    <t>MYE02085 C9.3 MACHINE</t>
  </si>
  <si>
    <t>1R-0777</t>
  </si>
  <si>
    <t>577-1433</t>
  </si>
  <si>
    <t>337-0790</t>
  </si>
  <si>
    <t>611-8917</t>
  </si>
  <si>
    <t>CABIN AIR INTAKE FILTER PRECLEANER</t>
  </si>
  <si>
    <t>362-9542</t>
  </si>
  <si>
    <t>443-8265</t>
  </si>
  <si>
    <t>SEAT ASSY SUSP</t>
  </si>
  <si>
    <t>424-3429</t>
  </si>
  <si>
    <t xml:space="preserve">TURBO GP </t>
  </si>
  <si>
    <t>FUEL INJECTOR GP</t>
  </si>
  <si>
    <t>FULL UC KIT 24 IN EXTREME SERVICE PAD</t>
  </si>
  <si>
    <t>229-6958</t>
  </si>
  <si>
    <t>6Y-0352</t>
  </si>
  <si>
    <t>RIPPER TIP CURVED</t>
  </si>
  <si>
    <t>9J-8923</t>
  </si>
  <si>
    <t>RIPPER SHANK</t>
  </si>
  <si>
    <t>E-2209</t>
  </si>
  <si>
    <t>D7</t>
  </si>
  <si>
    <t>CM900288</t>
  </si>
  <si>
    <t>XWE14645 C9.3 MACHINE</t>
  </si>
  <si>
    <t>500-0480</t>
  </si>
  <si>
    <t>SECINDARY AIR FILTER</t>
  </si>
  <si>
    <t>593-1534</t>
  </si>
  <si>
    <t>CARTRIDGE FILTER</t>
  </si>
  <si>
    <t>378-3187</t>
  </si>
  <si>
    <t>DEF FILTER</t>
  </si>
  <si>
    <t>BATTERY 12V 1000CCA 31BCA</t>
  </si>
  <si>
    <t>573-7184</t>
  </si>
  <si>
    <t>617-1909</t>
  </si>
  <si>
    <t>FULL UC KIT 26 IN PADS NOT SURE</t>
  </si>
  <si>
    <t>G.E.T</t>
  </si>
  <si>
    <t>522-6273</t>
  </si>
  <si>
    <t>522-6272</t>
  </si>
  <si>
    <t>END BIT LH</t>
  </si>
  <si>
    <t>6F-0196</t>
  </si>
  <si>
    <t>5P-8249</t>
  </si>
  <si>
    <t>2J-3505</t>
  </si>
  <si>
    <t>7T-6936</t>
  </si>
  <si>
    <t>CUTTING EDGE 25MM BOLT ON</t>
  </si>
  <si>
    <t>7T-6678</t>
  </si>
  <si>
    <t>1J-2919</t>
  </si>
  <si>
    <t>4J-5241</t>
  </si>
  <si>
    <t>RETAINER</t>
  </si>
  <si>
    <t>RIPPER TIP R350</t>
  </si>
  <si>
    <t>4J-5240</t>
  </si>
  <si>
    <t>614-7778</t>
  </si>
  <si>
    <t>E-1314</t>
  </si>
  <si>
    <t>D7E</t>
  </si>
  <si>
    <t>TAN01319</t>
  </si>
  <si>
    <t>MYE05214 C9.3 MACHINE</t>
  </si>
  <si>
    <t>6E-6408</t>
  </si>
  <si>
    <t>465-6502</t>
  </si>
  <si>
    <t>121-2760</t>
  </si>
  <si>
    <t>318-7190</t>
  </si>
  <si>
    <t>362-9514</t>
  </si>
  <si>
    <t>362-9472</t>
  </si>
  <si>
    <t>358-3659</t>
  </si>
  <si>
    <t>335-4016</t>
  </si>
  <si>
    <t>FILTER AS-FUMES</t>
  </si>
  <si>
    <t>443-8119</t>
  </si>
  <si>
    <t>E-1302</t>
  </si>
  <si>
    <t>JOHN DEERE</t>
  </si>
  <si>
    <t>872GP MOTOR GRADER</t>
  </si>
  <si>
    <t>1DW872GPKDD651602</t>
  </si>
  <si>
    <t>6090HDW01</t>
  </si>
  <si>
    <t>DZ118283</t>
  </si>
  <si>
    <t>RE520906</t>
  </si>
  <si>
    <t>PRIMARY FUEL FILTER</t>
  </si>
  <si>
    <t>RE523236</t>
  </si>
  <si>
    <t>SECONDARY FUEL FILTER</t>
  </si>
  <si>
    <t>AT335492</t>
  </si>
  <si>
    <t>AT367840</t>
  </si>
  <si>
    <t>AT175223</t>
  </si>
  <si>
    <t>AT175224</t>
  </si>
  <si>
    <t>AT191102</t>
  </si>
  <si>
    <t>AT307501</t>
  </si>
  <si>
    <t>AT412195</t>
  </si>
  <si>
    <t>SEAT ASSY</t>
  </si>
  <si>
    <t>TY23020B</t>
  </si>
  <si>
    <t>BATTERY 12V 1400 CCA 4D</t>
  </si>
  <si>
    <t>DZ108134</t>
  </si>
  <si>
    <t>DZ100223</t>
  </si>
  <si>
    <t>TIRE (17.5R25)</t>
  </si>
  <si>
    <t xml:space="preserve">   G.E.T 16FT BLADE</t>
  </si>
  <si>
    <t>T218922</t>
  </si>
  <si>
    <t>BIT END 383 MM</t>
  </si>
  <si>
    <t>T74773</t>
  </si>
  <si>
    <t>14H1092</t>
  </si>
  <si>
    <t>T70286</t>
  </si>
  <si>
    <t>BOLT</t>
  </si>
  <si>
    <t>T9J6586</t>
  </si>
  <si>
    <t>SEMI FINISHED CASTING SHANK</t>
  </si>
  <si>
    <t>T8E6359</t>
  </si>
  <si>
    <t>T6Y0309</t>
  </si>
  <si>
    <t>RIPPER TOOTH 282.575MM</t>
  </si>
  <si>
    <t>T9W2668</t>
  </si>
  <si>
    <t>T235401</t>
  </si>
  <si>
    <t>DRILLED PIN</t>
  </si>
  <si>
    <t>AR83396</t>
  </si>
  <si>
    <t>QUICK LOCK PIN</t>
  </si>
  <si>
    <t>E-1301</t>
  </si>
  <si>
    <t>872GP</t>
  </si>
  <si>
    <t>1DW872GPLDD651588</t>
  </si>
  <si>
    <t>E-1303</t>
  </si>
  <si>
    <t>1DW872GPVDD651636</t>
  </si>
  <si>
    <t>E-1307</t>
  </si>
  <si>
    <t xml:space="preserve">872GP </t>
  </si>
  <si>
    <t>1DW872GPADD651671</t>
  </si>
  <si>
    <t>E-1413</t>
  </si>
  <si>
    <t>872 GP</t>
  </si>
  <si>
    <t>1DW872GPAED665054</t>
  </si>
  <si>
    <t>E-1701</t>
  </si>
  <si>
    <t>1DW872GPTHD679340</t>
  </si>
  <si>
    <t>E-1702</t>
  </si>
  <si>
    <t>1DW872GPCHD679179</t>
  </si>
  <si>
    <t>E-1703</t>
  </si>
  <si>
    <t>1DW872GPLHD679297</t>
  </si>
  <si>
    <t>E-2001</t>
  </si>
  <si>
    <t>1DW872GPHKF703014</t>
  </si>
  <si>
    <t>E-2101</t>
  </si>
  <si>
    <t>1DW872GPLMF711616</t>
  </si>
  <si>
    <t>E-2207</t>
  </si>
  <si>
    <t>1DW872GPPPF716567</t>
  </si>
  <si>
    <t>E-1001</t>
  </si>
  <si>
    <t>870GP MOTOR GRADER</t>
  </si>
  <si>
    <t>1DW870GPPA0630366</t>
  </si>
  <si>
    <t>RE521420</t>
  </si>
  <si>
    <t xml:space="preserve">ENGINE OIL FILTER </t>
  </si>
  <si>
    <t>RE525523</t>
  </si>
  <si>
    <t>PRIMARY &amp; SECONDARY FUEL FILTER KIT</t>
  </si>
  <si>
    <t>AT522599</t>
  </si>
  <si>
    <t>SEAT AS</t>
  </si>
  <si>
    <t>TY21754B</t>
  </si>
  <si>
    <t>BATTERY 12V 1050 CCA 4D</t>
  </si>
  <si>
    <t>FUEL INJECTOR</t>
  </si>
  <si>
    <t>E-1002</t>
  </si>
  <si>
    <t>1DW870GPKA0630384</t>
  </si>
  <si>
    <t>E-1101</t>
  </si>
  <si>
    <t>1DW870GPCBD636434</t>
  </si>
  <si>
    <t>E2304</t>
  </si>
  <si>
    <t>772GP GRADER</t>
  </si>
  <si>
    <t>1DW772GPCPF718545</t>
  </si>
  <si>
    <t>DZ130550</t>
  </si>
  <si>
    <t>DZ112918</t>
  </si>
  <si>
    <t>AT502964</t>
  </si>
  <si>
    <t>DEF INLET FILTER KIT</t>
  </si>
  <si>
    <t>DZ114640</t>
  </si>
  <si>
    <t>DEF INJECTION PUMP FILTER KIT</t>
  </si>
  <si>
    <t>AT311066</t>
  </si>
  <si>
    <t xml:space="preserve">PRIMARY AIR FILTER </t>
  </si>
  <si>
    <t>AT311067</t>
  </si>
  <si>
    <t>DZ101019</t>
  </si>
  <si>
    <t>INLET DIESEL OXIDATION CATALYST</t>
  </si>
  <si>
    <t>DZ100484</t>
  </si>
  <si>
    <t>DZ100829</t>
  </si>
  <si>
    <t>EXHAUST PIPE</t>
  </si>
  <si>
    <t>AT522601</t>
  </si>
  <si>
    <t>SEAT ASSEMBLY</t>
  </si>
  <si>
    <t>RE547970</t>
  </si>
  <si>
    <t>DZ120171</t>
  </si>
  <si>
    <t>RE555914</t>
  </si>
  <si>
    <t>NOZZLE KIT</t>
  </si>
  <si>
    <t xml:space="preserve">   G.E.T(14FT)</t>
  </si>
  <si>
    <t>HEXAGONAL FLANGE NUT</t>
  </si>
  <si>
    <t>T74772</t>
  </si>
  <si>
    <t>INNER CUTTING EDGE</t>
  </si>
  <si>
    <t>Q</t>
  </si>
  <si>
    <t>E-1904</t>
  </si>
  <si>
    <t>1DW772GPTKF70289</t>
  </si>
  <si>
    <t>E-2301</t>
  </si>
  <si>
    <t>772 GP GRADER</t>
  </si>
  <si>
    <t>1DW772GPEPF718536</t>
  </si>
  <si>
    <t>E-2302</t>
  </si>
  <si>
    <t>1DW772GPVPF718420</t>
  </si>
  <si>
    <t>E-2404</t>
  </si>
  <si>
    <t>1DW772GPHRF720076</t>
  </si>
  <si>
    <t>E-2405</t>
  </si>
  <si>
    <t>772GP</t>
  </si>
  <si>
    <t>1DW772GPLRF720092</t>
  </si>
  <si>
    <t>E-1808</t>
  </si>
  <si>
    <t>710L BACKHOE LOADER</t>
  </si>
  <si>
    <t>1T0710LXJF329025</t>
  </si>
  <si>
    <t>RE504836</t>
  </si>
  <si>
    <t>DZ128543</t>
  </si>
  <si>
    <t>DZ115390</t>
  </si>
  <si>
    <t>FINAL FUEL FILTER</t>
  </si>
  <si>
    <t>AT466863</t>
  </si>
  <si>
    <t>AT495722</t>
  </si>
  <si>
    <t>AT390262</t>
  </si>
  <si>
    <t>AT390261</t>
  </si>
  <si>
    <t>AT184590</t>
  </si>
  <si>
    <t>DZ100304</t>
  </si>
  <si>
    <t>INLINE ENGINE COOLANT FILTER</t>
  </si>
  <si>
    <t>DEF HEADER INLET FILTER KIT</t>
  </si>
  <si>
    <t>DZ100331</t>
  </si>
  <si>
    <t>DIESEL OXIDATION CATALYST</t>
  </si>
  <si>
    <t>RE566731</t>
  </si>
  <si>
    <t>DPF SIZE 3 D</t>
  </si>
  <si>
    <t>RE565703</t>
  </si>
  <si>
    <t>AT522512</t>
  </si>
  <si>
    <t>SEAT GP-VINYL</t>
  </si>
  <si>
    <t>TY25879</t>
  </si>
  <si>
    <t>BATTERY 12V 925CCA 31BCI</t>
  </si>
  <si>
    <t>DZ109307</t>
  </si>
  <si>
    <t>DZ122572</t>
  </si>
  <si>
    <t>RE557023</t>
  </si>
  <si>
    <t xml:space="preserve">NOZZLE KIT </t>
  </si>
  <si>
    <t xml:space="preserve">20.5R25-GB02N </t>
  </si>
  <si>
    <t xml:space="preserve">REAR TIRE </t>
  </si>
  <si>
    <t>TBD</t>
  </si>
  <si>
    <t>FRONT TIRE</t>
  </si>
  <si>
    <t>T126774</t>
  </si>
  <si>
    <t>97IN CUTTING EDGE</t>
  </si>
  <si>
    <t>T143074</t>
  </si>
  <si>
    <t>09H1764</t>
  </si>
  <si>
    <t>24M7241</t>
  </si>
  <si>
    <t>14H1039</t>
  </si>
  <si>
    <t>HEX NUT</t>
  </si>
  <si>
    <t>T147296</t>
  </si>
  <si>
    <t>WEARPLATE SHOE</t>
  </si>
  <si>
    <t>T148602</t>
  </si>
  <si>
    <t xml:space="preserve">CUTTING EDGE 37.3 IN </t>
  </si>
  <si>
    <t>TK225C100</t>
  </si>
  <si>
    <t xml:space="preserve">WELD-ON CENTRE ADAPTER, TK225 SERIES </t>
  </si>
  <si>
    <t>TK225FD</t>
  </si>
  <si>
    <t>TOOTH TK SERIES FANGGS</t>
  </si>
  <si>
    <t>E-1903</t>
  </si>
  <si>
    <t>1T0710LXXKF348254</t>
  </si>
  <si>
    <t>E-1503</t>
  </si>
  <si>
    <t>744K LOADER</t>
  </si>
  <si>
    <t>1DW744KXJFD670307</t>
  </si>
  <si>
    <t>DZ101884</t>
  </si>
  <si>
    <t>PRIMARY AND FINAL FUEL FILTER KIT</t>
  </si>
  <si>
    <t>AT468647</t>
  </si>
  <si>
    <t>AH128449</t>
  </si>
  <si>
    <t>HYDRAULIC FILTER-AXLE</t>
  </si>
  <si>
    <t>AT545968</t>
  </si>
  <si>
    <t>HYDRAULIC RETURN SYSTEM</t>
  </si>
  <si>
    <t>AM39653</t>
  </si>
  <si>
    <t>AT223226</t>
  </si>
  <si>
    <t>AT471180</t>
  </si>
  <si>
    <t>SEAT ASSY WITH NO ARMREST</t>
  </si>
  <si>
    <t>BATTERY 12V 1400 CCA 4DBCI</t>
  </si>
  <si>
    <t>DZ108126</t>
  </si>
  <si>
    <t>26.5R25-GLC8S+</t>
  </si>
  <si>
    <t>26.5R25 TIRE</t>
  </si>
  <si>
    <t>T156132</t>
  </si>
  <si>
    <t>CUTTING EDGE 12.51IN</t>
  </si>
  <si>
    <t>TK350E150B</t>
  </si>
  <si>
    <t>TOOTH ADAPTER TK350</t>
  </si>
  <si>
    <t>TK350C150B</t>
  </si>
  <si>
    <t>BOLT ON CENTRE ADAPTER TK350</t>
  </si>
  <si>
    <t>TK350LD</t>
  </si>
  <si>
    <t>LOADER TOOTH TK350</t>
  </si>
  <si>
    <t>TK350P</t>
  </si>
  <si>
    <t>TK TOOTH RETENTION PIN</t>
  </si>
  <si>
    <t>T79002</t>
  </si>
  <si>
    <t>DOME HEAD BOLT</t>
  </si>
  <si>
    <t>T79096</t>
  </si>
  <si>
    <t>08H4814</t>
  </si>
  <si>
    <t>HEX HEAD BOLT</t>
  </si>
  <si>
    <t>08H4815</t>
  </si>
  <si>
    <t>14H1114</t>
  </si>
  <si>
    <t>E-1905</t>
  </si>
  <si>
    <t>744L LOADER</t>
  </si>
  <si>
    <t>1DW744LXTLF705132</t>
  </si>
  <si>
    <t>GQP PRICE</t>
  </si>
  <si>
    <t xml:space="preserve">MSRP </t>
  </si>
  <si>
    <t>GQP D6T CUSTOM</t>
  </si>
  <si>
    <t>GQP D6 CUSTOM</t>
  </si>
  <si>
    <t>GQP D7 CUSTOM</t>
  </si>
  <si>
    <t>GQP D7E CUSTOM</t>
  </si>
  <si>
    <t>EQUIPMENT TYPE</t>
  </si>
  <si>
    <t>Motor Grader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</si>
</sst>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mmmm\ d\,\ yyyy;@"/>
    <numFmt numFmtId="166" formatCode="&quot;$&quot;#,##0.0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Arial Black"/>
    </font>
    <font>
      <b/>
      <sz val="11"/>
      <color theme="1"/>
      <name val="Aptos Narrow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auto="1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11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44" fontId="7" fillId="0" borderId="2" xfId="1" applyFont="1" applyFill="1" applyBorder="1" applyProtection="1">
      <protection locked="0"/>
    </xf>
    <xf numFmtId="44" fontId="7" fillId="0" borderId="2" xfId="1" applyFont="1" applyFill="1" applyBorder="1" applyProtection="1"/>
    <xf numFmtId="44" fontId="7" fillId="0" borderId="7" xfId="1" applyFont="1" applyFill="1" applyBorder="1" applyProtection="1"/>
    <xf numFmtId="44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44" fontId="7" fillId="0" borderId="1" xfId="1" applyFont="1" applyFill="1" applyBorder="1" applyProtection="1">
      <protection locked="0"/>
    </xf>
    <xf numFmtId="44" fontId="7" fillId="0" borderId="1" xfId="1" applyFont="1" applyFill="1" applyBorder="1" applyProtection="1"/>
    <xf numFmtId="0" fontId="7" fillId="3" borderId="9" xfId="0" applyFont="1" applyFill="1" applyBorder="1" applyAlignment="1" applyProtection="1">
      <alignment horizontal="center"/>
      <protection locked="0"/>
    </xf>
    <xf numFmtId="44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5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5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44" fontId="7" fillId="10" borderId="2" xfId="1" applyFont="1" applyFill="1" applyBorder="1" applyProtection="1"/>
    <xf numFmtId="44" fontId="7" fillId="10" borderId="7" xfId="1" applyFont="1" applyFill="1" applyBorder="1" applyProtection="1"/>
    <xf numFmtId="44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44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3" xfId="0" applyFont="1" applyFill="1" applyBorder="1" applyAlignment="1" applyProtection="1">
      <alignment horizontal="center"/>
      <protection locked="0"/>
    </xf>
    <xf numFmtId="44" fontId="4" fillId="3" borderId="34" xfId="1" applyFont="1" applyFill="1" applyBorder="1" applyAlignment="1" applyProtection="1">
      <alignment horizontal="center" vertical="center"/>
      <protection locked="0"/>
    </xf>
    <xf numFmtId="10" fontId="5" fillId="3" borderId="34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9" fontId="7" fillId="5" borderId="13" xfId="2" applyFont="1" applyFill="1" applyBorder="1" applyProtection="1"/>
    <xf numFmtId="44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3" fontId="7" fillId="0" borderId="1" xfId="0" applyNumberFormat="1" applyFont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5" fontId="3" fillId="6" borderId="0" xfId="0" applyNumberFormat="1" applyFont="1" applyFill="1"/>
    <xf numFmtId="166" fontId="9" fillId="0" borderId="0" xfId="0" applyNumberFormat="1" applyFont="1"/>
    <xf numFmtId="166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44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0" fontId="5" fillId="6" borderId="1" xfId="0" applyFont="1" applyFill="1" applyBorder="1"/>
    <xf numFmtId="0" fontId="5" fillId="10" borderId="1" xfId="0" applyFont="1" applyFill="1" applyBorder="1" applyAlignment="1">
      <alignment horizontal="right"/>
    </xf>
    <xf numFmtId="3" fontId="4" fillId="10" borderId="1" xfId="0" applyNumberFormat="1" applyFont="1" applyFill="1" applyBorder="1"/>
    <xf numFmtId="44" fontId="4" fillId="10" borderId="1" xfId="1" applyFont="1" applyFill="1" applyBorder="1" applyAlignment="1" applyProtection="1">
      <alignment horizontal="center"/>
    </xf>
    <xf numFmtId="44" fontId="4" fillId="10" borderId="1" xfId="0" applyNumberFormat="1" applyFont="1" applyFill="1" applyBorder="1" applyAlignment="1">
      <alignment horizontal="right"/>
    </xf>
    <xf numFmtId="44" fontId="4" fillId="10" borderId="1" xfId="0" applyNumberFormat="1" applyFont="1" applyFill="1" applyBorder="1"/>
    <xf numFmtId="44" fontId="26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44" fontId="10" fillId="6" borderId="1" xfId="0" applyNumberFormat="1" applyFont="1" applyFill="1" applyBorder="1"/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3" fillId="9" borderId="31" xfId="0" applyFont="1" applyFill="1" applyBorder="1" applyAlignment="1">
      <alignment horizontal="center" vertical="center" wrapText="1"/>
    </xf>
    <xf numFmtId="0" fontId="24" fillId="9" borderId="21" xfId="0" applyFont="1" applyFill="1" applyBorder="1" applyAlignment="1">
      <alignment horizontal="center" vertical="center" wrapText="1"/>
    </xf>
    <xf numFmtId="0" fontId="21" fillId="9" borderId="21" xfId="0" applyFont="1" applyFill="1" applyBorder="1" applyAlignment="1">
      <alignment horizontal="center" vertical="center" wrapText="1"/>
    </xf>
    <xf numFmtId="44" fontId="9" fillId="10" borderId="33" xfId="0" applyNumberFormat="1" applyFont="1" applyFill="1" applyBorder="1" applyAlignment="1">
      <alignment vertical="center"/>
    </xf>
    <xf numFmtId="0" fontId="12" fillId="4" borderId="34" xfId="0" applyFont="1" applyFill="1" applyBorder="1" applyAlignment="1">
      <alignment horizontal="center" vertical="center" wrapText="1"/>
    </xf>
    <xf numFmtId="0" fontId="17" fillId="9" borderId="21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5" fillId="9" borderId="44" xfId="0" applyFont="1" applyFill="1" applyBorder="1" applyAlignment="1">
      <alignment vertical="center" wrapText="1"/>
    </xf>
    <xf numFmtId="0" fontId="17" fillId="9" borderId="28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/>
    </xf>
    <xf numFmtId="0" fontId="17" fillId="2" borderId="18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3" fillId="6" borderId="13" xfId="0" applyFont="1" applyFill="1" applyBorder="1" applyAlignment="1">
      <alignment horizontal="left"/>
    </xf>
    <xf numFmtId="0" fontId="3" fillId="6" borderId="14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" fillId="0" borderId="0" xfId="0" applyFont="1"/>
    <xf numFmtId="0" fontId="28" fillId="0" borderId="0" xfId="0" applyFont="1"/>
    <xf numFmtId="0" fontId="27" fillId="0" borderId="0" xfId="0" applyFont="1"/>
    <xf numFmtId="11" fontId="3" fillId="3" borderId="1" xfId="0" applyNumberFormat="1" applyFont="1" applyFill="1" applyBorder="1" applyAlignment="1" applyProtection="1">
      <alignment horizontal="left"/>
      <protection locked="0"/>
    </xf>
    <xf numFmtId="0" fontId="3" fillId="0" borderId="1" xfId="0" applyFont="1" applyBorder="1"/>
    <xf numFmtId="0" fontId="3" fillId="3" borderId="1" xfId="0" applyFont="1" applyFill="1" applyBorder="1" applyProtection="1">
      <protection locked="0"/>
    </xf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44" fontId="7" fillId="0" borderId="13" xfId="1" applyFont="1" applyFill="1" applyBorder="1" applyProtection="1"/>
    <xf numFmtId="9" fontId="7" fillId="0" borderId="3" xfId="2" applyFont="1" applyFill="1" applyBorder="1" applyProtection="1">
      <protection locked="0"/>
    </xf>
    <xf numFmtId="10" fontId="7" fillId="0" borderId="1" xfId="2" applyNumberFormat="1" applyFont="1" applyFill="1" applyBorder="1" applyProtection="1"/>
    <xf numFmtId="0" fontId="3" fillId="14" borderId="2" xfId="0" applyFont="1" applyFill="1" applyBorder="1" applyAlignment="1" applyProtection="1">
      <alignment horizontal="left"/>
      <protection locked="0"/>
    </xf>
    <xf numFmtId="0" fontId="3" fillId="14" borderId="3" xfId="0" applyFont="1" applyFill="1" applyBorder="1" applyAlignment="1" applyProtection="1">
      <alignment horizontal="left"/>
      <protection locked="0"/>
    </xf>
    <xf numFmtId="0" fontId="3" fillId="0" borderId="66" xfId="0" applyFont="1" applyBorder="1"/>
    <xf numFmtId="0" fontId="3" fillId="14" borderId="13" xfId="0" applyFont="1" applyFill="1" applyBorder="1" applyAlignment="1">
      <alignment horizontal="left"/>
    </xf>
    <xf numFmtId="0" fontId="7" fillId="14" borderId="9" xfId="0" applyFont="1" applyFill="1" applyBorder="1" applyAlignment="1" applyProtection="1">
      <alignment horizontal="center"/>
      <protection locked="0"/>
    </xf>
    <xf numFmtId="3" fontId="7" fillId="14" borderId="1" xfId="0" applyNumberFormat="1" applyFont="1" applyFill="1" applyBorder="1" applyAlignment="1" applyProtection="1">
      <alignment horizontal="center"/>
      <protection locked="0"/>
    </xf>
    <xf numFmtId="44" fontId="7" fillId="14" borderId="1" xfId="1" applyFont="1" applyFill="1" applyBorder="1" applyProtection="1">
      <protection locked="0"/>
    </xf>
    <xf numFmtId="0" fontId="18" fillId="9" borderId="43" xfId="0" applyFont="1" applyFill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 vertical="center" wrapText="1"/>
    </xf>
    <xf numFmtId="0" fontId="17" fillId="9" borderId="53" xfId="0" applyFont="1" applyFill="1" applyBorder="1" applyAlignment="1">
      <alignment horizontal="center" vertical="center" wrapText="1"/>
    </xf>
    <xf numFmtId="0" fontId="17" fillId="9" borderId="52" xfId="0" applyFont="1" applyFill="1" applyBorder="1" applyAlignment="1">
      <alignment horizontal="center" vertical="center" wrapText="1"/>
    </xf>
    <xf numFmtId="9" fontId="11" fillId="3" borderId="20" xfId="2" applyFont="1" applyFill="1" applyBorder="1" applyAlignment="1" applyProtection="1">
      <alignment horizontal="center" vertical="center" wrapText="1"/>
      <protection locked="0"/>
    </xf>
    <xf numFmtId="9" fontId="11" fillId="3" borderId="21" xfId="2" applyFont="1" applyFill="1" applyBorder="1" applyAlignment="1" applyProtection="1">
      <alignment horizontal="center" vertical="center" wrapText="1"/>
      <protection locked="0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44" fontId="0" fillId="0" borderId="0" xfId="0" applyNumberFormat="1"/>
    <xf numFmtId="44" fontId="3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 applyAlignment="1">
      <alignment horizontal="center"/>
    </xf>
    <xf numFmtId="44" fontId="31" fillId="0" borderId="0" xfId="0" applyNumberFormat="1" applyFont="1" applyAlignment="1">
      <alignment horizontal="center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 wrapText="1"/>
      <protection locked="0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/>
    </xf>
    <xf numFmtId="0" fontId="22" fillId="2" borderId="27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22" fillId="2" borderId="2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0" fillId="4" borderId="5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18" fillId="9" borderId="10" xfId="0" applyFont="1" applyFill="1" applyBorder="1" applyAlignment="1">
      <alignment horizontal="center" vertical="center" wrapText="1"/>
    </xf>
    <xf numFmtId="0" fontId="18" fillId="9" borderId="41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0" fontId="18" fillId="9" borderId="42" xfId="0" applyFont="1" applyFill="1" applyBorder="1" applyAlignment="1">
      <alignment horizontal="center" vertical="center" wrapText="1"/>
    </xf>
    <xf numFmtId="0" fontId="18" fillId="9" borderId="43" xfId="0" applyFont="1" applyFill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19" fillId="9" borderId="60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9" fillId="9" borderId="28" xfId="0" applyFont="1" applyFill="1" applyBorder="1" applyAlignment="1">
      <alignment horizontal="center" vertical="center"/>
    </xf>
    <xf numFmtId="0" fontId="19" fillId="9" borderId="40" xfId="0" applyFont="1" applyFill="1" applyBorder="1" applyAlignment="1">
      <alignment horizontal="center" vertical="center"/>
    </xf>
    <xf numFmtId="0" fontId="19" fillId="9" borderId="54" xfId="0" applyFont="1" applyFill="1" applyBorder="1" applyAlignment="1">
      <alignment horizontal="center" vertical="center"/>
    </xf>
    <xf numFmtId="0" fontId="21" fillId="9" borderId="51" xfId="0" applyFont="1" applyFill="1" applyBorder="1" applyAlignment="1">
      <alignment horizontal="center" vertical="center" wrapText="1"/>
    </xf>
    <xf numFmtId="0" fontId="21" fillId="9" borderId="52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0" fontId="17" fillId="9" borderId="21" xfId="0" applyFont="1" applyFill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center"/>
    </xf>
    <xf numFmtId="0" fontId="18" fillId="8" borderId="23" xfId="0" applyFont="1" applyFill="1" applyBorder="1" applyAlignment="1">
      <alignment horizontal="center"/>
    </xf>
    <xf numFmtId="0" fontId="18" fillId="8" borderId="59" xfId="0" applyFont="1" applyFill="1" applyBorder="1" applyAlignment="1">
      <alignment horizontal="center"/>
    </xf>
    <xf numFmtId="0" fontId="18" fillId="8" borderId="29" xfId="0" applyFont="1" applyFill="1" applyBorder="1" applyAlignment="1">
      <alignment horizontal="center"/>
    </xf>
    <xf numFmtId="0" fontId="10" fillId="4" borderId="49" xfId="0" applyFont="1" applyFill="1" applyBorder="1" applyAlignment="1">
      <alignment horizontal="right"/>
    </xf>
    <xf numFmtId="0" fontId="10" fillId="4" borderId="50" xfId="0" applyFont="1" applyFill="1" applyBorder="1" applyAlignment="1">
      <alignment horizontal="right"/>
    </xf>
    <xf numFmtId="0" fontId="10" fillId="4" borderId="48" xfId="0" applyFont="1" applyFill="1" applyBorder="1" applyAlignment="1">
      <alignment horizontal="right"/>
    </xf>
    <xf numFmtId="0" fontId="7" fillId="3" borderId="49" xfId="0" applyFont="1" applyFill="1" applyBorder="1" applyAlignment="1" applyProtection="1">
      <alignment horizontal="left"/>
      <protection locked="0"/>
    </xf>
    <xf numFmtId="0" fontId="7" fillId="3" borderId="48" xfId="0" applyFont="1" applyFill="1" applyBorder="1" applyAlignment="1" applyProtection="1">
      <alignment horizontal="left"/>
      <protection locked="0"/>
    </xf>
    <xf numFmtId="0" fontId="18" fillId="8" borderId="58" xfId="0" applyFont="1" applyFill="1" applyBorder="1" applyAlignment="1">
      <alignment horizontal="center"/>
    </xf>
    <xf numFmtId="0" fontId="10" fillId="13" borderId="49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45" xfId="0" applyFont="1" applyFill="1" applyBorder="1" applyAlignment="1">
      <alignment horizontal="center"/>
    </xf>
    <xf numFmtId="0" fontId="10" fillId="13" borderId="32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6" fontId="10" fillId="0" borderId="61" xfId="0" applyNumberFormat="1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9" fontId="9" fillId="0" borderId="46" xfId="2" applyFont="1" applyFill="1" applyBorder="1" applyAlignment="1" applyProtection="1">
      <alignment horizontal="center"/>
    </xf>
    <xf numFmtId="9" fontId="9" fillId="0" borderId="32" xfId="2" applyFont="1" applyFill="1" applyBorder="1" applyAlignment="1" applyProtection="1">
      <alignment horizontal="center"/>
    </xf>
    <xf numFmtId="0" fontId="4" fillId="13" borderId="63" xfId="0" applyFont="1" applyFill="1" applyBorder="1" applyAlignment="1">
      <alignment horizontal="center"/>
    </xf>
    <xf numFmtId="0" fontId="4" fillId="13" borderId="64" xfId="0" applyFont="1" applyFill="1" applyBorder="1" applyAlignment="1">
      <alignment horizontal="center"/>
    </xf>
    <xf numFmtId="0" fontId="4" fillId="3" borderId="63" xfId="0" applyFont="1" applyFill="1" applyBorder="1" applyAlignment="1" applyProtection="1">
      <alignment horizontal="left"/>
      <protection locked="0"/>
    </xf>
    <xf numFmtId="0" fontId="4" fillId="3" borderId="64" xfId="0" applyFont="1" applyFill="1" applyBorder="1" applyAlignment="1" applyProtection="1">
      <alignment horizontal="left"/>
      <protection locked="0"/>
    </xf>
    <xf numFmtId="166" fontId="4" fillId="0" borderId="5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9" fontId="5" fillId="0" borderId="62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166" fontId="4" fillId="7" borderId="62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0" fontId="4" fillId="13" borderId="49" xfId="0" applyFont="1" applyFill="1" applyBorder="1" applyAlignment="1">
      <alignment horizontal="center"/>
    </xf>
    <xf numFmtId="0" fontId="4" fillId="13" borderId="48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17" fillId="9" borderId="53" xfId="0" applyFont="1" applyFill="1" applyBorder="1" applyAlignment="1">
      <alignment horizontal="center" vertical="center" wrapText="1"/>
    </xf>
    <xf numFmtId="0" fontId="17" fillId="9" borderId="52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 applyProtection="1">
      <alignment horizontal="center" vertical="center" wrapText="1"/>
      <protection locked="0"/>
    </xf>
    <xf numFmtId="0" fontId="10" fillId="3" borderId="48" xfId="0" applyFont="1" applyFill="1" applyBorder="1" applyAlignment="1" applyProtection="1">
      <alignment horizontal="center" vertical="center" wrapText="1"/>
      <protection locked="0"/>
    </xf>
    <xf numFmtId="0" fontId="20" fillId="9" borderId="10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0" fillId="9" borderId="12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0" fillId="9" borderId="8" xfId="0" applyFont="1" applyFill="1" applyBorder="1" applyAlignment="1">
      <alignment horizontal="center" vertical="center" wrapText="1"/>
    </xf>
    <xf numFmtId="0" fontId="20" fillId="9" borderId="43" xfId="0" applyFont="1" applyFill="1" applyBorder="1" applyAlignment="1">
      <alignment horizontal="center" vertical="center" wrapText="1"/>
    </xf>
    <xf numFmtId="0" fontId="20" fillId="9" borderId="40" xfId="0" applyFont="1" applyFill="1" applyBorder="1" applyAlignment="1">
      <alignment horizontal="center" vertical="center" wrapText="1"/>
    </xf>
    <xf numFmtId="0" fontId="20" fillId="9" borderId="54" xfId="0" applyFont="1" applyFill="1" applyBorder="1" applyAlignment="1">
      <alignment horizontal="center" vertical="center" wrapText="1"/>
    </xf>
    <xf numFmtId="9" fontId="11" fillId="3" borderId="20" xfId="2" applyFont="1" applyFill="1" applyBorder="1" applyAlignment="1" applyProtection="1">
      <alignment horizontal="center" vertical="center" wrapText="1"/>
      <protection locked="0"/>
    </xf>
    <xf numFmtId="9" fontId="11" fillId="3" borderId="21" xfId="2" applyFont="1" applyFill="1" applyBorder="1" applyAlignment="1" applyProtection="1">
      <alignment horizontal="center" vertical="center" wrapText="1"/>
      <protection locked="0"/>
    </xf>
    <xf numFmtId="0" fontId="12" fillId="4" borderId="23" xfId="0" applyFont="1" applyFill="1" applyBorder="1" applyAlignment="1">
      <alignment horizontal="right" vertical="center"/>
    </xf>
    <xf numFmtId="0" fontId="12" fillId="4" borderId="29" xfId="0" applyFont="1" applyFill="1" applyBorder="1" applyAlignment="1">
      <alignment horizontal="right" vertical="center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0" fontId="19" fillId="9" borderId="47" xfId="0" applyFont="1" applyFill="1" applyBorder="1" applyAlignment="1">
      <alignment horizontal="center" vertical="center"/>
    </xf>
    <xf numFmtId="0" fontId="19" fillId="9" borderId="50" xfId="0" applyFont="1" applyFill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 wrapText="1"/>
    </xf>
    <xf numFmtId="0" fontId="25" fillId="9" borderId="54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18" fillId="8" borderId="25" xfId="0" applyFont="1" applyFill="1" applyBorder="1" applyAlignment="1">
      <alignment horizontal="center"/>
    </xf>
    <xf numFmtId="0" fontId="18" fillId="8" borderId="65" xfId="0" applyFont="1" applyFill="1" applyBorder="1" applyAlignment="1">
      <alignment horizontal="center"/>
    </xf>
    <xf numFmtId="0" fontId="17" fillId="9" borderId="38" xfId="0" applyFont="1" applyFill="1" applyBorder="1" applyAlignment="1">
      <alignment horizontal="center" vertical="center"/>
    </xf>
    <xf numFmtId="0" fontId="17" fillId="9" borderId="39" xfId="0" applyFont="1" applyFill="1" applyBorder="1" applyAlignment="1">
      <alignment horizontal="center" vertical="center"/>
    </xf>
    <xf numFmtId="166" fontId="9" fillId="0" borderId="50" xfId="0" applyNumberFormat="1" applyFont="1" applyBorder="1" applyAlignment="1">
      <alignment horizontal="center"/>
    </xf>
    <xf numFmtId="166" fontId="9" fillId="0" borderId="48" xfId="0" applyNumberFormat="1" applyFont="1" applyBorder="1" applyAlignment="1">
      <alignment horizontal="center"/>
    </xf>
    <xf numFmtId="0" fontId="19" fillId="9" borderId="10" xfId="0" applyFont="1" applyFill="1" applyBorder="1" applyAlignment="1">
      <alignment horizontal="center" vertical="center"/>
    </xf>
    <xf numFmtId="0" fontId="19" fillId="9" borderId="41" xfId="0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9" borderId="42" xfId="0" applyFont="1" applyFill="1" applyBorder="1" applyAlignment="1">
      <alignment horizontal="center" vertical="center"/>
    </xf>
    <xf numFmtId="0" fontId="21" fillId="9" borderId="43" xfId="0" applyFont="1" applyFill="1" applyBorder="1" applyAlignment="1">
      <alignment horizontal="center" vertical="center"/>
    </xf>
    <xf numFmtId="0" fontId="21" fillId="9" borderId="40" xfId="0" applyFont="1" applyFill="1" applyBorder="1" applyAlignment="1">
      <alignment horizontal="center" vertical="center"/>
    </xf>
    <xf numFmtId="0" fontId="21" fillId="9" borderId="31" xfId="0" applyFont="1" applyFill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2" xfId="0" applyFont="1" applyFill="1" applyBorder="1" applyAlignment="1" applyProtection="1">
      <alignment horizontal="center"/>
      <protection locked="0"/>
    </xf>
    <xf numFmtId="0" fontId="4" fillId="3" borderId="49" xfId="0" applyFont="1" applyFill="1" applyBorder="1" applyAlignment="1" applyProtection="1">
      <alignment horizontal="left"/>
      <protection locked="0"/>
    </xf>
    <xf numFmtId="0" fontId="4" fillId="3" borderId="48" xfId="0" applyFont="1" applyFill="1" applyBorder="1" applyAlignment="1" applyProtection="1">
      <alignment horizontal="left"/>
      <protection locked="0"/>
    </xf>
    <xf numFmtId="0" fontId="29" fillId="3" borderId="3" xfId="0" applyFont="1" applyFill="1" applyBorder="1" applyAlignment="1" applyProtection="1">
      <alignment horizontal="left" wrapText="1"/>
      <protection locked="0"/>
    </xf>
    <xf numFmtId="0" fontId="10" fillId="3" borderId="4" xfId="0" applyFont="1" applyFill="1" applyBorder="1" applyAlignment="1" applyProtection="1">
      <alignment horizontal="left"/>
      <protection locked="0"/>
    </xf>
    <xf numFmtId="0" fontId="17" fillId="9" borderId="62" xfId="0" applyFont="1" applyFill="1" applyBorder="1" applyAlignment="1">
      <alignment horizontal="center" vertical="center"/>
    </xf>
    <xf numFmtId="0" fontId="17" fillId="9" borderId="67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25" fillId="9" borderId="68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 applyProtection="1">
      <alignment horizontal="left" wrapText="1"/>
      <protection locked="0"/>
    </xf>
    <xf numFmtId="0" fontId="10" fillId="4" borderId="0" xfId="0" applyFont="1" applyFill="1" applyBorder="1" applyAlignment="1">
      <alignment horizontal="right"/>
    </xf>
    <xf numFmtId="0" fontId="7" fillId="3" borderId="0" xfId="0" applyFont="1" applyFill="1" applyBorder="1" applyAlignment="1" applyProtection="1">
      <alignment horizontal="left"/>
      <protection locked="0"/>
    </xf>
    <xf numFmtId="166" fontId="4" fillId="7" borderId="13" xfId="0" applyNumberFormat="1" applyFont="1" applyFill="1" applyBorder="1" applyAlignment="1">
      <alignment horizontal="center" vertical="center"/>
    </xf>
    <xf numFmtId="9" fontId="5" fillId="0" borderId="13" xfId="2" applyFont="1" applyBorder="1" applyAlignment="1" applyProtection="1">
      <alignment horizontal="center" vertical="center"/>
    </xf>
    <xf numFmtId="0" fontId="10" fillId="4" borderId="0" xfId="0" applyFont="1" applyFill="1" applyAlignment="1">
      <alignment horizontal="right"/>
    </xf>
    <xf numFmtId="0" fontId="7" fillId="3" borderId="0" xfId="0" applyFont="1" applyFill="1" applyAlignment="1" applyProtection="1">
      <alignment horizontal="left"/>
      <protection locked="0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9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6</xdr:col>
      <xdr:colOff>391005</xdr:colOff>
      <xdr:row>63</xdr:row>
      <xdr:rowOff>185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6</xdr:col>
      <xdr:colOff>152847</xdr:colOff>
      <xdr:row>53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409887</xdr:colOff>
      <xdr:row>68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27</xdr:row>
      <xdr:rowOff>123825</xdr:rowOff>
    </xdr:from>
    <xdr:to>
      <xdr:col>5</xdr:col>
      <xdr:colOff>133690</xdr:colOff>
      <xdr:row>44</xdr:row>
      <xdr:rowOff>29014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99A95-F2E2-BBF0-EA05-78FDC84A8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4886325"/>
          <a:ext cx="2438740" cy="3143689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27</xdr:row>
      <xdr:rowOff>171450</xdr:rowOff>
    </xdr:from>
    <xdr:to>
      <xdr:col>13</xdr:col>
      <xdr:colOff>457601</xdr:colOff>
      <xdr:row>43</xdr:row>
      <xdr:rowOff>95665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80DF59-53D0-35D0-5AEC-63E898440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57800" y="4933950"/>
          <a:ext cx="2876951" cy="2972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8DB64-2842-4637-9A78-463718691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658AC-585B-4914-A677-0B8CDB59E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B79EA-7C4B-4082-BC83-3EFCB7DB7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DCE8A7-7377-4552-AACE-CFC2C7550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DFE23-2E7C-4020-9F30-8D82D9930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952D56-6BEC-4482-9BD7-D9C76E57F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1351D-BDEE-4D90-AC97-20AE054B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884C2-2596-4ADC-BDD3-D7B41AB6C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7CCBA-9BAA-4E5A-A3BF-2443592BE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3B230-BD1D-4294-96A9-71F4ADF2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74981-C748-479C-B788-752A04593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FD734-DBBD-472B-8423-460DEE340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A6CF9F-5422-49A3-AFEE-80775999C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4CCCFA-66D6-42E4-B620-EA9E3A272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1E19E-7C75-435B-B057-B041608D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111C80-9174-4631-A1E6-72E9004DD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5D054-001B-4AA7-9754-6E292C78D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46112-997A-4B79-AADC-DEB7422FD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C0218-09C8-4FB3-BD86-E2B2C20DF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53A7B-06A5-4B8A-8664-F981CC6D0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A1F4D-6136-46E7-BAF0-EF13C2F2B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D8B71-FA4F-44AD-8825-7CB3E91B5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0106A-8C14-4E5F-87C0-89C15CE2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8F06C-185D-4DE5-948E-3E95AF5C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A666F-D44D-4B91-ADDA-83F6AA0C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512245-783D-405F-AA9B-86E2738A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9F276-483A-482A-A34F-A835E53E0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BFD36-F5A7-4D9D-AE69-30CF3C361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BEEB4-0D74-49FA-92F9-3392F790F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5CF9D-6EA7-49F4-A885-9E05317E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235C7-2644-487B-9BDE-244ECAC1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7BE19F-6E50-4328-AA94-C17701992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B03E0-558E-4271-8B56-15A9A9A42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2FB46B-C33E-4478-BEF8-9DF6C2FA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DE12E-8D43-45DE-8211-9C7812ACB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EA679-C24C-4DD2-9776-24BBF3AD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4D27D-B40F-43B2-A10A-8F69E49D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0A379-F435-4826-9AD4-94729C45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14D2B-821A-44EF-82F7-22859960C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60872-07E1-4F3F-986B-444B746B1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CB124-35AA-4B88-97BD-2C7C7690E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98DA9-E8F8-40AC-9BC9-D8DC583F7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985B4-63E6-4E47-923A-9D321B256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651E7-A41F-47D6-93D4-C9ABF2EE4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310C5-C2D5-4D69-9774-7832903B2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311BBB-558E-43ED-863B-CB909A0EC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1B04D-C529-40A0-8DC9-3866BFF72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ECEB97-5E46-4449-A099-13921A8D0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70BA6-C164-4C5E-A24F-8D8483E1D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CB432-3614-4354-A84E-B76832ABA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A9731-C1D7-4730-BB4D-1C69B55E7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72E91-8B5E-40D8-AD2D-6DFB73BA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08437-DE7B-4BFE-9E63-600DC0E17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81FF2-FFF7-4F81-9639-74D275539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3F332-45CD-4EC2-9125-D0E3625C6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1DB62-2E9E-4622-9744-73F821EA0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E2303E-E6EC-46C9-83B3-90769B1AB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D62FD-8942-4D93-A613-9B1B573C0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FCB66-EA90-4F6D-A4F2-B101C7368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BB171-B14F-4CF6-9472-40796EE5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DFB7B-5C6C-4514-A753-AF4406F5B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869A38-7BB1-41C8-8072-7BF46433E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FEAE8F-0529-41B1-9B88-918C4C305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3AC24E-C9AE-4407-99C4-8C690449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06565-E458-4E5E-8D9B-DCE5EABE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B15FE0-F354-404E-9C42-1C24A84F0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817BED-46D1-4156-83C5-1013E04E6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2EEC4-BFFC-4756-86FB-F1F3C5AC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80A18-BE65-4AC6-BD6E-7633DC9A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D67F84-887B-479B-A743-EA70907BB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31AE8-1B56-4FC9-9640-DB6EE20B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B0C3EF-1868-4C26-988C-F085FBB13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J66"/>
  <sheetViews>
    <sheetView workbookViewId="0"/>
  </sheetViews>
  <sheetFormatPr defaultRowHeight="15" x14ac:dyDescent="0.25"/>
  <cols>
    <col min="1" max="1" width="5.42578125" customWidth="1"/>
  </cols>
  <sheetData>
    <row r="1" spans="1:2" x14ac:dyDescent="0.25">
      <c r="A1" s="136" t="s">
        <v>0</v>
      </c>
    </row>
    <row r="2" spans="1:2" x14ac:dyDescent="0.25">
      <c r="A2" s="136" t="s">
        <v>1</v>
      </c>
    </row>
    <row r="4" spans="1:2" x14ac:dyDescent="0.25">
      <c r="A4" s="137" t="s">
        <v>2</v>
      </c>
    </row>
    <row r="5" spans="1:2" x14ac:dyDescent="0.25">
      <c r="A5" s="137" t="s">
        <v>3</v>
      </c>
    </row>
    <row r="7" spans="1:2" x14ac:dyDescent="0.25">
      <c r="A7" s="138" t="s">
        <v>4</v>
      </c>
    </row>
    <row r="8" spans="1:2" x14ac:dyDescent="0.25">
      <c r="B8" s="137" t="s">
        <v>5</v>
      </c>
    </row>
    <row r="10" spans="1:2" x14ac:dyDescent="0.25">
      <c r="A10" s="138" t="s">
        <v>6</v>
      </c>
    </row>
    <row r="11" spans="1:2" x14ac:dyDescent="0.25">
      <c r="B11" t="s">
        <v>7</v>
      </c>
    </row>
    <row r="12" spans="1:2" x14ac:dyDescent="0.25">
      <c r="B12" t="s">
        <v>8</v>
      </c>
    </row>
    <row r="13" spans="1:2" x14ac:dyDescent="0.25">
      <c r="B13" t="s">
        <v>9</v>
      </c>
    </row>
    <row r="15" spans="1:2" x14ac:dyDescent="0.25">
      <c r="A15" s="138" t="s">
        <v>10</v>
      </c>
    </row>
    <row r="16" spans="1:2" x14ac:dyDescent="0.25">
      <c r="B16" t="s">
        <v>11</v>
      </c>
    </row>
    <row r="17" spans="1:10" x14ac:dyDescent="0.25">
      <c r="B17" t="s">
        <v>12</v>
      </c>
    </row>
    <row r="19" spans="1:10" x14ac:dyDescent="0.25">
      <c r="A19" s="138" t="s">
        <v>13</v>
      </c>
    </row>
    <row r="20" spans="1:10" x14ac:dyDescent="0.25">
      <c r="B20" t="s">
        <v>14</v>
      </c>
    </row>
    <row r="21" spans="1:10" x14ac:dyDescent="0.25">
      <c r="B21" t="s">
        <v>15</v>
      </c>
    </row>
    <row r="22" spans="1:10" x14ac:dyDescent="0.25">
      <c r="B22" t="s">
        <v>16</v>
      </c>
    </row>
    <row r="23" spans="1:10" x14ac:dyDescent="0.25">
      <c r="B23" t="s">
        <v>17</v>
      </c>
    </row>
    <row r="24" spans="1:10" x14ac:dyDescent="0.25">
      <c r="B24" t="s">
        <v>18</v>
      </c>
    </row>
    <row r="26" spans="1:10" x14ac:dyDescent="0.25">
      <c r="A26" s="138" t="s">
        <v>19</v>
      </c>
    </row>
    <row r="27" spans="1:10" x14ac:dyDescent="0.25">
      <c r="A27" s="137"/>
      <c r="B27" t="s">
        <v>20</v>
      </c>
      <c r="J27" t="s">
        <v>21</v>
      </c>
    </row>
    <row r="28" spans="1:10" x14ac:dyDescent="0.25">
      <c r="A28" s="137"/>
    </row>
    <row r="29" spans="1:10" x14ac:dyDescent="0.25">
      <c r="A29" s="137"/>
    </row>
    <row r="30" spans="1:10" x14ac:dyDescent="0.25">
      <c r="A30" s="137"/>
    </row>
    <row r="31" spans="1:10" x14ac:dyDescent="0.25">
      <c r="A31" s="137"/>
    </row>
    <row r="32" spans="1:10" x14ac:dyDescent="0.25">
      <c r="A32" s="137"/>
    </row>
    <row r="33" spans="1:2" x14ac:dyDescent="0.25">
      <c r="A33" s="137"/>
    </row>
    <row r="34" spans="1:2" x14ac:dyDescent="0.25">
      <c r="A34" s="137"/>
    </row>
    <row r="35" spans="1:2" x14ac:dyDescent="0.25">
      <c r="A35" s="137"/>
    </row>
    <row r="36" spans="1:2" x14ac:dyDescent="0.25">
      <c r="A36" s="137"/>
    </row>
    <row r="37" spans="1:2" x14ac:dyDescent="0.25">
      <c r="B37" s="137"/>
    </row>
    <row r="38" spans="1:2" x14ac:dyDescent="0.25">
      <c r="B38" s="137"/>
    </row>
    <row r="39" spans="1:2" x14ac:dyDescent="0.25">
      <c r="B39" s="137"/>
    </row>
    <row r="40" spans="1:2" x14ac:dyDescent="0.25">
      <c r="B40" s="137"/>
    </row>
    <row r="41" spans="1:2" x14ac:dyDescent="0.25">
      <c r="B41" s="137"/>
    </row>
    <row r="42" spans="1:2" x14ac:dyDescent="0.25">
      <c r="B42" s="137"/>
    </row>
    <row r="43" spans="1:2" x14ac:dyDescent="0.25">
      <c r="B43" s="137"/>
    </row>
    <row r="44" spans="1:2" x14ac:dyDescent="0.25">
      <c r="B44" s="137"/>
    </row>
    <row r="45" spans="1:2" x14ac:dyDescent="0.25">
      <c r="B45" s="137"/>
    </row>
    <row r="46" spans="1:2" x14ac:dyDescent="0.25">
      <c r="B46" s="137"/>
    </row>
    <row r="47" spans="1:2" x14ac:dyDescent="0.25">
      <c r="A47" s="138" t="s">
        <v>22</v>
      </c>
    </row>
    <row r="48" spans="1:2" x14ac:dyDescent="0.25">
      <c r="A48" t="s">
        <v>23</v>
      </c>
    </row>
    <row r="49" spans="1:2" x14ac:dyDescent="0.25">
      <c r="B49" t="s">
        <v>24</v>
      </c>
    </row>
    <row r="55" spans="1:2" x14ac:dyDescent="0.25">
      <c r="A55" t="s">
        <v>25</v>
      </c>
    </row>
    <row r="56" spans="1:2" x14ac:dyDescent="0.25">
      <c r="B56" t="s">
        <v>26</v>
      </c>
    </row>
    <row r="65" spans="1:2" x14ac:dyDescent="0.25">
      <c r="A65" t="s">
        <v>27</v>
      </c>
    </row>
    <row r="66" spans="1:2" x14ac:dyDescent="0.25">
      <c r="B66" t="s">
        <v>28</v>
      </c>
    </row>
  </sheetData>
  <sheetProtection algorithmName="SHA-512" hashValue="EsXex/XZHx8bXX+InHSmfnCneKI6aR8eHF+8x0Nv4aD6Z5sftU8jpRDUapwDawJNoI/mYFscKOayz2MKRhWTEw==" saltValue="yQ4AWuo3rCDvXfUl9JD0xw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52"/>
  <sheetViews>
    <sheetView tabSelected="1" zoomScale="55" zoomScaleNormal="55" workbookViewId="0">
      <pane ySplit="18" topLeftCell="A19" activePane="bottomLeft" state="frozen"/>
      <selection pane="bottomLeft" activeCell="D6" sqref="D6:F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L18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36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I50</f>
        <v>98787.22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2008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M50</f>
        <v>50993.869999999995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47793.350000000006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53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0.48380094105290145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59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T50</f>
        <v>47793.350000000006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65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R50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IF(P1=Q15,R15,IF(Q15="CAD $",R15*E16,IF(Q15="USD $",R15*F16,0)))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V15</f>
        <v>0</v>
      </c>
      <c r="Q9" s="240"/>
      <c r="R9" s="241"/>
      <c r="S9" s="244">
        <f>P7+P8+P9</f>
        <v>2100</v>
      </c>
      <c r="T9" s="244">
        <f>P3-S9</f>
        <v>48893.869999999995</v>
      </c>
      <c r="U9" s="242">
        <f>IFERROR(((P3-S9)/S9),0)</f>
        <v>23.282795238095236</v>
      </c>
      <c r="V9" s="242">
        <f>IFERROR(T9/P3,0)</f>
        <v>0.95881857956652439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305"/>
      <c r="E10" s="309"/>
      <c r="F10" s="309" t="s">
        <v>732</v>
      </c>
      <c r="G10" s="310" t="s">
        <v>733</v>
      </c>
      <c r="H10" s="306"/>
      <c r="I10" s="117"/>
      <c r="J10" s="118"/>
      <c r="K10" s="118"/>
      <c r="L10" s="45"/>
      <c r="M10" s="170"/>
      <c r="N10" s="171"/>
      <c r="O10" s="131"/>
      <c r="P10" s="172"/>
      <c r="Q10" s="172"/>
      <c r="R10" s="173"/>
      <c r="S10" s="307"/>
      <c r="T10" s="307"/>
      <c r="U10" s="308"/>
      <c r="V10" s="308"/>
      <c r="W10" s="294"/>
      <c r="X10" s="67"/>
      <c r="Y10" s="64"/>
      <c r="Z10" s="64"/>
      <c r="AA10" s="64"/>
      <c r="AB10" s="64"/>
    </row>
    <row r="11" spans="1:28" ht="15" customHeight="1" thickBot="1" x14ac:dyDescent="0.3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8" t="s">
        <v>78</v>
      </c>
      <c r="N11" s="249"/>
      <c r="O11" s="131"/>
      <c r="P11" s="292">
        <f>F50</f>
        <v>132</v>
      </c>
      <c r="Q11" s="292"/>
      <c r="R11" s="293"/>
      <c r="S11" s="245"/>
      <c r="T11" s="245"/>
      <c r="U11" s="243"/>
      <c r="V11" s="243"/>
      <c r="W11" s="295"/>
      <c r="X11" s="67"/>
      <c r="Y11" s="64"/>
      <c r="Z11" s="64"/>
      <c r="AA11" s="64"/>
      <c r="AB11" s="64"/>
    </row>
    <row r="12" spans="1:28" ht="15" customHeight="1" x14ac:dyDescent="0.25">
      <c r="A12" s="58"/>
      <c r="B12" s="178"/>
      <c r="C12" s="179"/>
      <c r="D12" s="126"/>
      <c r="E12" s="185" t="s">
        <v>79</v>
      </c>
      <c r="F12" s="186"/>
      <c r="G12" s="193" t="s">
        <v>38</v>
      </c>
      <c r="H12" s="194"/>
      <c r="I12" s="195"/>
      <c r="J12" s="95"/>
      <c r="K12" s="254" t="s">
        <v>80</v>
      </c>
      <c r="L12" s="255"/>
      <c r="M12" s="255"/>
      <c r="N12" s="256"/>
      <c r="O12" s="131"/>
      <c r="P12" s="284" t="s">
        <v>81</v>
      </c>
      <c r="Q12" s="194"/>
      <c r="R12" s="194"/>
      <c r="S12" s="194"/>
      <c r="T12" s="194"/>
      <c r="U12" s="194"/>
      <c r="V12" s="285"/>
      <c r="W12" s="24"/>
      <c r="X12" s="68"/>
      <c r="Y12" s="64" t="s">
        <v>82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7"/>
      <c r="F13" s="188"/>
      <c r="G13" s="196"/>
      <c r="H13" s="197"/>
      <c r="I13" s="198"/>
      <c r="J13" s="96"/>
      <c r="K13" s="257"/>
      <c r="L13" s="258"/>
      <c r="M13" s="258"/>
      <c r="N13" s="259"/>
      <c r="O13" s="132"/>
      <c r="P13" s="286"/>
      <c r="Q13" s="287"/>
      <c r="R13" s="287"/>
      <c r="S13" s="287"/>
      <c r="T13" s="287"/>
      <c r="U13" s="287"/>
      <c r="V13" s="288"/>
      <c r="W13" s="25"/>
      <c r="X13" s="68"/>
      <c r="Y13" s="64" t="s">
        <v>83</v>
      </c>
      <c r="Z13" s="64"/>
      <c r="AA13" s="64"/>
      <c r="AB13" s="64"/>
    </row>
    <row r="14" spans="1:28" ht="15" customHeight="1" x14ac:dyDescent="0.25">
      <c r="A14" s="58"/>
      <c r="B14" s="180"/>
      <c r="C14" s="181"/>
      <c r="D14" s="127"/>
      <c r="E14" s="189"/>
      <c r="F14" s="190"/>
      <c r="G14" s="265" t="s">
        <v>84</v>
      </c>
      <c r="H14" s="266"/>
      <c r="I14" s="46" t="s">
        <v>85</v>
      </c>
      <c r="J14" s="97"/>
      <c r="K14" s="260"/>
      <c r="L14" s="261"/>
      <c r="M14" s="261"/>
      <c r="N14" s="262"/>
      <c r="O14" s="132"/>
      <c r="P14" s="286"/>
      <c r="Q14" s="287"/>
      <c r="R14" s="287"/>
      <c r="S14" s="287"/>
      <c r="T14" s="287"/>
      <c r="U14" s="287"/>
      <c r="V14" s="288"/>
      <c r="W14" s="26"/>
      <c r="X14" s="68"/>
      <c r="Y14" s="64" t="s">
        <v>85</v>
      </c>
      <c r="Z14" s="64"/>
      <c r="AA14" s="64"/>
      <c r="AB14" s="64"/>
    </row>
    <row r="15" spans="1:28" ht="30" customHeight="1" x14ac:dyDescent="0.25">
      <c r="A15" s="58"/>
      <c r="B15" s="180"/>
      <c r="C15" s="181"/>
      <c r="D15" s="127"/>
      <c r="E15" s="112" t="s">
        <v>86</v>
      </c>
      <c r="F15" s="113" t="s">
        <v>87</v>
      </c>
      <c r="G15" s="269" t="s">
        <v>88</v>
      </c>
      <c r="H15" s="270"/>
      <c r="I15" s="271"/>
      <c r="J15" s="98"/>
      <c r="K15" s="267" t="s">
        <v>89</v>
      </c>
      <c r="L15" s="268"/>
      <c r="M15" s="263">
        <v>0.5</v>
      </c>
      <c r="N15" s="109"/>
      <c r="O15" s="133"/>
      <c r="P15" s="106" t="s">
        <v>90</v>
      </c>
      <c r="Q15" s="39" t="s">
        <v>83</v>
      </c>
      <c r="R15" s="47">
        <v>1500</v>
      </c>
      <c r="S15" s="106" t="s">
        <v>91</v>
      </c>
      <c r="T15" s="48">
        <v>2.5000000000000001E-2</v>
      </c>
      <c r="U15" s="106" t="s">
        <v>92</v>
      </c>
      <c r="V15" s="105">
        <f>ROUND(R50*T15,2)</f>
        <v>0</v>
      </c>
      <c r="W15" s="27"/>
      <c r="X15" s="68"/>
      <c r="Y15" s="64" t="s">
        <v>93</v>
      </c>
      <c r="Z15" s="64"/>
      <c r="AA15" s="64"/>
      <c r="AB15" s="64"/>
    </row>
    <row r="16" spans="1:28" ht="15" customHeight="1" x14ac:dyDescent="0.25">
      <c r="A16" s="58"/>
      <c r="B16" s="180"/>
      <c r="C16" s="181"/>
      <c r="D16" s="127"/>
      <c r="E16" s="130">
        <f>1/F16</f>
        <v>0.7142857142857143</v>
      </c>
      <c r="F16" s="7">
        <v>1.4</v>
      </c>
      <c r="G16" s="275"/>
      <c r="H16" s="276"/>
      <c r="I16" s="277"/>
      <c r="J16" s="99"/>
      <c r="K16" s="189"/>
      <c r="L16" s="190"/>
      <c r="M16" s="264"/>
      <c r="N16" s="272" t="s">
        <v>94</v>
      </c>
      <c r="O16" s="133"/>
      <c r="P16" s="289" t="s">
        <v>95</v>
      </c>
      <c r="Q16" s="290"/>
      <c r="R16" s="290"/>
      <c r="S16" s="290"/>
      <c r="T16" s="290"/>
      <c r="U16" s="290"/>
      <c r="V16" s="291"/>
      <c r="W16" s="21"/>
      <c r="X16" s="69"/>
      <c r="Y16" s="64"/>
      <c r="Z16" s="64"/>
      <c r="AA16" s="64"/>
      <c r="AB16" s="64"/>
    </row>
    <row r="17" spans="1:28" ht="15" customHeight="1" x14ac:dyDescent="0.25">
      <c r="A17" s="58"/>
      <c r="B17" s="174" t="s">
        <v>96</v>
      </c>
      <c r="C17" s="176" t="s">
        <v>97</v>
      </c>
      <c r="D17" s="128"/>
      <c r="E17" s="199" t="s">
        <v>98</v>
      </c>
      <c r="F17" s="201" t="s">
        <v>99</v>
      </c>
      <c r="G17" s="177" t="s">
        <v>100</v>
      </c>
      <c r="H17" s="274"/>
      <c r="I17" s="110" t="s">
        <v>101</v>
      </c>
      <c r="J17" s="100"/>
      <c r="K17" s="250" t="s">
        <v>99</v>
      </c>
      <c r="L17" s="107" t="s">
        <v>102</v>
      </c>
      <c r="M17" s="104" t="s">
        <v>103</v>
      </c>
      <c r="N17" s="272"/>
      <c r="O17" s="134"/>
      <c r="P17" s="280" t="s">
        <v>104</v>
      </c>
      <c r="Q17" s="102" t="s">
        <v>105</v>
      </c>
      <c r="R17" s="102" t="s">
        <v>106</v>
      </c>
      <c r="S17" s="103" t="s">
        <v>107</v>
      </c>
      <c r="T17" s="103" t="s">
        <v>108</v>
      </c>
      <c r="U17" s="104" t="s">
        <v>109</v>
      </c>
      <c r="V17" s="104" t="s">
        <v>110</v>
      </c>
      <c r="W17" s="28"/>
      <c r="X17" s="70"/>
      <c r="Y17" s="64"/>
      <c r="Z17" s="64"/>
      <c r="AA17" s="64"/>
      <c r="AB17" s="64"/>
    </row>
    <row r="18" spans="1:28" s="73" customFormat="1" ht="15" customHeight="1" x14ac:dyDescent="0.25">
      <c r="A18" s="59"/>
      <c r="B18" s="175"/>
      <c r="C18" s="177"/>
      <c r="D18" s="129"/>
      <c r="E18" s="200"/>
      <c r="F18" s="202"/>
      <c r="G18" s="39" t="s">
        <v>82</v>
      </c>
      <c r="H18" s="111" t="str">
        <f>IF(G18="USD $", "CAD $", "USD $")</f>
        <v>USD $</v>
      </c>
      <c r="I18" s="108" t="str">
        <f>L18</f>
        <v>CAD $</v>
      </c>
      <c r="J18" s="101"/>
      <c r="K18" s="251"/>
      <c r="L18" s="252" t="s">
        <v>82</v>
      </c>
      <c r="M18" s="253"/>
      <c r="N18" s="273"/>
      <c r="O18" s="135"/>
      <c r="P18" s="281"/>
      <c r="Q18" s="39" t="s">
        <v>83</v>
      </c>
      <c r="R18" s="221" t="str">
        <f>L18</f>
        <v>CAD $</v>
      </c>
      <c r="S18" s="222"/>
      <c r="T18" s="222"/>
      <c r="U18" s="222"/>
      <c r="V18" s="223"/>
      <c r="W18" s="22"/>
      <c r="X18" s="71"/>
      <c r="Y18" s="72"/>
      <c r="Z18" s="72"/>
      <c r="AA18" s="72"/>
      <c r="AB18" s="72"/>
    </row>
    <row r="19" spans="1:28" x14ac:dyDescent="0.25">
      <c r="A19" s="58"/>
      <c r="B19" s="2" t="s">
        <v>111</v>
      </c>
      <c r="C19" s="5" t="s">
        <v>112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 x14ac:dyDescent="0.25">
      <c r="A20" s="58"/>
      <c r="B20" s="1" t="s">
        <v>113</v>
      </c>
      <c r="C20" s="4" t="s">
        <v>114</v>
      </c>
      <c r="D20" s="125"/>
      <c r="E20" s="16">
        <v>500</v>
      </c>
      <c r="F20" s="56">
        <v>1</v>
      </c>
      <c r="G20" s="17">
        <v>65.349999999999994</v>
      </c>
      <c r="H20" s="40">
        <f t="shared" ref="H20:H38" si="1">ROUND(IF($G$18="USD $", G20*$F$16,G20*$E$16),2)</f>
        <v>46.68</v>
      </c>
      <c r="I20" s="41">
        <f t="shared" ref="I20:I38" si="2">ROUND(IF($I$18=$H$18,F20*H20,F20*G20),2)</f>
        <v>65.349999999999994</v>
      </c>
      <c r="J20" s="44"/>
      <c r="K20" s="93">
        <f t="shared" ref="K20:K38" si="3">F20</f>
        <v>1</v>
      </c>
      <c r="L20" s="40">
        <f t="shared" ref="L20:L38" si="4">ROUND(IF($L$18=$G$18,G20*($M$15-N20),H20*($M$15-N20)),2)</f>
        <v>24.83</v>
      </c>
      <c r="M20" s="40">
        <f t="shared" ref="M20:M38" si="5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38" si="6">IFERROR(ROUND(T20/F20,2),0)</f>
        <v>40.520000000000003</v>
      </c>
      <c r="T20" s="54">
        <f t="shared" ref="T20:T38" si="7">ROUND(I20-M20,2)</f>
        <v>40.520000000000003</v>
      </c>
      <c r="U20" s="43">
        <f t="shared" ref="U20:U38" si="8">IFERROR(((L20-(R20/K20))/(R20/K20)),0)</f>
        <v>0</v>
      </c>
      <c r="V20" s="43">
        <f t="shared" ref="V20:V38" si="9">IFERROR(((L20-(R20/K20))/L20),0)</f>
        <v>1</v>
      </c>
      <c r="W20" s="30"/>
      <c r="X20" s="52"/>
      <c r="Y20" s="64" t="s">
        <v>115</v>
      </c>
      <c r="Z20" s="64">
        <v>500</v>
      </c>
      <c r="AA20" s="64"/>
      <c r="AB20" s="64"/>
    </row>
    <row r="21" spans="1:28" x14ac:dyDescent="0.25">
      <c r="A21" s="58"/>
      <c r="B21" s="2" t="s">
        <v>116</v>
      </c>
      <c r="C21" s="6" t="s">
        <v>117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3"/>
        <v>1</v>
      </c>
      <c r="L21" s="10">
        <f t="shared" si="4"/>
        <v>31.52</v>
      </c>
      <c r="M21" s="10">
        <f t="shared" si="5"/>
        <v>31.52</v>
      </c>
      <c r="N21" s="38">
        <v>0.12</v>
      </c>
      <c r="O21" s="53"/>
      <c r="P21" s="3"/>
      <c r="Q21" s="14"/>
      <c r="R21" s="15">
        <f t="shared" ref="R21:R38" si="10">ROUND(IF($R$18=$Q$18,Q21,IF($R$18="USD $",Q21*$E$16,Q21*$F$16))*F21,2)</f>
        <v>0</v>
      </c>
      <c r="S21" s="15">
        <f t="shared" si="6"/>
        <v>51.42</v>
      </c>
      <c r="T21" s="15">
        <f t="shared" si="7"/>
        <v>51.42</v>
      </c>
      <c r="U21" s="31">
        <f t="shared" si="8"/>
        <v>0</v>
      </c>
      <c r="V21" s="31">
        <f t="shared" si="9"/>
        <v>1</v>
      </c>
      <c r="W21" s="29"/>
      <c r="X21" s="52"/>
      <c r="Y21" s="64" t="s">
        <v>118</v>
      </c>
      <c r="Z21" s="64">
        <v>750</v>
      </c>
      <c r="AA21" s="64"/>
      <c r="AB21" s="64"/>
    </row>
    <row r="22" spans="1:28" x14ac:dyDescent="0.25">
      <c r="A22" s="58"/>
      <c r="B22" s="1" t="s">
        <v>119</v>
      </c>
      <c r="C22" s="4" t="s">
        <v>120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3"/>
        <v>1</v>
      </c>
      <c r="L22" s="40">
        <f t="shared" si="4"/>
        <v>75.25</v>
      </c>
      <c r="M22" s="40">
        <f t="shared" si="5"/>
        <v>75.25</v>
      </c>
      <c r="N22" s="18">
        <v>0.12</v>
      </c>
      <c r="O22" s="53"/>
      <c r="P22" s="1"/>
      <c r="Q22" s="17"/>
      <c r="R22" s="42">
        <f t="shared" si="10"/>
        <v>0</v>
      </c>
      <c r="S22" s="54">
        <f t="shared" si="6"/>
        <v>122.77</v>
      </c>
      <c r="T22" s="54">
        <f t="shared" si="7"/>
        <v>122.77</v>
      </c>
      <c r="U22" s="43">
        <f t="shared" si="8"/>
        <v>0</v>
      </c>
      <c r="V22" s="43">
        <f t="shared" si="9"/>
        <v>1</v>
      </c>
      <c r="W22" s="30"/>
      <c r="X22" s="52"/>
      <c r="Y22" s="64" t="s">
        <v>121</v>
      </c>
      <c r="Z22" s="64">
        <v>1000</v>
      </c>
      <c r="AA22" s="64"/>
      <c r="AB22" s="64"/>
    </row>
    <row r="23" spans="1:28" x14ac:dyDescent="0.25">
      <c r="A23" s="58"/>
      <c r="B23" s="2" t="s">
        <v>122</v>
      </c>
      <c r="C23" s="6" t="s">
        <v>123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3"/>
        <v>1</v>
      </c>
      <c r="L23" s="10">
        <f t="shared" si="4"/>
        <v>55.4</v>
      </c>
      <c r="M23" s="10">
        <f t="shared" si="5"/>
        <v>55.4</v>
      </c>
      <c r="N23" s="38">
        <v>0.12</v>
      </c>
      <c r="O23" s="53"/>
      <c r="P23" s="3"/>
      <c r="Q23" s="14"/>
      <c r="R23" s="15">
        <f t="shared" si="10"/>
        <v>0</v>
      </c>
      <c r="S23" s="15">
        <f t="shared" si="6"/>
        <v>90.4</v>
      </c>
      <c r="T23" s="15">
        <f t="shared" si="7"/>
        <v>90.4</v>
      </c>
      <c r="U23" s="31">
        <f t="shared" si="8"/>
        <v>0</v>
      </c>
      <c r="V23" s="31">
        <f t="shared" si="9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 x14ac:dyDescent="0.25">
      <c r="A24" s="58"/>
      <c r="B24" s="1" t="s">
        <v>124</v>
      </c>
      <c r="C24" s="4" t="s">
        <v>123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3"/>
        <v>1</v>
      </c>
      <c r="L24" s="40">
        <f t="shared" si="4"/>
        <v>94.07</v>
      </c>
      <c r="M24" s="40">
        <f t="shared" si="5"/>
        <v>94.07</v>
      </c>
      <c r="N24" s="18">
        <v>0.12</v>
      </c>
      <c r="O24" s="53"/>
      <c r="P24" s="1"/>
      <c r="Q24" s="17"/>
      <c r="R24" s="42">
        <f t="shared" si="10"/>
        <v>0</v>
      </c>
      <c r="S24" s="54">
        <f t="shared" si="6"/>
        <v>153.47999999999999</v>
      </c>
      <c r="T24" s="54">
        <f t="shared" si="7"/>
        <v>153.47999999999999</v>
      </c>
      <c r="U24" s="43">
        <f t="shared" si="8"/>
        <v>0</v>
      </c>
      <c r="V24" s="43">
        <f t="shared" si="9"/>
        <v>1</v>
      </c>
      <c r="W24" s="30"/>
      <c r="X24" s="52"/>
      <c r="Y24" s="64" t="s">
        <v>125</v>
      </c>
      <c r="Z24" s="64">
        <v>2000</v>
      </c>
      <c r="AA24" s="64"/>
      <c r="AB24" s="64"/>
    </row>
    <row r="25" spans="1:28" x14ac:dyDescent="0.25">
      <c r="A25" s="58"/>
      <c r="B25" s="2" t="s">
        <v>126</v>
      </c>
      <c r="C25" s="6" t="s">
        <v>127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3"/>
        <v>1</v>
      </c>
      <c r="L25" s="10">
        <f t="shared" si="4"/>
        <v>81.849999999999994</v>
      </c>
      <c r="M25" s="10">
        <f t="shared" si="5"/>
        <v>81.849999999999994</v>
      </c>
      <c r="N25" s="38">
        <v>0.12</v>
      </c>
      <c r="O25" s="53"/>
      <c r="P25" s="3"/>
      <c r="Q25" s="14"/>
      <c r="R25" s="15">
        <f t="shared" si="10"/>
        <v>0</v>
      </c>
      <c r="S25" s="15">
        <f t="shared" si="6"/>
        <v>133.54</v>
      </c>
      <c r="T25" s="15">
        <f t="shared" si="7"/>
        <v>133.54</v>
      </c>
      <c r="U25" s="31">
        <f t="shared" si="8"/>
        <v>0</v>
      </c>
      <c r="V25" s="31">
        <f t="shared" si="9"/>
        <v>1</v>
      </c>
      <c r="W25" s="29"/>
      <c r="X25" s="52"/>
      <c r="Y25" s="64" t="s">
        <v>128</v>
      </c>
      <c r="Z25" s="64">
        <v>4000</v>
      </c>
      <c r="AA25" s="64"/>
      <c r="AB25" s="64"/>
    </row>
    <row r="26" spans="1:28" x14ac:dyDescent="0.25">
      <c r="A26" s="58"/>
      <c r="B26" s="1" t="s">
        <v>129</v>
      </c>
      <c r="C26" s="4" t="s">
        <v>130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3"/>
        <v>1</v>
      </c>
      <c r="L26" s="40">
        <f t="shared" si="4"/>
        <v>44.75</v>
      </c>
      <c r="M26" s="40">
        <f t="shared" si="5"/>
        <v>44.75</v>
      </c>
      <c r="N26" s="18">
        <v>0.12</v>
      </c>
      <c r="O26" s="53"/>
      <c r="P26" s="1"/>
      <c r="Q26" s="17"/>
      <c r="R26" s="42">
        <f t="shared" si="10"/>
        <v>0</v>
      </c>
      <c r="S26" s="54">
        <f t="shared" si="6"/>
        <v>73</v>
      </c>
      <c r="T26" s="54">
        <f t="shared" si="7"/>
        <v>73</v>
      </c>
      <c r="U26" s="43">
        <f t="shared" si="8"/>
        <v>0</v>
      </c>
      <c r="V26" s="43">
        <f t="shared" si="9"/>
        <v>1</v>
      </c>
      <c r="W26" s="30"/>
      <c r="X26" s="52"/>
      <c r="Y26" s="64" t="s">
        <v>131</v>
      </c>
      <c r="Z26" s="64">
        <v>6000</v>
      </c>
      <c r="AA26" s="64"/>
      <c r="AB26" s="64"/>
    </row>
    <row r="27" spans="1:28" x14ac:dyDescent="0.25">
      <c r="A27" s="58"/>
      <c r="B27" s="2" t="s">
        <v>132</v>
      </c>
      <c r="C27" s="6" t="s">
        <v>133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3"/>
        <v>1</v>
      </c>
      <c r="L27" s="10">
        <f t="shared" si="4"/>
        <v>35.479999999999997</v>
      </c>
      <c r="M27" s="10">
        <f t="shared" si="5"/>
        <v>35.479999999999997</v>
      </c>
      <c r="N27" s="38">
        <v>0.12</v>
      </c>
      <c r="O27" s="53"/>
      <c r="P27" s="3"/>
      <c r="Q27" s="14"/>
      <c r="R27" s="15">
        <f t="shared" si="10"/>
        <v>0</v>
      </c>
      <c r="S27" s="15">
        <f t="shared" si="6"/>
        <v>57.89</v>
      </c>
      <c r="T27" s="15">
        <f t="shared" si="7"/>
        <v>57.89</v>
      </c>
      <c r="U27" s="31">
        <f t="shared" si="8"/>
        <v>0</v>
      </c>
      <c r="V27" s="31">
        <f t="shared" si="9"/>
        <v>1</v>
      </c>
      <c r="W27" s="29"/>
      <c r="X27" s="52"/>
      <c r="Y27" s="64" t="s">
        <v>134</v>
      </c>
      <c r="Z27" s="64">
        <v>8000</v>
      </c>
      <c r="AA27" s="64"/>
      <c r="AB27" s="64"/>
    </row>
    <row r="28" spans="1:28" x14ac:dyDescent="0.25">
      <c r="A28" s="58"/>
      <c r="B28" s="1" t="s">
        <v>135</v>
      </c>
      <c r="C28" s="4" t="s">
        <v>133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3"/>
        <v>1</v>
      </c>
      <c r="L28" s="40">
        <f t="shared" si="4"/>
        <v>28.53</v>
      </c>
      <c r="M28" s="40">
        <f t="shared" si="5"/>
        <v>28.53</v>
      </c>
      <c r="N28" s="18">
        <v>0.12</v>
      </c>
      <c r="O28" s="53"/>
      <c r="P28" s="1"/>
      <c r="Q28" s="17"/>
      <c r="R28" s="42">
        <f t="shared" si="10"/>
        <v>0</v>
      </c>
      <c r="S28" s="54">
        <f t="shared" si="6"/>
        <v>46.55</v>
      </c>
      <c r="T28" s="54">
        <f t="shared" si="7"/>
        <v>46.55</v>
      </c>
      <c r="U28" s="43">
        <f t="shared" si="8"/>
        <v>0</v>
      </c>
      <c r="V28" s="43">
        <f t="shared" si="9"/>
        <v>1</v>
      </c>
      <c r="W28" s="30"/>
      <c r="X28" s="52"/>
      <c r="Y28" s="64" t="s">
        <v>136</v>
      </c>
      <c r="Z28" s="76">
        <v>10000</v>
      </c>
      <c r="AA28" s="64"/>
      <c r="AB28" s="64"/>
    </row>
    <row r="29" spans="1:28" x14ac:dyDescent="0.25">
      <c r="A29" s="58"/>
      <c r="B29" s="2" t="s">
        <v>137</v>
      </c>
      <c r="C29" s="6" t="s">
        <v>138</v>
      </c>
      <c r="D29" s="125"/>
      <c r="E29" s="8" t="s">
        <v>139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3"/>
        <v>1</v>
      </c>
      <c r="L29" s="10">
        <f t="shared" si="4"/>
        <v>4018.15</v>
      </c>
      <c r="M29" s="10">
        <f t="shared" si="5"/>
        <v>4018.15</v>
      </c>
      <c r="N29" s="38">
        <v>0.12</v>
      </c>
      <c r="O29" s="53"/>
      <c r="P29" s="3"/>
      <c r="Q29" s="14"/>
      <c r="R29" s="15">
        <f t="shared" si="10"/>
        <v>0</v>
      </c>
      <c r="S29" s="15">
        <f t="shared" si="6"/>
        <v>6555.93</v>
      </c>
      <c r="T29" s="15">
        <f t="shared" si="7"/>
        <v>6555.93</v>
      </c>
      <c r="U29" s="31">
        <f t="shared" si="8"/>
        <v>0</v>
      </c>
      <c r="V29" s="31">
        <f t="shared" si="9"/>
        <v>1</v>
      </c>
      <c r="W29" s="29"/>
      <c r="X29" s="52"/>
      <c r="Y29" s="64" t="s">
        <v>140</v>
      </c>
      <c r="Z29" s="64" t="s">
        <v>139</v>
      </c>
      <c r="AA29" s="64"/>
      <c r="AB29" s="64"/>
    </row>
    <row r="30" spans="1:28" x14ac:dyDescent="0.25">
      <c r="A30" s="58"/>
      <c r="B30" s="1" t="s">
        <v>189</v>
      </c>
      <c r="C30" s="4" t="s">
        <v>190</v>
      </c>
      <c r="D30" s="125"/>
      <c r="E30" s="16" t="s">
        <v>139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3"/>
        <v>1</v>
      </c>
      <c r="L30" s="40">
        <f t="shared" si="4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10"/>
        <v>0</v>
      </c>
      <c r="S30" s="54">
        <f t="shared" si="6"/>
        <v>3558.06</v>
      </c>
      <c r="T30" s="54">
        <f t="shared" si="7"/>
        <v>3558.06</v>
      </c>
      <c r="U30" s="43">
        <f t="shared" si="8"/>
        <v>0</v>
      </c>
      <c r="V30" s="43">
        <f t="shared" si="9"/>
        <v>1</v>
      </c>
      <c r="W30" s="30"/>
      <c r="X30" s="52"/>
      <c r="Y30" s="64" t="s">
        <v>142</v>
      </c>
      <c r="Z30" s="64"/>
      <c r="AA30" s="64"/>
      <c r="AB30" s="64"/>
    </row>
    <row r="31" spans="1:28" x14ac:dyDescent="0.25">
      <c r="A31" s="58"/>
      <c r="B31" s="2" t="s">
        <v>143</v>
      </c>
      <c r="C31" s="6" t="s">
        <v>144</v>
      </c>
      <c r="D31" s="125"/>
      <c r="E31" s="8" t="s">
        <v>139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3"/>
        <v>2</v>
      </c>
      <c r="L31" s="10">
        <f t="shared" si="4"/>
        <v>393.21</v>
      </c>
      <c r="M31" s="10">
        <f t="shared" si="5"/>
        <v>786.42</v>
      </c>
      <c r="N31" s="13"/>
      <c r="O31" s="53"/>
      <c r="P31" s="3"/>
      <c r="Q31" s="14"/>
      <c r="R31" s="15">
        <f t="shared" si="10"/>
        <v>0</v>
      </c>
      <c r="S31" s="15">
        <f t="shared" si="6"/>
        <v>393.2</v>
      </c>
      <c r="T31" s="15">
        <f t="shared" si="7"/>
        <v>786.4</v>
      </c>
      <c r="U31" s="31">
        <f t="shared" si="8"/>
        <v>0</v>
      </c>
      <c r="V31" s="31">
        <f t="shared" si="9"/>
        <v>1</v>
      </c>
      <c r="W31" s="29"/>
      <c r="X31" s="52"/>
      <c r="Y31" s="64"/>
      <c r="Z31" s="64"/>
      <c r="AA31" s="64"/>
      <c r="AB31" s="64"/>
    </row>
    <row r="32" spans="1:28" x14ac:dyDescent="0.25">
      <c r="A32" s="58"/>
      <c r="B32" s="1" t="s">
        <v>145</v>
      </c>
      <c r="C32" s="4" t="s">
        <v>146</v>
      </c>
      <c r="D32" s="125"/>
      <c r="E32" s="16" t="s">
        <v>139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3"/>
        <v>1</v>
      </c>
      <c r="L32" s="40">
        <f t="shared" si="4"/>
        <v>5377.57</v>
      </c>
      <c r="M32" s="40">
        <f t="shared" si="5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6"/>
        <v>5377.56</v>
      </c>
      <c r="T32" s="54">
        <f t="shared" si="7"/>
        <v>5377.56</v>
      </c>
      <c r="U32" s="43">
        <f t="shared" si="8"/>
        <v>0</v>
      </c>
      <c r="V32" s="43">
        <f t="shared" si="9"/>
        <v>1</v>
      </c>
      <c r="W32" s="30"/>
      <c r="X32" s="52"/>
      <c r="Y32" s="64"/>
      <c r="Z32" s="64"/>
      <c r="AA32" s="64"/>
      <c r="AB32" s="64"/>
    </row>
    <row r="33" spans="1:28" x14ac:dyDescent="0.25">
      <c r="A33" s="58"/>
      <c r="B33" s="2" t="s">
        <v>147</v>
      </c>
      <c r="C33" s="6" t="s">
        <v>148</v>
      </c>
      <c r="D33" s="125"/>
      <c r="E33" s="8" t="s">
        <v>139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3"/>
        <v>6</v>
      </c>
      <c r="L33" s="10">
        <f t="shared" si="4"/>
        <v>1579.25</v>
      </c>
      <c r="M33" s="10">
        <f t="shared" si="5"/>
        <v>9475.5</v>
      </c>
      <c r="N33" s="13">
        <v>-0.2</v>
      </c>
      <c r="O33" s="53"/>
      <c r="P33" s="3"/>
      <c r="Q33" s="14"/>
      <c r="R33" s="15">
        <f t="shared" si="10"/>
        <v>0</v>
      </c>
      <c r="S33" s="15">
        <f t="shared" si="6"/>
        <v>676.82</v>
      </c>
      <c r="T33" s="15">
        <f t="shared" si="7"/>
        <v>4060.92</v>
      </c>
      <c r="U33" s="31">
        <f t="shared" si="8"/>
        <v>0</v>
      </c>
      <c r="V33" s="31">
        <f t="shared" si="9"/>
        <v>1</v>
      </c>
      <c r="W33" s="29"/>
      <c r="X33" s="52"/>
      <c r="Y33" s="64"/>
      <c r="Z33" s="64"/>
      <c r="AA33" s="64"/>
      <c r="AB33" s="64"/>
    </row>
    <row r="34" spans="1:28" x14ac:dyDescent="0.25">
      <c r="A34" s="58"/>
      <c r="B34" s="1"/>
      <c r="C34" s="4" t="s">
        <v>149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3"/>
        <v>0</v>
      </c>
      <c r="L34" s="40">
        <f t="shared" si="4"/>
        <v>0</v>
      </c>
      <c r="M34" s="40">
        <f t="shared" si="5"/>
        <v>0</v>
      </c>
      <c r="N34" s="18"/>
      <c r="O34" s="53"/>
      <c r="P34" s="1"/>
      <c r="Q34" s="17"/>
      <c r="R34" s="42">
        <f t="shared" si="10"/>
        <v>0</v>
      </c>
      <c r="S34" s="54">
        <f t="shared" si="6"/>
        <v>0</v>
      </c>
      <c r="T34" s="54">
        <f t="shared" si="7"/>
        <v>0</v>
      </c>
      <c r="U34" s="43">
        <f t="shared" si="8"/>
        <v>0</v>
      </c>
      <c r="V34" s="43">
        <f t="shared" si="9"/>
        <v>0</v>
      </c>
      <c r="W34" s="30"/>
      <c r="X34" s="52"/>
      <c r="Y34" s="64"/>
      <c r="Z34" s="64"/>
      <c r="AA34" s="64"/>
      <c r="AB34" s="64"/>
    </row>
    <row r="35" spans="1:28" x14ac:dyDescent="0.25">
      <c r="A35" s="58"/>
      <c r="B35" s="2" t="s">
        <v>150</v>
      </c>
      <c r="C35" s="6" t="s">
        <v>151</v>
      </c>
      <c r="D35" s="125"/>
      <c r="E35" s="8" t="s">
        <v>139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3"/>
        <v>2</v>
      </c>
      <c r="L35" s="10">
        <f t="shared" si="4"/>
        <v>196.75</v>
      </c>
      <c r="M35" s="10">
        <f t="shared" si="5"/>
        <v>393.5</v>
      </c>
      <c r="N35" s="13">
        <v>-0.05</v>
      </c>
      <c r="O35" s="53"/>
      <c r="P35" s="3"/>
      <c r="Q35" s="14"/>
      <c r="R35" s="15">
        <f t="shared" si="10"/>
        <v>0</v>
      </c>
      <c r="S35" s="15">
        <f t="shared" si="6"/>
        <v>160.97</v>
      </c>
      <c r="T35" s="15">
        <f t="shared" si="7"/>
        <v>321.94</v>
      </c>
      <c r="U35" s="31">
        <f t="shared" si="8"/>
        <v>0</v>
      </c>
      <c r="V35" s="31">
        <f t="shared" si="9"/>
        <v>1</v>
      </c>
      <c r="W35" s="29"/>
      <c r="X35" s="52"/>
      <c r="Y35" s="64"/>
      <c r="Z35" s="64"/>
      <c r="AA35" s="64"/>
      <c r="AB35" s="64"/>
    </row>
    <row r="36" spans="1:28" x14ac:dyDescent="0.25">
      <c r="A36" s="58"/>
      <c r="B36" s="1" t="s">
        <v>152</v>
      </c>
      <c r="C36" s="4" t="s">
        <v>153</v>
      </c>
      <c r="D36" s="125"/>
      <c r="E36" s="16" t="s">
        <v>139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3"/>
        <v>40</v>
      </c>
      <c r="L36" s="40">
        <f t="shared" si="4"/>
        <v>2.67</v>
      </c>
      <c r="M36" s="40">
        <f t="shared" si="5"/>
        <v>106.8</v>
      </c>
      <c r="N36" s="18">
        <v>-0.05</v>
      </c>
      <c r="O36" s="53"/>
      <c r="P36" s="1"/>
      <c r="Q36" s="17"/>
      <c r="R36" s="42">
        <f t="shared" si="10"/>
        <v>0</v>
      </c>
      <c r="S36" s="54">
        <f t="shared" si="6"/>
        <v>2.1800000000000002</v>
      </c>
      <c r="T36" s="54">
        <f t="shared" si="7"/>
        <v>87.2</v>
      </c>
      <c r="U36" s="43">
        <f t="shared" si="8"/>
        <v>0</v>
      </c>
      <c r="V36" s="43">
        <f t="shared" si="9"/>
        <v>1</v>
      </c>
      <c r="W36" s="30"/>
      <c r="X36" s="52"/>
      <c r="Y36" s="64"/>
      <c r="Z36" s="64"/>
      <c r="AA36" s="64"/>
      <c r="AB36" s="64"/>
    </row>
    <row r="37" spans="1:28" x14ac:dyDescent="0.25">
      <c r="A37" s="58"/>
      <c r="B37" s="2" t="s">
        <v>154</v>
      </c>
      <c r="C37" s="6" t="s">
        <v>155</v>
      </c>
      <c r="D37" s="125"/>
      <c r="E37" s="8" t="s">
        <v>139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3"/>
        <v>40</v>
      </c>
      <c r="L37" s="10">
        <f t="shared" si="4"/>
        <v>2.48</v>
      </c>
      <c r="M37" s="10">
        <f t="shared" si="5"/>
        <v>99.2</v>
      </c>
      <c r="N37" s="13">
        <v>-0.05</v>
      </c>
      <c r="O37" s="53"/>
      <c r="P37" s="3"/>
      <c r="Q37" s="14"/>
      <c r="R37" s="15">
        <f t="shared" si="10"/>
        <v>0</v>
      </c>
      <c r="S37" s="15">
        <f t="shared" si="6"/>
        <v>2.0299999999999998</v>
      </c>
      <c r="T37" s="15">
        <f t="shared" si="7"/>
        <v>81.2</v>
      </c>
      <c r="U37" s="31">
        <f t="shared" si="8"/>
        <v>0</v>
      </c>
      <c r="V37" s="31">
        <f t="shared" si="9"/>
        <v>1</v>
      </c>
      <c r="W37" s="29"/>
      <c r="X37" s="52"/>
      <c r="Y37" s="64"/>
      <c r="Z37" s="64"/>
      <c r="AA37" s="64"/>
      <c r="AB37" s="64"/>
    </row>
    <row r="38" spans="1:28" x14ac:dyDescent="0.25">
      <c r="A38" s="58"/>
      <c r="B38" s="139" t="s">
        <v>156</v>
      </c>
      <c r="C38" s="4" t="s">
        <v>157</v>
      </c>
      <c r="D38" s="125"/>
      <c r="E38" s="16" t="s">
        <v>139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3"/>
        <v>2</v>
      </c>
      <c r="L38" s="40">
        <f t="shared" si="4"/>
        <v>135.56</v>
      </c>
      <c r="M38" s="40">
        <f t="shared" si="5"/>
        <v>271.12</v>
      </c>
      <c r="N38" s="18">
        <v>-0.05</v>
      </c>
      <c r="O38" s="53"/>
      <c r="P38" s="1"/>
      <c r="Q38" s="17"/>
      <c r="R38" s="42">
        <f t="shared" si="10"/>
        <v>0</v>
      </c>
      <c r="S38" s="54">
        <f t="shared" si="6"/>
        <v>110.92</v>
      </c>
      <c r="T38" s="54">
        <f t="shared" si="7"/>
        <v>221.84</v>
      </c>
      <c r="U38" s="43">
        <f t="shared" si="8"/>
        <v>0</v>
      </c>
      <c r="V38" s="43">
        <f t="shared" si="9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 t="s">
        <v>158</v>
      </c>
      <c r="C39" s="6" t="s">
        <v>159</v>
      </c>
      <c r="D39" s="125"/>
      <c r="E39" s="8" t="s">
        <v>139</v>
      </c>
      <c r="F39" s="57">
        <v>3</v>
      </c>
      <c r="G39" s="14">
        <v>1222.7</v>
      </c>
      <c r="H39" s="10">
        <f t="shared" ref="H39:H49" si="11">ROUND(IF($G$18="USD $", G39*$F$16,G39*$E$16),2)</f>
        <v>873.36</v>
      </c>
      <c r="I39" s="11">
        <f t="shared" ref="I39:I49" si="12">ROUND(IF($I$18=$H$18,F39*H39,F39*G39),2)</f>
        <v>3668.1</v>
      </c>
      <c r="J39" s="44"/>
      <c r="K39" s="94">
        <f t="shared" ref="K39:K49" si="13">F39</f>
        <v>3</v>
      </c>
      <c r="L39" s="10">
        <f t="shared" ref="L39:L49" si="14">ROUND(IF($L$18=$G$18,G39*($M$15-N39),H39*($M$15-N39)),2)</f>
        <v>672.49</v>
      </c>
      <c r="M39" s="10">
        <f t="shared" ref="M39:M49" si="15">ROUND((K39*L39),2)</f>
        <v>2017.47</v>
      </c>
      <c r="N39" s="13">
        <v>-0.05</v>
      </c>
      <c r="O39" s="53"/>
      <c r="P39" s="3"/>
      <c r="Q39" s="14"/>
      <c r="R39" s="15">
        <f t="shared" ref="R39:R49" si="16">ROUND(IF($R$18=$Q$18,Q39,IF($R$18="USD $",Q39*$E$16,Q39*$F$16))*F39,2)</f>
        <v>0</v>
      </c>
      <c r="S39" s="15">
        <f t="shared" ref="S39:S49" si="17">IFERROR(ROUND(T39/F39,2),0)</f>
        <v>550.21</v>
      </c>
      <c r="T39" s="15">
        <f t="shared" ref="T39:T49" si="18">ROUND(I39-M39,2)</f>
        <v>1650.63</v>
      </c>
      <c r="U39" s="31">
        <f t="shared" ref="U39:U49" si="19">IFERROR(((L39-(R39/K39))/(R39/K39)),0)</f>
        <v>0</v>
      </c>
      <c r="V39" s="31">
        <f t="shared" ref="V39:V49" si="20">IFERROR(((L39-(R39/K39))/L39),0)</f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160</v>
      </c>
      <c r="C40" s="4" t="s">
        <v>161</v>
      </c>
      <c r="D40" s="125"/>
      <c r="E40" s="16" t="s">
        <v>139</v>
      </c>
      <c r="F40" s="56">
        <v>3</v>
      </c>
      <c r="G40" s="17">
        <v>155.65</v>
      </c>
      <c r="H40" s="40">
        <f t="shared" si="11"/>
        <v>111.18</v>
      </c>
      <c r="I40" s="41">
        <f t="shared" si="12"/>
        <v>466.95</v>
      </c>
      <c r="J40" s="44"/>
      <c r="K40" s="93">
        <f t="shared" si="13"/>
        <v>3</v>
      </c>
      <c r="L40" s="40">
        <f t="shared" si="14"/>
        <v>85.61</v>
      </c>
      <c r="M40" s="40">
        <f t="shared" si="15"/>
        <v>256.83</v>
      </c>
      <c r="N40" s="18">
        <v>-0.05</v>
      </c>
      <c r="O40" s="53"/>
      <c r="P40" s="1"/>
      <c r="Q40" s="17"/>
      <c r="R40" s="42">
        <f t="shared" si="16"/>
        <v>0</v>
      </c>
      <c r="S40" s="54">
        <f t="shared" si="17"/>
        <v>70.040000000000006</v>
      </c>
      <c r="T40" s="54">
        <f t="shared" si="18"/>
        <v>210.12</v>
      </c>
      <c r="U40" s="43">
        <f t="shared" si="19"/>
        <v>0</v>
      </c>
      <c r="V40" s="43">
        <f t="shared" si="20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162</v>
      </c>
      <c r="C41" s="6" t="s">
        <v>163</v>
      </c>
      <c r="D41" s="125"/>
      <c r="E41" s="8" t="s">
        <v>139</v>
      </c>
      <c r="F41" s="57">
        <v>3</v>
      </c>
      <c r="G41" s="14">
        <v>24.11</v>
      </c>
      <c r="H41" s="10">
        <f t="shared" si="11"/>
        <v>17.22</v>
      </c>
      <c r="I41" s="11">
        <f t="shared" si="12"/>
        <v>72.33</v>
      </c>
      <c r="J41" s="44"/>
      <c r="K41" s="94">
        <f t="shared" si="13"/>
        <v>3</v>
      </c>
      <c r="L41" s="10">
        <f t="shared" si="14"/>
        <v>13.26</v>
      </c>
      <c r="M41" s="10">
        <f t="shared" si="15"/>
        <v>39.78</v>
      </c>
      <c r="N41" s="13">
        <v>-0.05</v>
      </c>
      <c r="O41" s="53"/>
      <c r="P41" s="3"/>
      <c r="Q41" s="14"/>
      <c r="R41" s="15">
        <f t="shared" si="16"/>
        <v>0</v>
      </c>
      <c r="S41" s="15">
        <f t="shared" si="17"/>
        <v>10.85</v>
      </c>
      <c r="T41" s="15">
        <f t="shared" si="18"/>
        <v>32.549999999999997</v>
      </c>
      <c r="U41" s="31">
        <f t="shared" si="19"/>
        <v>0</v>
      </c>
      <c r="V41" s="31">
        <f t="shared" si="20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164</v>
      </c>
      <c r="C42" s="4" t="s">
        <v>165</v>
      </c>
      <c r="D42" s="125"/>
      <c r="E42" s="16" t="s">
        <v>139</v>
      </c>
      <c r="F42" s="56">
        <v>6</v>
      </c>
      <c r="G42" s="17">
        <v>9.4700000000000006</v>
      </c>
      <c r="H42" s="40">
        <f t="shared" si="11"/>
        <v>6.76</v>
      </c>
      <c r="I42" s="41">
        <f t="shared" si="12"/>
        <v>56.82</v>
      </c>
      <c r="J42" s="44"/>
      <c r="K42" s="93">
        <f t="shared" si="13"/>
        <v>6</v>
      </c>
      <c r="L42" s="40">
        <f t="shared" si="14"/>
        <v>5.21</v>
      </c>
      <c r="M42" s="40">
        <f t="shared" si="15"/>
        <v>31.26</v>
      </c>
      <c r="N42" s="18">
        <v>-0.05</v>
      </c>
      <c r="O42" s="53"/>
      <c r="P42" s="1"/>
      <c r="Q42" s="17"/>
      <c r="R42" s="42">
        <f t="shared" si="16"/>
        <v>0</v>
      </c>
      <c r="S42" s="54">
        <f t="shared" si="17"/>
        <v>4.26</v>
      </c>
      <c r="T42" s="54">
        <f t="shared" si="18"/>
        <v>25.56</v>
      </c>
      <c r="U42" s="43">
        <f t="shared" si="19"/>
        <v>0</v>
      </c>
      <c r="V42" s="43">
        <f t="shared" si="20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166</v>
      </c>
      <c r="C43" s="6" t="s">
        <v>167</v>
      </c>
      <c r="D43" s="125"/>
      <c r="E43" s="8" t="s">
        <v>139</v>
      </c>
      <c r="F43" s="57">
        <v>3</v>
      </c>
      <c r="G43" s="14">
        <v>174.58</v>
      </c>
      <c r="H43" s="10">
        <f t="shared" si="11"/>
        <v>124.7</v>
      </c>
      <c r="I43" s="11">
        <f t="shared" si="12"/>
        <v>523.74</v>
      </c>
      <c r="J43" s="44"/>
      <c r="K43" s="94">
        <f t="shared" si="13"/>
        <v>3</v>
      </c>
      <c r="L43" s="10">
        <f t="shared" si="14"/>
        <v>96.02</v>
      </c>
      <c r="M43" s="10">
        <f t="shared" si="15"/>
        <v>288.06</v>
      </c>
      <c r="N43" s="13">
        <v>-0.05</v>
      </c>
      <c r="O43" s="53"/>
      <c r="P43" s="3"/>
      <c r="Q43" s="14"/>
      <c r="R43" s="15">
        <f t="shared" si="16"/>
        <v>0</v>
      </c>
      <c r="S43" s="15">
        <f t="shared" si="17"/>
        <v>78.56</v>
      </c>
      <c r="T43" s="15">
        <f t="shared" si="18"/>
        <v>235.68</v>
      </c>
      <c r="U43" s="31">
        <f t="shared" si="19"/>
        <v>0</v>
      </c>
      <c r="V43" s="31">
        <f t="shared" si="20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168</v>
      </c>
      <c r="C44" s="4" t="s">
        <v>167</v>
      </c>
      <c r="D44" s="125"/>
      <c r="E44" s="16" t="s">
        <v>139</v>
      </c>
      <c r="F44" s="56">
        <v>3</v>
      </c>
      <c r="G44" s="17">
        <v>11.16</v>
      </c>
      <c r="H44" s="40">
        <f t="shared" si="11"/>
        <v>7.97</v>
      </c>
      <c r="I44" s="41">
        <f t="shared" si="12"/>
        <v>33.479999999999997</v>
      </c>
      <c r="J44" s="44"/>
      <c r="K44" s="93">
        <f t="shared" si="13"/>
        <v>3</v>
      </c>
      <c r="L44" s="40">
        <f t="shared" si="14"/>
        <v>6.14</v>
      </c>
      <c r="M44" s="40">
        <f t="shared" si="15"/>
        <v>18.420000000000002</v>
      </c>
      <c r="N44" s="18">
        <v>-0.05</v>
      </c>
      <c r="O44" s="53"/>
      <c r="P44" s="1"/>
      <c r="Q44" s="17"/>
      <c r="R44" s="42">
        <f t="shared" si="16"/>
        <v>0</v>
      </c>
      <c r="S44" s="54">
        <f t="shared" si="17"/>
        <v>5.0199999999999996</v>
      </c>
      <c r="T44" s="54">
        <f t="shared" si="18"/>
        <v>15.06</v>
      </c>
      <c r="U44" s="43">
        <f t="shared" si="19"/>
        <v>0</v>
      </c>
      <c r="V44" s="43">
        <f t="shared" si="20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/>
      <c r="C45" s="6"/>
      <c r="D45" s="125"/>
      <c r="E45" s="8"/>
      <c r="F45" s="57"/>
      <c r="G45" s="14"/>
      <c r="H45" s="10">
        <f t="shared" si="11"/>
        <v>0</v>
      </c>
      <c r="I45" s="11">
        <f t="shared" si="12"/>
        <v>0</v>
      </c>
      <c r="J45" s="44"/>
      <c r="K45" s="94">
        <f t="shared" si="13"/>
        <v>0</v>
      </c>
      <c r="L45" s="10">
        <f t="shared" si="14"/>
        <v>0</v>
      </c>
      <c r="M45" s="10">
        <f t="shared" si="15"/>
        <v>0</v>
      </c>
      <c r="N45" s="13"/>
      <c r="O45" s="53"/>
      <c r="P45" s="3"/>
      <c r="Q45" s="14"/>
      <c r="R45" s="15">
        <f t="shared" si="16"/>
        <v>0</v>
      </c>
      <c r="S45" s="15">
        <f t="shared" si="17"/>
        <v>0</v>
      </c>
      <c r="T45" s="15">
        <f t="shared" si="18"/>
        <v>0</v>
      </c>
      <c r="U45" s="31">
        <f t="shared" si="19"/>
        <v>0</v>
      </c>
      <c r="V45" s="31">
        <f t="shared" si="20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169</v>
      </c>
      <c r="C46" s="4" t="s">
        <v>170</v>
      </c>
      <c r="D46" s="125"/>
      <c r="E46" s="16">
        <v>6000</v>
      </c>
      <c r="F46" s="56">
        <v>6</v>
      </c>
      <c r="G46" s="17">
        <v>7917.94</v>
      </c>
      <c r="H46" s="40">
        <f t="shared" si="11"/>
        <v>5655.67</v>
      </c>
      <c r="I46" s="41">
        <f t="shared" si="12"/>
        <v>47507.64</v>
      </c>
      <c r="J46" s="44"/>
      <c r="K46" s="93">
        <f t="shared" si="13"/>
        <v>6</v>
      </c>
      <c r="L46" s="40">
        <f t="shared" si="14"/>
        <v>3958.97</v>
      </c>
      <c r="M46" s="40">
        <f t="shared" si="15"/>
        <v>23753.82</v>
      </c>
      <c r="N46" s="18"/>
      <c r="O46" s="53"/>
      <c r="P46" s="1"/>
      <c r="Q46" s="17"/>
      <c r="R46" s="42">
        <f t="shared" si="16"/>
        <v>0</v>
      </c>
      <c r="S46" s="54">
        <f t="shared" si="17"/>
        <v>3958.97</v>
      </c>
      <c r="T46" s="54">
        <f t="shared" si="18"/>
        <v>23753.82</v>
      </c>
      <c r="U46" s="43">
        <f t="shared" si="19"/>
        <v>0</v>
      </c>
      <c r="V46" s="43">
        <f t="shared" si="20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10">
        <f t="shared" si="11"/>
        <v>0</v>
      </c>
      <c r="I47" s="11">
        <f t="shared" si="12"/>
        <v>0</v>
      </c>
      <c r="J47" s="44"/>
      <c r="K47" s="94">
        <f t="shared" si="13"/>
        <v>0</v>
      </c>
      <c r="L47" s="10">
        <f t="shared" si="14"/>
        <v>0</v>
      </c>
      <c r="M47" s="10">
        <f t="shared" si="15"/>
        <v>0</v>
      </c>
      <c r="N47" s="13"/>
      <c r="O47" s="53"/>
      <c r="P47" s="3"/>
      <c r="Q47" s="14"/>
      <c r="R47" s="15">
        <f t="shared" si="16"/>
        <v>0</v>
      </c>
      <c r="S47" s="15">
        <f t="shared" si="17"/>
        <v>0</v>
      </c>
      <c r="T47" s="15">
        <f t="shared" si="18"/>
        <v>0</v>
      </c>
      <c r="U47" s="31">
        <f t="shared" si="19"/>
        <v>0</v>
      </c>
      <c r="V47" s="31">
        <f t="shared" si="20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/>
      <c r="C48" s="4"/>
      <c r="D48" s="125"/>
      <c r="E48" s="16"/>
      <c r="F48" s="56"/>
      <c r="G48" s="17"/>
      <c r="H48" s="40">
        <f t="shared" si="11"/>
        <v>0</v>
      </c>
      <c r="I48" s="41">
        <f t="shared" si="12"/>
        <v>0</v>
      </c>
      <c r="J48" s="44"/>
      <c r="K48" s="93">
        <f t="shared" si="13"/>
        <v>0</v>
      </c>
      <c r="L48" s="40">
        <f t="shared" si="14"/>
        <v>0</v>
      </c>
      <c r="M48" s="40">
        <f t="shared" si="15"/>
        <v>0</v>
      </c>
      <c r="N48" s="18"/>
      <c r="O48" s="53"/>
      <c r="P48" s="1"/>
      <c r="Q48" s="17"/>
      <c r="R48" s="42">
        <f t="shared" si="16"/>
        <v>0</v>
      </c>
      <c r="S48" s="54">
        <f t="shared" si="17"/>
        <v>0</v>
      </c>
      <c r="T48" s="54">
        <f t="shared" si="18"/>
        <v>0</v>
      </c>
      <c r="U48" s="43">
        <f t="shared" si="19"/>
        <v>0</v>
      </c>
      <c r="V48" s="43">
        <f t="shared" si="20"/>
        <v>0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2"/>
      <c r="C49" s="6"/>
      <c r="D49" s="125"/>
      <c r="E49" s="8"/>
      <c r="F49" s="57"/>
      <c r="G49" s="14"/>
      <c r="H49" s="10">
        <f t="shared" si="11"/>
        <v>0</v>
      </c>
      <c r="I49" s="11">
        <f t="shared" si="12"/>
        <v>0</v>
      </c>
      <c r="J49" s="44"/>
      <c r="K49" s="94">
        <f t="shared" si="13"/>
        <v>0</v>
      </c>
      <c r="L49" s="10">
        <f t="shared" si="14"/>
        <v>0</v>
      </c>
      <c r="M49" s="10">
        <f t="shared" si="15"/>
        <v>0</v>
      </c>
      <c r="N49" s="13"/>
      <c r="O49" s="53"/>
      <c r="P49" s="3"/>
      <c r="Q49" s="14"/>
      <c r="R49" s="15">
        <f t="shared" si="16"/>
        <v>0</v>
      </c>
      <c r="S49" s="15">
        <f t="shared" si="17"/>
        <v>0</v>
      </c>
      <c r="T49" s="15">
        <f t="shared" si="18"/>
        <v>0</v>
      </c>
      <c r="U49" s="31">
        <f t="shared" si="19"/>
        <v>0</v>
      </c>
      <c r="V49" s="31">
        <f t="shared" si="20"/>
        <v>0</v>
      </c>
      <c r="W49" s="30"/>
      <c r="X49" s="52"/>
      <c r="Y49" s="64"/>
      <c r="Z49" s="64"/>
      <c r="AA49" s="64"/>
      <c r="AB49" s="64"/>
    </row>
    <row r="50" spans="1:28" ht="20.25" customHeight="1" x14ac:dyDescent="0.25">
      <c r="A50" s="60"/>
      <c r="B50" s="78"/>
      <c r="C50" s="78"/>
      <c r="D50" s="80"/>
      <c r="E50" s="81" t="s">
        <v>171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 x14ac:dyDescent="0.25">
      <c r="U52" s="92"/>
    </row>
  </sheetData>
  <sheetProtection selectLockedCells="1"/>
  <mergeCells count="85">
    <mergeCell ref="M1:O1"/>
    <mergeCell ref="P1:R1"/>
    <mergeCell ref="P17:P18"/>
    <mergeCell ref="P2:R2"/>
    <mergeCell ref="P3:R3"/>
    <mergeCell ref="P12:V14"/>
    <mergeCell ref="P16:V16"/>
    <mergeCell ref="M11:N11"/>
    <mergeCell ref="P11:R11"/>
    <mergeCell ref="S1:W1"/>
    <mergeCell ref="M9:N9"/>
    <mergeCell ref="P7:R7"/>
    <mergeCell ref="T9:T11"/>
    <mergeCell ref="V9:V11"/>
    <mergeCell ref="W9:W11"/>
    <mergeCell ref="U2:V2"/>
    <mergeCell ref="K17:K18"/>
    <mergeCell ref="L18:M18"/>
    <mergeCell ref="K12:N14"/>
    <mergeCell ref="M15:M16"/>
    <mergeCell ref="G14:H14"/>
    <mergeCell ref="K15:L16"/>
    <mergeCell ref="G15:I15"/>
    <mergeCell ref="N16:N18"/>
    <mergeCell ref="G17:H17"/>
    <mergeCell ref="G16:I16"/>
    <mergeCell ref="S2:T2"/>
    <mergeCell ref="S3:T3"/>
    <mergeCell ref="S4:T4"/>
    <mergeCell ref="S5:T5"/>
    <mergeCell ref="S6:T6"/>
    <mergeCell ref="R18:V18"/>
    <mergeCell ref="U3:V3"/>
    <mergeCell ref="U4:V4"/>
    <mergeCell ref="U5:V5"/>
    <mergeCell ref="M6:N6"/>
    <mergeCell ref="P6:R6"/>
    <mergeCell ref="U6:V6"/>
    <mergeCell ref="P4:R4"/>
    <mergeCell ref="P5:R5"/>
    <mergeCell ref="M8:N8"/>
    <mergeCell ref="S7:T7"/>
    <mergeCell ref="U7:V7"/>
    <mergeCell ref="P8:R8"/>
    <mergeCell ref="P9:R9"/>
    <mergeCell ref="U9:U11"/>
    <mergeCell ref="S9:S11"/>
    <mergeCell ref="M2:N2"/>
    <mergeCell ref="M3:N3"/>
    <mergeCell ref="M4:N4"/>
    <mergeCell ref="M5:N5"/>
    <mergeCell ref="M7:N7"/>
    <mergeCell ref="I5:K5"/>
    <mergeCell ref="I8:K8"/>
    <mergeCell ref="G7:H7"/>
    <mergeCell ref="G8:H8"/>
    <mergeCell ref="G5:H5"/>
    <mergeCell ref="G6:H6"/>
    <mergeCell ref="I6:K6"/>
    <mergeCell ref="I7:K7"/>
    <mergeCell ref="G9:H9"/>
    <mergeCell ref="G12:I13"/>
    <mergeCell ref="E17:E18"/>
    <mergeCell ref="F17:F18"/>
    <mergeCell ref="B1:C1"/>
    <mergeCell ref="I1:L1"/>
    <mergeCell ref="I2:K2"/>
    <mergeCell ref="I3:K3"/>
    <mergeCell ref="I4:K4"/>
    <mergeCell ref="D2:F2"/>
    <mergeCell ref="G2:H2"/>
    <mergeCell ref="G3:H3"/>
    <mergeCell ref="G4:H4"/>
    <mergeCell ref="D1:H1"/>
    <mergeCell ref="D3:F3"/>
    <mergeCell ref="D4:F4"/>
    <mergeCell ref="B17:B18"/>
    <mergeCell ref="C17:C18"/>
    <mergeCell ref="B12:C16"/>
    <mergeCell ref="D5:F5"/>
    <mergeCell ref="D6:F6"/>
    <mergeCell ref="D7:F7"/>
    <mergeCell ref="D8:F8"/>
    <mergeCell ref="D9:F9"/>
    <mergeCell ref="E12:F14"/>
  </mergeCells>
  <conditionalFormatting sqref="U9:U11">
    <cfRule type="expression" dxfId="291" priority="3" stopIfTrue="1">
      <formula>$U$9&gt;100%</formula>
    </cfRule>
    <cfRule type="expression" dxfId="290" priority="4">
      <formula>$U$9&lt;50%</formula>
    </cfRule>
  </conditionalFormatting>
  <conditionalFormatting sqref="V9:V11">
    <cfRule type="expression" dxfId="289" priority="1">
      <formula>$V$9&lt;50%</formula>
    </cfRule>
    <cfRule type="expression" dxfId="288" priority="2">
      <formula>$V$9&gt;50%</formula>
    </cfRule>
  </conditionalFormatting>
  <dataValidations disablePrompts="1" count="4">
    <dataValidation type="list" allowBlank="1" showInputMessage="1" showErrorMessage="1" sqref="G18 Q15 Q18 L18" xr:uid="{7A36D0C8-9975-4034-AE25-318B2B3B5475}">
      <formula1>$Y$12:$Y$13</formula1>
    </dataValidation>
    <dataValidation type="list" allowBlank="1" showInputMessage="1" showErrorMessage="1" sqref="I14" xr:uid="{50112C63-9C33-4382-8338-CD71779F6AD1}">
      <formula1>$Y$14:$Y$15</formula1>
    </dataValidation>
    <dataValidation type="list" allowBlank="1" showInputMessage="1" showErrorMessage="1" sqref="J14" xr:uid="{86BA3DCB-9D4A-4389-97AF-BBDA8E33DF2C}">
      <formula1>$L$9:$L$9</formula1>
    </dataValidation>
    <dataValidation type="list" showInputMessage="1" showErrorMessage="1" sqref="E19:E49" xr:uid="{E782CD85-4032-40AD-9140-9B6A8B6C0855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5416-E301-464D-9A83-F75CDFCB530C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3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172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98787.22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2008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50993.869999999995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47793.350000000006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53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0.48380094105290145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173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47793.350000000006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174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48893.869999999995</v>
      </c>
      <c r="U9" s="242">
        <f>IFERROR(((P3-S9)/S9),0)</f>
        <v>23.282795238095236</v>
      </c>
      <c r="V9" s="242">
        <f>IFERROR(T9/P3,0)</f>
        <v>0.95881857956652439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132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137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144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146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175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150</v>
      </c>
      <c r="C34" s="6" t="s">
        <v>151</v>
      </c>
      <c r="D34" s="125"/>
      <c r="E34" s="8" t="s">
        <v>139</v>
      </c>
      <c r="F34" s="57">
        <v>2</v>
      </c>
      <c r="G34" s="14">
        <v>357.72</v>
      </c>
      <c r="H34" s="10">
        <f t="shared" si="1"/>
        <v>255.51</v>
      </c>
      <c r="I34" s="11">
        <f t="shared" si="2"/>
        <v>715.44</v>
      </c>
      <c r="J34" s="44"/>
      <c r="K34" s="94">
        <f t="shared" si="0"/>
        <v>2</v>
      </c>
      <c r="L34" s="10">
        <f t="shared" si="3"/>
        <v>196.75</v>
      </c>
      <c r="M34" s="10">
        <f t="shared" si="4"/>
        <v>393.5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160.97</v>
      </c>
      <c r="T34" s="15">
        <f t="shared" si="6"/>
        <v>321.94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40</v>
      </c>
      <c r="G35" s="17">
        <v>4.8499999999999996</v>
      </c>
      <c r="H35" s="40">
        <f t="shared" si="1"/>
        <v>3.46</v>
      </c>
      <c r="I35" s="41">
        <f t="shared" si="2"/>
        <v>194</v>
      </c>
      <c r="J35" s="44"/>
      <c r="K35" s="93">
        <f t="shared" si="0"/>
        <v>40</v>
      </c>
      <c r="L35" s="40">
        <f t="shared" si="3"/>
        <v>2.67</v>
      </c>
      <c r="M35" s="40">
        <f t="shared" si="4"/>
        <v>106.8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87.2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40</v>
      </c>
      <c r="G36" s="14">
        <v>4.51</v>
      </c>
      <c r="H36" s="10">
        <f t="shared" si="1"/>
        <v>3.22</v>
      </c>
      <c r="I36" s="11">
        <f t="shared" si="2"/>
        <v>180.4</v>
      </c>
      <c r="J36" s="44"/>
      <c r="K36" s="94">
        <f t="shared" si="0"/>
        <v>40</v>
      </c>
      <c r="L36" s="10">
        <f t="shared" si="3"/>
        <v>2.48</v>
      </c>
      <c r="M36" s="10">
        <f t="shared" si="4"/>
        <v>99.2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81.2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132</v>
      </c>
      <c r="G49" s="83">
        <f>SUM(G18:G48)</f>
        <v>42937.770000000011</v>
      </c>
      <c r="H49" s="84">
        <f>SUM(H18:H48)</f>
        <v>30669.809999999998</v>
      </c>
      <c r="I49" s="85">
        <f>SUM(I18:I48)</f>
        <v>98787.22</v>
      </c>
      <c r="J49" s="86"/>
      <c r="K49" s="87">
        <f>SUM(K18:K48)</f>
        <v>132</v>
      </c>
      <c r="L49" s="84">
        <f>SUM(L18:L48)</f>
        <v>20603.309999999998</v>
      </c>
      <c r="M49" s="85">
        <f>SUM(M18:M48)</f>
        <v>50993.869999999995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22334.46</v>
      </c>
      <c r="T49" s="85">
        <f>SUM(T18:T48)</f>
        <v>47793.350000000006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87" priority="3" stopIfTrue="1">
      <formula>$U$9&gt;100%</formula>
    </cfRule>
    <cfRule type="expression" dxfId="286" priority="4">
      <formula>$U$9&lt;50%</formula>
    </cfRule>
  </conditionalFormatting>
  <conditionalFormatting sqref="V9:V10">
    <cfRule type="expression" dxfId="285" priority="1">
      <formula>$V$9&lt;50%</formula>
    </cfRule>
    <cfRule type="expression" dxfId="284" priority="2">
      <formula>$V$9&gt;50%</formula>
    </cfRule>
  </conditionalFormatting>
  <dataValidations count="4">
    <dataValidation type="list" showInputMessage="1" showErrorMessage="1" sqref="E18:E48" xr:uid="{CF9D48D6-3A1A-4206-A04E-9F52FE965066}">
      <formula1>$Z$18:$Z$29</formula1>
    </dataValidation>
    <dataValidation type="list" allowBlank="1" showInputMessage="1" showErrorMessage="1" sqref="J13" xr:uid="{52EAD2FC-4C2B-4F03-9CE3-56A52971AFEA}">
      <formula1>$L$9:$L$9</formula1>
    </dataValidation>
    <dataValidation type="list" allowBlank="1" showInputMessage="1" showErrorMessage="1" sqref="I13" xr:uid="{59028B0A-C50D-4834-9854-723350F96949}">
      <formula1>$Y$13:$Y$14</formula1>
    </dataValidation>
    <dataValidation type="list" allowBlank="1" showInputMessage="1" showErrorMessage="1" sqref="G17 L17 Q17 Q14" xr:uid="{6BD3C89E-AEF8-4D9A-859B-6CEC12BB0BE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E79A-9BAF-495E-A35F-571A9273BDB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3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176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119944.64000000001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2021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59051.249999999993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60893.390000000021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53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0.50767912597011433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177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60893.389999999992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178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56951.249999999993</v>
      </c>
      <c r="U9" s="242">
        <f>IFERROR(((P3-S9)/S9),0)</f>
        <v>27.119642857142853</v>
      </c>
      <c r="V9" s="242">
        <f>IFERROR(T9/P3,0)</f>
        <v>0.96443767066742869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179</v>
      </c>
      <c r="C18" s="5" t="s">
        <v>112</v>
      </c>
      <c r="D18" s="125"/>
      <c r="E18" s="8">
        <v>500</v>
      </c>
      <c r="F18" s="55">
        <v>1</v>
      </c>
      <c r="G18" s="9">
        <v>96.37</v>
      </c>
      <c r="H18" s="10">
        <f>ROUND(IF($G$17="USD $", G18*$F$15,G18*$E$15),2)</f>
        <v>68.84</v>
      </c>
      <c r="I18" s="11">
        <f>ROUND(IF($I$17=$H$17,F18*H18,F18*G18),2)</f>
        <v>96.37</v>
      </c>
      <c r="J18" s="12"/>
      <c r="K18" s="94">
        <f t="shared" ref="K18:K48" si="0">F18</f>
        <v>1</v>
      </c>
      <c r="L18" s="10">
        <f>ROUND(IF($L$17=$G$17,G18*($M$14-N18),H18*($M$14-N18)),2)</f>
        <v>36.619999999999997</v>
      </c>
      <c r="M18" s="10">
        <f>ROUND((K18*L18),2)</f>
        <v>36.619999999999997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59.75</v>
      </c>
      <c r="T18" s="15">
        <f>ROUND(I18-M18,2)</f>
        <v>59.75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2</v>
      </c>
      <c r="G19" s="17">
        <v>99.76</v>
      </c>
      <c r="H19" s="40">
        <f t="shared" ref="H19:H48" si="1">ROUND(IF($G$17="USD $", G19*$F$15,G19*$E$15),2)</f>
        <v>71.260000000000005</v>
      </c>
      <c r="I19" s="41">
        <f t="shared" ref="I19:I48" si="2">ROUND(IF($I$17=$H$17,F19*H19,F19*G19),2)</f>
        <v>199.52</v>
      </c>
      <c r="J19" s="44"/>
      <c r="K19" s="93">
        <f t="shared" si="0"/>
        <v>2</v>
      </c>
      <c r="L19" s="40">
        <f t="shared" ref="L19:L48" si="3">ROUND(IF($L$17=$G$17,G19*($M$14-N19),H19*($M$14-N19)),2)</f>
        <v>37.909999999999997</v>
      </c>
      <c r="M19" s="40">
        <f t="shared" ref="M19:M48" si="4">ROUND((K19*L19),2)</f>
        <v>75.819999999999993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61.85</v>
      </c>
      <c r="T19" s="54">
        <f t="shared" ref="T19:T48" si="6">ROUND(I19-M19,2)</f>
        <v>123.7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119</v>
      </c>
      <c r="C20" s="6" t="s">
        <v>120</v>
      </c>
      <c r="D20" s="125"/>
      <c r="E20" s="8">
        <v>1000</v>
      </c>
      <c r="F20" s="57">
        <v>1</v>
      </c>
      <c r="G20" s="14">
        <v>198.02</v>
      </c>
      <c r="H20" s="10">
        <f t="shared" si="1"/>
        <v>141.44</v>
      </c>
      <c r="I20" s="11">
        <f t="shared" si="2"/>
        <v>198.02</v>
      </c>
      <c r="J20" s="44"/>
      <c r="K20" s="94">
        <f t="shared" si="0"/>
        <v>1</v>
      </c>
      <c r="L20" s="10">
        <f t="shared" si="3"/>
        <v>75.25</v>
      </c>
      <c r="M20" s="10">
        <f t="shared" si="4"/>
        <v>75.25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122.77</v>
      </c>
      <c r="T20" s="15">
        <f t="shared" si="6"/>
        <v>122.77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181</v>
      </c>
      <c r="C22" s="6" t="s">
        <v>123</v>
      </c>
      <c r="D22" s="125"/>
      <c r="E22" s="8">
        <v>1000</v>
      </c>
      <c r="F22" s="57">
        <v>1</v>
      </c>
      <c r="G22" s="14">
        <v>103.74</v>
      </c>
      <c r="H22" s="10">
        <f t="shared" si="1"/>
        <v>74.099999999999994</v>
      </c>
      <c r="I22" s="11">
        <f t="shared" si="2"/>
        <v>103.74</v>
      </c>
      <c r="J22" s="44"/>
      <c r="K22" s="94">
        <f t="shared" si="0"/>
        <v>1</v>
      </c>
      <c r="L22" s="10">
        <f t="shared" si="3"/>
        <v>39.42</v>
      </c>
      <c r="M22" s="10">
        <f t="shared" si="4"/>
        <v>39.42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64.319999999999993</v>
      </c>
      <c r="T22" s="15">
        <f t="shared" si="6"/>
        <v>64.319999999999993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182</v>
      </c>
      <c r="C23" s="4" t="s">
        <v>127</v>
      </c>
      <c r="D23" s="125"/>
      <c r="E23" s="16">
        <v>2000</v>
      </c>
      <c r="F23" s="56">
        <v>1</v>
      </c>
      <c r="G23" s="17">
        <v>251.76</v>
      </c>
      <c r="H23" s="40">
        <f t="shared" si="1"/>
        <v>179.83</v>
      </c>
      <c r="I23" s="41">
        <f t="shared" si="2"/>
        <v>251.76</v>
      </c>
      <c r="J23" s="44"/>
      <c r="K23" s="93">
        <f t="shared" si="0"/>
        <v>1</v>
      </c>
      <c r="L23" s="40">
        <f t="shared" si="3"/>
        <v>95.67</v>
      </c>
      <c r="M23" s="40">
        <f t="shared" si="4"/>
        <v>95.67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156.09</v>
      </c>
      <c r="T23" s="54">
        <f t="shared" si="6"/>
        <v>156.09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183</v>
      </c>
      <c r="C24" s="6" t="s">
        <v>130</v>
      </c>
      <c r="D24" s="125"/>
      <c r="E24" s="8">
        <v>2000</v>
      </c>
      <c r="F24" s="57">
        <v>1</v>
      </c>
      <c r="G24" s="14">
        <v>105.64</v>
      </c>
      <c r="H24" s="10">
        <f t="shared" si="1"/>
        <v>75.459999999999994</v>
      </c>
      <c r="I24" s="11">
        <f t="shared" si="2"/>
        <v>105.64</v>
      </c>
      <c r="J24" s="44"/>
      <c r="K24" s="94">
        <f t="shared" si="0"/>
        <v>1</v>
      </c>
      <c r="L24" s="10">
        <f t="shared" si="3"/>
        <v>40.14</v>
      </c>
      <c r="M24" s="10">
        <f t="shared" si="4"/>
        <v>40.14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65.5</v>
      </c>
      <c r="T24" s="15">
        <f t="shared" si="6"/>
        <v>65.5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132</v>
      </c>
      <c r="C25" s="4" t="s">
        <v>133</v>
      </c>
      <c r="D25" s="125"/>
      <c r="E25" s="16">
        <v>2000</v>
      </c>
      <c r="F25" s="56">
        <v>1</v>
      </c>
      <c r="G25" s="17">
        <v>93.37</v>
      </c>
      <c r="H25" s="40">
        <f t="shared" si="1"/>
        <v>66.69</v>
      </c>
      <c r="I25" s="41">
        <f t="shared" si="2"/>
        <v>93.37</v>
      </c>
      <c r="J25" s="44"/>
      <c r="K25" s="93">
        <f t="shared" si="0"/>
        <v>1</v>
      </c>
      <c r="L25" s="40">
        <f t="shared" si="3"/>
        <v>35.479999999999997</v>
      </c>
      <c r="M25" s="40">
        <f t="shared" si="4"/>
        <v>35.479999999999997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57.89</v>
      </c>
      <c r="T25" s="54">
        <f t="shared" si="6"/>
        <v>57.89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135</v>
      </c>
      <c r="C26" s="6" t="s">
        <v>133</v>
      </c>
      <c r="D26" s="125"/>
      <c r="E26" s="8">
        <v>2000</v>
      </c>
      <c r="F26" s="57">
        <v>1</v>
      </c>
      <c r="G26" s="14">
        <v>75.08</v>
      </c>
      <c r="H26" s="10">
        <f t="shared" si="1"/>
        <v>53.63</v>
      </c>
      <c r="I26" s="11">
        <f t="shared" si="2"/>
        <v>75.08</v>
      </c>
      <c r="J26" s="44"/>
      <c r="K26" s="94">
        <f t="shared" si="0"/>
        <v>1</v>
      </c>
      <c r="L26" s="10">
        <f t="shared" si="3"/>
        <v>28.53</v>
      </c>
      <c r="M26" s="10">
        <f t="shared" si="4"/>
        <v>28.53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46.55</v>
      </c>
      <c r="T26" s="15">
        <f t="shared" si="6"/>
        <v>46.55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184</v>
      </c>
      <c r="C27" s="4" t="s">
        <v>185</v>
      </c>
      <c r="D27" s="125"/>
      <c r="E27" s="16" t="s">
        <v>139</v>
      </c>
      <c r="F27" s="56">
        <v>1</v>
      </c>
      <c r="G27" s="17">
        <v>16688.16</v>
      </c>
      <c r="H27" s="40">
        <f t="shared" si="1"/>
        <v>11920.11</v>
      </c>
      <c r="I27" s="41">
        <f t="shared" si="2"/>
        <v>16688.16</v>
      </c>
      <c r="J27" s="44"/>
      <c r="K27" s="93">
        <f t="shared" si="0"/>
        <v>1</v>
      </c>
      <c r="L27" s="40">
        <f t="shared" si="3"/>
        <v>6341.5</v>
      </c>
      <c r="M27" s="40">
        <f t="shared" si="4"/>
        <v>6341.5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10346.66</v>
      </c>
      <c r="T27" s="54">
        <f t="shared" si="6"/>
        <v>10346.66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186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187</v>
      </c>
      <c r="C29" s="4" t="s">
        <v>188</v>
      </c>
      <c r="D29" s="125"/>
      <c r="E29" s="16" t="s">
        <v>139</v>
      </c>
      <c r="F29" s="56">
        <v>1</v>
      </c>
      <c r="G29" s="17">
        <v>5903.57</v>
      </c>
      <c r="H29" s="40">
        <f>ROUND(IF($G$17="USD $", G29*$F$15,G29*$E$15),2)</f>
        <v>4216.84</v>
      </c>
      <c r="I29" s="41">
        <f>ROUND(IF($I$17=$H$17,F29*H29,F29*G29),2)</f>
        <v>5903.57</v>
      </c>
      <c r="J29" s="44"/>
      <c r="K29" s="93">
        <f t="shared" si="0"/>
        <v>1</v>
      </c>
      <c r="L29" s="40">
        <f t="shared" si="3"/>
        <v>2243.36</v>
      </c>
      <c r="M29" s="40">
        <f>ROUND((K29*L29),2)</f>
        <v>2243.36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3660.21</v>
      </c>
      <c r="T29" s="54">
        <f t="shared" si="6"/>
        <v>3660.21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189</v>
      </c>
      <c r="C30" s="6" t="s">
        <v>190</v>
      </c>
      <c r="D30" s="125"/>
      <c r="E30" s="8" t="s">
        <v>139</v>
      </c>
      <c r="F30" s="57">
        <v>1</v>
      </c>
      <c r="G30" s="14">
        <v>7116.12</v>
      </c>
      <c r="H30" s="10">
        <f t="shared" si="1"/>
        <v>5082.9399999999996</v>
      </c>
      <c r="I30" s="11">
        <f t="shared" si="2"/>
        <v>7116.12</v>
      </c>
      <c r="J30" s="44"/>
      <c r="K30" s="94">
        <f t="shared" si="0"/>
        <v>1</v>
      </c>
      <c r="L30" s="10">
        <f t="shared" si="3"/>
        <v>3558.06</v>
      </c>
      <c r="M30" s="10">
        <f t="shared" si="4"/>
        <v>3558.06</v>
      </c>
      <c r="N30" s="13"/>
      <c r="O30" s="53"/>
      <c r="P30" s="3"/>
      <c r="Q30" s="14"/>
      <c r="R30" s="15">
        <f t="shared" si="9"/>
        <v>0</v>
      </c>
      <c r="S30" s="15">
        <f t="shared" si="5"/>
        <v>3558.06</v>
      </c>
      <c r="T30" s="15">
        <f t="shared" si="6"/>
        <v>3558.06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143</v>
      </c>
      <c r="C31" s="4" t="s">
        <v>144</v>
      </c>
      <c r="D31" s="125"/>
      <c r="E31" s="16" t="s">
        <v>139</v>
      </c>
      <c r="F31" s="56">
        <v>2</v>
      </c>
      <c r="G31" s="17">
        <v>786.41</v>
      </c>
      <c r="H31" s="40">
        <f t="shared" si="1"/>
        <v>561.72</v>
      </c>
      <c r="I31" s="41">
        <f t="shared" si="2"/>
        <v>1572.82</v>
      </c>
      <c r="J31" s="44"/>
      <c r="K31" s="93">
        <f t="shared" si="0"/>
        <v>2</v>
      </c>
      <c r="L31" s="40">
        <f t="shared" si="3"/>
        <v>393.21</v>
      </c>
      <c r="M31" s="40">
        <f t="shared" si="4"/>
        <v>786.42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393.2</v>
      </c>
      <c r="T31" s="54">
        <f t="shared" si="6"/>
        <v>786.4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191</v>
      </c>
      <c r="C32" s="6" t="s">
        <v>192</v>
      </c>
      <c r="D32" s="125"/>
      <c r="E32" s="8" t="s">
        <v>139</v>
      </c>
      <c r="F32" s="57">
        <v>1</v>
      </c>
      <c r="G32" s="14">
        <v>8292.08</v>
      </c>
      <c r="H32" s="10">
        <f t="shared" si="1"/>
        <v>5922.91</v>
      </c>
      <c r="I32" s="11">
        <f t="shared" si="2"/>
        <v>8292.08</v>
      </c>
      <c r="J32" s="44"/>
      <c r="K32" s="94">
        <f t="shared" si="0"/>
        <v>1</v>
      </c>
      <c r="L32" s="10">
        <f t="shared" si="3"/>
        <v>4146.04</v>
      </c>
      <c r="M32" s="10">
        <f t="shared" si="4"/>
        <v>4146.04</v>
      </c>
      <c r="N32" s="13"/>
      <c r="O32" s="53"/>
      <c r="P32" s="3"/>
      <c r="Q32" s="14"/>
      <c r="R32" s="15">
        <f t="shared" si="9"/>
        <v>0</v>
      </c>
      <c r="S32" s="15">
        <f t="shared" si="5"/>
        <v>4146.04</v>
      </c>
      <c r="T32" s="15">
        <f t="shared" si="6"/>
        <v>4146.04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194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150</v>
      </c>
      <c r="C35" s="6" t="s">
        <v>151</v>
      </c>
      <c r="D35" s="125"/>
      <c r="E35" s="8" t="s">
        <v>139</v>
      </c>
      <c r="F35" s="57">
        <v>2</v>
      </c>
      <c r="G35" s="14">
        <v>357.72</v>
      </c>
      <c r="H35" s="40">
        <f t="shared" si="1"/>
        <v>255.51</v>
      </c>
      <c r="I35" s="41">
        <f t="shared" si="2"/>
        <v>715.44</v>
      </c>
      <c r="J35" s="44"/>
      <c r="K35" s="93">
        <f t="shared" si="0"/>
        <v>2</v>
      </c>
      <c r="L35" s="40">
        <f t="shared" si="3"/>
        <v>196.75</v>
      </c>
      <c r="M35" s="40">
        <f t="shared" si="4"/>
        <v>393.5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160.97</v>
      </c>
      <c r="T35" s="54">
        <f t="shared" si="6"/>
        <v>321.94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152</v>
      </c>
      <c r="C36" s="4" t="s">
        <v>153</v>
      </c>
      <c r="D36" s="125"/>
      <c r="E36" s="16" t="s">
        <v>139</v>
      </c>
      <c r="F36" s="56">
        <v>40</v>
      </c>
      <c r="G36" s="17">
        <v>4.8499999999999996</v>
      </c>
      <c r="H36" s="10">
        <f t="shared" si="1"/>
        <v>3.46</v>
      </c>
      <c r="I36" s="11">
        <f t="shared" si="2"/>
        <v>194</v>
      </c>
      <c r="J36" s="44"/>
      <c r="K36" s="94">
        <f t="shared" si="0"/>
        <v>40</v>
      </c>
      <c r="L36" s="10">
        <f t="shared" si="3"/>
        <v>2.67</v>
      </c>
      <c r="M36" s="10">
        <f t="shared" si="4"/>
        <v>106.8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2.1800000000000002</v>
      </c>
      <c r="T36" s="15">
        <f t="shared" si="6"/>
        <v>87.2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154</v>
      </c>
      <c r="C37" s="6" t="s">
        <v>155</v>
      </c>
      <c r="D37" s="125"/>
      <c r="E37" s="8" t="s">
        <v>139</v>
      </c>
      <c r="F37" s="57">
        <v>40</v>
      </c>
      <c r="G37" s="14">
        <v>4.51</v>
      </c>
      <c r="H37" s="40">
        <f t="shared" si="1"/>
        <v>3.22</v>
      </c>
      <c r="I37" s="41">
        <f t="shared" si="2"/>
        <v>180.4</v>
      </c>
      <c r="J37" s="44"/>
      <c r="K37" s="93">
        <f t="shared" si="0"/>
        <v>40</v>
      </c>
      <c r="L37" s="40">
        <f t="shared" si="3"/>
        <v>2.48</v>
      </c>
      <c r="M37" s="40">
        <f t="shared" si="4"/>
        <v>99.2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81.2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156</v>
      </c>
      <c r="C38" s="4" t="s">
        <v>157</v>
      </c>
      <c r="D38" s="125"/>
      <c r="E38" s="16" t="s">
        <v>139</v>
      </c>
      <c r="F38" s="56">
        <v>2</v>
      </c>
      <c r="G38" s="17">
        <v>246.48</v>
      </c>
      <c r="H38" s="10">
        <f t="shared" si="1"/>
        <v>176.06</v>
      </c>
      <c r="I38" s="11">
        <f t="shared" si="2"/>
        <v>492.96</v>
      </c>
      <c r="J38" s="44"/>
      <c r="K38" s="94">
        <f t="shared" si="0"/>
        <v>2</v>
      </c>
      <c r="L38" s="10">
        <f t="shared" si="3"/>
        <v>135.56</v>
      </c>
      <c r="M38" s="10">
        <f t="shared" si="4"/>
        <v>271.12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110.92</v>
      </c>
      <c r="T38" s="15">
        <f t="shared" si="6"/>
        <v>221.84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 t="s">
        <v>158</v>
      </c>
      <c r="C39" s="6" t="s">
        <v>159</v>
      </c>
      <c r="D39" s="125"/>
      <c r="E39" s="8" t="s">
        <v>139</v>
      </c>
      <c r="F39" s="57">
        <v>3</v>
      </c>
      <c r="G39" s="14">
        <v>1222.7</v>
      </c>
      <c r="H39" s="40">
        <f t="shared" si="1"/>
        <v>873.36</v>
      </c>
      <c r="I39" s="41">
        <f t="shared" si="2"/>
        <v>3668.1</v>
      </c>
      <c r="J39" s="44"/>
      <c r="K39" s="93">
        <f t="shared" si="0"/>
        <v>3</v>
      </c>
      <c r="L39" s="40">
        <f t="shared" si="3"/>
        <v>672.49</v>
      </c>
      <c r="M39" s="40">
        <f t="shared" si="4"/>
        <v>2017.47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550.21</v>
      </c>
      <c r="T39" s="54">
        <f t="shared" si="6"/>
        <v>1650.63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160</v>
      </c>
      <c r="C40" s="4" t="s">
        <v>161</v>
      </c>
      <c r="D40" s="125"/>
      <c r="E40" s="16" t="s">
        <v>139</v>
      </c>
      <c r="F40" s="56">
        <v>3</v>
      </c>
      <c r="G40" s="17">
        <v>155.65</v>
      </c>
      <c r="H40" s="10">
        <f t="shared" si="1"/>
        <v>111.18</v>
      </c>
      <c r="I40" s="11">
        <f t="shared" si="2"/>
        <v>466.95</v>
      </c>
      <c r="J40" s="44"/>
      <c r="K40" s="94">
        <f t="shared" si="0"/>
        <v>3</v>
      </c>
      <c r="L40" s="10">
        <f t="shared" si="3"/>
        <v>85.61</v>
      </c>
      <c r="M40" s="10">
        <f t="shared" si="4"/>
        <v>256.83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70.040000000000006</v>
      </c>
      <c r="T40" s="15">
        <f t="shared" si="6"/>
        <v>210.12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162</v>
      </c>
      <c r="C41" s="6" t="s">
        <v>163</v>
      </c>
      <c r="D41" s="125"/>
      <c r="E41" s="8" t="s">
        <v>139</v>
      </c>
      <c r="F41" s="57">
        <v>3</v>
      </c>
      <c r="G41" s="14">
        <v>24.11</v>
      </c>
      <c r="H41" s="40">
        <f t="shared" si="1"/>
        <v>17.22</v>
      </c>
      <c r="I41" s="41">
        <f t="shared" si="2"/>
        <v>72.33</v>
      </c>
      <c r="J41" s="44"/>
      <c r="K41" s="93">
        <f t="shared" si="0"/>
        <v>3</v>
      </c>
      <c r="L41" s="40">
        <f t="shared" si="3"/>
        <v>13.26</v>
      </c>
      <c r="M41" s="40">
        <f t="shared" si="4"/>
        <v>39.78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10.85</v>
      </c>
      <c r="T41" s="54">
        <f t="shared" si="6"/>
        <v>32.549999999999997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164</v>
      </c>
      <c r="C42" s="4" t="s">
        <v>165</v>
      </c>
      <c r="D42" s="125"/>
      <c r="E42" s="16" t="s">
        <v>139</v>
      </c>
      <c r="F42" s="56">
        <v>6</v>
      </c>
      <c r="G42" s="17">
        <v>9.4700000000000006</v>
      </c>
      <c r="H42" s="10">
        <f t="shared" si="1"/>
        <v>6.76</v>
      </c>
      <c r="I42" s="11">
        <f t="shared" si="2"/>
        <v>56.82</v>
      </c>
      <c r="J42" s="44"/>
      <c r="K42" s="94">
        <f t="shared" si="0"/>
        <v>6</v>
      </c>
      <c r="L42" s="10">
        <f t="shared" si="3"/>
        <v>5.21</v>
      </c>
      <c r="M42" s="10">
        <f t="shared" si="4"/>
        <v>31.26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4.26</v>
      </c>
      <c r="T42" s="15">
        <f t="shared" si="6"/>
        <v>25.56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166</v>
      </c>
      <c r="C43" s="6" t="s">
        <v>167</v>
      </c>
      <c r="D43" s="125"/>
      <c r="E43" s="8" t="s">
        <v>139</v>
      </c>
      <c r="F43" s="57">
        <v>3</v>
      </c>
      <c r="G43" s="14">
        <v>174.58</v>
      </c>
      <c r="H43" s="40">
        <f t="shared" si="1"/>
        <v>124.7</v>
      </c>
      <c r="I43" s="41">
        <f t="shared" si="2"/>
        <v>523.74</v>
      </c>
      <c r="J43" s="44"/>
      <c r="K43" s="93">
        <f t="shared" si="0"/>
        <v>3</v>
      </c>
      <c r="L43" s="40">
        <f t="shared" si="3"/>
        <v>96.02</v>
      </c>
      <c r="M43" s="40">
        <f t="shared" si="4"/>
        <v>288.06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78.56</v>
      </c>
      <c r="T43" s="54">
        <f t="shared" si="6"/>
        <v>235.68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168</v>
      </c>
      <c r="C44" s="4" t="s">
        <v>167</v>
      </c>
      <c r="D44" s="125"/>
      <c r="E44" s="16" t="s">
        <v>139</v>
      </c>
      <c r="F44" s="56">
        <v>3</v>
      </c>
      <c r="G44" s="17">
        <v>11.16</v>
      </c>
      <c r="H44" s="10">
        <f t="shared" si="1"/>
        <v>7.97</v>
      </c>
      <c r="I44" s="11">
        <f t="shared" si="2"/>
        <v>33.479999999999997</v>
      </c>
      <c r="J44" s="44"/>
      <c r="K44" s="94">
        <f t="shared" si="0"/>
        <v>3</v>
      </c>
      <c r="L44" s="10">
        <f t="shared" si="3"/>
        <v>6.14</v>
      </c>
      <c r="M44" s="10">
        <f t="shared" si="4"/>
        <v>18.420000000000002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5.0199999999999996</v>
      </c>
      <c r="T44" s="15">
        <f t="shared" si="6"/>
        <v>15.06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169</v>
      </c>
      <c r="C46" s="4" t="s">
        <v>170</v>
      </c>
      <c r="D46" s="125"/>
      <c r="E46" s="16">
        <v>6000</v>
      </c>
      <c r="F46" s="56">
        <v>6</v>
      </c>
      <c r="G46" s="17">
        <v>7917.94</v>
      </c>
      <c r="H46" s="10">
        <f t="shared" si="1"/>
        <v>5655.67</v>
      </c>
      <c r="I46" s="11">
        <f t="shared" si="2"/>
        <v>47507.64</v>
      </c>
      <c r="J46" s="44"/>
      <c r="K46" s="94">
        <f t="shared" si="0"/>
        <v>6</v>
      </c>
      <c r="L46" s="10">
        <f t="shared" si="3"/>
        <v>3958.97</v>
      </c>
      <c r="M46" s="10">
        <f t="shared" si="4"/>
        <v>23753.82</v>
      </c>
      <c r="N46" s="13"/>
      <c r="O46" s="53"/>
      <c r="P46" s="3"/>
      <c r="Q46" s="14"/>
      <c r="R46" s="15">
        <f t="shared" si="9"/>
        <v>0</v>
      </c>
      <c r="S46" s="15">
        <f t="shared" si="5"/>
        <v>3958.97</v>
      </c>
      <c r="T46" s="15">
        <f t="shared" si="6"/>
        <v>23753.82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63180.030000000021</v>
      </c>
      <c r="H49" s="84">
        <f>SUM(H18:H48)</f>
        <v>45128.57</v>
      </c>
      <c r="I49" s="85">
        <f>SUM(I18:I48)</f>
        <v>119944.64000000001</v>
      </c>
      <c r="J49" s="86"/>
      <c r="K49" s="87">
        <f>SUM(K18:K48)</f>
        <v>134</v>
      </c>
      <c r="L49" s="84">
        <f>SUM(L18:L48)</f>
        <v>28051.98</v>
      </c>
      <c r="M49" s="85">
        <f>SUM(M18:M48)</f>
        <v>59051.249999999993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35128.050000000003</v>
      </c>
      <c r="T49" s="85">
        <f>SUM(T18:T48)</f>
        <v>60893.389999999992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83" priority="3" stopIfTrue="1">
      <formula>$U$9&gt;100%</formula>
    </cfRule>
    <cfRule type="expression" dxfId="282" priority="4">
      <formula>$U$9&lt;50%</formula>
    </cfRule>
  </conditionalFormatting>
  <conditionalFormatting sqref="V9:V10">
    <cfRule type="expression" dxfId="281" priority="1">
      <formula>$V$9&lt;50%</formula>
    </cfRule>
    <cfRule type="expression" dxfId="280" priority="2">
      <formula>$V$9&gt;50%</formula>
    </cfRule>
  </conditionalFormatting>
  <dataValidations count="4">
    <dataValidation type="list" allowBlank="1" showInputMessage="1" showErrorMessage="1" sqref="G17 L17 Q17 Q14" xr:uid="{1BBD3986-C2D9-41B1-8A5E-A2FE502B44E1}">
      <formula1>$Y$11:$Y$12</formula1>
    </dataValidation>
    <dataValidation type="list" allowBlank="1" showInputMessage="1" showErrorMessage="1" sqref="I13" xr:uid="{FDE4E818-6B76-46D2-B2A3-03499154FE1F}">
      <formula1>$Y$13:$Y$14</formula1>
    </dataValidation>
    <dataValidation type="list" allowBlank="1" showInputMessage="1" showErrorMessage="1" sqref="J13" xr:uid="{45DD2DF0-6F93-4196-B498-4397A5D788EC}">
      <formula1>$L$9:$L$9</formula1>
    </dataValidation>
    <dataValidation type="list" showInputMessage="1" showErrorMessage="1" sqref="E18:E48" xr:uid="{665E2C5E-F637-4523-81EA-2075642D3D60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2046-50AC-4E5B-99B8-953703FB2C5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3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195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98787.22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2010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50993.869999999995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47793.350000000006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53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0.48380094105290145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196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47793.350000000006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197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48893.869999999995</v>
      </c>
      <c r="U9" s="242">
        <f>IFERROR(((P3-S9)/S9),0)</f>
        <v>23.282795238095236</v>
      </c>
      <c r="V9" s="242">
        <f>IFERROR(T9/P3,0)</f>
        <v>0.95881857956652439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132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199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200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192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201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150</v>
      </c>
      <c r="C34" s="6" t="s">
        <v>151</v>
      </c>
      <c r="D34" s="125"/>
      <c r="E34" s="8" t="s">
        <v>139</v>
      </c>
      <c r="F34" s="57">
        <v>2</v>
      </c>
      <c r="G34" s="14">
        <v>357.72</v>
      </c>
      <c r="H34" s="10">
        <f t="shared" si="1"/>
        <v>255.51</v>
      </c>
      <c r="I34" s="11">
        <f t="shared" si="2"/>
        <v>715.44</v>
      </c>
      <c r="J34" s="44"/>
      <c r="K34" s="94">
        <f t="shared" si="0"/>
        <v>2</v>
      </c>
      <c r="L34" s="10">
        <f t="shared" si="3"/>
        <v>196.75</v>
      </c>
      <c r="M34" s="10">
        <f t="shared" si="4"/>
        <v>393.5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160.97</v>
      </c>
      <c r="T34" s="15">
        <f t="shared" si="6"/>
        <v>321.94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40</v>
      </c>
      <c r="G35" s="17">
        <v>4.8499999999999996</v>
      </c>
      <c r="H35" s="40">
        <f t="shared" si="1"/>
        <v>3.46</v>
      </c>
      <c r="I35" s="41">
        <f t="shared" si="2"/>
        <v>194</v>
      </c>
      <c r="J35" s="44"/>
      <c r="K35" s="93">
        <f t="shared" si="0"/>
        <v>40</v>
      </c>
      <c r="L35" s="40">
        <f t="shared" si="3"/>
        <v>2.67</v>
      </c>
      <c r="M35" s="40">
        <f t="shared" si="4"/>
        <v>106.8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87.2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40</v>
      </c>
      <c r="G36" s="14">
        <v>4.51</v>
      </c>
      <c r="H36" s="10">
        <f t="shared" si="1"/>
        <v>3.22</v>
      </c>
      <c r="I36" s="11">
        <f t="shared" si="2"/>
        <v>180.4</v>
      </c>
      <c r="J36" s="44"/>
      <c r="K36" s="94">
        <f t="shared" si="0"/>
        <v>40</v>
      </c>
      <c r="L36" s="10">
        <f t="shared" si="3"/>
        <v>2.48</v>
      </c>
      <c r="M36" s="10">
        <f t="shared" si="4"/>
        <v>99.2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81.2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/>
      <c r="C44" s="4"/>
      <c r="D44" s="125"/>
      <c r="E44" s="16"/>
      <c r="F44" s="56"/>
      <c r="G44" s="17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/>
      <c r="C46" s="4"/>
      <c r="D46" s="125"/>
      <c r="E46" s="16"/>
      <c r="F46" s="56"/>
      <c r="G46" s="17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132</v>
      </c>
      <c r="G49" s="83">
        <f>SUM(G18:G48)</f>
        <v>42937.770000000011</v>
      </c>
      <c r="H49" s="84">
        <f>SUM(H18:H48)</f>
        <v>30669.809999999998</v>
      </c>
      <c r="I49" s="85">
        <f>SUM(I18:I48)</f>
        <v>98787.22</v>
      </c>
      <c r="J49" s="86"/>
      <c r="K49" s="87">
        <f>SUM(K18:K48)</f>
        <v>132</v>
      </c>
      <c r="L49" s="84">
        <f>SUM(L18:L48)</f>
        <v>20603.309999999998</v>
      </c>
      <c r="M49" s="85">
        <f>SUM(M18:M48)</f>
        <v>50993.869999999995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22334.46</v>
      </c>
      <c r="T49" s="85">
        <f>SUM(T18:T48)</f>
        <v>47793.350000000006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79" priority="3" stopIfTrue="1">
      <formula>$U$9&gt;100%</formula>
    </cfRule>
    <cfRule type="expression" dxfId="278" priority="4">
      <formula>$U$9&lt;50%</formula>
    </cfRule>
  </conditionalFormatting>
  <conditionalFormatting sqref="V9:V10">
    <cfRule type="expression" dxfId="277" priority="1">
      <formula>$V$9&lt;50%</formula>
    </cfRule>
    <cfRule type="expression" dxfId="276" priority="2">
      <formula>$V$9&gt;50%</formula>
    </cfRule>
  </conditionalFormatting>
  <dataValidations count="4">
    <dataValidation type="list" showInputMessage="1" showErrorMessage="1" sqref="E18:E48" xr:uid="{543A5DAC-FFB6-42D1-BE93-0FBBD26BB54C}">
      <formula1>$Z$18:$Z$29</formula1>
    </dataValidation>
    <dataValidation type="list" allowBlank="1" showInputMessage="1" showErrorMessage="1" sqref="J13" xr:uid="{991E3A86-2FD1-4660-A0D2-06D932BCD128}">
      <formula1>$L$9:$L$9</formula1>
    </dataValidation>
    <dataValidation type="list" allowBlank="1" showInputMessage="1" showErrorMessage="1" sqref="I13" xr:uid="{E5B27D90-7165-4E87-97C3-75148D708FEE}">
      <formula1>$Y$13:$Y$14</formula1>
    </dataValidation>
    <dataValidation type="list" allowBlank="1" showInputMessage="1" showErrorMessage="1" sqref="G17 L17 Q17 Q14" xr:uid="{73695EAA-4B80-4E5E-B847-FBE580CADAE5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78D-AEA8-490A-9F9D-248AE9858F04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202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98787.22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50993.869999999995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47793.350000000006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53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0.48380094105290145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203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47793.350000000006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204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48893.869999999995</v>
      </c>
      <c r="U9" s="242">
        <f>IFERROR(((P3-S9)/S9),0)</f>
        <v>23.282795238095236</v>
      </c>
      <c r="V9" s="242">
        <f>IFERROR(T9/P3,0)</f>
        <v>0.95881857956652439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132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199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200</v>
      </c>
      <c r="D30" s="125"/>
      <c r="E30" s="8" t="s">
        <v>139</v>
      </c>
      <c r="F30" s="57">
        <v>2</v>
      </c>
      <c r="G30" s="17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192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205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150</v>
      </c>
      <c r="C34" s="6" t="s">
        <v>151</v>
      </c>
      <c r="D34" s="125"/>
      <c r="E34" s="8" t="s">
        <v>139</v>
      </c>
      <c r="F34" s="57">
        <v>2</v>
      </c>
      <c r="G34" s="14">
        <v>357.72</v>
      </c>
      <c r="H34" s="10">
        <f t="shared" si="1"/>
        <v>255.51</v>
      </c>
      <c r="I34" s="11">
        <f t="shared" si="2"/>
        <v>715.44</v>
      </c>
      <c r="J34" s="44"/>
      <c r="K34" s="94">
        <f t="shared" si="0"/>
        <v>2</v>
      </c>
      <c r="L34" s="10">
        <f t="shared" si="3"/>
        <v>196.75</v>
      </c>
      <c r="M34" s="10">
        <f t="shared" si="4"/>
        <v>393.5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160.97</v>
      </c>
      <c r="T34" s="15">
        <f t="shared" si="6"/>
        <v>321.94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40</v>
      </c>
      <c r="G35" s="17">
        <v>4.8499999999999996</v>
      </c>
      <c r="H35" s="40">
        <f t="shared" si="1"/>
        <v>3.46</v>
      </c>
      <c r="I35" s="41">
        <f t="shared" si="2"/>
        <v>194</v>
      </c>
      <c r="J35" s="44"/>
      <c r="K35" s="93">
        <f t="shared" si="0"/>
        <v>40</v>
      </c>
      <c r="L35" s="40">
        <f t="shared" si="3"/>
        <v>2.67</v>
      </c>
      <c r="M35" s="40">
        <f t="shared" si="4"/>
        <v>106.8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87.2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40</v>
      </c>
      <c r="G36" s="14">
        <v>4.51</v>
      </c>
      <c r="H36" s="10">
        <f t="shared" si="1"/>
        <v>3.22</v>
      </c>
      <c r="I36" s="11">
        <f t="shared" si="2"/>
        <v>180.4</v>
      </c>
      <c r="J36" s="44"/>
      <c r="K36" s="94">
        <f t="shared" si="0"/>
        <v>40</v>
      </c>
      <c r="L36" s="10">
        <f t="shared" si="3"/>
        <v>2.48</v>
      </c>
      <c r="M36" s="10">
        <f t="shared" si="4"/>
        <v>99.2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81.2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/>
      <c r="C44" s="4"/>
      <c r="D44" s="125"/>
      <c r="E44" s="16"/>
      <c r="F44" s="56"/>
      <c r="G44" s="17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132</v>
      </c>
      <c r="G49" s="83">
        <f>SUM(G18:G48)</f>
        <v>42937.770000000011</v>
      </c>
      <c r="H49" s="84">
        <f>SUM(H18:H48)</f>
        <v>30669.809999999998</v>
      </c>
      <c r="I49" s="85">
        <f>SUM(I18:I48)</f>
        <v>98787.22</v>
      </c>
      <c r="J49" s="86"/>
      <c r="K49" s="87">
        <f>SUM(K18:K48)</f>
        <v>132</v>
      </c>
      <c r="L49" s="84">
        <f>SUM(L18:L48)</f>
        <v>20603.309999999998</v>
      </c>
      <c r="M49" s="85">
        <f>SUM(M18:M48)</f>
        <v>50993.869999999995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22334.46</v>
      </c>
      <c r="T49" s="85">
        <f>SUM(T18:T48)</f>
        <v>47793.350000000006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75" priority="3" stopIfTrue="1">
      <formula>$U$9&gt;100%</formula>
    </cfRule>
    <cfRule type="expression" dxfId="274" priority="4">
      <formula>$U$9&lt;50%</formula>
    </cfRule>
  </conditionalFormatting>
  <conditionalFormatting sqref="V9:V10">
    <cfRule type="expression" dxfId="273" priority="1">
      <formula>$V$9&lt;50%</formula>
    </cfRule>
    <cfRule type="expression" dxfId="272" priority="2">
      <formula>$V$9&gt;50%</formula>
    </cfRule>
  </conditionalFormatting>
  <dataValidations count="4">
    <dataValidation type="list" allowBlank="1" showInputMessage="1" showErrorMessage="1" sqref="G17 L17 Q17 Q14" xr:uid="{0CB38F9B-CD5A-4779-A954-A863C93CC866}">
      <formula1>$Y$11:$Y$12</formula1>
    </dataValidation>
    <dataValidation type="list" allowBlank="1" showInputMessage="1" showErrorMessage="1" sqref="I13" xr:uid="{8E4FBA29-ED62-4634-8072-F34DD12A6E0B}">
      <formula1>$Y$13:$Y$14</formula1>
    </dataValidation>
    <dataValidation type="list" allowBlank="1" showInputMessage="1" showErrorMessage="1" sqref="J13" xr:uid="{3576D0D0-555A-40F9-8259-8FCEEE0AA193}">
      <formula1>$L$9:$L$9</formula1>
    </dataValidation>
    <dataValidation type="list" showInputMessage="1" showErrorMessage="1" sqref="E18:E48" xr:uid="{AA197AFE-CD40-4727-AF53-8BD168001E88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9A69-C402-4A00-B8EC-1ACC542907D8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206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98787.22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50993.869999999995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47793.350000000006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53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0.48380094105290145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207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47793.350000000006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208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48893.869999999995</v>
      </c>
      <c r="U9" s="242">
        <f>IFERROR(((P3-S9)/S9),0)</f>
        <v>23.282795238095236</v>
      </c>
      <c r="V9" s="242">
        <f>IFERROR(T9/P3,0)</f>
        <v>0.95881857956652439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132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199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200</v>
      </c>
      <c r="D30" s="125"/>
      <c r="E30" s="8" t="s">
        <v>139</v>
      </c>
      <c r="F30" s="57">
        <v>2</v>
      </c>
      <c r="G30" s="17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192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205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150</v>
      </c>
      <c r="C34" s="6" t="s">
        <v>151</v>
      </c>
      <c r="D34" s="125"/>
      <c r="E34" s="8" t="s">
        <v>139</v>
      </c>
      <c r="F34" s="57">
        <v>2</v>
      </c>
      <c r="G34" s="14">
        <v>357.72</v>
      </c>
      <c r="H34" s="10">
        <f t="shared" si="1"/>
        <v>255.51</v>
      </c>
      <c r="I34" s="11">
        <f t="shared" si="2"/>
        <v>715.44</v>
      </c>
      <c r="J34" s="44"/>
      <c r="K34" s="94">
        <f t="shared" si="0"/>
        <v>2</v>
      </c>
      <c r="L34" s="10">
        <f t="shared" si="3"/>
        <v>196.75</v>
      </c>
      <c r="M34" s="10">
        <f t="shared" si="4"/>
        <v>393.5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160.97</v>
      </c>
      <c r="T34" s="15">
        <f t="shared" si="6"/>
        <v>321.94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40</v>
      </c>
      <c r="G35" s="17">
        <v>4.8499999999999996</v>
      </c>
      <c r="H35" s="40">
        <f t="shared" si="1"/>
        <v>3.46</v>
      </c>
      <c r="I35" s="41">
        <f t="shared" si="2"/>
        <v>194</v>
      </c>
      <c r="J35" s="44"/>
      <c r="K35" s="93">
        <f t="shared" si="0"/>
        <v>40</v>
      </c>
      <c r="L35" s="40">
        <f t="shared" si="3"/>
        <v>2.67</v>
      </c>
      <c r="M35" s="40">
        <f t="shared" si="4"/>
        <v>106.8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87.2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40</v>
      </c>
      <c r="G36" s="14">
        <v>4.51</v>
      </c>
      <c r="H36" s="10">
        <f t="shared" si="1"/>
        <v>3.22</v>
      </c>
      <c r="I36" s="11">
        <f t="shared" si="2"/>
        <v>180.4</v>
      </c>
      <c r="J36" s="44"/>
      <c r="K36" s="94">
        <f t="shared" si="0"/>
        <v>40</v>
      </c>
      <c r="L36" s="10">
        <f t="shared" si="3"/>
        <v>2.48</v>
      </c>
      <c r="M36" s="10">
        <f t="shared" si="4"/>
        <v>99.2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81.2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/>
      <c r="C44" s="4"/>
      <c r="D44" s="125"/>
      <c r="E44" s="16"/>
      <c r="F44" s="56"/>
      <c r="G44" s="17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132</v>
      </c>
      <c r="G49" s="83">
        <f>SUM(G18:G48)</f>
        <v>42937.770000000011</v>
      </c>
      <c r="H49" s="84">
        <f>SUM(H18:H48)</f>
        <v>30669.809999999998</v>
      </c>
      <c r="I49" s="85">
        <f>SUM(I18:I48)</f>
        <v>98787.22</v>
      </c>
      <c r="J49" s="86"/>
      <c r="K49" s="87">
        <f>SUM(K18:K48)</f>
        <v>132</v>
      </c>
      <c r="L49" s="84">
        <f>SUM(L18:L48)</f>
        <v>20603.309999999998</v>
      </c>
      <c r="M49" s="85">
        <f>SUM(M18:M48)</f>
        <v>50993.869999999995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22334.46</v>
      </c>
      <c r="T49" s="85">
        <f>SUM(T18:T48)</f>
        <v>47793.350000000006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71" priority="3" stopIfTrue="1">
      <formula>$U$9&gt;100%</formula>
    </cfRule>
    <cfRule type="expression" dxfId="270" priority="4">
      <formula>$U$9&lt;50%</formula>
    </cfRule>
  </conditionalFormatting>
  <conditionalFormatting sqref="V9:V10">
    <cfRule type="expression" dxfId="269" priority="1">
      <formula>$V$9&lt;50%</formula>
    </cfRule>
    <cfRule type="expression" dxfId="268" priority="2">
      <formula>$V$9&gt;50%</formula>
    </cfRule>
  </conditionalFormatting>
  <dataValidations count="4">
    <dataValidation type="list" showInputMessage="1" showErrorMessage="1" sqref="E18:E48" xr:uid="{9C5C663E-A0BF-4DF2-B723-0FDB16B042F8}">
      <formula1>$Z$18:$Z$29</formula1>
    </dataValidation>
    <dataValidation type="list" allowBlank="1" showInputMessage="1" showErrorMessage="1" sqref="J13" xr:uid="{35F9C230-DE13-43EE-BA4E-E932F8971E9F}">
      <formula1>$L$9:$L$9</formula1>
    </dataValidation>
    <dataValidation type="list" allowBlank="1" showInputMessage="1" showErrorMessage="1" sqref="I13" xr:uid="{3CF535CC-2598-4CB8-9849-E131BC58A43C}">
      <formula1>$Y$13:$Y$14</formula1>
    </dataValidation>
    <dataValidation type="list" allowBlank="1" showInputMessage="1" showErrorMessage="1" sqref="G17 L17 Q17 Q14" xr:uid="{11AC19FC-0EA2-4BEC-8930-8057E50B2F6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FD5A-5C62-48EB-8A7F-DA698F99BE6F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209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98787.22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50993.869999999995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47793.350000000006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53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0.48380094105290145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210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47793.350000000006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211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48893.869999999995</v>
      </c>
      <c r="U9" s="242">
        <f>IFERROR(((P3-S9)/S9),0)</f>
        <v>23.282795238095236</v>
      </c>
      <c r="V9" s="242">
        <f>IFERROR(T9/P3,0)</f>
        <v>0.95881857956652439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132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199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200</v>
      </c>
      <c r="D30" s="125"/>
      <c r="E30" s="8" t="s">
        <v>139</v>
      </c>
      <c r="F30" s="57">
        <v>2</v>
      </c>
      <c r="G30" s="17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192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205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150</v>
      </c>
      <c r="C34" s="6" t="s">
        <v>151</v>
      </c>
      <c r="D34" s="125"/>
      <c r="E34" s="8" t="s">
        <v>139</v>
      </c>
      <c r="F34" s="57">
        <v>2</v>
      </c>
      <c r="G34" s="14">
        <v>357.72</v>
      </c>
      <c r="H34" s="10">
        <f t="shared" si="1"/>
        <v>255.51</v>
      </c>
      <c r="I34" s="11">
        <f t="shared" si="2"/>
        <v>715.44</v>
      </c>
      <c r="J34" s="44"/>
      <c r="K34" s="94">
        <f t="shared" si="0"/>
        <v>2</v>
      </c>
      <c r="L34" s="10">
        <f t="shared" si="3"/>
        <v>196.75</v>
      </c>
      <c r="M34" s="10">
        <f t="shared" si="4"/>
        <v>393.5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160.97</v>
      </c>
      <c r="T34" s="15">
        <f t="shared" si="6"/>
        <v>321.94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40</v>
      </c>
      <c r="G35" s="17">
        <v>4.8499999999999996</v>
      </c>
      <c r="H35" s="40">
        <f t="shared" si="1"/>
        <v>3.46</v>
      </c>
      <c r="I35" s="41">
        <f t="shared" si="2"/>
        <v>194</v>
      </c>
      <c r="J35" s="44"/>
      <c r="K35" s="93">
        <f t="shared" si="0"/>
        <v>40</v>
      </c>
      <c r="L35" s="40">
        <f t="shared" si="3"/>
        <v>2.67</v>
      </c>
      <c r="M35" s="40">
        <f t="shared" si="4"/>
        <v>106.8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87.2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40</v>
      </c>
      <c r="G36" s="14">
        <v>4.51</v>
      </c>
      <c r="H36" s="10">
        <f t="shared" si="1"/>
        <v>3.22</v>
      </c>
      <c r="I36" s="11">
        <f t="shared" si="2"/>
        <v>180.4</v>
      </c>
      <c r="J36" s="44"/>
      <c r="K36" s="94">
        <f t="shared" si="0"/>
        <v>40</v>
      </c>
      <c r="L36" s="10">
        <f t="shared" si="3"/>
        <v>2.48</v>
      </c>
      <c r="M36" s="10">
        <f t="shared" si="4"/>
        <v>99.2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81.2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/>
      <c r="C44" s="4"/>
      <c r="D44" s="125"/>
      <c r="E44" s="16"/>
      <c r="F44" s="56"/>
      <c r="G44" s="17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132</v>
      </c>
      <c r="G49" s="83">
        <f>SUM(G18:G48)</f>
        <v>42937.770000000011</v>
      </c>
      <c r="H49" s="84">
        <f>SUM(H18:H48)</f>
        <v>30669.809999999998</v>
      </c>
      <c r="I49" s="85">
        <f>SUM(I18:I48)</f>
        <v>98787.22</v>
      </c>
      <c r="J49" s="86"/>
      <c r="K49" s="87">
        <f>SUM(K18:K48)</f>
        <v>132</v>
      </c>
      <c r="L49" s="84">
        <f>SUM(L18:L48)</f>
        <v>20603.309999999998</v>
      </c>
      <c r="M49" s="85">
        <f>SUM(M18:M48)</f>
        <v>50993.869999999995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22334.46</v>
      </c>
      <c r="T49" s="85">
        <f>SUM(T18:T48)</f>
        <v>47793.350000000006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67" priority="3" stopIfTrue="1">
      <formula>$U$9&gt;100%</formula>
    </cfRule>
    <cfRule type="expression" dxfId="266" priority="4">
      <formula>$U$9&lt;50%</formula>
    </cfRule>
  </conditionalFormatting>
  <conditionalFormatting sqref="V9:V10">
    <cfRule type="expression" dxfId="265" priority="1">
      <formula>$V$9&lt;50%</formula>
    </cfRule>
    <cfRule type="expression" dxfId="264" priority="2">
      <formula>$V$9&gt;50%</formula>
    </cfRule>
  </conditionalFormatting>
  <dataValidations count="4">
    <dataValidation type="list" showInputMessage="1" showErrorMessage="1" sqref="E18:E48" xr:uid="{32858D65-FD62-4AC2-932F-36B0AB23E087}">
      <formula1>$Z$18:$Z$29</formula1>
    </dataValidation>
    <dataValidation type="list" allowBlank="1" showInputMessage="1" showErrorMessage="1" sqref="J13" xr:uid="{29ED676F-85CD-4A63-AA6D-D094992F4A0A}">
      <formula1>$L$9:$L$9</formula1>
    </dataValidation>
    <dataValidation type="list" allowBlank="1" showInputMessage="1" showErrorMessage="1" sqref="I13" xr:uid="{A502B99A-BB91-43C5-A622-36BF24B934E4}">
      <formula1>$Y$13:$Y$14</formula1>
    </dataValidation>
    <dataValidation type="list" allowBlank="1" showInputMessage="1" showErrorMessage="1" sqref="G17 L17 Q17 Q14" xr:uid="{C4679C1C-6A5C-4A08-AF25-F67E3B41065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D4FA-9487-4098-8426-4B5C4FD44C4C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212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99208.34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51225.49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47982.85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53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0.48365742234977421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213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47982.85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214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49125.49</v>
      </c>
      <c r="U9" s="242">
        <f>IFERROR(((P3-S9)/S9),0)</f>
        <v>23.393090476190476</v>
      </c>
      <c r="V9" s="242">
        <f>IFERROR(T9/P3,0)</f>
        <v>0.95900478453207572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140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199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200</v>
      </c>
      <c r="D30" s="125"/>
      <c r="E30" s="8" t="s">
        <v>139</v>
      </c>
      <c r="F30" s="57">
        <v>2</v>
      </c>
      <c r="G30" s="17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192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215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216</v>
      </c>
      <c r="C34" s="6" t="s">
        <v>217</v>
      </c>
      <c r="D34" s="125"/>
      <c r="E34" s="8" t="s">
        <v>139</v>
      </c>
      <c r="F34" s="57">
        <v>2</v>
      </c>
      <c r="G34" s="14">
        <v>549.55999999999995</v>
      </c>
      <c r="H34" s="10">
        <f t="shared" si="1"/>
        <v>392.54</v>
      </c>
      <c r="I34" s="11">
        <f t="shared" si="2"/>
        <v>1099.1199999999999</v>
      </c>
      <c r="J34" s="44"/>
      <c r="K34" s="94">
        <f t="shared" si="0"/>
        <v>2</v>
      </c>
      <c r="L34" s="10">
        <f t="shared" si="3"/>
        <v>302.26</v>
      </c>
      <c r="M34" s="10">
        <f t="shared" si="4"/>
        <v>604.52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247.3</v>
      </c>
      <c r="T34" s="15">
        <f t="shared" si="6"/>
        <v>494.6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44</v>
      </c>
      <c r="G35" s="17">
        <v>4.8499999999999996</v>
      </c>
      <c r="H35" s="40">
        <f t="shared" si="1"/>
        <v>3.46</v>
      </c>
      <c r="I35" s="41">
        <f t="shared" si="2"/>
        <v>213.4</v>
      </c>
      <c r="J35" s="44"/>
      <c r="K35" s="93">
        <f t="shared" si="0"/>
        <v>44</v>
      </c>
      <c r="L35" s="40">
        <f t="shared" si="3"/>
        <v>2.67</v>
      </c>
      <c r="M35" s="40">
        <f t="shared" si="4"/>
        <v>117.48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95.92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44</v>
      </c>
      <c r="G36" s="14">
        <v>4.51</v>
      </c>
      <c r="H36" s="10">
        <f t="shared" si="1"/>
        <v>3.22</v>
      </c>
      <c r="I36" s="11">
        <f t="shared" si="2"/>
        <v>198.44</v>
      </c>
      <c r="J36" s="44"/>
      <c r="K36" s="94">
        <f t="shared" si="0"/>
        <v>44</v>
      </c>
      <c r="L36" s="10">
        <f t="shared" si="3"/>
        <v>2.48</v>
      </c>
      <c r="M36" s="10">
        <f t="shared" si="4"/>
        <v>109.12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89.32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/>
      <c r="C44" s="4"/>
      <c r="D44" s="125"/>
      <c r="E44" s="16"/>
      <c r="F44" s="56"/>
      <c r="G44" s="17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140</v>
      </c>
      <c r="G49" s="83">
        <f>SUM(G18:G48)</f>
        <v>43129.610000000008</v>
      </c>
      <c r="H49" s="84">
        <f>SUM(H18:H48)</f>
        <v>30806.840000000004</v>
      </c>
      <c r="I49" s="85">
        <f>SUM(I18:I48)</f>
        <v>99208.34</v>
      </c>
      <c r="J49" s="86"/>
      <c r="K49" s="87">
        <f>SUM(K18:K48)</f>
        <v>140</v>
      </c>
      <c r="L49" s="84">
        <f>SUM(L18:L48)</f>
        <v>20708.82</v>
      </c>
      <c r="M49" s="85">
        <f>SUM(M18:M48)</f>
        <v>51225.49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22420.789999999997</v>
      </c>
      <c r="T49" s="85">
        <f>SUM(T18:T48)</f>
        <v>47982.85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63" priority="3" stopIfTrue="1">
      <formula>$U$9&gt;100%</formula>
    </cfRule>
    <cfRule type="expression" dxfId="262" priority="4">
      <formula>$U$9&lt;50%</formula>
    </cfRule>
  </conditionalFormatting>
  <conditionalFormatting sqref="V9:V10">
    <cfRule type="expression" dxfId="261" priority="1">
      <formula>$V$9&lt;50%</formula>
    </cfRule>
    <cfRule type="expression" dxfId="260" priority="2">
      <formula>$V$9&gt;50%</formula>
    </cfRule>
  </conditionalFormatting>
  <dataValidations count="4">
    <dataValidation type="list" allowBlank="1" showInputMessage="1" showErrorMessage="1" sqref="G17 L17 Q17 Q14" xr:uid="{2206EAE8-A9A2-4311-B861-6952223EEF7A}">
      <formula1>$Y$11:$Y$12</formula1>
    </dataValidation>
    <dataValidation type="list" allowBlank="1" showInputMessage="1" showErrorMessage="1" sqref="I13" xr:uid="{CE81517A-D126-435C-BD58-CD90BB2D2EC6}">
      <formula1>$Y$13:$Y$14</formula1>
    </dataValidation>
    <dataValidation type="list" allowBlank="1" showInputMessage="1" showErrorMessage="1" sqref="J13" xr:uid="{FB5C1736-981F-4EAF-AA3A-0DF3278CBD50}">
      <formula1>$L$9:$L$9</formula1>
    </dataValidation>
    <dataValidation type="list" showInputMessage="1" showErrorMessage="1" sqref="E18:E48" xr:uid="{D614F374-BC11-4240-9F2F-93A2217CA402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FED8-5EAE-41FF-85BF-022939A32C5B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30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218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120031.75000000001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59084.35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60947.400000000016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53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0.50776065499336642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219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60947.399999999994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220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56984.35</v>
      </c>
      <c r="U9" s="242">
        <f>IFERROR(((P3-S9)/S9),0)</f>
        <v>27.135404761904763</v>
      </c>
      <c r="V9" s="242">
        <f>IFERROR(T9/P3,0)</f>
        <v>0.96445759325438973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135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179</v>
      </c>
      <c r="C18" s="5" t="s">
        <v>112</v>
      </c>
      <c r="D18" s="125"/>
      <c r="E18" s="8">
        <v>500</v>
      </c>
      <c r="F18" s="55">
        <v>1</v>
      </c>
      <c r="G18" s="9">
        <v>96.37</v>
      </c>
      <c r="H18" s="10">
        <f>ROUND(IF($G$17="USD $", G18*$F$15,G18*$E$15),2)</f>
        <v>68.84</v>
      </c>
      <c r="I18" s="11">
        <f>ROUND(IF($I$17=$H$17,F18*H18,F18*G18),2)</f>
        <v>96.37</v>
      </c>
      <c r="J18" s="12"/>
      <c r="K18" s="94">
        <f t="shared" ref="K18:K48" si="0">F18</f>
        <v>1</v>
      </c>
      <c r="L18" s="10">
        <f>ROUND(IF($L$17=$G$17,G18*($M$14-N18),H18*($M$14-N18)),2)</f>
        <v>36.619999999999997</v>
      </c>
      <c r="M18" s="10">
        <f>ROUND((K18*L18),2)</f>
        <v>36.619999999999997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59.75</v>
      </c>
      <c r="T18" s="15">
        <f>ROUND(I18-M18,2)</f>
        <v>59.75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2</v>
      </c>
      <c r="G19" s="17">
        <v>99.76</v>
      </c>
      <c r="H19" s="40">
        <f t="shared" ref="H19:H48" si="1">ROUND(IF($G$17="USD $", G19*$F$15,G19*$E$15),2)</f>
        <v>71.260000000000005</v>
      </c>
      <c r="I19" s="41">
        <f t="shared" ref="I19:I48" si="2">ROUND(IF($I$17=$H$17,F19*H19,F19*G19),2)</f>
        <v>199.52</v>
      </c>
      <c r="J19" s="44"/>
      <c r="K19" s="93">
        <f t="shared" si="0"/>
        <v>2</v>
      </c>
      <c r="L19" s="40">
        <f t="shared" ref="L19:L48" si="3">ROUND(IF($L$17=$G$17,G19*($M$14-N19),H19*($M$14-N19)),2)</f>
        <v>37.909999999999997</v>
      </c>
      <c r="M19" s="40">
        <f t="shared" ref="M19:M48" si="4">ROUND((K19*L19),2)</f>
        <v>75.819999999999993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61.85</v>
      </c>
      <c r="T19" s="54">
        <f t="shared" ref="T19:T48" si="6">ROUND(I19-M19,2)</f>
        <v>123.7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124</v>
      </c>
      <c r="C22" s="6" t="s">
        <v>123</v>
      </c>
      <c r="D22" s="125"/>
      <c r="E22" s="8">
        <v>1000</v>
      </c>
      <c r="F22" s="57">
        <v>1</v>
      </c>
      <c r="G22" s="14">
        <v>247.55</v>
      </c>
      <c r="H22" s="10">
        <f t="shared" si="1"/>
        <v>176.82</v>
      </c>
      <c r="I22" s="11">
        <f t="shared" si="2"/>
        <v>247.55</v>
      </c>
      <c r="J22" s="44"/>
      <c r="K22" s="94">
        <f t="shared" si="0"/>
        <v>1</v>
      </c>
      <c r="L22" s="10">
        <f t="shared" si="3"/>
        <v>94.07</v>
      </c>
      <c r="M22" s="10">
        <f t="shared" si="4"/>
        <v>94.07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153.47999999999999</v>
      </c>
      <c r="T22" s="15">
        <f t="shared" si="6"/>
        <v>153.47999999999999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181</v>
      </c>
      <c r="C23" s="4" t="s">
        <v>123</v>
      </c>
      <c r="D23" s="125"/>
      <c r="E23" s="16">
        <v>1000</v>
      </c>
      <c r="F23" s="56">
        <v>1</v>
      </c>
      <c r="G23" s="17">
        <v>103.74</v>
      </c>
      <c r="H23" s="40">
        <f t="shared" si="1"/>
        <v>74.099999999999994</v>
      </c>
      <c r="I23" s="41">
        <f t="shared" si="2"/>
        <v>103.74</v>
      </c>
      <c r="J23" s="44"/>
      <c r="K23" s="93">
        <f t="shared" si="0"/>
        <v>1</v>
      </c>
      <c r="L23" s="40">
        <f t="shared" si="3"/>
        <v>39.42</v>
      </c>
      <c r="M23" s="40">
        <f t="shared" si="4"/>
        <v>39.42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64.319999999999993</v>
      </c>
      <c r="T23" s="54">
        <f t="shared" si="6"/>
        <v>64.319999999999993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182</v>
      </c>
      <c r="C24" s="4" t="s">
        <v>127</v>
      </c>
      <c r="D24" s="125"/>
      <c r="E24" s="16">
        <v>2000</v>
      </c>
      <c r="F24" s="57">
        <v>1</v>
      </c>
      <c r="G24" s="14">
        <v>251.76</v>
      </c>
      <c r="H24" s="10">
        <f t="shared" si="1"/>
        <v>179.83</v>
      </c>
      <c r="I24" s="11">
        <f t="shared" si="2"/>
        <v>251.76</v>
      </c>
      <c r="J24" s="44"/>
      <c r="K24" s="94">
        <f t="shared" si="0"/>
        <v>1</v>
      </c>
      <c r="L24" s="10">
        <f t="shared" si="3"/>
        <v>95.67</v>
      </c>
      <c r="M24" s="10">
        <f t="shared" si="4"/>
        <v>95.67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156.09</v>
      </c>
      <c r="T24" s="15">
        <f t="shared" si="6"/>
        <v>156.09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183</v>
      </c>
      <c r="C25" s="6" t="s">
        <v>130</v>
      </c>
      <c r="D25" s="125"/>
      <c r="E25" s="8">
        <v>2000</v>
      </c>
      <c r="F25" s="56">
        <v>1</v>
      </c>
      <c r="G25" s="17">
        <v>105.64</v>
      </c>
      <c r="H25" s="40">
        <f t="shared" si="1"/>
        <v>75.459999999999994</v>
      </c>
      <c r="I25" s="41">
        <f t="shared" si="2"/>
        <v>105.64</v>
      </c>
      <c r="J25" s="44"/>
      <c r="K25" s="93">
        <f t="shared" si="0"/>
        <v>1</v>
      </c>
      <c r="L25" s="40">
        <f t="shared" si="3"/>
        <v>40.14</v>
      </c>
      <c r="M25" s="40">
        <f t="shared" si="4"/>
        <v>40.14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65.5</v>
      </c>
      <c r="T25" s="54">
        <f t="shared" si="6"/>
        <v>65.5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222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222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184</v>
      </c>
      <c r="C28" s="6" t="s">
        <v>223</v>
      </c>
      <c r="D28" s="125"/>
      <c r="E28" s="8" t="s">
        <v>139</v>
      </c>
      <c r="F28" s="57">
        <v>1</v>
      </c>
      <c r="G28" s="14">
        <v>16688.16</v>
      </c>
      <c r="H28" s="10">
        <f t="shared" si="1"/>
        <v>11920.11</v>
      </c>
      <c r="I28" s="11">
        <f t="shared" si="2"/>
        <v>16688.16</v>
      </c>
      <c r="J28" s="44"/>
      <c r="K28" s="94">
        <f t="shared" si="0"/>
        <v>1</v>
      </c>
      <c r="L28" s="10">
        <f t="shared" si="3"/>
        <v>6341.5</v>
      </c>
      <c r="M28" s="10">
        <f t="shared" si="4"/>
        <v>6341.5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10346.66</v>
      </c>
      <c r="T28" s="15">
        <f t="shared" si="6"/>
        <v>10346.66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187</v>
      </c>
      <c r="C29" s="4" t="s">
        <v>224</v>
      </c>
      <c r="D29" s="125"/>
      <c r="E29" s="16" t="s">
        <v>139</v>
      </c>
      <c r="F29" s="56">
        <v>1</v>
      </c>
      <c r="G29" s="17">
        <v>5903.57</v>
      </c>
      <c r="H29" s="40">
        <f>ROUND(IF($G$17="USD $", G29*$F$15,G29*$E$15),2)</f>
        <v>4216.84</v>
      </c>
      <c r="I29" s="41">
        <f>ROUND(IF($I$17=$H$17,F29*H29,F29*G29),2)</f>
        <v>5903.57</v>
      </c>
      <c r="J29" s="44"/>
      <c r="K29" s="93">
        <f t="shared" si="0"/>
        <v>1</v>
      </c>
      <c r="L29" s="40">
        <f t="shared" si="3"/>
        <v>2243.36</v>
      </c>
      <c r="M29" s="40">
        <f>ROUND((K29*L29),2)</f>
        <v>2243.36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3660.21</v>
      </c>
      <c r="T29" s="54">
        <f t="shared" si="6"/>
        <v>3660.21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186</v>
      </c>
      <c r="C30" s="6" t="s">
        <v>225</v>
      </c>
      <c r="D30" s="125"/>
      <c r="E30" s="8" t="s">
        <v>139</v>
      </c>
      <c r="F30" s="57">
        <v>1</v>
      </c>
      <c r="G30" s="14">
        <v>10574.08</v>
      </c>
      <c r="H30" s="10">
        <f t="shared" si="1"/>
        <v>7552.91</v>
      </c>
      <c r="I30" s="11">
        <f t="shared" si="2"/>
        <v>10574.08</v>
      </c>
      <c r="J30" s="44"/>
      <c r="K30" s="94">
        <f t="shared" si="0"/>
        <v>1</v>
      </c>
      <c r="L30" s="10">
        <f t="shared" si="3"/>
        <v>4018.15</v>
      </c>
      <c r="M30" s="10">
        <f t="shared" si="4"/>
        <v>4018.15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6555.93</v>
      </c>
      <c r="T30" s="15">
        <f t="shared" si="6"/>
        <v>6555.93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189</v>
      </c>
      <c r="C31" s="4" t="s">
        <v>190</v>
      </c>
      <c r="D31" s="125"/>
      <c r="E31" s="16" t="s">
        <v>139</v>
      </c>
      <c r="F31" s="56">
        <v>1</v>
      </c>
      <c r="G31" s="17">
        <v>7116.12</v>
      </c>
      <c r="H31" s="40">
        <f t="shared" si="1"/>
        <v>5082.9399999999996</v>
      </c>
      <c r="I31" s="41">
        <f t="shared" si="2"/>
        <v>7116.12</v>
      </c>
      <c r="J31" s="44"/>
      <c r="K31" s="93">
        <f t="shared" si="0"/>
        <v>1</v>
      </c>
      <c r="L31" s="40">
        <f t="shared" si="3"/>
        <v>3558.06</v>
      </c>
      <c r="M31" s="40">
        <f t="shared" si="4"/>
        <v>3558.06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3558.06</v>
      </c>
      <c r="T31" s="54">
        <f t="shared" si="6"/>
        <v>3558.06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143</v>
      </c>
      <c r="C32" s="4" t="s">
        <v>226</v>
      </c>
      <c r="D32" s="125"/>
      <c r="E32" s="16" t="s">
        <v>139</v>
      </c>
      <c r="F32" s="56">
        <v>2</v>
      </c>
      <c r="G32" s="17">
        <v>786.41</v>
      </c>
      <c r="H32" s="10">
        <f t="shared" si="1"/>
        <v>561.72</v>
      </c>
      <c r="I32" s="11">
        <f t="shared" si="2"/>
        <v>1572.82</v>
      </c>
      <c r="J32" s="44"/>
      <c r="K32" s="94">
        <f t="shared" si="0"/>
        <v>2</v>
      </c>
      <c r="L32" s="10">
        <f t="shared" si="3"/>
        <v>393.21</v>
      </c>
      <c r="M32" s="10">
        <f t="shared" si="4"/>
        <v>786.42</v>
      </c>
      <c r="N32" s="13"/>
      <c r="O32" s="53"/>
      <c r="P32" s="3"/>
      <c r="Q32" s="14"/>
      <c r="R32" s="15">
        <f t="shared" si="9"/>
        <v>0</v>
      </c>
      <c r="S32" s="15">
        <f t="shared" si="5"/>
        <v>393.2</v>
      </c>
      <c r="T32" s="15">
        <f t="shared" si="6"/>
        <v>786.4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191</v>
      </c>
      <c r="C33" s="4" t="s">
        <v>192</v>
      </c>
      <c r="D33" s="125"/>
      <c r="E33" s="16" t="s">
        <v>139</v>
      </c>
      <c r="F33" s="56">
        <v>1</v>
      </c>
      <c r="G33" s="17">
        <v>8292.08</v>
      </c>
      <c r="H33" s="40">
        <f t="shared" si="1"/>
        <v>5922.91</v>
      </c>
      <c r="I33" s="41">
        <f t="shared" si="2"/>
        <v>8292.08</v>
      </c>
      <c r="J33" s="44"/>
      <c r="K33" s="93">
        <f t="shared" si="0"/>
        <v>1</v>
      </c>
      <c r="L33" s="40">
        <f t="shared" si="3"/>
        <v>4146.04</v>
      </c>
      <c r="M33" s="40">
        <f t="shared" si="4"/>
        <v>4146.04</v>
      </c>
      <c r="N33" s="18"/>
      <c r="O33" s="53"/>
      <c r="P33" s="1"/>
      <c r="Q33" s="17"/>
      <c r="R33" s="42">
        <f t="shared" si="9"/>
        <v>0</v>
      </c>
      <c r="S33" s="54">
        <f t="shared" si="5"/>
        <v>4146.04</v>
      </c>
      <c r="T33" s="54">
        <f t="shared" si="6"/>
        <v>4146.04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193</v>
      </c>
      <c r="C34" s="6" t="s">
        <v>148</v>
      </c>
      <c r="D34" s="125"/>
      <c r="E34" s="8" t="s">
        <v>139</v>
      </c>
      <c r="F34" s="57">
        <v>6</v>
      </c>
      <c r="G34" s="14">
        <v>2419.15</v>
      </c>
      <c r="H34" s="10">
        <f t="shared" si="1"/>
        <v>1727.96</v>
      </c>
      <c r="I34" s="11">
        <f t="shared" si="2"/>
        <v>14514.9</v>
      </c>
      <c r="J34" s="44"/>
      <c r="K34" s="94">
        <f t="shared" si="0"/>
        <v>6</v>
      </c>
      <c r="L34" s="10">
        <f t="shared" si="3"/>
        <v>1693.41</v>
      </c>
      <c r="M34" s="10">
        <f t="shared" si="4"/>
        <v>10160.459999999999</v>
      </c>
      <c r="N34" s="13">
        <v>-0.2</v>
      </c>
      <c r="O34" s="53"/>
      <c r="P34" s="3"/>
      <c r="Q34" s="14"/>
      <c r="R34" s="15">
        <f t="shared" si="9"/>
        <v>0</v>
      </c>
      <c r="S34" s="15">
        <f t="shared" si="5"/>
        <v>725.74</v>
      </c>
      <c r="T34" s="15">
        <f t="shared" si="6"/>
        <v>4354.4399999999996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/>
      <c r="C35" s="6" t="s">
        <v>194</v>
      </c>
      <c r="D35" s="125"/>
      <c r="E35" s="8"/>
      <c r="F35" s="57"/>
      <c r="G35" s="14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150</v>
      </c>
      <c r="C36" s="6" t="s">
        <v>151</v>
      </c>
      <c r="D36" s="125"/>
      <c r="E36" s="8" t="s">
        <v>139</v>
      </c>
      <c r="F36" s="57">
        <v>2</v>
      </c>
      <c r="G36" s="14">
        <v>357.72</v>
      </c>
      <c r="H36" s="10">
        <f t="shared" si="1"/>
        <v>255.51</v>
      </c>
      <c r="I36" s="11">
        <f t="shared" si="2"/>
        <v>715.44</v>
      </c>
      <c r="J36" s="44"/>
      <c r="K36" s="94">
        <f t="shared" si="0"/>
        <v>2</v>
      </c>
      <c r="L36" s="10">
        <f t="shared" si="3"/>
        <v>196.75</v>
      </c>
      <c r="M36" s="10">
        <f t="shared" si="4"/>
        <v>393.5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160.97</v>
      </c>
      <c r="T36" s="15">
        <f t="shared" si="6"/>
        <v>321.94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152</v>
      </c>
      <c r="C37" s="4" t="s">
        <v>153</v>
      </c>
      <c r="D37" s="125"/>
      <c r="E37" s="16" t="s">
        <v>139</v>
      </c>
      <c r="F37" s="56">
        <v>40</v>
      </c>
      <c r="G37" s="17">
        <v>4.8499999999999996</v>
      </c>
      <c r="H37" s="40">
        <f t="shared" si="1"/>
        <v>3.46</v>
      </c>
      <c r="I37" s="41">
        <f t="shared" si="2"/>
        <v>194</v>
      </c>
      <c r="J37" s="44"/>
      <c r="K37" s="93">
        <f t="shared" si="0"/>
        <v>40</v>
      </c>
      <c r="L37" s="40">
        <f t="shared" si="3"/>
        <v>2.67</v>
      </c>
      <c r="M37" s="40">
        <f t="shared" si="4"/>
        <v>106.8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2.1800000000000002</v>
      </c>
      <c r="T37" s="54">
        <f t="shared" si="6"/>
        <v>87.2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154</v>
      </c>
      <c r="C38" s="6" t="s">
        <v>155</v>
      </c>
      <c r="D38" s="125"/>
      <c r="E38" s="8" t="s">
        <v>139</v>
      </c>
      <c r="F38" s="57">
        <v>40</v>
      </c>
      <c r="G38" s="14">
        <v>4.51</v>
      </c>
      <c r="H38" s="10">
        <f t="shared" si="1"/>
        <v>3.22</v>
      </c>
      <c r="I38" s="11">
        <f t="shared" si="2"/>
        <v>180.4</v>
      </c>
      <c r="J38" s="44"/>
      <c r="K38" s="94">
        <f t="shared" si="0"/>
        <v>40</v>
      </c>
      <c r="L38" s="10">
        <f t="shared" si="3"/>
        <v>2.48</v>
      </c>
      <c r="M38" s="10">
        <f t="shared" si="4"/>
        <v>99.2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2.0299999999999998</v>
      </c>
      <c r="T38" s="15">
        <f t="shared" si="6"/>
        <v>81.2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156</v>
      </c>
      <c r="C39" s="4" t="s">
        <v>157</v>
      </c>
      <c r="D39" s="125"/>
      <c r="E39" s="16" t="s">
        <v>139</v>
      </c>
      <c r="F39" s="56">
        <v>2</v>
      </c>
      <c r="G39" s="17">
        <v>246.48</v>
      </c>
      <c r="H39" s="40">
        <f t="shared" si="1"/>
        <v>176.06</v>
      </c>
      <c r="I39" s="41">
        <f t="shared" si="2"/>
        <v>492.96</v>
      </c>
      <c r="J39" s="44"/>
      <c r="K39" s="93">
        <f t="shared" si="0"/>
        <v>2</v>
      </c>
      <c r="L39" s="40">
        <f t="shared" si="3"/>
        <v>135.56</v>
      </c>
      <c r="M39" s="40">
        <f t="shared" si="4"/>
        <v>271.12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110.92</v>
      </c>
      <c r="T39" s="54">
        <f t="shared" si="6"/>
        <v>221.84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169</v>
      </c>
      <c r="C47" s="4" t="s">
        <v>170</v>
      </c>
      <c r="D47" s="125"/>
      <c r="E47" s="16">
        <v>6000</v>
      </c>
      <c r="F47" s="56">
        <v>6</v>
      </c>
      <c r="G47" s="17">
        <v>7917.94</v>
      </c>
      <c r="H47" s="40">
        <f t="shared" si="1"/>
        <v>5655.67</v>
      </c>
      <c r="I47" s="41">
        <f t="shared" si="2"/>
        <v>47507.64</v>
      </c>
      <c r="J47" s="44"/>
      <c r="K47" s="93">
        <f t="shared" si="0"/>
        <v>6</v>
      </c>
      <c r="L47" s="40">
        <f t="shared" si="3"/>
        <v>3958.97</v>
      </c>
      <c r="M47" s="40">
        <f t="shared" si="4"/>
        <v>23753.82</v>
      </c>
      <c r="N47" s="18"/>
      <c r="O47" s="53"/>
      <c r="P47" s="1"/>
      <c r="Q47" s="17"/>
      <c r="R47" s="42">
        <f t="shared" si="9"/>
        <v>0</v>
      </c>
      <c r="S47" s="54">
        <f t="shared" si="5"/>
        <v>3958.97</v>
      </c>
      <c r="T47" s="54">
        <f t="shared" si="6"/>
        <v>23753.82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135</v>
      </c>
      <c r="G49" s="83">
        <f>SUM(G18:G48)</f>
        <v>63267.140000000021</v>
      </c>
      <c r="H49" s="84">
        <f>SUM(H18:H48)</f>
        <v>45190.79</v>
      </c>
      <c r="I49" s="85">
        <f>SUM(I18:I48)</f>
        <v>120031.75000000001</v>
      </c>
      <c r="J49" s="86"/>
      <c r="K49" s="87">
        <f>SUM(K18:K48)</f>
        <v>135</v>
      </c>
      <c r="L49" s="84">
        <f>SUM(L18:L48)</f>
        <v>28085.08</v>
      </c>
      <c r="M49" s="85">
        <f>SUM(M18:M48)</f>
        <v>59084.35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35182.06</v>
      </c>
      <c r="T49" s="85">
        <f>SUM(T18:T48)</f>
        <v>60947.399999999994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59" priority="3" stopIfTrue="1">
      <formula>$U$9&gt;100%</formula>
    </cfRule>
    <cfRule type="expression" dxfId="258" priority="4">
      <formula>$U$9&lt;50%</formula>
    </cfRule>
  </conditionalFormatting>
  <conditionalFormatting sqref="V9:V10">
    <cfRule type="expression" dxfId="257" priority="1">
      <formula>$V$9&lt;50%</formula>
    </cfRule>
    <cfRule type="expression" dxfId="256" priority="2">
      <formula>$V$9&gt;50%</formula>
    </cfRule>
  </conditionalFormatting>
  <dataValidations count="4">
    <dataValidation type="list" showInputMessage="1" showErrorMessage="1" sqref="E18:E48" xr:uid="{EF4EC7A5-9C3A-49D8-8103-EA4A14ED9F4B}">
      <formula1>$Z$18:$Z$29</formula1>
    </dataValidation>
    <dataValidation type="list" allowBlank="1" showInputMessage="1" showErrorMessage="1" sqref="J13" xr:uid="{8A1EF07F-1282-49C7-A77F-E058279F09AE}">
      <formula1>$L$9:$L$9</formula1>
    </dataValidation>
    <dataValidation type="list" allowBlank="1" showInputMessage="1" showErrorMessage="1" sqref="I13" xr:uid="{C6A89221-1211-417D-AEDA-F96B319C7646}">
      <formula1>$Y$13:$Y$14</formula1>
    </dataValidation>
    <dataValidation type="list" allowBlank="1" showInputMessage="1" showErrorMessage="1" sqref="G17 L17 Q17 Q14" xr:uid="{EE152854-9739-4F07-84E4-B7C9A6D5D69A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A16B-B54E-4EF9-976E-4C22E906832C}">
  <sheetPr>
    <pageSetUpPr fitToPage="1"/>
  </sheetPr>
  <dimension ref="A1:AB52"/>
  <sheetViews>
    <sheetView zoomScale="85" zoomScaleNormal="85" workbookViewId="0">
      <pane ySplit="17" topLeftCell="A18" activePane="bottomLeft" state="frozen"/>
      <selection pane="bottomLeft" activeCell="N18" sqref="N18:N30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227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I50</f>
        <v>99020.780000000013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2021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M50</f>
        <v>47724.72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51296.060000000012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228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0.51803328553865169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229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T50</f>
        <v>51296.06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230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R50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45624.72</v>
      </c>
      <c r="U9" s="242">
        <f>IFERROR(((P3-S9)/S9),0)</f>
        <v>21.726057142857144</v>
      </c>
      <c r="V9" s="242">
        <f>IFERROR(T9/P3,0)</f>
        <v>0.95599764650269292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F50</f>
        <v>140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ROUND(R50*T14,2)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231</v>
      </c>
      <c r="C18" s="5" t="s">
        <v>112</v>
      </c>
      <c r="D18" s="125"/>
      <c r="E18" s="8">
        <v>500</v>
      </c>
      <c r="F18" s="55">
        <v>1</v>
      </c>
      <c r="G18" s="9">
        <v>74.5</v>
      </c>
      <c r="H18" s="10">
        <f>ROUND(IF($G$17="USD $", G18*$F$15,G18*$E$15),2)</f>
        <v>53.21</v>
      </c>
      <c r="I18" s="11">
        <f>ROUND(IF($I$17=$H$17,F18*H18,F18*G18),2)</f>
        <v>74.5</v>
      </c>
      <c r="J18" s="12"/>
      <c r="K18" s="94">
        <f t="shared" ref="K18:K49" si="0">F18</f>
        <v>1</v>
      </c>
      <c r="L18" s="10">
        <f>ROUND(IF($L$17=$G$17,G18*($M$14-N18),H18*($M$14-N18)),2)</f>
        <v>28.31</v>
      </c>
      <c r="M18" s="10">
        <f>ROUND((K18*L18),2)</f>
        <v>28.31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46.19</v>
      </c>
      <c r="T18" s="15">
        <f>ROUND(I18-M18,2)</f>
        <v>46.19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1</v>
      </c>
      <c r="G19" s="17">
        <v>99.76</v>
      </c>
      <c r="H19" s="40">
        <f t="shared" ref="H19:H49" si="1">ROUND(IF($G$17="USD $", G19*$F$15,G19*$E$15),2)</f>
        <v>71.260000000000005</v>
      </c>
      <c r="I19" s="41">
        <f t="shared" ref="I19:I49" si="2">ROUND(IF($I$17=$H$17,F19*H19,F19*G19),2)</f>
        <v>99.76</v>
      </c>
      <c r="J19" s="44"/>
      <c r="K19" s="93">
        <f t="shared" si="0"/>
        <v>1</v>
      </c>
      <c r="L19" s="40">
        <f t="shared" ref="L19:L49" si="3">ROUND(IF($L$17=$G$17,G19*($M$14-N19),H19*($M$14-N19)),2)</f>
        <v>37.909999999999997</v>
      </c>
      <c r="M19" s="40">
        <f t="shared" ref="M19:M49" si="4">ROUND((K19*L19),2)</f>
        <v>37.909999999999997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9" si="5">IFERROR(ROUND(T19/F19,2),0)</f>
        <v>61.85</v>
      </c>
      <c r="T19" s="54">
        <f t="shared" ref="T19:T49" si="6">ROUND(I19-M19,2)</f>
        <v>61.85</v>
      </c>
      <c r="U19" s="43">
        <f t="shared" ref="U19:U49" si="7">IFERROR(((L19-(R19/K19))/(R19/K19)),0)</f>
        <v>0</v>
      </c>
      <c r="V19" s="43">
        <f t="shared" ref="V19:V49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7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181</v>
      </c>
      <c r="C22" s="6" t="s">
        <v>123</v>
      </c>
      <c r="D22" s="125"/>
      <c r="E22" s="8">
        <v>1000</v>
      </c>
      <c r="F22" s="57">
        <v>1</v>
      </c>
      <c r="G22" s="14">
        <v>103.74</v>
      </c>
      <c r="H22" s="10">
        <f t="shared" si="1"/>
        <v>74.099999999999994</v>
      </c>
      <c r="I22" s="11">
        <f t="shared" si="2"/>
        <v>103.74</v>
      </c>
      <c r="J22" s="44"/>
      <c r="K22" s="94">
        <f t="shared" si="0"/>
        <v>1</v>
      </c>
      <c r="L22" s="10">
        <f t="shared" si="3"/>
        <v>39.42</v>
      </c>
      <c r="M22" s="10">
        <f t="shared" si="4"/>
        <v>39.42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64.319999999999993</v>
      </c>
      <c r="T22" s="15">
        <f t="shared" si="6"/>
        <v>64.319999999999993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182</v>
      </c>
      <c r="C24" s="6" t="s">
        <v>127</v>
      </c>
      <c r="D24" s="125"/>
      <c r="E24" s="8">
        <v>2000</v>
      </c>
      <c r="F24" s="57">
        <v>1</v>
      </c>
      <c r="G24" s="14">
        <v>251.76</v>
      </c>
      <c r="H24" s="10">
        <f t="shared" si="1"/>
        <v>179.83</v>
      </c>
      <c r="I24" s="11">
        <f t="shared" si="2"/>
        <v>251.76</v>
      </c>
      <c r="J24" s="44"/>
      <c r="K24" s="94">
        <f t="shared" si="0"/>
        <v>1</v>
      </c>
      <c r="L24" s="10">
        <f t="shared" si="3"/>
        <v>95.67</v>
      </c>
      <c r="M24" s="10">
        <f t="shared" si="4"/>
        <v>95.67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156.09</v>
      </c>
      <c r="T24" s="15">
        <f t="shared" si="6"/>
        <v>156.09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183</v>
      </c>
      <c r="C25" s="4" t="s">
        <v>130</v>
      </c>
      <c r="D25" s="125"/>
      <c r="E25" s="16">
        <v>2000</v>
      </c>
      <c r="F25" s="56">
        <v>1</v>
      </c>
      <c r="G25" s="17">
        <v>105.64</v>
      </c>
      <c r="H25" s="40">
        <f t="shared" si="1"/>
        <v>75.459999999999994</v>
      </c>
      <c r="I25" s="41">
        <f t="shared" si="2"/>
        <v>105.64</v>
      </c>
      <c r="J25" s="44"/>
      <c r="K25" s="93">
        <f t="shared" si="0"/>
        <v>1</v>
      </c>
      <c r="L25" s="40">
        <f t="shared" si="3"/>
        <v>40.14</v>
      </c>
      <c r="M25" s="40">
        <f t="shared" si="4"/>
        <v>40.14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65.5</v>
      </c>
      <c r="T25" s="54">
        <f t="shared" si="6"/>
        <v>65.5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184</v>
      </c>
      <c r="C28" s="6" t="s">
        <v>185</v>
      </c>
      <c r="D28" s="125"/>
      <c r="E28" s="8" t="s">
        <v>139</v>
      </c>
      <c r="F28" s="57">
        <v>1</v>
      </c>
      <c r="G28" s="14">
        <v>16688.16</v>
      </c>
      <c r="H28" s="10">
        <f t="shared" si="1"/>
        <v>11920.11</v>
      </c>
      <c r="I28" s="11">
        <f t="shared" si="2"/>
        <v>16688.16</v>
      </c>
      <c r="J28" s="44"/>
      <c r="K28" s="94">
        <f t="shared" si="0"/>
        <v>1</v>
      </c>
      <c r="L28" s="10">
        <f t="shared" si="3"/>
        <v>6341.5</v>
      </c>
      <c r="M28" s="10">
        <f t="shared" si="4"/>
        <v>6341.5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10346.66</v>
      </c>
      <c r="T28" s="15">
        <f t="shared" si="6"/>
        <v>10346.66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137</v>
      </c>
      <c r="C29" s="4" t="s">
        <v>138</v>
      </c>
      <c r="D29" s="125"/>
      <c r="E29" s="16" t="s">
        <v>139</v>
      </c>
      <c r="F29" s="56">
        <v>1</v>
      </c>
      <c r="G29" s="17">
        <v>10574.08</v>
      </c>
      <c r="H29" s="40">
        <f>ROUND(IF($G$17="USD $", G29*$F$15,G29*$E$15),2)</f>
        <v>7552.91</v>
      </c>
      <c r="I29" s="41">
        <f>ROUND(IF($I$17=$H$17,F29*H29,F29*G29),2)</f>
        <v>10574.08</v>
      </c>
      <c r="J29" s="44"/>
      <c r="K29" s="93">
        <f t="shared" si="0"/>
        <v>1</v>
      </c>
      <c r="L29" s="40">
        <f t="shared" si="3"/>
        <v>4018.15</v>
      </c>
      <c r="M29" s="40">
        <f>ROUND((K29*L29),2)</f>
        <v>4018.15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6555.93</v>
      </c>
      <c r="T29" s="54">
        <f t="shared" si="6"/>
        <v>6555.93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187</v>
      </c>
      <c r="C30" s="6" t="s">
        <v>188</v>
      </c>
      <c r="D30" s="125"/>
      <c r="E30" s="8" t="s">
        <v>139</v>
      </c>
      <c r="F30" s="57">
        <v>1</v>
      </c>
      <c r="G30" s="14">
        <v>5903.57</v>
      </c>
      <c r="H30" s="10">
        <f t="shared" si="1"/>
        <v>4216.84</v>
      </c>
      <c r="I30" s="11">
        <f t="shared" si="2"/>
        <v>5903.57</v>
      </c>
      <c r="J30" s="44"/>
      <c r="K30" s="94">
        <f t="shared" si="0"/>
        <v>1</v>
      </c>
      <c r="L30" s="10">
        <f t="shared" si="3"/>
        <v>2243.36</v>
      </c>
      <c r="M30" s="10">
        <f t="shared" si="4"/>
        <v>2243.36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3660.21</v>
      </c>
      <c r="T30" s="15">
        <f t="shared" si="6"/>
        <v>3660.21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189</v>
      </c>
      <c r="C31" s="4" t="s">
        <v>190</v>
      </c>
      <c r="D31" s="125"/>
      <c r="E31" s="16" t="s">
        <v>139</v>
      </c>
      <c r="F31" s="56">
        <v>1</v>
      </c>
      <c r="G31" s="17">
        <v>7116.12</v>
      </c>
      <c r="H31" s="40">
        <f t="shared" si="1"/>
        <v>5082.9399999999996</v>
      </c>
      <c r="I31" s="41">
        <f t="shared" si="2"/>
        <v>7116.12</v>
      </c>
      <c r="J31" s="44"/>
      <c r="K31" s="93">
        <f t="shared" si="0"/>
        <v>1</v>
      </c>
      <c r="L31" s="40">
        <f t="shared" si="3"/>
        <v>3558.06</v>
      </c>
      <c r="M31" s="40">
        <f t="shared" si="4"/>
        <v>3558.06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3558.06</v>
      </c>
      <c r="T31" s="54">
        <f t="shared" si="6"/>
        <v>3558.06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143</v>
      </c>
      <c r="C32" s="6" t="s">
        <v>233</v>
      </c>
      <c r="D32" s="125"/>
      <c r="E32" s="8" t="s">
        <v>139</v>
      </c>
      <c r="F32" s="57">
        <v>2</v>
      </c>
      <c r="G32" s="14">
        <v>786.41</v>
      </c>
      <c r="H32" s="10">
        <f t="shared" si="1"/>
        <v>561.72</v>
      </c>
      <c r="I32" s="11">
        <f t="shared" si="2"/>
        <v>1572.82</v>
      </c>
      <c r="J32" s="44"/>
      <c r="K32" s="94">
        <f t="shared" si="0"/>
        <v>2</v>
      </c>
      <c r="L32" s="10">
        <f t="shared" si="3"/>
        <v>393.21</v>
      </c>
      <c r="M32" s="10">
        <f t="shared" si="4"/>
        <v>786.42</v>
      </c>
      <c r="N32" s="13"/>
      <c r="O32" s="53"/>
      <c r="P32" s="3"/>
      <c r="Q32" s="14"/>
      <c r="R32" s="15">
        <f t="shared" si="9"/>
        <v>0</v>
      </c>
      <c r="S32" s="15">
        <f t="shared" si="5"/>
        <v>393.2</v>
      </c>
      <c r="T32" s="15">
        <f t="shared" si="6"/>
        <v>786.4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234</v>
      </c>
      <c r="C33" s="4" t="s">
        <v>192</v>
      </c>
      <c r="D33" s="125"/>
      <c r="E33" s="16" t="s">
        <v>139</v>
      </c>
      <c r="F33" s="56">
        <v>1</v>
      </c>
      <c r="G33" s="17">
        <v>9091.52</v>
      </c>
      <c r="H33" s="40">
        <f t="shared" si="1"/>
        <v>6493.94</v>
      </c>
      <c r="I33" s="41">
        <f t="shared" si="2"/>
        <v>9091.52</v>
      </c>
      <c r="J33" s="44"/>
      <c r="K33" s="93">
        <f t="shared" si="0"/>
        <v>1</v>
      </c>
      <c r="L33" s="40">
        <f t="shared" si="3"/>
        <v>4545.76</v>
      </c>
      <c r="M33" s="40">
        <f t="shared" si="4"/>
        <v>4545.76</v>
      </c>
      <c r="N33" s="18"/>
      <c r="O33" s="53"/>
      <c r="P33" s="1"/>
      <c r="Q33" s="17"/>
      <c r="R33" s="42">
        <f t="shared" si="9"/>
        <v>0</v>
      </c>
      <c r="S33" s="54">
        <f t="shared" si="5"/>
        <v>4545.76</v>
      </c>
      <c r="T33" s="54">
        <f t="shared" si="6"/>
        <v>4545.76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235</v>
      </c>
      <c r="C34" s="6" t="s">
        <v>148</v>
      </c>
      <c r="D34" s="125"/>
      <c r="E34" s="8" t="s">
        <v>139</v>
      </c>
      <c r="F34" s="57">
        <v>6</v>
      </c>
      <c r="G34" s="14">
        <v>1654.9</v>
      </c>
      <c r="H34" s="10">
        <f t="shared" si="1"/>
        <v>1182.07</v>
      </c>
      <c r="I34" s="11">
        <f t="shared" si="2"/>
        <v>9929.4</v>
      </c>
      <c r="J34" s="44"/>
      <c r="K34" s="94">
        <f t="shared" si="0"/>
        <v>6</v>
      </c>
      <c r="L34" s="10">
        <f t="shared" si="3"/>
        <v>1158.43</v>
      </c>
      <c r="M34" s="10">
        <f t="shared" si="4"/>
        <v>6950.58</v>
      </c>
      <c r="N34" s="13">
        <v>-0.2</v>
      </c>
      <c r="O34" s="53"/>
      <c r="P34" s="3"/>
      <c r="Q34" s="14"/>
      <c r="R34" s="15">
        <f t="shared" si="9"/>
        <v>0</v>
      </c>
      <c r="S34" s="15">
        <f t="shared" si="5"/>
        <v>496.47</v>
      </c>
      <c r="T34" s="15">
        <f t="shared" si="6"/>
        <v>2978.82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 t="s">
        <v>236</v>
      </c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237</v>
      </c>
      <c r="C36" s="6" t="s">
        <v>238</v>
      </c>
      <c r="D36" s="125"/>
      <c r="E36" s="8" t="s">
        <v>139</v>
      </c>
      <c r="F36" s="57">
        <v>2</v>
      </c>
      <c r="G36" s="14">
        <v>428.39</v>
      </c>
      <c r="H36" s="10">
        <f t="shared" si="1"/>
        <v>305.99</v>
      </c>
      <c r="I36" s="11">
        <f t="shared" si="2"/>
        <v>856.78</v>
      </c>
      <c r="J36" s="44"/>
      <c r="K36" s="94">
        <f t="shared" si="0"/>
        <v>2</v>
      </c>
      <c r="L36" s="10">
        <f t="shared" si="3"/>
        <v>235.61</v>
      </c>
      <c r="M36" s="10">
        <f t="shared" si="4"/>
        <v>471.22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192.78</v>
      </c>
      <c r="T36" s="15">
        <f t="shared" si="6"/>
        <v>385.56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39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239</v>
      </c>
      <c r="C38" s="6" t="s">
        <v>153</v>
      </c>
      <c r="D38" s="125"/>
      <c r="E38" s="8" t="s">
        <v>139</v>
      </c>
      <c r="F38" s="57">
        <v>2</v>
      </c>
      <c r="G38" s="14">
        <v>6.07</v>
      </c>
      <c r="H38" s="10">
        <f t="shared" si="1"/>
        <v>4.34</v>
      </c>
      <c r="I38" s="11">
        <f t="shared" si="2"/>
        <v>12.14</v>
      </c>
      <c r="J38" s="44"/>
      <c r="K38" s="94">
        <f t="shared" si="0"/>
        <v>2</v>
      </c>
      <c r="L38" s="10">
        <f t="shared" si="3"/>
        <v>3.34</v>
      </c>
      <c r="M38" s="10">
        <f t="shared" si="4"/>
        <v>6.68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2.73</v>
      </c>
      <c r="T38" s="15">
        <f t="shared" si="6"/>
        <v>5.46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154</v>
      </c>
      <c r="C39" s="4" t="s">
        <v>155</v>
      </c>
      <c r="D39" s="125" t="s">
        <v>240</v>
      </c>
      <c r="E39" s="16" t="s">
        <v>139</v>
      </c>
      <c r="F39" s="56">
        <v>42</v>
      </c>
      <c r="G39" s="17">
        <v>4.51</v>
      </c>
      <c r="H39" s="40">
        <f t="shared" si="1"/>
        <v>3.22</v>
      </c>
      <c r="I39" s="41">
        <f t="shared" si="2"/>
        <v>189.42</v>
      </c>
      <c r="J39" s="44"/>
      <c r="K39" s="93">
        <f t="shared" si="0"/>
        <v>42</v>
      </c>
      <c r="L39" s="40">
        <f t="shared" si="3"/>
        <v>2.48</v>
      </c>
      <c r="M39" s="40">
        <f t="shared" si="4"/>
        <v>104.16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2.0299999999999998</v>
      </c>
      <c r="T39" s="54">
        <f t="shared" si="6"/>
        <v>85.26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241</v>
      </c>
      <c r="C40" s="6" t="s">
        <v>153</v>
      </c>
      <c r="D40" s="125"/>
      <c r="E40" s="8" t="s">
        <v>139</v>
      </c>
      <c r="F40" s="57">
        <v>6</v>
      </c>
      <c r="G40" s="14">
        <v>7.15</v>
      </c>
      <c r="H40" s="10">
        <f t="shared" si="1"/>
        <v>5.1100000000000003</v>
      </c>
      <c r="I40" s="11">
        <f t="shared" si="2"/>
        <v>42.9</v>
      </c>
      <c r="J40" s="44"/>
      <c r="K40" s="94">
        <f t="shared" si="0"/>
        <v>6</v>
      </c>
      <c r="L40" s="10">
        <f t="shared" si="3"/>
        <v>3.93</v>
      </c>
      <c r="M40" s="10">
        <f t="shared" si="4"/>
        <v>23.58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3.22</v>
      </c>
      <c r="T40" s="15">
        <f t="shared" si="6"/>
        <v>19.32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152</v>
      </c>
      <c r="C41" s="4" t="s">
        <v>153</v>
      </c>
      <c r="D41" s="125"/>
      <c r="E41" s="16" t="s">
        <v>139</v>
      </c>
      <c r="F41" s="56">
        <v>34</v>
      </c>
      <c r="G41" s="17">
        <v>4.8499999999999996</v>
      </c>
      <c r="H41" s="40">
        <f t="shared" si="1"/>
        <v>3.46</v>
      </c>
      <c r="I41" s="41">
        <f t="shared" si="2"/>
        <v>164.9</v>
      </c>
      <c r="J41" s="44"/>
      <c r="K41" s="93">
        <f t="shared" si="0"/>
        <v>34</v>
      </c>
      <c r="L41" s="40">
        <f t="shared" si="3"/>
        <v>2.67</v>
      </c>
      <c r="M41" s="40">
        <f t="shared" si="4"/>
        <v>90.78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2.1800000000000002</v>
      </c>
      <c r="T41" s="54">
        <f t="shared" si="6"/>
        <v>74.12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150</v>
      </c>
      <c r="C42" s="6" t="s">
        <v>242</v>
      </c>
      <c r="D42" s="125"/>
      <c r="E42" s="8" t="s">
        <v>139</v>
      </c>
      <c r="F42" s="57">
        <v>2</v>
      </c>
      <c r="G42" s="14">
        <v>357.72</v>
      </c>
      <c r="H42" s="10">
        <f t="shared" si="1"/>
        <v>255.51</v>
      </c>
      <c r="I42" s="11">
        <f t="shared" si="2"/>
        <v>715.44</v>
      </c>
      <c r="J42" s="44"/>
      <c r="K42" s="94">
        <f t="shared" si="0"/>
        <v>2</v>
      </c>
      <c r="L42" s="10">
        <f t="shared" si="3"/>
        <v>196.75</v>
      </c>
      <c r="M42" s="10">
        <f t="shared" si="4"/>
        <v>393.5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160.97</v>
      </c>
      <c r="T42" s="15">
        <f t="shared" si="6"/>
        <v>321.94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158</v>
      </c>
      <c r="C43" s="6" t="s">
        <v>159</v>
      </c>
      <c r="D43" s="125"/>
      <c r="E43" s="8" t="s">
        <v>139</v>
      </c>
      <c r="F43" s="57">
        <v>3</v>
      </c>
      <c r="G43" s="14">
        <v>1222.7</v>
      </c>
      <c r="H43" s="40">
        <f t="shared" si="1"/>
        <v>873.36</v>
      </c>
      <c r="I43" s="41">
        <f t="shared" si="2"/>
        <v>3668.1</v>
      </c>
      <c r="J43" s="44"/>
      <c r="K43" s="93">
        <f t="shared" si="0"/>
        <v>3</v>
      </c>
      <c r="L43" s="40">
        <f t="shared" si="3"/>
        <v>672.49</v>
      </c>
      <c r="M43" s="40">
        <f t="shared" si="4"/>
        <v>2017.47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550.21</v>
      </c>
      <c r="T43" s="54">
        <f t="shared" si="6"/>
        <v>1650.63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160</v>
      </c>
      <c r="C44" s="4" t="s">
        <v>161</v>
      </c>
      <c r="D44" s="125"/>
      <c r="E44" s="16" t="s">
        <v>139</v>
      </c>
      <c r="F44" s="56">
        <v>3</v>
      </c>
      <c r="G44" s="17">
        <v>155.65</v>
      </c>
      <c r="H44" s="10">
        <f t="shared" si="1"/>
        <v>111.18</v>
      </c>
      <c r="I44" s="11">
        <f t="shared" si="2"/>
        <v>466.95</v>
      </c>
      <c r="J44" s="44"/>
      <c r="K44" s="94">
        <f t="shared" si="0"/>
        <v>3</v>
      </c>
      <c r="L44" s="10">
        <f t="shared" si="3"/>
        <v>85.61</v>
      </c>
      <c r="M44" s="10">
        <f t="shared" si="4"/>
        <v>256.83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70.040000000000006</v>
      </c>
      <c r="T44" s="15">
        <f t="shared" si="6"/>
        <v>210.12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162</v>
      </c>
      <c r="C45" s="6" t="s">
        <v>163</v>
      </c>
      <c r="D45" s="125"/>
      <c r="E45" s="8" t="s">
        <v>139</v>
      </c>
      <c r="F45" s="57">
        <v>3</v>
      </c>
      <c r="G45" s="14">
        <v>24.11</v>
      </c>
      <c r="H45" s="40">
        <f t="shared" si="1"/>
        <v>17.22</v>
      </c>
      <c r="I45" s="41">
        <f t="shared" si="2"/>
        <v>72.33</v>
      </c>
      <c r="J45" s="44"/>
      <c r="K45" s="93">
        <f t="shared" si="0"/>
        <v>3</v>
      </c>
      <c r="L45" s="40">
        <f t="shared" si="3"/>
        <v>13.26</v>
      </c>
      <c r="M45" s="40">
        <f t="shared" si="4"/>
        <v>39.78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32.549999999999997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164</v>
      </c>
      <c r="C46" s="4" t="s">
        <v>165</v>
      </c>
      <c r="D46" s="125"/>
      <c r="E46" s="16" t="s">
        <v>139</v>
      </c>
      <c r="F46" s="56">
        <v>6</v>
      </c>
      <c r="G46" s="17">
        <v>9.4700000000000006</v>
      </c>
      <c r="H46" s="10">
        <f t="shared" si="1"/>
        <v>6.76</v>
      </c>
      <c r="I46" s="11">
        <f t="shared" si="2"/>
        <v>56.82</v>
      </c>
      <c r="J46" s="44"/>
      <c r="K46" s="94">
        <f t="shared" si="0"/>
        <v>6</v>
      </c>
      <c r="L46" s="10">
        <f t="shared" si="3"/>
        <v>5.21</v>
      </c>
      <c r="M46" s="10">
        <f t="shared" si="4"/>
        <v>31.26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4.26</v>
      </c>
      <c r="T46" s="15">
        <f t="shared" si="6"/>
        <v>25.56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 t="s">
        <v>166</v>
      </c>
      <c r="C47" s="6" t="s">
        <v>167</v>
      </c>
      <c r="D47" s="125"/>
      <c r="E47" s="8" t="s">
        <v>139</v>
      </c>
      <c r="F47" s="57">
        <v>3</v>
      </c>
      <c r="G47" s="14">
        <v>174.58</v>
      </c>
      <c r="H47" s="40">
        <f t="shared" si="1"/>
        <v>124.7</v>
      </c>
      <c r="I47" s="41">
        <f t="shared" si="2"/>
        <v>523.74</v>
      </c>
      <c r="J47" s="44"/>
      <c r="K47" s="93">
        <f t="shared" si="0"/>
        <v>3</v>
      </c>
      <c r="L47" s="40">
        <f t="shared" si="3"/>
        <v>96.02</v>
      </c>
      <c r="M47" s="40">
        <f t="shared" si="4"/>
        <v>288.06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78.56</v>
      </c>
      <c r="T47" s="54">
        <f t="shared" si="6"/>
        <v>235.68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41" t="s">
        <v>168</v>
      </c>
      <c r="C48" s="4" t="s">
        <v>167</v>
      </c>
      <c r="D48" s="125"/>
      <c r="E48" s="16" t="s">
        <v>139</v>
      </c>
      <c r="F48" s="56">
        <v>3</v>
      </c>
      <c r="G48" s="17">
        <v>11.16</v>
      </c>
      <c r="H48" s="10">
        <f t="shared" si="1"/>
        <v>7.97</v>
      </c>
      <c r="I48" s="11">
        <f t="shared" si="2"/>
        <v>33.479999999999997</v>
      </c>
      <c r="J48" s="145"/>
      <c r="K48" s="94">
        <f t="shared" si="0"/>
        <v>3</v>
      </c>
      <c r="L48" s="10">
        <f t="shared" si="3"/>
        <v>6.14</v>
      </c>
      <c r="M48" s="10">
        <f t="shared" si="4"/>
        <v>18.420000000000002</v>
      </c>
      <c r="N48" s="18">
        <v>-0.05</v>
      </c>
      <c r="O48" s="53"/>
      <c r="P48" s="1"/>
      <c r="Q48" s="17"/>
      <c r="R48" s="42"/>
      <c r="S48" s="54">
        <f t="shared" si="5"/>
        <v>5.0199999999999996</v>
      </c>
      <c r="T48" s="54">
        <f t="shared" si="6"/>
        <v>15.06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42" t="s">
        <v>243</v>
      </c>
      <c r="C49" s="61" t="s">
        <v>244</v>
      </c>
      <c r="D49" s="125"/>
      <c r="E49" s="140" t="s">
        <v>139</v>
      </c>
      <c r="F49" s="143">
        <v>6</v>
      </c>
      <c r="G49" s="144">
        <v>4924.07</v>
      </c>
      <c r="H49" s="40">
        <f t="shared" si="1"/>
        <v>3517.19</v>
      </c>
      <c r="I49" s="41">
        <f t="shared" si="2"/>
        <v>29544.42</v>
      </c>
      <c r="J49" s="44"/>
      <c r="K49" s="93">
        <f t="shared" si="0"/>
        <v>6</v>
      </c>
      <c r="L49" s="40">
        <f t="shared" si="3"/>
        <v>2462.04</v>
      </c>
      <c r="M49" s="40">
        <f t="shared" si="4"/>
        <v>14772.24</v>
      </c>
      <c r="N49" s="13"/>
      <c r="O49" s="53"/>
      <c r="P49" s="3"/>
      <c r="Q49" s="14"/>
      <c r="R49" s="15">
        <f>ROUND(IF($R$17=$Q$17,Q49,IF($R$17="USD $",Q49*$E$15,Q49*$F$15))*F48,2)</f>
        <v>0</v>
      </c>
      <c r="S49" s="54">
        <f t="shared" si="5"/>
        <v>2462.0300000000002</v>
      </c>
      <c r="T49" s="54">
        <f t="shared" si="6"/>
        <v>14772.18</v>
      </c>
      <c r="U49" s="43">
        <f t="shared" si="7"/>
        <v>0</v>
      </c>
      <c r="V49" s="43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 x14ac:dyDescent="0.25">
      <c r="A50" s="60"/>
      <c r="B50" s="78"/>
      <c r="C50" s="78"/>
      <c r="D50" s="80"/>
      <c r="E50" s="81" t="s">
        <v>171</v>
      </c>
      <c r="F50" s="82">
        <f>SUM(F18:F49)</f>
        <v>140</v>
      </c>
      <c r="G50" s="83">
        <f>SUM(G18:G49)</f>
        <v>60696.400000000023</v>
      </c>
      <c r="H50" s="84">
        <f>SUM(H18:H49)</f>
        <v>43354.55</v>
      </c>
      <c r="I50" s="85">
        <f>SUM(I18:I49)</f>
        <v>99020.780000000013</v>
      </c>
      <c r="J50" s="86"/>
      <c r="K50" s="87">
        <f>SUM(K18:K49)</f>
        <v>140</v>
      </c>
      <c r="L50" s="84">
        <f>SUM(L18:L49)</f>
        <v>26675.370000000003</v>
      </c>
      <c r="M50" s="85">
        <f>SUM(M18:M49)</f>
        <v>47724.72</v>
      </c>
      <c r="N50" s="85"/>
      <c r="O50" s="88"/>
      <c r="P50" s="79"/>
      <c r="Q50" s="84">
        <f>SUM(Q18:Q49)</f>
        <v>0</v>
      </c>
      <c r="R50" s="84">
        <f>SUM(R18:R49)</f>
        <v>0</v>
      </c>
      <c r="S50" s="85">
        <f>SUM(S18:S49)</f>
        <v>34021.03</v>
      </c>
      <c r="T50" s="85">
        <f>SUM(T18:T49)</f>
        <v>51296.06</v>
      </c>
      <c r="U50" s="89"/>
      <c r="V50" s="89"/>
      <c r="W50" s="90"/>
      <c r="X50" s="77"/>
    </row>
    <row r="52" spans="1:28" ht="15" customHeight="1" x14ac:dyDescent="0.25">
      <c r="U52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55" priority="3" stopIfTrue="1">
      <formula>$U$9&gt;100%</formula>
    </cfRule>
    <cfRule type="expression" dxfId="254" priority="4">
      <formula>$U$9&lt;50%</formula>
    </cfRule>
  </conditionalFormatting>
  <conditionalFormatting sqref="V9:V10">
    <cfRule type="expression" dxfId="253" priority="1">
      <formula>$V$9&lt;50%</formula>
    </cfRule>
    <cfRule type="expression" dxfId="252" priority="2">
      <formula>$V$9&gt;50%</formula>
    </cfRule>
  </conditionalFormatting>
  <dataValidations disablePrompts="1" count="4">
    <dataValidation type="list" allowBlank="1" showInputMessage="1" showErrorMessage="1" sqref="J13" xr:uid="{9A5D0443-87DD-42B8-AFF6-6DC566E7FF27}">
      <formula1>$L$9:$L$9</formula1>
    </dataValidation>
    <dataValidation type="list" allowBlank="1" showInputMessage="1" showErrorMessage="1" sqref="I13" xr:uid="{232CFA8C-FB62-4322-923A-1D0D8075DFFE}">
      <formula1>$Y$13:$Y$14</formula1>
    </dataValidation>
    <dataValidation type="list" allowBlank="1" showInputMessage="1" showErrorMessage="1" sqref="G17 L17 Q17 Q14" xr:uid="{D76075EB-2617-4F98-B7B9-7608A57D3898}">
      <formula1>$Y$11:$Y$12</formula1>
    </dataValidation>
    <dataValidation type="list" showInputMessage="1" showErrorMessage="1" sqref="E18:E48" xr:uid="{EA230ECD-AA91-41D0-84B3-885A1DAD0EB5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00B0-A64B-41D4-9613-9D5E67EE25B9}">
  <sheetPr>
    <pageSetUpPr fitToPage="1"/>
  </sheetPr>
  <dimension ref="A1:AB52"/>
  <sheetViews>
    <sheetView zoomScale="85" zoomScaleNormal="85" workbookViewId="0">
      <pane ySplit="17" topLeftCell="A21" activePane="bottomLeft" state="frozen"/>
      <selection pane="bottomLeft" activeCell="N18" sqref="N18:N30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245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I50</f>
        <v>99020.780000000013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M50</f>
        <v>47724.72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51296.060000000012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228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0.51803328553865169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246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T50</f>
        <v>51296.06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247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R50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45624.72</v>
      </c>
      <c r="U9" s="242">
        <f>IFERROR(((P3-S9)/S9),0)</f>
        <v>21.726057142857144</v>
      </c>
      <c r="V9" s="242">
        <f>IFERROR(T9/P3,0)</f>
        <v>0.95599764650269292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F50</f>
        <v>140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ROUND(R50*T14,2)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231</v>
      </c>
      <c r="C18" s="5" t="s">
        <v>112</v>
      </c>
      <c r="D18" s="125"/>
      <c r="E18" s="8">
        <v>500</v>
      </c>
      <c r="F18" s="55">
        <v>1</v>
      </c>
      <c r="G18" s="9">
        <v>74.5</v>
      </c>
      <c r="H18" s="10">
        <f>ROUND(IF($G$17="USD $", G18*$F$15,G18*$E$15),2)</f>
        <v>53.21</v>
      </c>
      <c r="I18" s="11">
        <f>ROUND(IF($I$17=$H$17,F18*H18,F18*G18),2)</f>
        <v>74.5</v>
      </c>
      <c r="J18" s="12"/>
      <c r="K18" s="94">
        <f t="shared" ref="K18:K49" si="0">F18</f>
        <v>1</v>
      </c>
      <c r="L18" s="10">
        <f>ROUND(IF($L$17=$G$17,G18*($M$14-N18),H18*($M$14-N18)),2)</f>
        <v>28.31</v>
      </c>
      <c r="M18" s="10">
        <f>ROUND((K18*L18),2)</f>
        <v>28.31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46.19</v>
      </c>
      <c r="T18" s="15">
        <f>ROUND(I18-M18,2)</f>
        <v>46.19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1</v>
      </c>
      <c r="G19" s="17">
        <v>99.76</v>
      </c>
      <c r="H19" s="40">
        <f t="shared" ref="H19:H48" si="1">ROUND(IF($G$17="USD $", G19*$F$15,G19*$E$15),2)</f>
        <v>71.260000000000005</v>
      </c>
      <c r="I19" s="41">
        <f t="shared" ref="I19:I49" si="2">ROUND(IF($I$17=$H$17,F19*H19,F19*G19),2)</f>
        <v>99.76</v>
      </c>
      <c r="J19" s="44"/>
      <c r="K19" s="93">
        <f t="shared" si="0"/>
        <v>1</v>
      </c>
      <c r="L19" s="40">
        <f t="shared" ref="L19:L48" si="3">ROUND(IF($L$17=$G$17,G19*($M$14-N19),H19*($M$14-N19)),2)</f>
        <v>37.909999999999997</v>
      </c>
      <c r="M19" s="40">
        <f t="shared" ref="M19:M48" si="4">ROUND((K19*L19),2)</f>
        <v>37.909999999999997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61.85</v>
      </c>
      <c r="T19" s="54">
        <f t="shared" ref="T19:T48" si="6">ROUND(I19-M19,2)</f>
        <v>61.85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181</v>
      </c>
      <c r="C22" s="6" t="s">
        <v>123</v>
      </c>
      <c r="D22" s="125"/>
      <c r="E22" s="8">
        <v>1000</v>
      </c>
      <c r="F22" s="57">
        <v>1</v>
      </c>
      <c r="G22" s="14">
        <v>103.74</v>
      </c>
      <c r="H22" s="10">
        <f t="shared" si="1"/>
        <v>74.099999999999994</v>
      </c>
      <c r="I22" s="11">
        <f t="shared" si="2"/>
        <v>103.74</v>
      </c>
      <c r="J22" s="44"/>
      <c r="K22" s="94">
        <f t="shared" si="0"/>
        <v>1</v>
      </c>
      <c r="L22" s="10">
        <f t="shared" si="3"/>
        <v>39.42</v>
      </c>
      <c r="M22" s="10">
        <f t="shared" si="4"/>
        <v>39.42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64.319999999999993</v>
      </c>
      <c r="T22" s="15">
        <f t="shared" si="6"/>
        <v>64.319999999999993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182</v>
      </c>
      <c r="C24" s="6" t="s">
        <v>127</v>
      </c>
      <c r="D24" s="125"/>
      <c r="E24" s="8">
        <v>2000</v>
      </c>
      <c r="F24" s="57">
        <v>1</v>
      </c>
      <c r="G24" s="14">
        <v>251.76</v>
      </c>
      <c r="H24" s="10">
        <f t="shared" si="1"/>
        <v>179.83</v>
      </c>
      <c r="I24" s="11">
        <f t="shared" si="2"/>
        <v>251.76</v>
      </c>
      <c r="J24" s="44"/>
      <c r="K24" s="94">
        <f t="shared" si="0"/>
        <v>1</v>
      </c>
      <c r="L24" s="10">
        <f t="shared" si="3"/>
        <v>95.67</v>
      </c>
      <c r="M24" s="10">
        <f t="shared" si="4"/>
        <v>95.67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156.09</v>
      </c>
      <c r="T24" s="15">
        <f t="shared" si="6"/>
        <v>156.09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183</v>
      </c>
      <c r="C25" s="4" t="s">
        <v>130</v>
      </c>
      <c r="D25" s="125"/>
      <c r="E25" s="16">
        <v>2000</v>
      </c>
      <c r="F25" s="56">
        <v>1</v>
      </c>
      <c r="G25" s="17">
        <v>105.64</v>
      </c>
      <c r="H25" s="40">
        <f t="shared" si="1"/>
        <v>75.459999999999994</v>
      </c>
      <c r="I25" s="41">
        <f t="shared" si="2"/>
        <v>105.64</v>
      </c>
      <c r="J25" s="44"/>
      <c r="K25" s="93">
        <f t="shared" si="0"/>
        <v>1</v>
      </c>
      <c r="L25" s="40">
        <f t="shared" si="3"/>
        <v>40.14</v>
      </c>
      <c r="M25" s="40">
        <f t="shared" si="4"/>
        <v>40.14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65.5</v>
      </c>
      <c r="T25" s="54">
        <f t="shared" si="6"/>
        <v>65.5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184</v>
      </c>
      <c r="C28" s="6" t="s">
        <v>185</v>
      </c>
      <c r="D28" s="125"/>
      <c r="E28" s="8" t="s">
        <v>139</v>
      </c>
      <c r="F28" s="57">
        <v>1</v>
      </c>
      <c r="G28" s="14">
        <v>16688.16</v>
      </c>
      <c r="H28" s="10">
        <f t="shared" si="1"/>
        <v>11920.11</v>
      </c>
      <c r="I28" s="11">
        <f t="shared" si="2"/>
        <v>16688.16</v>
      </c>
      <c r="J28" s="44"/>
      <c r="K28" s="94">
        <f t="shared" si="0"/>
        <v>1</v>
      </c>
      <c r="L28" s="10">
        <f t="shared" si="3"/>
        <v>6341.5</v>
      </c>
      <c r="M28" s="10">
        <f t="shared" si="4"/>
        <v>6341.5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10346.66</v>
      </c>
      <c r="T28" s="15">
        <f t="shared" si="6"/>
        <v>10346.66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137</v>
      </c>
      <c r="C29" s="4" t="s">
        <v>138</v>
      </c>
      <c r="D29" s="125"/>
      <c r="E29" s="16" t="s">
        <v>139</v>
      </c>
      <c r="F29" s="56">
        <v>1</v>
      </c>
      <c r="G29" s="17">
        <v>10574.08</v>
      </c>
      <c r="H29" s="40">
        <f>ROUND(IF($G$17="USD $", G29*$F$15,G29*$E$15),2)</f>
        <v>7552.91</v>
      </c>
      <c r="I29" s="41">
        <f>ROUND(IF($I$17=$H$17,F29*H29,F29*G29),2)</f>
        <v>10574.08</v>
      </c>
      <c r="J29" s="44"/>
      <c r="K29" s="93">
        <f t="shared" si="0"/>
        <v>1</v>
      </c>
      <c r="L29" s="40">
        <f t="shared" si="3"/>
        <v>4018.15</v>
      </c>
      <c r="M29" s="40">
        <f>ROUND((K29*L29),2)</f>
        <v>4018.15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6555.93</v>
      </c>
      <c r="T29" s="54">
        <f t="shared" si="6"/>
        <v>6555.93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187</v>
      </c>
      <c r="C30" s="6" t="s">
        <v>188</v>
      </c>
      <c r="D30" s="125"/>
      <c r="E30" s="8" t="s">
        <v>139</v>
      </c>
      <c r="F30" s="57">
        <v>1</v>
      </c>
      <c r="G30" s="14">
        <v>5903.57</v>
      </c>
      <c r="H30" s="10">
        <f t="shared" si="1"/>
        <v>4216.84</v>
      </c>
      <c r="I30" s="11">
        <f t="shared" si="2"/>
        <v>5903.57</v>
      </c>
      <c r="J30" s="44"/>
      <c r="K30" s="94">
        <f t="shared" si="0"/>
        <v>1</v>
      </c>
      <c r="L30" s="10">
        <f t="shared" si="3"/>
        <v>2243.36</v>
      </c>
      <c r="M30" s="10">
        <f t="shared" si="4"/>
        <v>2243.36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3660.21</v>
      </c>
      <c r="T30" s="15">
        <f t="shared" si="6"/>
        <v>3660.21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189</v>
      </c>
      <c r="C31" s="4" t="s">
        <v>190</v>
      </c>
      <c r="D31" s="125"/>
      <c r="E31" s="16" t="s">
        <v>139</v>
      </c>
      <c r="F31" s="56">
        <v>1</v>
      </c>
      <c r="G31" s="17">
        <v>7116.12</v>
      </c>
      <c r="H31" s="40">
        <f t="shared" si="1"/>
        <v>5082.9399999999996</v>
      </c>
      <c r="I31" s="41">
        <f t="shared" si="2"/>
        <v>7116.12</v>
      </c>
      <c r="J31" s="44"/>
      <c r="K31" s="93">
        <f t="shared" si="0"/>
        <v>1</v>
      </c>
      <c r="L31" s="40">
        <f t="shared" si="3"/>
        <v>3558.06</v>
      </c>
      <c r="M31" s="40">
        <f t="shared" si="4"/>
        <v>3558.06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3558.06</v>
      </c>
      <c r="T31" s="54">
        <f t="shared" si="6"/>
        <v>3558.06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143</v>
      </c>
      <c r="C32" s="6" t="s">
        <v>233</v>
      </c>
      <c r="D32" s="125"/>
      <c r="E32" s="8" t="s">
        <v>139</v>
      </c>
      <c r="F32" s="57">
        <v>2</v>
      </c>
      <c r="G32" s="14">
        <v>786.41</v>
      </c>
      <c r="H32" s="10">
        <f t="shared" si="1"/>
        <v>561.72</v>
      </c>
      <c r="I32" s="11">
        <f t="shared" si="2"/>
        <v>1572.82</v>
      </c>
      <c r="J32" s="44"/>
      <c r="K32" s="94">
        <f t="shared" si="0"/>
        <v>2</v>
      </c>
      <c r="L32" s="10">
        <f t="shared" si="3"/>
        <v>393.21</v>
      </c>
      <c r="M32" s="10">
        <f t="shared" si="4"/>
        <v>786.42</v>
      </c>
      <c r="N32" s="13"/>
      <c r="O32" s="53"/>
      <c r="P32" s="3"/>
      <c r="Q32" s="14"/>
      <c r="R32" s="15">
        <f t="shared" si="9"/>
        <v>0</v>
      </c>
      <c r="S32" s="15">
        <f t="shared" si="5"/>
        <v>393.2</v>
      </c>
      <c r="T32" s="15">
        <f t="shared" si="6"/>
        <v>786.4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234</v>
      </c>
      <c r="C33" s="4" t="s">
        <v>192</v>
      </c>
      <c r="D33" s="125"/>
      <c r="E33" s="16" t="s">
        <v>139</v>
      </c>
      <c r="F33" s="56">
        <v>1</v>
      </c>
      <c r="G33" s="17">
        <v>9091.52</v>
      </c>
      <c r="H33" s="40">
        <f t="shared" si="1"/>
        <v>6493.94</v>
      </c>
      <c r="I33" s="41">
        <f t="shared" si="2"/>
        <v>9091.52</v>
      </c>
      <c r="J33" s="44"/>
      <c r="K33" s="93">
        <f t="shared" si="0"/>
        <v>1</v>
      </c>
      <c r="L33" s="40">
        <f t="shared" si="3"/>
        <v>4545.76</v>
      </c>
      <c r="M33" s="40">
        <f t="shared" si="4"/>
        <v>4545.76</v>
      </c>
      <c r="N33" s="18"/>
      <c r="O33" s="53"/>
      <c r="P33" s="1"/>
      <c r="Q33" s="17"/>
      <c r="R33" s="42">
        <f t="shared" si="9"/>
        <v>0</v>
      </c>
      <c r="S33" s="54">
        <f t="shared" si="5"/>
        <v>4545.76</v>
      </c>
      <c r="T33" s="54">
        <f t="shared" si="6"/>
        <v>4545.76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235</v>
      </c>
      <c r="C34" s="6" t="s">
        <v>148</v>
      </c>
      <c r="D34" s="125"/>
      <c r="E34" s="8" t="s">
        <v>139</v>
      </c>
      <c r="F34" s="57">
        <v>6</v>
      </c>
      <c r="G34" s="14">
        <v>1654.9</v>
      </c>
      <c r="H34" s="10">
        <f t="shared" si="1"/>
        <v>1182.07</v>
      </c>
      <c r="I34" s="11">
        <f t="shared" si="2"/>
        <v>9929.4</v>
      </c>
      <c r="J34" s="44"/>
      <c r="K34" s="94">
        <f t="shared" si="0"/>
        <v>6</v>
      </c>
      <c r="L34" s="10">
        <f t="shared" si="3"/>
        <v>1158.43</v>
      </c>
      <c r="M34" s="10">
        <f t="shared" si="4"/>
        <v>6950.58</v>
      </c>
      <c r="N34" s="13">
        <v>-0.2</v>
      </c>
      <c r="O34" s="53"/>
      <c r="P34" s="3"/>
      <c r="Q34" s="14"/>
      <c r="R34" s="15">
        <f t="shared" si="9"/>
        <v>0</v>
      </c>
      <c r="S34" s="15">
        <f t="shared" si="5"/>
        <v>496.47</v>
      </c>
      <c r="T34" s="15">
        <f t="shared" si="6"/>
        <v>2978.82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 t="s">
        <v>236</v>
      </c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237</v>
      </c>
      <c r="C36" s="6" t="s">
        <v>238</v>
      </c>
      <c r="D36" s="125"/>
      <c r="E36" s="8" t="s">
        <v>139</v>
      </c>
      <c r="F36" s="57">
        <v>2</v>
      </c>
      <c r="G36" s="14">
        <v>428.39</v>
      </c>
      <c r="H36" s="10">
        <f t="shared" si="1"/>
        <v>305.99</v>
      </c>
      <c r="I36" s="11">
        <f t="shared" si="2"/>
        <v>856.78</v>
      </c>
      <c r="J36" s="44"/>
      <c r="K36" s="94">
        <f t="shared" si="0"/>
        <v>2</v>
      </c>
      <c r="L36" s="10">
        <f t="shared" si="3"/>
        <v>235.61</v>
      </c>
      <c r="M36" s="10">
        <f t="shared" si="4"/>
        <v>471.22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192.78</v>
      </c>
      <c r="T36" s="15">
        <f t="shared" si="6"/>
        <v>385.56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239</v>
      </c>
      <c r="C38" s="6" t="s">
        <v>153</v>
      </c>
      <c r="D38" s="125"/>
      <c r="E38" s="8" t="s">
        <v>139</v>
      </c>
      <c r="F38" s="57">
        <v>2</v>
      </c>
      <c r="G38" s="14">
        <v>6.07</v>
      </c>
      <c r="H38" s="10">
        <f t="shared" si="1"/>
        <v>4.34</v>
      </c>
      <c r="I38" s="11">
        <f t="shared" si="2"/>
        <v>12.14</v>
      </c>
      <c r="J38" s="44"/>
      <c r="K38" s="94">
        <f t="shared" si="0"/>
        <v>2</v>
      </c>
      <c r="L38" s="10">
        <f t="shared" si="3"/>
        <v>3.34</v>
      </c>
      <c r="M38" s="10">
        <f t="shared" si="4"/>
        <v>6.68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2.73</v>
      </c>
      <c r="T38" s="15">
        <f t="shared" si="6"/>
        <v>5.46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154</v>
      </c>
      <c r="C39" s="4" t="s">
        <v>155</v>
      </c>
      <c r="D39" s="125" t="s">
        <v>240</v>
      </c>
      <c r="E39" s="16" t="s">
        <v>139</v>
      </c>
      <c r="F39" s="56">
        <v>42</v>
      </c>
      <c r="G39" s="17">
        <v>4.51</v>
      </c>
      <c r="H39" s="40">
        <f t="shared" si="1"/>
        <v>3.22</v>
      </c>
      <c r="I39" s="41">
        <f t="shared" si="2"/>
        <v>189.42</v>
      </c>
      <c r="J39" s="44"/>
      <c r="K39" s="93">
        <f t="shared" si="0"/>
        <v>42</v>
      </c>
      <c r="L39" s="40">
        <f t="shared" si="3"/>
        <v>2.48</v>
      </c>
      <c r="M39" s="40">
        <f t="shared" si="4"/>
        <v>104.16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2.0299999999999998</v>
      </c>
      <c r="T39" s="54">
        <f t="shared" si="6"/>
        <v>85.26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241</v>
      </c>
      <c r="C40" s="6" t="s">
        <v>153</v>
      </c>
      <c r="D40" s="125"/>
      <c r="E40" s="8" t="s">
        <v>139</v>
      </c>
      <c r="F40" s="57">
        <v>6</v>
      </c>
      <c r="G40" s="14">
        <v>7.15</v>
      </c>
      <c r="H40" s="10">
        <f t="shared" si="1"/>
        <v>5.1100000000000003</v>
      </c>
      <c r="I40" s="11">
        <f t="shared" si="2"/>
        <v>42.9</v>
      </c>
      <c r="J40" s="44"/>
      <c r="K40" s="94">
        <f t="shared" si="0"/>
        <v>6</v>
      </c>
      <c r="L40" s="10">
        <f t="shared" si="3"/>
        <v>3.93</v>
      </c>
      <c r="M40" s="10">
        <f t="shared" si="4"/>
        <v>23.58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3.22</v>
      </c>
      <c r="T40" s="15">
        <f t="shared" si="6"/>
        <v>19.32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152</v>
      </c>
      <c r="C41" s="4" t="s">
        <v>153</v>
      </c>
      <c r="D41" s="125"/>
      <c r="E41" s="16" t="s">
        <v>139</v>
      </c>
      <c r="F41" s="56">
        <v>34</v>
      </c>
      <c r="G41" s="17">
        <v>4.8499999999999996</v>
      </c>
      <c r="H41" s="40">
        <f t="shared" si="1"/>
        <v>3.46</v>
      </c>
      <c r="I41" s="41">
        <f t="shared" si="2"/>
        <v>164.9</v>
      </c>
      <c r="J41" s="44"/>
      <c r="K41" s="93">
        <f t="shared" si="0"/>
        <v>34</v>
      </c>
      <c r="L41" s="40">
        <f t="shared" si="3"/>
        <v>2.67</v>
      </c>
      <c r="M41" s="40">
        <f t="shared" si="4"/>
        <v>90.78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2.1800000000000002</v>
      </c>
      <c r="T41" s="54">
        <f t="shared" si="6"/>
        <v>74.12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150</v>
      </c>
      <c r="C42" s="6" t="s">
        <v>242</v>
      </c>
      <c r="D42" s="125"/>
      <c r="E42" s="8" t="s">
        <v>139</v>
      </c>
      <c r="F42" s="57">
        <v>2</v>
      </c>
      <c r="G42" s="14">
        <v>357.72</v>
      </c>
      <c r="H42" s="10">
        <f t="shared" si="1"/>
        <v>255.51</v>
      </c>
      <c r="I42" s="11">
        <f t="shared" si="2"/>
        <v>715.44</v>
      </c>
      <c r="J42" s="44"/>
      <c r="K42" s="94">
        <f t="shared" si="0"/>
        <v>2</v>
      </c>
      <c r="L42" s="10">
        <f t="shared" si="3"/>
        <v>196.75</v>
      </c>
      <c r="M42" s="10">
        <f t="shared" si="4"/>
        <v>393.5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160.97</v>
      </c>
      <c r="T42" s="15">
        <f t="shared" si="6"/>
        <v>321.94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158</v>
      </c>
      <c r="C43" s="4" t="s">
        <v>159</v>
      </c>
      <c r="D43" s="125"/>
      <c r="E43" s="16" t="s">
        <v>139</v>
      </c>
      <c r="F43" s="56">
        <v>3</v>
      </c>
      <c r="G43" s="17">
        <v>1222.7</v>
      </c>
      <c r="H43" s="40">
        <f t="shared" si="1"/>
        <v>873.36</v>
      </c>
      <c r="I43" s="41">
        <f t="shared" si="2"/>
        <v>3668.1</v>
      </c>
      <c r="J43" s="44"/>
      <c r="K43" s="93">
        <f t="shared" si="0"/>
        <v>3</v>
      </c>
      <c r="L43" s="40">
        <f t="shared" si="3"/>
        <v>672.49</v>
      </c>
      <c r="M43" s="40">
        <f t="shared" si="4"/>
        <v>2017.47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550.21</v>
      </c>
      <c r="T43" s="54">
        <f t="shared" si="6"/>
        <v>1650.63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160</v>
      </c>
      <c r="C44" s="6" t="s">
        <v>161</v>
      </c>
      <c r="D44" s="125"/>
      <c r="E44" s="8" t="s">
        <v>139</v>
      </c>
      <c r="F44" s="57">
        <v>3</v>
      </c>
      <c r="G44" s="14">
        <v>155.65</v>
      </c>
      <c r="H44" s="10">
        <f t="shared" si="1"/>
        <v>111.18</v>
      </c>
      <c r="I44" s="11">
        <f t="shared" si="2"/>
        <v>466.95</v>
      </c>
      <c r="J44" s="44"/>
      <c r="K44" s="94">
        <f t="shared" si="0"/>
        <v>3</v>
      </c>
      <c r="L44" s="10">
        <f t="shared" si="3"/>
        <v>85.61</v>
      </c>
      <c r="M44" s="10">
        <f t="shared" si="4"/>
        <v>256.83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70.040000000000006</v>
      </c>
      <c r="T44" s="15">
        <f t="shared" si="6"/>
        <v>210.12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162</v>
      </c>
      <c r="C45" s="4" t="s">
        <v>163</v>
      </c>
      <c r="D45" s="125"/>
      <c r="E45" s="16" t="s">
        <v>139</v>
      </c>
      <c r="F45" s="56">
        <v>3</v>
      </c>
      <c r="G45" s="17">
        <v>24.11</v>
      </c>
      <c r="H45" s="40">
        <f t="shared" si="1"/>
        <v>17.22</v>
      </c>
      <c r="I45" s="41">
        <f t="shared" si="2"/>
        <v>72.33</v>
      </c>
      <c r="J45" s="44"/>
      <c r="K45" s="93">
        <f t="shared" si="0"/>
        <v>3</v>
      </c>
      <c r="L45" s="40">
        <f t="shared" si="3"/>
        <v>13.26</v>
      </c>
      <c r="M45" s="40">
        <f t="shared" si="4"/>
        <v>39.78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32.549999999999997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164</v>
      </c>
      <c r="C46" s="6" t="s">
        <v>165</v>
      </c>
      <c r="D46" s="125"/>
      <c r="E46" s="8" t="s">
        <v>139</v>
      </c>
      <c r="F46" s="57">
        <v>6</v>
      </c>
      <c r="G46" s="14">
        <v>9.4700000000000006</v>
      </c>
      <c r="H46" s="10">
        <f t="shared" si="1"/>
        <v>6.76</v>
      </c>
      <c r="I46" s="11">
        <f t="shared" si="2"/>
        <v>56.82</v>
      </c>
      <c r="J46" s="44"/>
      <c r="K46" s="94">
        <f t="shared" si="0"/>
        <v>6</v>
      </c>
      <c r="L46" s="10">
        <f t="shared" si="3"/>
        <v>5.21</v>
      </c>
      <c r="M46" s="10">
        <f t="shared" si="4"/>
        <v>31.26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4.26</v>
      </c>
      <c r="T46" s="15">
        <f t="shared" si="6"/>
        <v>25.56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166</v>
      </c>
      <c r="C47" s="4" t="s">
        <v>167</v>
      </c>
      <c r="D47" s="125"/>
      <c r="E47" s="16" t="s">
        <v>139</v>
      </c>
      <c r="F47" s="56">
        <v>3</v>
      </c>
      <c r="G47" s="17">
        <v>174.58</v>
      </c>
      <c r="H47" s="40">
        <f t="shared" si="1"/>
        <v>124.7</v>
      </c>
      <c r="I47" s="41">
        <f t="shared" si="2"/>
        <v>523.74</v>
      </c>
      <c r="J47" s="44"/>
      <c r="K47" s="93">
        <f t="shared" si="0"/>
        <v>3</v>
      </c>
      <c r="L47" s="40">
        <f t="shared" si="3"/>
        <v>96.02</v>
      </c>
      <c r="M47" s="40">
        <f t="shared" si="4"/>
        <v>288.06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78.56</v>
      </c>
      <c r="T47" s="54">
        <f t="shared" si="6"/>
        <v>235.68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168</v>
      </c>
      <c r="C48" s="6" t="s">
        <v>167</v>
      </c>
      <c r="D48" s="125"/>
      <c r="E48" s="8" t="s">
        <v>139</v>
      </c>
      <c r="F48" s="57">
        <v>3</v>
      </c>
      <c r="G48" s="14">
        <v>11.16</v>
      </c>
      <c r="H48" s="10">
        <f t="shared" si="1"/>
        <v>7.97</v>
      </c>
      <c r="I48" s="11">
        <f t="shared" si="2"/>
        <v>33.479999999999997</v>
      </c>
      <c r="J48" s="44"/>
      <c r="K48" s="94">
        <f t="shared" si="0"/>
        <v>3</v>
      </c>
      <c r="L48" s="10">
        <f t="shared" si="3"/>
        <v>6.14</v>
      </c>
      <c r="M48" s="10">
        <f t="shared" si="4"/>
        <v>18.420000000000002</v>
      </c>
      <c r="N48" s="146">
        <v>-0.05</v>
      </c>
      <c r="O48" s="53"/>
      <c r="P48" s="3"/>
      <c r="Q48" s="14"/>
      <c r="R48" s="15">
        <f t="shared" si="9"/>
        <v>0</v>
      </c>
      <c r="S48" s="15">
        <f t="shared" si="5"/>
        <v>5.0199999999999996</v>
      </c>
      <c r="T48" s="15">
        <f t="shared" si="6"/>
        <v>15.06</v>
      </c>
      <c r="U48" s="147">
        <f t="shared" si="7"/>
        <v>0</v>
      </c>
      <c r="V48" s="147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243</v>
      </c>
      <c r="C49" s="4" t="s">
        <v>244</v>
      </c>
      <c r="D49" s="125"/>
      <c r="E49" s="16" t="s">
        <v>139</v>
      </c>
      <c r="F49" s="56">
        <v>6</v>
      </c>
      <c r="G49" s="17">
        <v>4924.07</v>
      </c>
      <c r="H49" s="40">
        <f t="shared" ref="H49" si="10">ROUND(IF($G$17="USD $", G49*$F$15,G49*$E$15),2)</f>
        <v>3517.19</v>
      </c>
      <c r="I49" s="41">
        <f t="shared" si="2"/>
        <v>29544.42</v>
      </c>
      <c r="J49" s="44"/>
      <c r="K49" s="93">
        <f t="shared" si="0"/>
        <v>6</v>
      </c>
      <c r="L49" s="40">
        <f t="shared" ref="L49" si="11">ROUND(IF($L$17=$G$17,G49*($M$14-N49),H49*($M$14-N49)),2)</f>
        <v>2462.04</v>
      </c>
      <c r="M49" s="40">
        <f t="shared" ref="M49" si="12">ROUND((K49*L49),2)</f>
        <v>14772.24</v>
      </c>
      <c r="N49" s="18"/>
      <c r="O49" s="53"/>
      <c r="P49" s="1"/>
      <c r="Q49" s="17"/>
      <c r="R49" s="42">
        <f t="shared" ref="R49" si="13">ROUND(IF($R$17=$Q$17,Q49,IF($R$17="USD $",Q49*$E$15,Q49*$F$15))*F49,2)</f>
        <v>0</v>
      </c>
      <c r="S49" s="54">
        <f t="shared" ref="S49" si="14">IFERROR(ROUND(T49/F49,2),0)</f>
        <v>2462.0300000000002</v>
      </c>
      <c r="T49" s="54">
        <f t="shared" ref="T49" si="15">ROUND(I49-M49,2)</f>
        <v>14772.18</v>
      </c>
      <c r="U49" s="43">
        <f t="shared" ref="U49" si="16">IFERROR(((L49-(R49/K49))/(R49/K49)),0)</f>
        <v>0</v>
      </c>
      <c r="V49" s="43">
        <f t="shared" ref="V49" si="17">IFERROR(((L49-(R49/K49))/L49),0)</f>
        <v>1</v>
      </c>
      <c r="W49" s="30"/>
      <c r="X49" s="52"/>
      <c r="Y49" s="64"/>
      <c r="Z49" s="64"/>
      <c r="AA49" s="64"/>
      <c r="AB49" s="64"/>
    </row>
    <row r="50" spans="1:28" ht="20.25" customHeight="1" x14ac:dyDescent="0.25">
      <c r="A50" s="60"/>
      <c r="B50" s="78"/>
      <c r="C50" s="78"/>
      <c r="D50" s="80"/>
      <c r="E50" s="81" t="s">
        <v>171</v>
      </c>
      <c r="F50" s="82">
        <f>SUM(F18:F49)</f>
        <v>140</v>
      </c>
      <c r="G50" s="83">
        <f>SUM(G18:G49)</f>
        <v>60696.400000000023</v>
      </c>
      <c r="H50" s="84">
        <f>SUM(H18:H49)</f>
        <v>43354.55</v>
      </c>
      <c r="I50" s="85">
        <f>SUM(I18:I49)</f>
        <v>99020.780000000013</v>
      </c>
      <c r="J50" s="86"/>
      <c r="K50" s="87">
        <f>SUM(K18:K49)</f>
        <v>140</v>
      </c>
      <c r="L50" s="84">
        <f>SUM(L18:L49)</f>
        <v>26675.370000000003</v>
      </c>
      <c r="M50" s="85">
        <f>SUM(M18:M49)</f>
        <v>47724.72</v>
      </c>
      <c r="N50" s="85"/>
      <c r="O50" s="88"/>
      <c r="P50" s="79"/>
      <c r="Q50" s="84">
        <f>SUM(Q18:Q49)</f>
        <v>0</v>
      </c>
      <c r="R50" s="84">
        <f>SUM(R18:R49)</f>
        <v>0</v>
      </c>
      <c r="S50" s="85">
        <f>SUM(S18:S49)</f>
        <v>34021.03</v>
      </c>
      <c r="T50" s="85">
        <f>SUM(T18:T49)</f>
        <v>51296.06</v>
      </c>
      <c r="U50" s="89"/>
      <c r="V50" s="89"/>
      <c r="W50" s="90"/>
      <c r="X50" s="77"/>
    </row>
    <row r="52" spans="1:28" ht="15" customHeight="1" x14ac:dyDescent="0.25">
      <c r="U52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51" priority="3" stopIfTrue="1">
      <formula>$U$9&gt;100%</formula>
    </cfRule>
    <cfRule type="expression" dxfId="250" priority="4">
      <formula>$U$9&lt;50%</formula>
    </cfRule>
  </conditionalFormatting>
  <conditionalFormatting sqref="V9:V10">
    <cfRule type="expression" dxfId="249" priority="1">
      <formula>$V$9&lt;50%</formula>
    </cfRule>
    <cfRule type="expression" dxfId="248" priority="2">
      <formula>$V$9&gt;50%</formula>
    </cfRule>
  </conditionalFormatting>
  <dataValidations count="4">
    <dataValidation type="list" allowBlank="1" showInputMessage="1" showErrorMessage="1" sqref="G17 L17 Q17 Q14" xr:uid="{82AC68D2-C15F-44FB-9DED-98EB56F57B51}">
      <formula1>$Y$11:$Y$12</formula1>
    </dataValidation>
    <dataValidation type="list" allowBlank="1" showInputMessage="1" showErrorMessage="1" sqref="I13" xr:uid="{BB1817FA-D4A6-41C2-AA85-1D4A464B8F9A}">
      <formula1>$Y$13:$Y$14</formula1>
    </dataValidation>
    <dataValidation type="list" allowBlank="1" showInputMessage="1" showErrorMessage="1" sqref="J13" xr:uid="{B09BE589-836F-4978-B01E-A48D4D834DD5}">
      <formula1>$L$9:$L$9</formula1>
    </dataValidation>
    <dataValidation type="list" showInputMessage="1" showErrorMessage="1" sqref="E18:E49" xr:uid="{8EA980EF-114F-48AD-853A-7642C4082884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217C-540E-4250-AEF3-3F3591454CA8}">
  <sheetPr>
    <pageSetUpPr fitToPage="1"/>
  </sheetPr>
  <dimension ref="A1:AB52"/>
  <sheetViews>
    <sheetView zoomScale="85" zoomScaleNormal="85" workbookViewId="0">
      <pane ySplit="17" topLeftCell="A18" activePane="bottomLeft" state="frozen"/>
      <selection pane="bottomLeft" activeCell="N18" sqref="N18:N30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248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I50</f>
        <v>99020.780000000013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2020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M50</f>
        <v>47724.72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51296.060000000012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228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0.51803328553865169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249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T50</f>
        <v>51296.06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250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R50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45624.72</v>
      </c>
      <c r="U9" s="242">
        <f>IFERROR(((P3-S9)/S9),0)</f>
        <v>21.726057142857144</v>
      </c>
      <c r="V9" s="242">
        <f>IFERROR(T9/P3,0)</f>
        <v>0.95599764650269292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F50</f>
        <v>140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ROUND(R50*T14,2)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231</v>
      </c>
      <c r="C18" s="5" t="s">
        <v>112</v>
      </c>
      <c r="D18" s="125"/>
      <c r="E18" s="8">
        <v>500</v>
      </c>
      <c r="F18" s="55">
        <v>1</v>
      </c>
      <c r="G18" s="9">
        <v>74.5</v>
      </c>
      <c r="H18" s="10">
        <f>ROUND(IF($G$17="USD $", G18*$F$15,G18*$E$15),2)</f>
        <v>53.21</v>
      </c>
      <c r="I18" s="11">
        <f>ROUND(IF($I$17=$H$17,F18*H18,F18*G18),2)</f>
        <v>74.5</v>
      </c>
      <c r="J18" s="12"/>
      <c r="K18" s="94">
        <f t="shared" ref="K18:K49" si="0">F18</f>
        <v>1</v>
      </c>
      <c r="L18" s="10">
        <f>ROUND(IF($L$17=$G$17,G18*($M$14-N18),H18*($M$14-N18)),2)</f>
        <v>28.31</v>
      </c>
      <c r="M18" s="10">
        <f>ROUND((K18*L18),2)</f>
        <v>28.31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46.19</v>
      </c>
      <c r="T18" s="15">
        <f>ROUND(I18-M18,2)</f>
        <v>46.19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1</v>
      </c>
      <c r="G19" s="17">
        <v>99.76</v>
      </c>
      <c r="H19" s="40">
        <f t="shared" ref="H19:H49" si="1">ROUND(IF($G$17="USD $", G19*$F$15,G19*$E$15),2)</f>
        <v>71.260000000000005</v>
      </c>
      <c r="I19" s="41">
        <f t="shared" ref="I19:I49" si="2">ROUND(IF($I$17=$H$17,F19*H19,F19*G19),2)</f>
        <v>99.76</v>
      </c>
      <c r="J19" s="44"/>
      <c r="K19" s="93">
        <f t="shared" si="0"/>
        <v>1</v>
      </c>
      <c r="L19" s="40">
        <f t="shared" ref="L19:L49" si="3">ROUND(IF($L$17=$G$17,G19*($M$14-N19),H19*($M$14-N19)),2)</f>
        <v>37.909999999999997</v>
      </c>
      <c r="M19" s="40">
        <f t="shared" ref="M19:M49" si="4">ROUND((K19*L19),2)</f>
        <v>37.909999999999997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9" si="5">IFERROR(ROUND(T19/F19,2),0)</f>
        <v>61.85</v>
      </c>
      <c r="T19" s="54">
        <f t="shared" ref="T19:T49" si="6">ROUND(I19-M19,2)</f>
        <v>61.85</v>
      </c>
      <c r="U19" s="43">
        <f t="shared" ref="U19:U49" si="7">IFERROR(((L19-(R19/K19))/(R19/K19)),0)</f>
        <v>0</v>
      </c>
      <c r="V19" s="43">
        <f t="shared" ref="V19:V49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9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181</v>
      </c>
      <c r="C22" s="6" t="s">
        <v>123</v>
      </c>
      <c r="D22" s="125"/>
      <c r="E22" s="8">
        <v>1000</v>
      </c>
      <c r="F22" s="57">
        <v>1</v>
      </c>
      <c r="G22" s="14">
        <v>103.74</v>
      </c>
      <c r="H22" s="10">
        <f t="shared" si="1"/>
        <v>74.099999999999994</v>
      </c>
      <c r="I22" s="11">
        <f t="shared" si="2"/>
        <v>103.74</v>
      </c>
      <c r="J22" s="44"/>
      <c r="K22" s="94">
        <f t="shared" si="0"/>
        <v>1</v>
      </c>
      <c r="L22" s="10">
        <f t="shared" si="3"/>
        <v>39.42</v>
      </c>
      <c r="M22" s="10">
        <f t="shared" si="4"/>
        <v>39.42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64.319999999999993</v>
      </c>
      <c r="T22" s="15">
        <f t="shared" si="6"/>
        <v>64.319999999999993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182</v>
      </c>
      <c r="C24" s="6" t="s">
        <v>127</v>
      </c>
      <c r="D24" s="125"/>
      <c r="E24" s="8">
        <v>2000</v>
      </c>
      <c r="F24" s="57">
        <v>1</v>
      </c>
      <c r="G24" s="14">
        <v>251.76</v>
      </c>
      <c r="H24" s="10">
        <f t="shared" si="1"/>
        <v>179.83</v>
      </c>
      <c r="I24" s="11">
        <f t="shared" si="2"/>
        <v>251.76</v>
      </c>
      <c r="J24" s="44"/>
      <c r="K24" s="94">
        <f t="shared" si="0"/>
        <v>1</v>
      </c>
      <c r="L24" s="10">
        <f t="shared" si="3"/>
        <v>95.67</v>
      </c>
      <c r="M24" s="10">
        <f t="shared" si="4"/>
        <v>95.67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156.09</v>
      </c>
      <c r="T24" s="15">
        <f t="shared" si="6"/>
        <v>156.09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183</v>
      </c>
      <c r="C25" s="4" t="s">
        <v>130</v>
      </c>
      <c r="D25" s="125"/>
      <c r="E25" s="16">
        <v>2000</v>
      </c>
      <c r="F25" s="56">
        <v>1</v>
      </c>
      <c r="G25" s="17">
        <v>105.64</v>
      </c>
      <c r="H25" s="40">
        <f t="shared" si="1"/>
        <v>75.459999999999994</v>
      </c>
      <c r="I25" s="41">
        <f t="shared" si="2"/>
        <v>105.64</v>
      </c>
      <c r="J25" s="44"/>
      <c r="K25" s="93">
        <f t="shared" si="0"/>
        <v>1</v>
      </c>
      <c r="L25" s="40">
        <f t="shared" si="3"/>
        <v>40.14</v>
      </c>
      <c r="M25" s="40">
        <f t="shared" si="4"/>
        <v>40.14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65.5</v>
      </c>
      <c r="T25" s="54">
        <f t="shared" si="6"/>
        <v>65.5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184</v>
      </c>
      <c r="C28" s="6" t="s">
        <v>185</v>
      </c>
      <c r="D28" s="125"/>
      <c r="E28" s="8" t="s">
        <v>139</v>
      </c>
      <c r="F28" s="57">
        <v>1</v>
      </c>
      <c r="G28" s="14">
        <v>16688.16</v>
      </c>
      <c r="H28" s="10">
        <f t="shared" si="1"/>
        <v>11920.11</v>
      </c>
      <c r="I28" s="11">
        <f t="shared" si="2"/>
        <v>16688.16</v>
      </c>
      <c r="J28" s="44"/>
      <c r="K28" s="94">
        <f t="shared" si="0"/>
        <v>1</v>
      </c>
      <c r="L28" s="10">
        <f t="shared" si="3"/>
        <v>6341.5</v>
      </c>
      <c r="M28" s="10">
        <f t="shared" si="4"/>
        <v>6341.5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10346.66</v>
      </c>
      <c r="T28" s="15">
        <f t="shared" si="6"/>
        <v>10346.66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137</v>
      </c>
      <c r="C29" s="4" t="s">
        <v>138</v>
      </c>
      <c r="D29" s="125"/>
      <c r="E29" s="16" t="s">
        <v>139</v>
      </c>
      <c r="F29" s="56">
        <v>1</v>
      </c>
      <c r="G29" s="17">
        <v>10574.08</v>
      </c>
      <c r="H29" s="40">
        <f>ROUND(IF($G$17="USD $", G29*$F$15,G29*$E$15),2)</f>
        <v>7552.91</v>
      </c>
      <c r="I29" s="41">
        <f>ROUND(IF($I$17=$H$17,F29*H29,F29*G29),2)</f>
        <v>10574.08</v>
      </c>
      <c r="J29" s="44"/>
      <c r="K29" s="93">
        <f t="shared" si="0"/>
        <v>1</v>
      </c>
      <c r="L29" s="40">
        <f t="shared" si="3"/>
        <v>4018.15</v>
      </c>
      <c r="M29" s="40">
        <f>ROUND((K29*L29),2)</f>
        <v>4018.15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6555.93</v>
      </c>
      <c r="T29" s="54">
        <f t="shared" si="6"/>
        <v>6555.93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187</v>
      </c>
      <c r="C30" s="6" t="s">
        <v>188</v>
      </c>
      <c r="D30" s="125"/>
      <c r="E30" s="8" t="s">
        <v>139</v>
      </c>
      <c r="F30" s="57">
        <v>1</v>
      </c>
      <c r="G30" s="14">
        <v>5903.57</v>
      </c>
      <c r="H30" s="10">
        <f t="shared" si="1"/>
        <v>4216.84</v>
      </c>
      <c r="I30" s="11">
        <f t="shared" si="2"/>
        <v>5903.57</v>
      </c>
      <c r="J30" s="44"/>
      <c r="K30" s="94">
        <f t="shared" si="0"/>
        <v>1</v>
      </c>
      <c r="L30" s="10">
        <f t="shared" si="3"/>
        <v>2243.36</v>
      </c>
      <c r="M30" s="10">
        <f t="shared" si="4"/>
        <v>2243.36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3660.21</v>
      </c>
      <c r="T30" s="15">
        <f t="shared" si="6"/>
        <v>3660.21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189</v>
      </c>
      <c r="C31" s="4" t="s">
        <v>190</v>
      </c>
      <c r="D31" s="125"/>
      <c r="E31" s="16" t="s">
        <v>139</v>
      </c>
      <c r="F31" s="56">
        <v>1</v>
      </c>
      <c r="G31" s="17">
        <v>7116.12</v>
      </c>
      <c r="H31" s="40">
        <f t="shared" si="1"/>
        <v>5082.9399999999996</v>
      </c>
      <c r="I31" s="41">
        <f t="shared" si="2"/>
        <v>7116.12</v>
      </c>
      <c r="J31" s="44"/>
      <c r="K31" s="93">
        <f t="shared" si="0"/>
        <v>1</v>
      </c>
      <c r="L31" s="40">
        <f t="shared" si="3"/>
        <v>3558.06</v>
      </c>
      <c r="M31" s="40">
        <f t="shared" si="4"/>
        <v>3558.06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3558.06</v>
      </c>
      <c r="T31" s="54">
        <f t="shared" si="6"/>
        <v>3558.06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143</v>
      </c>
      <c r="C32" s="6" t="s">
        <v>233</v>
      </c>
      <c r="D32" s="125"/>
      <c r="E32" s="8" t="s">
        <v>139</v>
      </c>
      <c r="F32" s="57">
        <v>2</v>
      </c>
      <c r="G32" s="14">
        <v>786.41</v>
      </c>
      <c r="H32" s="10">
        <f t="shared" si="1"/>
        <v>561.72</v>
      </c>
      <c r="I32" s="11">
        <f t="shared" si="2"/>
        <v>1572.82</v>
      </c>
      <c r="J32" s="44"/>
      <c r="K32" s="94">
        <f t="shared" si="0"/>
        <v>2</v>
      </c>
      <c r="L32" s="10">
        <f t="shared" si="3"/>
        <v>393.21</v>
      </c>
      <c r="M32" s="10">
        <f t="shared" si="4"/>
        <v>786.42</v>
      </c>
      <c r="N32" s="13"/>
      <c r="O32" s="53"/>
      <c r="P32" s="3"/>
      <c r="Q32" s="14"/>
      <c r="R32" s="15">
        <f t="shared" si="9"/>
        <v>0</v>
      </c>
      <c r="S32" s="15">
        <f t="shared" si="5"/>
        <v>393.2</v>
      </c>
      <c r="T32" s="15">
        <f t="shared" si="6"/>
        <v>786.4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234</v>
      </c>
      <c r="C33" s="4" t="s">
        <v>192</v>
      </c>
      <c r="D33" s="125"/>
      <c r="E33" s="16" t="s">
        <v>139</v>
      </c>
      <c r="F33" s="56">
        <v>1</v>
      </c>
      <c r="G33" s="17">
        <v>9091.52</v>
      </c>
      <c r="H33" s="40">
        <f t="shared" si="1"/>
        <v>6493.94</v>
      </c>
      <c r="I33" s="41">
        <f t="shared" si="2"/>
        <v>9091.52</v>
      </c>
      <c r="J33" s="44"/>
      <c r="K33" s="93">
        <f t="shared" si="0"/>
        <v>1</v>
      </c>
      <c r="L33" s="40">
        <f t="shared" si="3"/>
        <v>4545.76</v>
      </c>
      <c r="M33" s="40">
        <f t="shared" si="4"/>
        <v>4545.76</v>
      </c>
      <c r="N33" s="18"/>
      <c r="O33" s="53"/>
      <c r="P33" s="1"/>
      <c r="Q33" s="17"/>
      <c r="R33" s="42">
        <f t="shared" si="9"/>
        <v>0</v>
      </c>
      <c r="S33" s="54">
        <f t="shared" si="5"/>
        <v>4545.76</v>
      </c>
      <c r="T33" s="54">
        <f t="shared" si="6"/>
        <v>4545.76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235</v>
      </c>
      <c r="C34" s="6" t="s">
        <v>148</v>
      </c>
      <c r="D34" s="125"/>
      <c r="E34" s="8" t="s">
        <v>139</v>
      </c>
      <c r="F34" s="57">
        <v>6</v>
      </c>
      <c r="G34" s="14">
        <v>1654.9</v>
      </c>
      <c r="H34" s="10">
        <f t="shared" si="1"/>
        <v>1182.07</v>
      </c>
      <c r="I34" s="11">
        <f t="shared" si="2"/>
        <v>9929.4</v>
      </c>
      <c r="J34" s="44"/>
      <c r="K34" s="94">
        <f t="shared" si="0"/>
        <v>6</v>
      </c>
      <c r="L34" s="10">
        <f t="shared" si="3"/>
        <v>1158.43</v>
      </c>
      <c r="M34" s="10">
        <f t="shared" si="4"/>
        <v>6950.58</v>
      </c>
      <c r="N34" s="13">
        <v>-0.2</v>
      </c>
      <c r="O34" s="53"/>
      <c r="P34" s="3"/>
      <c r="Q34" s="14"/>
      <c r="R34" s="15">
        <f t="shared" si="9"/>
        <v>0</v>
      </c>
      <c r="S34" s="15">
        <f t="shared" si="5"/>
        <v>496.47</v>
      </c>
      <c r="T34" s="15">
        <f t="shared" si="6"/>
        <v>2978.82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 t="s">
        <v>236</v>
      </c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237</v>
      </c>
      <c r="C36" s="6" t="s">
        <v>238</v>
      </c>
      <c r="D36" s="125"/>
      <c r="E36" s="8" t="s">
        <v>139</v>
      </c>
      <c r="F36" s="57">
        <v>2</v>
      </c>
      <c r="G36" s="14">
        <v>428.39</v>
      </c>
      <c r="H36" s="10">
        <f t="shared" si="1"/>
        <v>305.99</v>
      </c>
      <c r="I36" s="11">
        <f t="shared" si="2"/>
        <v>856.78</v>
      </c>
      <c r="J36" s="44"/>
      <c r="K36" s="94">
        <f t="shared" si="0"/>
        <v>2</v>
      </c>
      <c r="L36" s="10">
        <f t="shared" si="3"/>
        <v>235.61</v>
      </c>
      <c r="M36" s="10">
        <f t="shared" si="4"/>
        <v>471.22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192.78</v>
      </c>
      <c r="T36" s="15">
        <f t="shared" si="6"/>
        <v>385.56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239</v>
      </c>
      <c r="C38" s="6" t="s">
        <v>153</v>
      </c>
      <c r="D38" s="125"/>
      <c r="E38" s="8" t="s">
        <v>139</v>
      </c>
      <c r="F38" s="57">
        <v>2</v>
      </c>
      <c r="G38" s="14">
        <v>6.07</v>
      </c>
      <c r="H38" s="10">
        <f t="shared" si="1"/>
        <v>4.34</v>
      </c>
      <c r="I38" s="11">
        <f t="shared" si="2"/>
        <v>12.14</v>
      </c>
      <c r="J38" s="44"/>
      <c r="K38" s="94">
        <f t="shared" si="0"/>
        <v>2</v>
      </c>
      <c r="L38" s="10">
        <f t="shared" si="3"/>
        <v>3.34</v>
      </c>
      <c r="M38" s="10">
        <f t="shared" si="4"/>
        <v>6.68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2.73</v>
      </c>
      <c r="T38" s="15">
        <f t="shared" si="6"/>
        <v>5.46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154</v>
      </c>
      <c r="C39" s="4" t="s">
        <v>155</v>
      </c>
      <c r="D39" s="125" t="s">
        <v>240</v>
      </c>
      <c r="E39" s="16" t="s">
        <v>139</v>
      </c>
      <c r="F39" s="56">
        <v>42</v>
      </c>
      <c r="G39" s="17">
        <v>4.51</v>
      </c>
      <c r="H39" s="40">
        <f t="shared" si="1"/>
        <v>3.22</v>
      </c>
      <c r="I39" s="41">
        <f t="shared" si="2"/>
        <v>189.42</v>
      </c>
      <c r="J39" s="44"/>
      <c r="K39" s="93">
        <f t="shared" si="0"/>
        <v>42</v>
      </c>
      <c r="L39" s="40">
        <f t="shared" si="3"/>
        <v>2.48</v>
      </c>
      <c r="M39" s="40">
        <f t="shared" si="4"/>
        <v>104.16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2.0299999999999998</v>
      </c>
      <c r="T39" s="54">
        <f t="shared" si="6"/>
        <v>85.26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241</v>
      </c>
      <c r="C40" s="6" t="s">
        <v>153</v>
      </c>
      <c r="D40" s="125"/>
      <c r="E40" s="8" t="s">
        <v>139</v>
      </c>
      <c r="F40" s="57">
        <v>6</v>
      </c>
      <c r="G40" s="14">
        <v>7.15</v>
      </c>
      <c r="H40" s="10">
        <f t="shared" si="1"/>
        <v>5.1100000000000003</v>
      </c>
      <c r="I40" s="11">
        <f t="shared" si="2"/>
        <v>42.9</v>
      </c>
      <c r="J40" s="44"/>
      <c r="K40" s="94">
        <f t="shared" si="0"/>
        <v>6</v>
      </c>
      <c r="L40" s="10">
        <f t="shared" si="3"/>
        <v>3.93</v>
      </c>
      <c r="M40" s="10">
        <f t="shared" si="4"/>
        <v>23.58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3.22</v>
      </c>
      <c r="T40" s="15">
        <f t="shared" si="6"/>
        <v>19.32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152</v>
      </c>
      <c r="C41" s="4" t="s">
        <v>153</v>
      </c>
      <c r="D41" s="125"/>
      <c r="E41" s="16" t="s">
        <v>139</v>
      </c>
      <c r="F41" s="56">
        <v>34</v>
      </c>
      <c r="G41" s="17">
        <v>4.8499999999999996</v>
      </c>
      <c r="H41" s="40">
        <f t="shared" si="1"/>
        <v>3.46</v>
      </c>
      <c r="I41" s="41">
        <f t="shared" si="2"/>
        <v>164.9</v>
      </c>
      <c r="J41" s="44"/>
      <c r="K41" s="93">
        <f t="shared" si="0"/>
        <v>34</v>
      </c>
      <c r="L41" s="40">
        <f t="shared" si="3"/>
        <v>2.67</v>
      </c>
      <c r="M41" s="40">
        <f t="shared" si="4"/>
        <v>90.78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2.1800000000000002</v>
      </c>
      <c r="T41" s="54">
        <f t="shared" si="6"/>
        <v>74.12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150</v>
      </c>
      <c r="C42" s="6" t="s">
        <v>242</v>
      </c>
      <c r="D42" s="125"/>
      <c r="E42" s="8" t="s">
        <v>139</v>
      </c>
      <c r="F42" s="57">
        <v>2</v>
      </c>
      <c r="G42" s="14">
        <v>357.72</v>
      </c>
      <c r="H42" s="10">
        <f t="shared" si="1"/>
        <v>255.51</v>
      </c>
      <c r="I42" s="11">
        <f t="shared" si="2"/>
        <v>715.44</v>
      </c>
      <c r="J42" s="44"/>
      <c r="K42" s="94">
        <f t="shared" si="0"/>
        <v>2</v>
      </c>
      <c r="L42" s="10">
        <f t="shared" si="3"/>
        <v>196.75</v>
      </c>
      <c r="M42" s="10">
        <f t="shared" si="4"/>
        <v>393.5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160.97</v>
      </c>
      <c r="T42" s="15">
        <f t="shared" si="6"/>
        <v>321.94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158</v>
      </c>
      <c r="C43" s="4" t="s">
        <v>159</v>
      </c>
      <c r="D43" s="125"/>
      <c r="E43" s="16" t="s">
        <v>139</v>
      </c>
      <c r="F43" s="56">
        <v>3</v>
      </c>
      <c r="G43" s="17">
        <v>1222.7</v>
      </c>
      <c r="H43" s="40">
        <f t="shared" si="1"/>
        <v>873.36</v>
      </c>
      <c r="I43" s="41">
        <f t="shared" si="2"/>
        <v>3668.1</v>
      </c>
      <c r="J43" s="44"/>
      <c r="K43" s="93">
        <f t="shared" si="0"/>
        <v>3</v>
      </c>
      <c r="L43" s="40">
        <f t="shared" si="3"/>
        <v>672.49</v>
      </c>
      <c r="M43" s="40">
        <f t="shared" si="4"/>
        <v>2017.47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550.21</v>
      </c>
      <c r="T43" s="54">
        <f t="shared" si="6"/>
        <v>1650.63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160</v>
      </c>
      <c r="C44" s="6" t="s">
        <v>161</v>
      </c>
      <c r="D44" s="125"/>
      <c r="E44" s="8" t="s">
        <v>139</v>
      </c>
      <c r="F44" s="57">
        <v>3</v>
      </c>
      <c r="G44" s="14">
        <v>155.65</v>
      </c>
      <c r="H44" s="10">
        <f t="shared" si="1"/>
        <v>111.18</v>
      </c>
      <c r="I44" s="11">
        <f t="shared" si="2"/>
        <v>466.95</v>
      </c>
      <c r="J44" s="44"/>
      <c r="K44" s="94">
        <f t="shared" si="0"/>
        <v>3</v>
      </c>
      <c r="L44" s="10">
        <f t="shared" si="3"/>
        <v>85.61</v>
      </c>
      <c r="M44" s="10">
        <f t="shared" si="4"/>
        <v>256.83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70.040000000000006</v>
      </c>
      <c r="T44" s="15">
        <f t="shared" si="6"/>
        <v>210.12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162</v>
      </c>
      <c r="C45" s="4" t="s">
        <v>163</v>
      </c>
      <c r="D45" s="125"/>
      <c r="E45" s="16" t="s">
        <v>139</v>
      </c>
      <c r="F45" s="56">
        <v>3</v>
      </c>
      <c r="G45" s="17">
        <v>24.11</v>
      </c>
      <c r="H45" s="40">
        <f t="shared" si="1"/>
        <v>17.22</v>
      </c>
      <c r="I45" s="41">
        <f t="shared" si="2"/>
        <v>72.33</v>
      </c>
      <c r="J45" s="44"/>
      <c r="K45" s="93">
        <f t="shared" si="0"/>
        <v>3</v>
      </c>
      <c r="L45" s="40">
        <f t="shared" si="3"/>
        <v>13.26</v>
      </c>
      <c r="M45" s="40">
        <f t="shared" si="4"/>
        <v>39.78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32.549999999999997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164</v>
      </c>
      <c r="C46" s="6" t="s">
        <v>165</v>
      </c>
      <c r="D46" s="125"/>
      <c r="E46" s="8" t="s">
        <v>139</v>
      </c>
      <c r="F46" s="57">
        <v>6</v>
      </c>
      <c r="G46" s="14">
        <v>9.4700000000000006</v>
      </c>
      <c r="H46" s="10">
        <f t="shared" si="1"/>
        <v>6.76</v>
      </c>
      <c r="I46" s="11">
        <f t="shared" si="2"/>
        <v>56.82</v>
      </c>
      <c r="J46" s="44"/>
      <c r="K46" s="94">
        <f t="shared" si="0"/>
        <v>6</v>
      </c>
      <c r="L46" s="10">
        <f t="shared" si="3"/>
        <v>5.21</v>
      </c>
      <c r="M46" s="10">
        <f t="shared" si="4"/>
        <v>31.26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4.26</v>
      </c>
      <c r="T46" s="15">
        <f t="shared" si="6"/>
        <v>25.56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166</v>
      </c>
      <c r="C47" s="4" t="s">
        <v>167</v>
      </c>
      <c r="D47" s="125"/>
      <c r="E47" s="16" t="s">
        <v>139</v>
      </c>
      <c r="F47" s="56">
        <v>3</v>
      </c>
      <c r="G47" s="17">
        <v>174.58</v>
      </c>
      <c r="H47" s="40">
        <f t="shared" si="1"/>
        <v>124.7</v>
      </c>
      <c r="I47" s="41">
        <f t="shared" si="2"/>
        <v>523.74</v>
      </c>
      <c r="J47" s="44"/>
      <c r="K47" s="93">
        <f t="shared" si="0"/>
        <v>3</v>
      </c>
      <c r="L47" s="40">
        <f t="shared" si="3"/>
        <v>96.02</v>
      </c>
      <c r="M47" s="40">
        <f t="shared" si="4"/>
        <v>288.06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78.56</v>
      </c>
      <c r="T47" s="54">
        <f t="shared" si="6"/>
        <v>235.68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168</v>
      </c>
      <c r="C48" s="6" t="s">
        <v>167</v>
      </c>
      <c r="D48" s="125"/>
      <c r="E48" s="8" t="s">
        <v>139</v>
      </c>
      <c r="F48" s="57">
        <v>3</v>
      </c>
      <c r="G48" s="14">
        <v>11.16</v>
      </c>
      <c r="H48" s="10">
        <f t="shared" si="1"/>
        <v>7.97</v>
      </c>
      <c r="I48" s="11">
        <f t="shared" si="2"/>
        <v>33.479999999999997</v>
      </c>
      <c r="J48" s="44"/>
      <c r="K48" s="94">
        <f t="shared" si="0"/>
        <v>3</v>
      </c>
      <c r="L48" s="10">
        <f t="shared" si="3"/>
        <v>6.14</v>
      </c>
      <c r="M48" s="10">
        <f t="shared" si="4"/>
        <v>18.420000000000002</v>
      </c>
      <c r="N48" s="146">
        <v>-0.05</v>
      </c>
      <c r="O48" s="53"/>
      <c r="P48" s="3"/>
      <c r="Q48" s="14"/>
      <c r="R48" s="15">
        <f t="shared" si="9"/>
        <v>0</v>
      </c>
      <c r="S48" s="15">
        <f t="shared" si="5"/>
        <v>5.0199999999999996</v>
      </c>
      <c r="T48" s="15">
        <f t="shared" si="6"/>
        <v>15.06</v>
      </c>
      <c r="U48" s="147">
        <f t="shared" si="7"/>
        <v>0</v>
      </c>
      <c r="V48" s="147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243</v>
      </c>
      <c r="C49" s="4" t="s">
        <v>244</v>
      </c>
      <c r="D49" s="125"/>
      <c r="E49" s="16" t="s">
        <v>139</v>
      </c>
      <c r="F49" s="56">
        <v>6</v>
      </c>
      <c r="G49" s="17">
        <v>4924.07</v>
      </c>
      <c r="H49" s="40">
        <f t="shared" si="1"/>
        <v>3517.19</v>
      </c>
      <c r="I49" s="41">
        <f t="shared" si="2"/>
        <v>29544.42</v>
      </c>
      <c r="J49" s="44"/>
      <c r="K49" s="93">
        <f t="shared" si="0"/>
        <v>6</v>
      </c>
      <c r="L49" s="40">
        <f t="shared" si="3"/>
        <v>2462.04</v>
      </c>
      <c r="M49" s="40">
        <f t="shared" si="4"/>
        <v>14772.24</v>
      </c>
      <c r="N49" s="18"/>
      <c r="O49" s="53"/>
      <c r="P49" s="1"/>
      <c r="Q49" s="17"/>
      <c r="R49" s="42">
        <f t="shared" si="9"/>
        <v>0</v>
      </c>
      <c r="S49" s="54">
        <f t="shared" si="5"/>
        <v>2462.0300000000002</v>
      </c>
      <c r="T49" s="54">
        <f t="shared" si="6"/>
        <v>14772.18</v>
      </c>
      <c r="U49" s="43">
        <f t="shared" si="7"/>
        <v>0</v>
      </c>
      <c r="V49" s="43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 x14ac:dyDescent="0.25">
      <c r="A50" s="60"/>
      <c r="B50" s="78"/>
      <c r="C50" s="78"/>
      <c r="D50" s="80"/>
      <c r="E50" s="81" t="s">
        <v>171</v>
      </c>
      <c r="F50" s="82">
        <f>SUM(F18:F49)</f>
        <v>140</v>
      </c>
      <c r="G50" s="83">
        <f>SUM(G18:G49)</f>
        <v>60696.400000000023</v>
      </c>
      <c r="H50" s="84">
        <f>SUM(H18:H49)</f>
        <v>43354.55</v>
      </c>
      <c r="I50" s="85">
        <f>SUM(I18:I49)</f>
        <v>99020.780000000013</v>
      </c>
      <c r="J50" s="86"/>
      <c r="K50" s="87">
        <f>SUM(K18:K49)</f>
        <v>140</v>
      </c>
      <c r="L50" s="84">
        <f>SUM(L18:L49)</f>
        <v>26675.370000000003</v>
      </c>
      <c r="M50" s="85">
        <f>SUM(M18:M49)</f>
        <v>47724.72</v>
      </c>
      <c r="N50" s="85"/>
      <c r="O50" s="88"/>
      <c r="P50" s="79"/>
      <c r="Q50" s="84">
        <f>SUM(Q18:Q49)</f>
        <v>0</v>
      </c>
      <c r="R50" s="84">
        <f>SUM(R18:R49)</f>
        <v>0</v>
      </c>
      <c r="S50" s="85">
        <f>SUM(S18:S49)</f>
        <v>34021.03</v>
      </c>
      <c r="T50" s="85">
        <f>SUM(T18:T49)</f>
        <v>51296.06</v>
      </c>
      <c r="U50" s="89"/>
      <c r="V50" s="89"/>
      <c r="W50" s="90"/>
      <c r="X50" s="77"/>
    </row>
    <row r="52" spans="1:28" ht="15" customHeight="1" x14ac:dyDescent="0.25">
      <c r="U52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47" priority="3" stopIfTrue="1">
      <formula>$U$9&gt;100%</formula>
    </cfRule>
    <cfRule type="expression" dxfId="246" priority="4">
      <formula>$U$9&lt;50%</formula>
    </cfRule>
  </conditionalFormatting>
  <conditionalFormatting sqref="V9:V10">
    <cfRule type="expression" dxfId="245" priority="1">
      <formula>$V$9&lt;50%</formula>
    </cfRule>
    <cfRule type="expression" dxfId="244" priority="2">
      <formula>$V$9&gt;50%</formula>
    </cfRule>
  </conditionalFormatting>
  <dataValidations count="4">
    <dataValidation type="list" showInputMessage="1" showErrorMessage="1" sqref="E18:E49" xr:uid="{9C00299E-D5ED-40A0-BC89-D24FE5680DF1}">
      <formula1>$Z$18:$Z$29</formula1>
    </dataValidation>
    <dataValidation type="list" allowBlank="1" showInputMessage="1" showErrorMessage="1" sqref="J13" xr:uid="{95E70545-3D46-4460-A8D0-A938188F8411}">
      <formula1>$L$9:$L$9</formula1>
    </dataValidation>
    <dataValidation type="list" allowBlank="1" showInputMessage="1" showErrorMessage="1" sqref="I13" xr:uid="{6C92AA03-E3C8-46C0-BE3B-8CC4D89EE8EC}">
      <formula1>$Y$13:$Y$14</formula1>
    </dataValidation>
    <dataValidation type="list" allowBlank="1" showInputMessage="1" showErrorMessage="1" sqref="G17 L17 Q17 Q14" xr:uid="{0F80CD37-2F6C-47F8-A5AF-894FBE27460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769E-60A2-4A60-AFE6-4721B474F628}">
  <sheetPr>
    <pageSetUpPr fitToPage="1"/>
  </sheetPr>
  <dimension ref="A1:AB52"/>
  <sheetViews>
    <sheetView zoomScale="85" zoomScaleNormal="85" workbookViewId="0">
      <pane ySplit="17" topLeftCell="A18" activePane="bottomLeft" state="frozen"/>
      <selection pane="bottomLeft" activeCell="N18" sqref="N18:N30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251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I50</f>
        <v>99020.780000000013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2020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M50</f>
        <v>47724.72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51296.060000000012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228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0.51803328553865169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252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T50</f>
        <v>51296.06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253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R50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45624.72</v>
      </c>
      <c r="U9" s="242">
        <f>IFERROR(((P3-S9)/S9),0)</f>
        <v>21.726057142857144</v>
      </c>
      <c r="V9" s="242">
        <f>IFERROR(T9/P3,0)</f>
        <v>0.95599764650269292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F50</f>
        <v>140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ROUND(R50*T14,2)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231</v>
      </c>
      <c r="C18" s="5" t="s">
        <v>112</v>
      </c>
      <c r="D18" s="125"/>
      <c r="E18" s="8">
        <v>500</v>
      </c>
      <c r="F18" s="55">
        <v>1</v>
      </c>
      <c r="G18" s="9">
        <v>74.5</v>
      </c>
      <c r="H18" s="10">
        <f>ROUND(IF($G$17="USD $", G18*$F$15,G18*$E$15),2)</f>
        <v>53.21</v>
      </c>
      <c r="I18" s="11">
        <f>ROUND(IF($I$17=$H$17,F18*H18,F18*G18),2)</f>
        <v>74.5</v>
      </c>
      <c r="J18" s="12"/>
      <c r="K18" s="94">
        <f t="shared" ref="K18:K49" si="0">F18</f>
        <v>1</v>
      </c>
      <c r="L18" s="10">
        <f>ROUND(IF($L$17=$G$17,G18*($M$14-N18),H18*($M$14-N18)),2)</f>
        <v>28.31</v>
      </c>
      <c r="M18" s="10">
        <f>ROUND((K18*L18),2)</f>
        <v>28.31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46.19</v>
      </c>
      <c r="T18" s="15">
        <f>ROUND(I18-M18,2)</f>
        <v>46.19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1</v>
      </c>
      <c r="G19" s="17">
        <v>99.76</v>
      </c>
      <c r="H19" s="40">
        <f t="shared" ref="H19:H49" si="1">ROUND(IF($G$17="USD $", G19*$F$15,G19*$E$15),2)</f>
        <v>71.260000000000005</v>
      </c>
      <c r="I19" s="41">
        <f t="shared" ref="I19:I49" si="2">ROUND(IF($I$17=$H$17,F19*H19,F19*G19),2)</f>
        <v>99.76</v>
      </c>
      <c r="J19" s="44"/>
      <c r="K19" s="93">
        <f t="shared" si="0"/>
        <v>1</v>
      </c>
      <c r="L19" s="40">
        <f t="shared" ref="L19:L49" si="3">ROUND(IF($L$17=$G$17,G19*($M$14-N19),H19*($M$14-N19)),2)</f>
        <v>37.909999999999997</v>
      </c>
      <c r="M19" s="40">
        <f t="shared" ref="M19:M49" si="4">ROUND((K19*L19),2)</f>
        <v>37.909999999999997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9" si="5">IFERROR(ROUND(T19/F19,2),0)</f>
        <v>61.85</v>
      </c>
      <c r="T19" s="54">
        <f t="shared" ref="T19:T49" si="6">ROUND(I19-M19,2)</f>
        <v>61.85</v>
      </c>
      <c r="U19" s="43">
        <f t="shared" ref="U19:U49" si="7">IFERROR(((L19-(R19/K19))/(R19/K19)),0)</f>
        <v>0</v>
      </c>
      <c r="V19" s="43">
        <f t="shared" ref="V19:V49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9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181</v>
      </c>
      <c r="C22" s="6" t="s">
        <v>123</v>
      </c>
      <c r="D22" s="125"/>
      <c r="E22" s="8">
        <v>1000</v>
      </c>
      <c r="F22" s="57">
        <v>1</v>
      </c>
      <c r="G22" s="14">
        <v>103.74</v>
      </c>
      <c r="H22" s="10">
        <f t="shared" si="1"/>
        <v>74.099999999999994</v>
      </c>
      <c r="I22" s="11">
        <f t="shared" si="2"/>
        <v>103.74</v>
      </c>
      <c r="J22" s="44"/>
      <c r="K22" s="94">
        <f t="shared" si="0"/>
        <v>1</v>
      </c>
      <c r="L22" s="10">
        <f t="shared" si="3"/>
        <v>39.42</v>
      </c>
      <c r="M22" s="10">
        <f t="shared" si="4"/>
        <v>39.42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64.319999999999993</v>
      </c>
      <c r="T22" s="15">
        <f t="shared" si="6"/>
        <v>64.319999999999993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182</v>
      </c>
      <c r="C24" s="6" t="s">
        <v>127</v>
      </c>
      <c r="D24" s="125"/>
      <c r="E24" s="8">
        <v>2000</v>
      </c>
      <c r="F24" s="57">
        <v>1</v>
      </c>
      <c r="G24" s="14">
        <v>251.76</v>
      </c>
      <c r="H24" s="10">
        <f t="shared" si="1"/>
        <v>179.83</v>
      </c>
      <c r="I24" s="11">
        <f t="shared" si="2"/>
        <v>251.76</v>
      </c>
      <c r="J24" s="44"/>
      <c r="K24" s="94">
        <f t="shared" si="0"/>
        <v>1</v>
      </c>
      <c r="L24" s="10">
        <f t="shared" si="3"/>
        <v>95.67</v>
      </c>
      <c r="M24" s="10">
        <f t="shared" si="4"/>
        <v>95.67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156.09</v>
      </c>
      <c r="T24" s="15">
        <f t="shared" si="6"/>
        <v>156.09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183</v>
      </c>
      <c r="C25" s="4" t="s">
        <v>130</v>
      </c>
      <c r="D25" s="125"/>
      <c r="E25" s="16">
        <v>2000</v>
      </c>
      <c r="F25" s="56">
        <v>1</v>
      </c>
      <c r="G25" s="17">
        <v>105.64</v>
      </c>
      <c r="H25" s="40">
        <f t="shared" si="1"/>
        <v>75.459999999999994</v>
      </c>
      <c r="I25" s="41">
        <f t="shared" si="2"/>
        <v>105.64</v>
      </c>
      <c r="J25" s="44"/>
      <c r="K25" s="93">
        <f t="shared" si="0"/>
        <v>1</v>
      </c>
      <c r="L25" s="40">
        <f t="shared" si="3"/>
        <v>40.14</v>
      </c>
      <c r="M25" s="40">
        <f t="shared" si="4"/>
        <v>40.14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65.5</v>
      </c>
      <c r="T25" s="54">
        <f t="shared" si="6"/>
        <v>65.5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184</v>
      </c>
      <c r="C28" s="6" t="s">
        <v>185</v>
      </c>
      <c r="D28" s="125"/>
      <c r="E28" s="8" t="s">
        <v>139</v>
      </c>
      <c r="F28" s="57">
        <v>1</v>
      </c>
      <c r="G28" s="14">
        <v>16688.16</v>
      </c>
      <c r="H28" s="10">
        <f t="shared" si="1"/>
        <v>11920.11</v>
      </c>
      <c r="I28" s="11">
        <f t="shared" si="2"/>
        <v>16688.16</v>
      </c>
      <c r="J28" s="44"/>
      <c r="K28" s="94">
        <f t="shared" si="0"/>
        <v>1</v>
      </c>
      <c r="L28" s="10">
        <f t="shared" si="3"/>
        <v>6341.5</v>
      </c>
      <c r="M28" s="10">
        <f t="shared" si="4"/>
        <v>6341.5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10346.66</v>
      </c>
      <c r="T28" s="15">
        <f t="shared" si="6"/>
        <v>10346.66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137</v>
      </c>
      <c r="C29" s="4" t="s">
        <v>138</v>
      </c>
      <c r="D29" s="125"/>
      <c r="E29" s="16" t="s">
        <v>139</v>
      </c>
      <c r="F29" s="56">
        <v>1</v>
      </c>
      <c r="G29" s="17">
        <v>10574.08</v>
      </c>
      <c r="H29" s="40">
        <f>ROUND(IF($G$17="USD $", G29*$F$15,G29*$E$15),2)</f>
        <v>7552.91</v>
      </c>
      <c r="I29" s="41">
        <f>ROUND(IF($I$17=$H$17,F29*H29,F29*G29),2)</f>
        <v>10574.08</v>
      </c>
      <c r="J29" s="44"/>
      <c r="K29" s="93">
        <f t="shared" si="0"/>
        <v>1</v>
      </c>
      <c r="L29" s="40">
        <f t="shared" si="3"/>
        <v>4018.15</v>
      </c>
      <c r="M29" s="40">
        <f>ROUND((K29*L29),2)</f>
        <v>4018.15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6555.93</v>
      </c>
      <c r="T29" s="54">
        <f t="shared" si="6"/>
        <v>6555.93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187</v>
      </c>
      <c r="C30" s="6" t="s">
        <v>188</v>
      </c>
      <c r="D30" s="125"/>
      <c r="E30" s="8" t="s">
        <v>139</v>
      </c>
      <c r="F30" s="57">
        <v>1</v>
      </c>
      <c r="G30" s="14">
        <v>5903.57</v>
      </c>
      <c r="H30" s="10">
        <f t="shared" si="1"/>
        <v>4216.84</v>
      </c>
      <c r="I30" s="11">
        <f t="shared" si="2"/>
        <v>5903.57</v>
      </c>
      <c r="J30" s="44"/>
      <c r="K30" s="94">
        <f t="shared" si="0"/>
        <v>1</v>
      </c>
      <c r="L30" s="10">
        <f t="shared" si="3"/>
        <v>2243.36</v>
      </c>
      <c r="M30" s="10">
        <f t="shared" si="4"/>
        <v>2243.36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3660.21</v>
      </c>
      <c r="T30" s="15">
        <f t="shared" si="6"/>
        <v>3660.21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189</v>
      </c>
      <c r="C31" s="4" t="s">
        <v>190</v>
      </c>
      <c r="D31" s="125"/>
      <c r="E31" s="16" t="s">
        <v>139</v>
      </c>
      <c r="F31" s="56">
        <v>1</v>
      </c>
      <c r="G31" s="17">
        <v>7116.12</v>
      </c>
      <c r="H31" s="40">
        <f t="shared" si="1"/>
        <v>5082.9399999999996</v>
      </c>
      <c r="I31" s="41">
        <f t="shared" si="2"/>
        <v>7116.12</v>
      </c>
      <c r="J31" s="44"/>
      <c r="K31" s="93">
        <f t="shared" si="0"/>
        <v>1</v>
      </c>
      <c r="L31" s="40">
        <f t="shared" si="3"/>
        <v>3558.06</v>
      </c>
      <c r="M31" s="40">
        <f t="shared" si="4"/>
        <v>3558.06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3558.06</v>
      </c>
      <c r="T31" s="54">
        <f t="shared" si="6"/>
        <v>3558.06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143</v>
      </c>
      <c r="C32" s="6" t="s">
        <v>233</v>
      </c>
      <c r="D32" s="125"/>
      <c r="E32" s="8" t="s">
        <v>139</v>
      </c>
      <c r="F32" s="57">
        <v>2</v>
      </c>
      <c r="G32" s="14">
        <v>786.41</v>
      </c>
      <c r="H32" s="10">
        <f t="shared" si="1"/>
        <v>561.72</v>
      </c>
      <c r="I32" s="11">
        <f t="shared" si="2"/>
        <v>1572.82</v>
      </c>
      <c r="J32" s="44"/>
      <c r="K32" s="94">
        <f t="shared" si="0"/>
        <v>2</v>
      </c>
      <c r="L32" s="10">
        <f t="shared" si="3"/>
        <v>393.21</v>
      </c>
      <c r="M32" s="10">
        <f t="shared" si="4"/>
        <v>786.42</v>
      </c>
      <c r="N32" s="13"/>
      <c r="O32" s="53"/>
      <c r="P32" s="3"/>
      <c r="Q32" s="14"/>
      <c r="R32" s="15">
        <f t="shared" si="9"/>
        <v>0</v>
      </c>
      <c r="S32" s="15">
        <f t="shared" si="5"/>
        <v>393.2</v>
      </c>
      <c r="T32" s="15">
        <f t="shared" si="6"/>
        <v>786.4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234</v>
      </c>
      <c r="C33" s="4" t="s">
        <v>192</v>
      </c>
      <c r="D33" s="125"/>
      <c r="E33" s="16" t="s">
        <v>139</v>
      </c>
      <c r="F33" s="56">
        <v>1</v>
      </c>
      <c r="G33" s="17">
        <v>9091.52</v>
      </c>
      <c r="H33" s="40">
        <f t="shared" si="1"/>
        <v>6493.94</v>
      </c>
      <c r="I33" s="41">
        <f t="shared" si="2"/>
        <v>9091.52</v>
      </c>
      <c r="J33" s="44"/>
      <c r="K33" s="93">
        <f t="shared" si="0"/>
        <v>1</v>
      </c>
      <c r="L33" s="40">
        <f t="shared" si="3"/>
        <v>4545.76</v>
      </c>
      <c r="M33" s="40">
        <f t="shared" si="4"/>
        <v>4545.76</v>
      </c>
      <c r="N33" s="18"/>
      <c r="O33" s="53"/>
      <c r="P33" s="1"/>
      <c r="Q33" s="17"/>
      <c r="R33" s="42">
        <f t="shared" si="9"/>
        <v>0</v>
      </c>
      <c r="S33" s="54">
        <f t="shared" si="5"/>
        <v>4545.76</v>
      </c>
      <c r="T33" s="54">
        <f t="shared" si="6"/>
        <v>4545.76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235</v>
      </c>
      <c r="C34" s="6" t="s">
        <v>148</v>
      </c>
      <c r="D34" s="125"/>
      <c r="E34" s="8" t="s">
        <v>139</v>
      </c>
      <c r="F34" s="57">
        <v>6</v>
      </c>
      <c r="G34" s="14">
        <v>1654.9</v>
      </c>
      <c r="H34" s="10">
        <f t="shared" si="1"/>
        <v>1182.07</v>
      </c>
      <c r="I34" s="11">
        <f t="shared" si="2"/>
        <v>9929.4</v>
      </c>
      <c r="J34" s="44"/>
      <c r="K34" s="94">
        <f t="shared" si="0"/>
        <v>6</v>
      </c>
      <c r="L34" s="10">
        <f t="shared" si="3"/>
        <v>1158.43</v>
      </c>
      <c r="M34" s="10">
        <f t="shared" si="4"/>
        <v>6950.58</v>
      </c>
      <c r="N34" s="13">
        <v>-0.2</v>
      </c>
      <c r="O34" s="53"/>
      <c r="P34" s="3"/>
      <c r="Q34" s="14"/>
      <c r="R34" s="15">
        <f t="shared" si="9"/>
        <v>0</v>
      </c>
      <c r="S34" s="15">
        <f t="shared" si="5"/>
        <v>496.47</v>
      </c>
      <c r="T34" s="15">
        <f t="shared" si="6"/>
        <v>2978.82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 t="s">
        <v>236</v>
      </c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237</v>
      </c>
      <c r="C36" s="6" t="s">
        <v>238</v>
      </c>
      <c r="D36" s="125"/>
      <c r="E36" s="8" t="s">
        <v>139</v>
      </c>
      <c r="F36" s="57">
        <v>2</v>
      </c>
      <c r="G36" s="14">
        <v>428.39</v>
      </c>
      <c r="H36" s="10">
        <f t="shared" si="1"/>
        <v>305.99</v>
      </c>
      <c r="I36" s="11">
        <f t="shared" si="2"/>
        <v>856.78</v>
      </c>
      <c r="J36" s="44"/>
      <c r="K36" s="94">
        <f t="shared" si="0"/>
        <v>2</v>
      </c>
      <c r="L36" s="10">
        <f t="shared" si="3"/>
        <v>235.61</v>
      </c>
      <c r="M36" s="10">
        <f t="shared" si="4"/>
        <v>471.22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192.78</v>
      </c>
      <c r="T36" s="15">
        <f t="shared" si="6"/>
        <v>385.56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239</v>
      </c>
      <c r="C38" s="6" t="s">
        <v>153</v>
      </c>
      <c r="D38" s="125"/>
      <c r="E38" s="8" t="s">
        <v>139</v>
      </c>
      <c r="F38" s="57">
        <v>2</v>
      </c>
      <c r="G38" s="14">
        <v>6.07</v>
      </c>
      <c r="H38" s="10">
        <f t="shared" si="1"/>
        <v>4.34</v>
      </c>
      <c r="I38" s="11">
        <f t="shared" si="2"/>
        <v>12.14</v>
      </c>
      <c r="J38" s="44"/>
      <c r="K38" s="94">
        <f t="shared" si="0"/>
        <v>2</v>
      </c>
      <c r="L38" s="10">
        <f t="shared" si="3"/>
        <v>3.34</v>
      </c>
      <c r="M38" s="10">
        <f t="shared" si="4"/>
        <v>6.68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2.73</v>
      </c>
      <c r="T38" s="15">
        <f t="shared" si="6"/>
        <v>5.46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154</v>
      </c>
      <c r="C39" s="4" t="s">
        <v>155</v>
      </c>
      <c r="D39" s="125" t="s">
        <v>240</v>
      </c>
      <c r="E39" s="16" t="s">
        <v>139</v>
      </c>
      <c r="F39" s="56">
        <v>42</v>
      </c>
      <c r="G39" s="17">
        <v>4.51</v>
      </c>
      <c r="H39" s="40">
        <f t="shared" si="1"/>
        <v>3.22</v>
      </c>
      <c r="I39" s="41">
        <f t="shared" si="2"/>
        <v>189.42</v>
      </c>
      <c r="J39" s="44"/>
      <c r="K39" s="93">
        <f t="shared" si="0"/>
        <v>42</v>
      </c>
      <c r="L39" s="40">
        <f t="shared" si="3"/>
        <v>2.48</v>
      </c>
      <c r="M39" s="40">
        <f t="shared" si="4"/>
        <v>104.16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2.0299999999999998</v>
      </c>
      <c r="T39" s="54">
        <f t="shared" si="6"/>
        <v>85.26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241</v>
      </c>
      <c r="C40" s="6" t="s">
        <v>153</v>
      </c>
      <c r="D40" s="125"/>
      <c r="E40" s="8" t="s">
        <v>139</v>
      </c>
      <c r="F40" s="57">
        <v>6</v>
      </c>
      <c r="G40" s="14">
        <v>7.15</v>
      </c>
      <c r="H40" s="10">
        <f t="shared" si="1"/>
        <v>5.1100000000000003</v>
      </c>
      <c r="I40" s="11">
        <f t="shared" si="2"/>
        <v>42.9</v>
      </c>
      <c r="J40" s="44"/>
      <c r="K40" s="94">
        <f t="shared" si="0"/>
        <v>6</v>
      </c>
      <c r="L40" s="10">
        <f t="shared" si="3"/>
        <v>3.93</v>
      </c>
      <c r="M40" s="10">
        <f t="shared" si="4"/>
        <v>23.58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3.22</v>
      </c>
      <c r="T40" s="15">
        <f t="shared" si="6"/>
        <v>19.32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152</v>
      </c>
      <c r="C41" s="4" t="s">
        <v>153</v>
      </c>
      <c r="D41" s="125"/>
      <c r="E41" s="16" t="s">
        <v>139</v>
      </c>
      <c r="F41" s="56">
        <v>34</v>
      </c>
      <c r="G41" s="17">
        <v>4.8499999999999996</v>
      </c>
      <c r="H41" s="40">
        <f t="shared" si="1"/>
        <v>3.46</v>
      </c>
      <c r="I41" s="41">
        <f t="shared" si="2"/>
        <v>164.9</v>
      </c>
      <c r="J41" s="44"/>
      <c r="K41" s="93">
        <f t="shared" si="0"/>
        <v>34</v>
      </c>
      <c r="L41" s="40">
        <f t="shared" si="3"/>
        <v>2.67</v>
      </c>
      <c r="M41" s="40">
        <f t="shared" si="4"/>
        <v>90.78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2.1800000000000002</v>
      </c>
      <c r="T41" s="54">
        <f t="shared" si="6"/>
        <v>74.12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150</v>
      </c>
      <c r="C42" s="6" t="s">
        <v>242</v>
      </c>
      <c r="D42" s="125"/>
      <c r="E42" s="8" t="s">
        <v>139</v>
      </c>
      <c r="F42" s="57">
        <v>2</v>
      </c>
      <c r="G42" s="14">
        <v>357.72</v>
      </c>
      <c r="H42" s="10">
        <f t="shared" si="1"/>
        <v>255.51</v>
      </c>
      <c r="I42" s="11">
        <f t="shared" si="2"/>
        <v>715.44</v>
      </c>
      <c r="J42" s="44"/>
      <c r="K42" s="94">
        <f t="shared" si="0"/>
        <v>2</v>
      </c>
      <c r="L42" s="10">
        <f t="shared" si="3"/>
        <v>196.75</v>
      </c>
      <c r="M42" s="10">
        <f t="shared" si="4"/>
        <v>393.5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160.97</v>
      </c>
      <c r="T42" s="15">
        <f t="shared" si="6"/>
        <v>321.94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158</v>
      </c>
      <c r="C43" s="4" t="s">
        <v>159</v>
      </c>
      <c r="D43" s="125"/>
      <c r="E43" s="16" t="s">
        <v>139</v>
      </c>
      <c r="F43" s="56">
        <v>3</v>
      </c>
      <c r="G43" s="17">
        <v>1222.7</v>
      </c>
      <c r="H43" s="40">
        <f t="shared" si="1"/>
        <v>873.36</v>
      </c>
      <c r="I43" s="41">
        <f t="shared" si="2"/>
        <v>3668.1</v>
      </c>
      <c r="J43" s="44"/>
      <c r="K43" s="93">
        <f t="shared" si="0"/>
        <v>3</v>
      </c>
      <c r="L43" s="40">
        <f t="shared" si="3"/>
        <v>672.49</v>
      </c>
      <c r="M43" s="40">
        <f t="shared" si="4"/>
        <v>2017.47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550.21</v>
      </c>
      <c r="T43" s="54">
        <f t="shared" si="6"/>
        <v>1650.63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160</v>
      </c>
      <c r="C44" s="6" t="s">
        <v>161</v>
      </c>
      <c r="D44" s="125"/>
      <c r="E44" s="8" t="s">
        <v>139</v>
      </c>
      <c r="F44" s="57">
        <v>3</v>
      </c>
      <c r="G44" s="14">
        <v>155.65</v>
      </c>
      <c r="H44" s="10">
        <f t="shared" si="1"/>
        <v>111.18</v>
      </c>
      <c r="I44" s="11">
        <f t="shared" si="2"/>
        <v>466.95</v>
      </c>
      <c r="J44" s="44"/>
      <c r="K44" s="94">
        <f t="shared" si="0"/>
        <v>3</v>
      </c>
      <c r="L44" s="10">
        <f t="shared" si="3"/>
        <v>85.61</v>
      </c>
      <c r="M44" s="10">
        <f t="shared" si="4"/>
        <v>256.83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70.040000000000006</v>
      </c>
      <c r="T44" s="15">
        <f t="shared" si="6"/>
        <v>210.12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162</v>
      </c>
      <c r="C45" s="4" t="s">
        <v>163</v>
      </c>
      <c r="D45" s="125"/>
      <c r="E45" s="16" t="s">
        <v>139</v>
      </c>
      <c r="F45" s="56">
        <v>3</v>
      </c>
      <c r="G45" s="17">
        <v>24.11</v>
      </c>
      <c r="H45" s="40">
        <f t="shared" si="1"/>
        <v>17.22</v>
      </c>
      <c r="I45" s="41">
        <f t="shared" si="2"/>
        <v>72.33</v>
      </c>
      <c r="J45" s="44"/>
      <c r="K45" s="93">
        <f t="shared" si="0"/>
        <v>3</v>
      </c>
      <c r="L45" s="40">
        <f t="shared" si="3"/>
        <v>13.26</v>
      </c>
      <c r="M45" s="40">
        <f t="shared" si="4"/>
        <v>39.78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32.549999999999997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164</v>
      </c>
      <c r="C46" s="6" t="s">
        <v>165</v>
      </c>
      <c r="D46" s="125"/>
      <c r="E46" s="8" t="s">
        <v>139</v>
      </c>
      <c r="F46" s="57">
        <v>6</v>
      </c>
      <c r="G46" s="14">
        <v>9.4700000000000006</v>
      </c>
      <c r="H46" s="10">
        <f t="shared" si="1"/>
        <v>6.76</v>
      </c>
      <c r="I46" s="11">
        <f t="shared" si="2"/>
        <v>56.82</v>
      </c>
      <c r="J46" s="44"/>
      <c r="K46" s="94">
        <f t="shared" si="0"/>
        <v>6</v>
      </c>
      <c r="L46" s="10">
        <f t="shared" si="3"/>
        <v>5.21</v>
      </c>
      <c r="M46" s="10">
        <f t="shared" si="4"/>
        <v>31.26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4.26</v>
      </c>
      <c r="T46" s="15">
        <f t="shared" si="6"/>
        <v>25.56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166</v>
      </c>
      <c r="C47" s="4" t="s">
        <v>167</v>
      </c>
      <c r="D47" s="125"/>
      <c r="E47" s="16" t="s">
        <v>139</v>
      </c>
      <c r="F47" s="56">
        <v>3</v>
      </c>
      <c r="G47" s="17">
        <v>174.58</v>
      </c>
      <c r="H47" s="40">
        <f t="shared" si="1"/>
        <v>124.7</v>
      </c>
      <c r="I47" s="41">
        <f t="shared" si="2"/>
        <v>523.74</v>
      </c>
      <c r="J47" s="44"/>
      <c r="K47" s="93">
        <f t="shared" si="0"/>
        <v>3</v>
      </c>
      <c r="L47" s="40">
        <f t="shared" si="3"/>
        <v>96.02</v>
      </c>
      <c r="M47" s="40">
        <f t="shared" si="4"/>
        <v>288.06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78.56</v>
      </c>
      <c r="T47" s="54">
        <f t="shared" si="6"/>
        <v>235.68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168</v>
      </c>
      <c r="C48" s="6" t="s">
        <v>167</v>
      </c>
      <c r="D48" s="125"/>
      <c r="E48" s="8" t="s">
        <v>139</v>
      </c>
      <c r="F48" s="57">
        <v>3</v>
      </c>
      <c r="G48" s="14">
        <v>11.16</v>
      </c>
      <c r="H48" s="10">
        <f t="shared" si="1"/>
        <v>7.97</v>
      </c>
      <c r="I48" s="11">
        <f t="shared" si="2"/>
        <v>33.479999999999997</v>
      </c>
      <c r="J48" s="44"/>
      <c r="K48" s="94">
        <f t="shared" si="0"/>
        <v>3</v>
      </c>
      <c r="L48" s="10">
        <f t="shared" si="3"/>
        <v>6.14</v>
      </c>
      <c r="M48" s="10">
        <f t="shared" si="4"/>
        <v>18.420000000000002</v>
      </c>
      <c r="N48" s="146">
        <v>-0.05</v>
      </c>
      <c r="O48" s="53"/>
      <c r="P48" s="3"/>
      <c r="Q48" s="14"/>
      <c r="R48" s="15">
        <f t="shared" si="9"/>
        <v>0</v>
      </c>
      <c r="S48" s="15">
        <f t="shared" si="5"/>
        <v>5.0199999999999996</v>
      </c>
      <c r="T48" s="15">
        <f t="shared" si="6"/>
        <v>15.06</v>
      </c>
      <c r="U48" s="147">
        <f t="shared" si="7"/>
        <v>0</v>
      </c>
      <c r="V48" s="147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243</v>
      </c>
      <c r="C49" s="4" t="s">
        <v>244</v>
      </c>
      <c r="D49" s="125"/>
      <c r="E49" s="16" t="s">
        <v>139</v>
      </c>
      <c r="F49" s="56">
        <v>6</v>
      </c>
      <c r="G49" s="17">
        <v>4924.07</v>
      </c>
      <c r="H49" s="40">
        <f t="shared" si="1"/>
        <v>3517.19</v>
      </c>
      <c r="I49" s="41">
        <f t="shared" si="2"/>
        <v>29544.42</v>
      </c>
      <c r="J49" s="44"/>
      <c r="K49" s="93">
        <f t="shared" si="0"/>
        <v>6</v>
      </c>
      <c r="L49" s="40">
        <f t="shared" si="3"/>
        <v>2462.04</v>
      </c>
      <c r="M49" s="40">
        <f t="shared" si="4"/>
        <v>14772.24</v>
      </c>
      <c r="N49" s="18"/>
      <c r="O49" s="53"/>
      <c r="P49" s="1"/>
      <c r="Q49" s="17"/>
      <c r="R49" s="42">
        <f t="shared" si="9"/>
        <v>0</v>
      </c>
      <c r="S49" s="54">
        <f t="shared" si="5"/>
        <v>2462.0300000000002</v>
      </c>
      <c r="T49" s="54">
        <f t="shared" si="6"/>
        <v>14772.18</v>
      </c>
      <c r="U49" s="43">
        <f t="shared" si="7"/>
        <v>0</v>
      </c>
      <c r="V49" s="43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 x14ac:dyDescent="0.25">
      <c r="A50" s="60"/>
      <c r="B50" s="78"/>
      <c r="C50" s="78"/>
      <c r="D50" s="80"/>
      <c r="E50" s="81" t="s">
        <v>171</v>
      </c>
      <c r="F50" s="82">
        <f>SUM(F18:F49)</f>
        <v>140</v>
      </c>
      <c r="G50" s="83">
        <f>SUM(G18:G49)</f>
        <v>60696.400000000023</v>
      </c>
      <c r="H50" s="84">
        <f>SUM(H18:H49)</f>
        <v>43354.55</v>
      </c>
      <c r="I50" s="85">
        <f>SUM(I18:I49)</f>
        <v>99020.780000000013</v>
      </c>
      <c r="J50" s="86"/>
      <c r="K50" s="87">
        <f>SUM(K18:K49)</f>
        <v>140</v>
      </c>
      <c r="L50" s="84">
        <f>SUM(L18:L49)</f>
        <v>26675.370000000003</v>
      </c>
      <c r="M50" s="85">
        <f>SUM(M18:M49)</f>
        <v>47724.72</v>
      </c>
      <c r="N50" s="85"/>
      <c r="O50" s="88"/>
      <c r="P50" s="79"/>
      <c r="Q50" s="84">
        <f>SUM(Q18:Q49)</f>
        <v>0</v>
      </c>
      <c r="R50" s="84">
        <f>SUM(R18:R49)</f>
        <v>0</v>
      </c>
      <c r="S50" s="85">
        <f>SUM(S18:S49)</f>
        <v>34021.03</v>
      </c>
      <c r="T50" s="85">
        <f>SUM(T18:T49)</f>
        <v>51296.06</v>
      </c>
      <c r="U50" s="89"/>
      <c r="V50" s="89"/>
      <c r="W50" s="90"/>
      <c r="X50" s="77"/>
    </row>
    <row r="52" spans="1:28" ht="15" customHeight="1" x14ac:dyDescent="0.25">
      <c r="U52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43" priority="3" stopIfTrue="1">
      <formula>$U$9&gt;100%</formula>
    </cfRule>
    <cfRule type="expression" dxfId="242" priority="4">
      <formula>$U$9&lt;50%</formula>
    </cfRule>
  </conditionalFormatting>
  <conditionalFormatting sqref="V9:V10">
    <cfRule type="expression" dxfId="241" priority="1">
      <formula>$V$9&lt;50%</formula>
    </cfRule>
    <cfRule type="expression" dxfId="240" priority="2">
      <formula>$V$9&gt;50%</formula>
    </cfRule>
  </conditionalFormatting>
  <dataValidations count="4">
    <dataValidation type="list" allowBlank="1" showInputMessage="1" showErrorMessage="1" sqref="G17 L17 Q17 Q14" xr:uid="{37B260D4-22E8-440F-8D15-1346D9D7AA24}">
      <formula1>$Y$11:$Y$12</formula1>
    </dataValidation>
    <dataValidation type="list" allowBlank="1" showInputMessage="1" showErrorMessage="1" sqref="I13" xr:uid="{707413C8-4CFB-46E0-A66C-7B0DCA7B3267}">
      <formula1>$Y$13:$Y$14</formula1>
    </dataValidation>
    <dataValidation type="list" allowBlank="1" showInputMessage="1" showErrorMessage="1" sqref="J13" xr:uid="{D32F51DA-7F20-4F11-B72C-190593F8E40E}">
      <formula1>$L$9:$L$9</formula1>
    </dataValidation>
    <dataValidation type="list" showInputMessage="1" showErrorMessage="1" sqref="E18:E49" xr:uid="{D98B1D1A-88A1-4FD5-AF1C-101466B8C3AD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A3C1-CA43-40C4-89B8-F8C65B4561B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254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70903.290000000008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2009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38255.030000000006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32648.260000000002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255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0.46046184880842622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256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32648.26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257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36155.030000000006</v>
      </c>
      <c r="U9" s="242">
        <f>IFERROR(((P3-S9)/S9),0)</f>
        <v>17.216680952380955</v>
      </c>
      <c r="V9" s="242">
        <f>IFERROR(T9/P3,0)</f>
        <v>0.94510525805364676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145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39" priority="3" stopIfTrue="1">
      <formula>$U$9&gt;100%</formula>
    </cfRule>
    <cfRule type="expression" dxfId="238" priority="4">
      <formula>$U$9&lt;50%</formula>
    </cfRule>
  </conditionalFormatting>
  <conditionalFormatting sqref="V9:V10">
    <cfRule type="expression" dxfId="237" priority="1">
      <formula>$V$9&lt;50%</formula>
    </cfRule>
    <cfRule type="expression" dxfId="236" priority="2">
      <formula>$V$9&gt;50%</formula>
    </cfRule>
  </conditionalFormatting>
  <dataValidations count="4">
    <dataValidation type="list" showInputMessage="1" showErrorMessage="1" sqref="E18:E48" xr:uid="{3A3CDB57-DF5E-4403-87BC-2D6432878CE1}">
      <formula1>$Z$18:$Z$29</formula1>
    </dataValidation>
    <dataValidation type="list" allowBlank="1" showInputMessage="1" showErrorMessage="1" sqref="J13" xr:uid="{2D4BB05F-6BCD-4214-B38B-FEF93E58A19A}">
      <formula1>$L$9:$L$9</formula1>
    </dataValidation>
    <dataValidation type="list" allowBlank="1" showInputMessage="1" showErrorMessage="1" sqref="I13" xr:uid="{563B3AAE-DA3A-4553-9F14-16545773E8AB}">
      <formula1>$Y$13:$Y$14</formula1>
    </dataValidation>
    <dataValidation type="list" allowBlank="1" showInputMessage="1" showErrorMessage="1" sqref="G17 L17 Q17 Q14" xr:uid="{4FF5B0EE-D826-4F9D-B08D-F3FD5E8D7CF7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7914-7EFB-446B-A456-EBA0C82397C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264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70903.290000000008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2009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38255.030000000006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32648.260000000002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265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0.46046184880842622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266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32648.26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267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36155.030000000006</v>
      </c>
      <c r="U9" s="242">
        <f>IFERROR(((P3-S9)/S9),0)</f>
        <v>17.216680952380955</v>
      </c>
      <c r="V9" s="242">
        <f>IFERROR(T9/P3,0)</f>
        <v>0.94510525805364676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145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35" priority="3" stopIfTrue="1">
      <formula>$U$9&gt;100%</formula>
    </cfRule>
    <cfRule type="expression" dxfId="234" priority="4">
      <formula>$U$9&lt;50%</formula>
    </cfRule>
  </conditionalFormatting>
  <conditionalFormatting sqref="V9:V10">
    <cfRule type="expression" dxfId="233" priority="1">
      <formula>$V$9&lt;50%</formula>
    </cfRule>
    <cfRule type="expression" dxfId="232" priority="2">
      <formula>$V$9&gt;50%</formula>
    </cfRule>
  </conditionalFormatting>
  <dataValidations count="4">
    <dataValidation type="list" allowBlank="1" showInputMessage="1" showErrorMessage="1" sqref="G17 L17 Q17 Q14" xr:uid="{6C9748F1-28B0-4831-9168-BCA4313337DE}">
      <formula1>$Y$11:$Y$12</formula1>
    </dataValidation>
    <dataValidation type="list" allowBlank="1" showInputMessage="1" showErrorMessage="1" sqref="I13" xr:uid="{C95BCFD9-83CE-4969-8CAC-04E163915075}">
      <formula1>$Y$13:$Y$14</formula1>
    </dataValidation>
    <dataValidation type="list" allowBlank="1" showInputMessage="1" showErrorMessage="1" sqref="J13" xr:uid="{D789B06E-DDF9-4A19-A9D2-713374870C20}">
      <formula1>$L$9:$L$9</formula1>
    </dataValidation>
    <dataValidation type="list" showInputMessage="1" showErrorMessage="1" sqref="E18:E48" xr:uid="{35975B10-F8DC-4F50-80BB-284EBE544217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47C7-AF03-401A-A400-C5CDC7EDE9DE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268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70903.290000000008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2009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38255.030000000006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32648.260000000002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269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0.46046184880842622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270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32648.26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271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36155.030000000006</v>
      </c>
      <c r="U9" s="242">
        <f>IFERROR(((P3-S9)/S9),0)</f>
        <v>17.216680952380955</v>
      </c>
      <c r="V9" s="242">
        <f>IFERROR(T9/P3,0)</f>
        <v>0.94510525805364676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145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31" priority="3" stopIfTrue="1">
      <formula>$U$9&gt;100%</formula>
    </cfRule>
    <cfRule type="expression" dxfId="230" priority="4">
      <formula>$U$9&lt;50%</formula>
    </cfRule>
  </conditionalFormatting>
  <conditionalFormatting sqref="V9:V10">
    <cfRule type="expression" dxfId="229" priority="1">
      <formula>$V$9&lt;50%</formula>
    </cfRule>
    <cfRule type="expression" dxfId="228" priority="2">
      <formula>$V$9&gt;50%</formula>
    </cfRule>
  </conditionalFormatting>
  <dataValidations count="4">
    <dataValidation type="list" showInputMessage="1" showErrorMessage="1" sqref="E18:E48" xr:uid="{01DF83F8-21E4-440E-A68B-D4F573AE0419}">
      <formula1>$Z$18:$Z$29</formula1>
    </dataValidation>
    <dataValidation type="list" allowBlank="1" showInputMessage="1" showErrorMessage="1" sqref="J13" xr:uid="{4DC2ECAA-3BBE-4491-BBFD-2DC71933E0CE}">
      <formula1>$L$9:$L$9</formula1>
    </dataValidation>
    <dataValidation type="list" allowBlank="1" showInputMessage="1" showErrorMessage="1" sqref="I13" xr:uid="{CBAC9909-4E5B-4D29-8879-0E663155D96B}">
      <formula1>$Y$13:$Y$14</formula1>
    </dataValidation>
    <dataValidation type="list" allowBlank="1" showInputMessage="1" showErrorMessage="1" sqref="G17 L17 Q17 Q14" xr:uid="{1FB0B9AD-E01B-4C0E-BC57-C66EEA74212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6759-69B2-4627-AC61-C21E07C93F5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272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70903.290000000008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2012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38255.030000000006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32648.260000000002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255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0.46046184880842622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273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32648.26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274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36155.030000000006</v>
      </c>
      <c r="U9" s="242">
        <f>IFERROR(((P3-S9)/S9),0)</f>
        <v>17.216680952380955</v>
      </c>
      <c r="V9" s="242">
        <f>IFERROR(T9/P3,0)</f>
        <v>0.94510525805364676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145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27" priority="3" stopIfTrue="1">
      <formula>$U$9&gt;100%</formula>
    </cfRule>
    <cfRule type="expression" dxfId="226" priority="4">
      <formula>$U$9&lt;50%</formula>
    </cfRule>
  </conditionalFormatting>
  <conditionalFormatting sqref="V9:V10">
    <cfRule type="expression" dxfId="225" priority="1">
      <formula>$V$9&lt;50%</formula>
    </cfRule>
    <cfRule type="expression" dxfId="224" priority="2">
      <formula>$V$9&gt;50%</formula>
    </cfRule>
  </conditionalFormatting>
  <dataValidations count="4">
    <dataValidation type="list" allowBlank="1" showInputMessage="1" showErrorMessage="1" sqref="G17 L17 Q17 Q14" xr:uid="{21E2F6B5-139F-4A23-86E5-871C07DF1DC0}">
      <formula1>$Y$11:$Y$12</formula1>
    </dataValidation>
    <dataValidation type="list" allowBlank="1" showInputMessage="1" showErrorMessage="1" sqref="I13" xr:uid="{E5C9EF57-558C-41EE-8EC6-3126A686699D}">
      <formula1>$Y$13:$Y$14</formula1>
    </dataValidation>
    <dataValidation type="list" allowBlank="1" showInputMessage="1" showErrorMessage="1" sqref="J13" xr:uid="{36210EE7-7E26-423F-9CFF-6B5E4E588422}">
      <formula1>$L$9:$L$9</formula1>
    </dataValidation>
    <dataValidation type="list" showInputMessage="1" showErrorMessage="1" sqref="E18:E48" xr:uid="{0AD82D01-1F38-4D66-835A-FA32FD210161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D09B-E03B-40AA-B323-71A3E10D7D51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275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70903.290000000008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2012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38255.030000000006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276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32648.260000000002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255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0.46046184880842622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277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32648.26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278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36155.030000000006</v>
      </c>
      <c r="U9" s="242">
        <f>IFERROR(((P3-S9)/S9),0)</f>
        <v>17.216680952380955</v>
      </c>
      <c r="V9" s="242">
        <f>IFERROR(T9/P3,0)</f>
        <v>0.94510525805364676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145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23" priority="3" stopIfTrue="1">
      <formula>$U$9&gt;100%</formula>
    </cfRule>
    <cfRule type="expression" dxfId="222" priority="4">
      <formula>$U$9&lt;50%</formula>
    </cfRule>
  </conditionalFormatting>
  <conditionalFormatting sqref="V9:V10">
    <cfRule type="expression" dxfId="221" priority="1">
      <formula>$V$9&lt;50%</formula>
    </cfRule>
    <cfRule type="expression" dxfId="220" priority="2">
      <formula>$V$9&gt;50%</formula>
    </cfRule>
  </conditionalFormatting>
  <dataValidations count="4">
    <dataValidation type="list" showInputMessage="1" showErrorMessage="1" sqref="E18:E48" xr:uid="{A2976791-5879-442F-955C-777ECA115226}">
      <formula1>$Z$18:$Z$29</formula1>
    </dataValidation>
    <dataValidation type="list" allowBlank="1" showInputMessage="1" showErrorMessage="1" sqref="J13" xr:uid="{50F504AE-46DC-4DD7-869B-A005C6711565}">
      <formula1>$L$9:$L$9</formula1>
    </dataValidation>
    <dataValidation type="list" allowBlank="1" showInputMessage="1" showErrorMessage="1" sqref="I13" xr:uid="{F7CDEF1E-85C6-40E8-A2D9-E880EC73EA89}">
      <formula1>$Y$13:$Y$14</formula1>
    </dataValidation>
    <dataValidation type="list" allowBlank="1" showInputMessage="1" showErrorMessage="1" sqref="G17 L17 Q17 Q14" xr:uid="{A9482505-F843-4A89-A738-51369F73E89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91B9-5806-4A69-8288-2AA4B1F495B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279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70903.290000000008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2012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38255.030000000006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32648.260000000002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255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0.46046184880842622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280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32648.26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281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36155.030000000006</v>
      </c>
      <c r="U9" s="242">
        <f>IFERROR(((P3-S9)/S9),0)</f>
        <v>17.216680952380955</v>
      </c>
      <c r="V9" s="242">
        <f>IFERROR(T9/P3,0)</f>
        <v>0.94510525805364676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145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19" priority="3" stopIfTrue="1">
      <formula>$U$9&gt;100%</formula>
    </cfRule>
    <cfRule type="expression" dxfId="218" priority="4">
      <formula>$U$9&lt;50%</formula>
    </cfRule>
  </conditionalFormatting>
  <conditionalFormatting sqref="V9:V10">
    <cfRule type="expression" dxfId="217" priority="1">
      <formula>$V$9&lt;50%</formula>
    </cfRule>
    <cfRule type="expression" dxfId="216" priority="2">
      <formula>$V$9&gt;50%</formula>
    </cfRule>
  </conditionalFormatting>
  <dataValidations count="4">
    <dataValidation type="list" allowBlank="1" showInputMessage="1" showErrorMessage="1" sqref="G17 L17 Q17 Q14" xr:uid="{5B6F369A-1FC7-443F-8A8F-00A8DD2F4CA5}">
      <formula1>$Y$11:$Y$12</formula1>
    </dataValidation>
    <dataValidation type="list" allowBlank="1" showInputMessage="1" showErrorMessage="1" sqref="I13" xr:uid="{016B059D-8E95-4D33-A27C-653EEBFACFAF}">
      <formula1>$Y$13:$Y$14</formula1>
    </dataValidation>
    <dataValidation type="list" allowBlank="1" showInputMessage="1" showErrorMessage="1" sqref="J13" xr:uid="{91E4D828-0E15-42A1-8EC1-144F23FB4DA4}">
      <formula1>$L$9:$L$9</formula1>
    </dataValidation>
    <dataValidation type="list" showInputMessage="1" showErrorMessage="1" sqref="E18:E48" xr:uid="{F779B152-39DF-41E7-B36B-063450503FC7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2BB9-FC8F-426C-A059-6E9DC87E239F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282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70903.290000000008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2012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38255.030000000006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32648.260000000002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255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0.46046184880842622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283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32648.26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284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36155.030000000006</v>
      </c>
      <c r="U9" s="242">
        <f>IFERROR(((P3-S9)/S9),0)</f>
        <v>17.216680952380955</v>
      </c>
      <c r="V9" s="242">
        <f>IFERROR(T9/P3,0)</f>
        <v>0.94510525805364676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145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15" priority="3" stopIfTrue="1">
      <formula>$U$9&gt;100%</formula>
    </cfRule>
    <cfRule type="expression" dxfId="214" priority="4">
      <formula>$U$9&lt;50%</formula>
    </cfRule>
  </conditionalFormatting>
  <conditionalFormatting sqref="V9:V10">
    <cfRule type="expression" dxfId="213" priority="1">
      <formula>$V$9&lt;50%</formula>
    </cfRule>
    <cfRule type="expression" dxfId="212" priority="2">
      <formula>$V$9&gt;50%</formula>
    </cfRule>
  </conditionalFormatting>
  <dataValidations disablePrompts="1" count="4">
    <dataValidation type="list" showInputMessage="1" showErrorMessage="1" sqref="E18:E48" xr:uid="{B5A9B7B4-B1C7-40F8-9642-A3C20E924403}">
      <formula1>$Z$18:$Z$29</formula1>
    </dataValidation>
    <dataValidation type="list" allowBlank="1" showInputMessage="1" showErrorMessage="1" sqref="J13" xr:uid="{618E098C-5F4D-47A7-8D4A-94AF1DF40A1C}">
      <formula1>$L$9:$L$9</formula1>
    </dataValidation>
    <dataValidation type="list" allowBlank="1" showInputMessage="1" showErrorMessage="1" sqref="I13" xr:uid="{C473CEA6-E042-439F-ABDD-824B117F748F}">
      <formula1>$Y$13:$Y$14</formula1>
    </dataValidation>
    <dataValidation type="list" allowBlank="1" showInputMessage="1" showErrorMessage="1" sqref="G17 L17 Q17 Q14" xr:uid="{8EDECEFA-EA0A-4FDB-9F74-93DF1FA2261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1884-4280-4D51-BABA-B8222B9AE76E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285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77826.76999999999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43053.23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34773.539999999986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269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0.44680692774478487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298" t="s">
        <v>286</v>
      </c>
      <c r="H6" s="299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34773.54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287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40953.230000000003</v>
      </c>
      <c r="U9" s="242">
        <f>IFERROR(((P3-S9)/S9),0)</f>
        <v>19.501538095238097</v>
      </c>
      <c r="V9" s="242">
        <f>IFERROR(T9/P3,0)</f>
        <v>0.95122317187351568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11" priority="3" stopIfTrue="1">
      <formula>$U$9&gt;100%</formula>
    </cfRule>
    <cfRule type="expression" dxfId="210" priority="4">
      <formula>$U$9&lt;50%</formula>
    </cfRule>
  </conditionalFormatting>
  <conditionalFormatting sqref="V9:V10">
    <cfRule type="expression" dxfId="209" priority="1">
      <formula>$V$9&lt;50%</formula>
    </cfRule>
    <cfRule type="expression" dxfId="208" priority="2">
      <formula>$V$9&gt;50%</formula>
    </cfRule>
  </conditionalFormatting>
  <dataValidations count="4">
    <dataValidation type="list" showInputMessage="1" showErrorMessage="1" sqref="E18:E48" xr:uid="{D68C36CA-B0C1-4974-8B80-4E45678DD5F6}">
      <formula1>$Z$18:$Z$29</formula1>
    </dataValidation>
    <dataValidation type="list" allowBlank="1" showInputMessage="1" showErrorMessage="1" sqref="J13" xr:uid="{F7373563-926C-42C5-9A18-9C9650D793A3}">
      <formula1>$L$9:$L$9</formula1>
    </dataValidation>
    <dataValidation type="list" allowBlank="1" showInputMessage="1" showErrorMessage="1" sqref="I13" xr:uid="{39A903EB-6177-486F-A6C9-30BD341F7A9F}">
      <formula1>$Y$13:$Y$14</formula1>
    </dataValidation>
    <dataValidation type="list" allowBlank="1" showInputMessage="1" showErrorMessage="1" sqref="G17 L17 Q17 Q14" xr:uid="{C3FC76AF-83F6-4A7D-9D74-DF4FFED6E2FB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851B-14E1-43A9-A826-0FBBDD7D1454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293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77826.76999999999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43053.23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34773.539999999986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269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0.44680692774478487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294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34773.54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295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40953.230000000003</v>
      </c>
      <c r="U9" s="242">
        <f>IFERROR(((P3-S9)/S9),0)</f>
        <v>19.501538095238097</v>
      </c>
      <c r="V9" s="242">
        <f>IFERROR(T9/P3,0)</f>
        <v>0.95122317187351568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07" priority="3" stopIfTrue="1">
      <formula>$U$9&gt;100%</formula>
    </cfRule>
    <cfRule type="expression" dxfId="206" priority="4">
      <formula>$U$9&lt;50%</formula>
    </cfRule>
  </conditionalFormatting>
  <conditionalFormatting sqref="V9:V10">
    <cfRule type="expression" dxfId="205" priority="1">
      <formula>$V$9&lt;50%</formula>
    </cfRule>
    <cfRule type="expression" dxfId="204" priority="2">
      <formula>$V$9&gt;50%</formula>
    </cfRule>
  </conditionalFormatting>
  <dataValidations count="4">
    <dataValidation type="list" allowBlank="1" showInputMessage="1" showErrorMessage="1" sqref="G17 L17 Q17 Q14" xr:uid="{BEE00237-1285-47EC-BB6C-BF277FFBD2E7}">
      <formula1>$Y$11:$Y$12</formula1>
    </dataValidation>
    <dataValidation type="list" allowBlank="1" showInputMessage="1" showErrorMessage="1" sqref="I13" xr:uid="{862ABA46-3216-4289-9587-EC3EA5E24B9B}">
      <formula1>$Y$13:$Y$14</formula1>
    </dataValidation>
    <dataValidation type="list" allowBlank="1" showInputMessage="1" showErrorMessage="1" sqref="J13" xr:uid="{A09A86CB-65A3-422A-A833-A9D28F83AC35}">
      <formula1>$L$9:$L$9</formula1>
    </dataValidation>
    <dataValidation type="list" showInputMessage="1" showErrorMessage="1" sqref="E18:E48" xr:uid="{A5FFAAAC-6367-4D26-B1D2-326BC1940337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EE49-CC9F-4605-BF2F-45A382EF5058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296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77826.76999999999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43053.23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34773.539999999986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269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0.44680692774478487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297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34773.54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298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40953.230000000003</v>
      </c>
      <c r="U9" s="242">
        <f>IFERROR(((P3-S9)/S9),0)</f>
        <v>19.501538095238097</v>
      </c>
      <c r="V9" s="242">
        <f>IFERROR(T9/P3,0)</f>
        <v>0.95122317187351568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03" priority="3" stopIfTrue="1">
      <formula>$U$9&gt;100%</formula>
    </cfRule>
    <cfRule type="expression" dxfId="202" priority="4">
      <formula>$U$9&lt;50%</formula>
    </cfRule>
  </conditionalFormatting>
  <conditionalFormatting sqref="V9:V10">
    <cfRule type="expression" dxfId="201" priority="1">
      <formula>$V$9&lt;50%</formula>
    </cfRule>
    <cfRule type="expression" dxfId="200" priority="2">
      <formula>$V$9&gt;50%</formula>
    </cfRule>
  </conditionalFormatting>
  <dataValidations count="4">
    <dataValidation type="list" showInputMessage="1" showErrorMessage="1" sqref="E18:E48" xr:uid="{AE1FED73-487E-4B2C-87DF-A27DB68C08B1}">
      <formula1>$Z$18:$Z$29</formula1>
    </dataValidation>
    <dataValidation type="list" allowBlank="1" showInputMessage="1" showErrorMessage="1" sqref="J13" xr:uid="{12588A11-B6DF-477D-BB3C-B962D74E3523}">
      <formula1>$L$9:$L$9</formula1>
    </dataValidation>
    <dataValidation type="list" allowBlank="1" showInputMessage="1" showErrorMessage="1" sqref="I13" xr:uid="{3B3D16F2-B6A7-458A-97C8-3C3AD87C11AA}">
      <formula1>$Y$13:$Y$14</formula1>
    </dataValidation>
    <dataValidation type="list" allowBlank="1" showInputMessage="1" showErrorMessage="1" sqref="G17 L17 Q17 Q14" xr:uid="{F31D1F53-682F-41AC-90B6-8ACA84CD0098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883E-10D2-4A0F-A51B-55DBAF19B9C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299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77826.76999999999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43053.23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34773.539999999986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269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0.44680692774478487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300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34773.54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301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40953.230000000003</v>
      </c>
      <c r="U9" s="242">
        <f>IFERROR(((P3-S9)/S9),0)</f>
        <v>19.501538095238097</v>
      </c>
      <c r="V9" s="242">
        <f>IFERROR(T9/P3,0)</f>
        <v>0.95122317187351568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99" priority="3" stopIfTrue="1">
      <formula>$U$9&gt;100%</formula>
    </cfRule>
    <cfRule type="expression" dxfId="198" priority="4">
      <formula>$U$9&lt;50%</formula>
    </cfRule>
  </conditionalFormatting>
  <conditionalFormatting sqref="V9:V10">
    <cfRule type="expression" dxfId="197" priority="1">
      <formula>$V$9&lt;50%</formula>
    </cfRule>
    <cfRule type="expression" dxfId="196" priority="2">
      <formula>$V$9&gt;50%</formula>
    </cfRule>
  </conditionalFormatting>
  <dataValidations count="4">
    <dataValidation type="list" allowBlank="1" showInputMessage="1" showErrorMessage="1" sqref="G17 L17 Q17 Q14" xr:uid="{D090B3DC-367C-42C3-A295-925BDCB636BC}">
      <formula1>$Y$11:$Y$12</formula1>
    </dataValidation>
    <dataValidation type="list" allowBlank="1" showInputMessage="1" showErrorMessage="1" sqref="I13" xr:uid="{93ED9710-07F1-4FBD-8BAD-97C6B6062CB4}">
      <formula1>$Y$13:$Y$14</formula1>
    </dataValidation>
    <dataValidation type="list" allowBlank="1" showInputMessage="1" showErrorMessage="1" sqref="J13" xr:uid="{EE5CE480-9FDD-4456-ACFA-EA00A70C1B67}">
      <formula1>$L$9:$L$9</formula1>
    </dataValidation>
    <dataValidation type="list" showInputMessage="1" showErrorMessage="1" sqref="E18:E48" xr:uid="{C2B24A2A-F1BC-41C9-8A07-95857BD3FC91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0D68-8936-4682-8B4A-0CF3950CBEC6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302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77826.76999999999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43053.23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34773.539999999986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269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0.44680692774478487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303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34773.54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304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40953.230000000003</v>
      </c>
      <c r="U9" s="242">
        <f>IFERROR(((P3-S9)/S9),0)</f>
        <v>19.501538095238097</v>
      </c>
      <c r="V9" s="242">
        <f>IFERROR(T9/P3,0)</f>
        <v>0.95122317187351568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95" priority="3" stopIfTrue="1">
      <formula>$U$9&gt;100%</formula>
    </cfRule>
    <cfRule type="expression" dxfId="194" priority="4">
      <formula>$U$9&lt;50%</formula>
    </cfRule>
  </conditionalFormatting>
  <conditionalFormatting sqref="V9:V10">
    <cfRule type="expression" dxfId="193" priority="1">
      <formula>$V$9&lt;50%</formula>
    </cfRule>
    <cfRule type="expression" dxfId="192" priority="2">
      <formula>$V$9&gt;50%</formula>
    </cfRule>
  </conditionalFormatting>
  <dataValidations count="4">
    <dataValidation type="list" showInputMessage="1" showErrorMessage="1" sqref="E18:E48" xr:uid="{19E30DCC-AB75-4F0F-8A69-654D7C5B757D}">
      <formula1>$Z$18:$Z$29</formula1>
    </dataValidation>
    <dataValidation type="list" allowBlank="1" showInputMessage="1" showErrorMessage="1" sqref="J13" xr:uid="{8485CF7C-496C-4757-97A5-6C36A5AFAC02}">
      <formula1>$L$9:$L$9</formula1>
    </dataValidation>
    <dataValidation type="list" allowBlank="1" showInputMessage="1" showErrorMessage="1" sqref="I13" xr:uid="{CA7C48CC-23DE-49F4-B668-D2F7C15B6FF8}">
      <formula1>$Y$13:$Y$14</formula1>
    </dataValidation>
    <dataValidation type="list" allowBlank="1" showInputMessage="1" showErrorMessage="1" sqref="G17 L17 Q17 Q14" xr:uid="{733751F1-D3EF-45C7-8C7D-1050E8C8999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024F-8555-4D5E-8D46-CD03F36ACE6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302</v>
      </c>
      <c r="H2" s="211"/>
      <c r="I2" s="207" t="s">
        <v>37</v>
      </c>
      <c r="J2" s="208"/>
      <c r="K2" s="209"/>
      <c r="L2" s="36">
        <v>2000</v>
      </c>
      <c r="M2" s="213" t="s">
        <v>38</v>
      </c>
      <c r="N2" s="214"/>
      <c r="O2" s="131"/>
      <c r="P2" s="282">
        <f>I49</f>
        <v>77443.09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2014</v>
      </c>
      <c r="H3" s="192"/>
      <c r="I3" s="182" t="s">
        <v>42</v>
      </c>
      <c r="J3" s="183"/>
      <c r="K3" s="184"/>
      <c r="L3" s="34">
        <v>500</v>
      </c>
      <c r="M3" s="215" t="s">
        <v>43</v>
      </c>
      <c r="N3" s="216"/>
      <c r="O3" s="131"/>
      <c r="P3" s="230">
        <f>M49</f>
        <v>42842.210000000006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>
        <v>500</v>
      </c>
      <c r="M4" s="215" t="s">
        <v>49</v>
      </c>
      <c r="N4" s="216"/>
      <c r="O4" s="131"/>
      <c r="P4" s="230">
        <f>P2-P3</f>
        <v>34600.87999999999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305</v>
      </c>
      <c r="H5" s="192"/>
      <c r="I5" s="182" t="s">
        <v>54</v>
      </c>
      <c r="J5" s="183"/>
      <c r="K5" s="184"/>
      <c r="L5" s="34">
        <v>1000</v>
      </c>
      <c r="M5" s="217" t="s">
        <v>55</v>
      </c>
      <c r="N5" s="218"/>
      <c r="O5" s="131"/>
      <c r="P5" s="232">
        <f>IFERROR((P2-P3)/P2,"")</f>
        <v>0.44679105650355627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306</v>
      </c>
      <c r="H6" s="192"/>
      <c r="I6" s="182" t="s">
        <v>60</v>
      </c>
      <c r="J6" s="183"/>
      <c r="K6" s="184"/>
      <c r="L6" s="34">
        <v>1000</v>
      </c>
      <c r="M6" s="226" t="s">
        <v>61</v>
      </c>
      <c r="N6" s="227"/>
      <c r="O6" s="131"/>
      <c r="P6" s="228">
        <f>T49</f>
        <v>34600.880000000005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307</v>
      </c>
      <c r="H7" s="192"/>
      <c r="I7" s="182" t="s">
        <v>66</v>
      </c>
      <c r="J7" s="183"/>
      <c r="K7" s="184"/>
      <c r="L7" s="34">
        <v>2000</v>
      </c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>
        <v>6000</v>
      </c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40742.210000000006</v>
      </c>
      <c r="U9" s="242">
        <f>IFERROR(((P3-S9)/S9),0)</f>
        <v>19.401052380952382</v>
      </c>
      <c r="V9" s="242">
        <f>IFERROR(T9/P3,0)</f>
        <v>0.95098292081570956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308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150</v>
      </c>
      <c r="C40" s="6" t="s">
        <v>309</v>
      </c>
      <c r="D40" s="125"/>
      <c r="E40" s="8" t="s">
        <v>139</v>
      </c>
      <c r="F40" s="57">
        <v>2</v>
      </c>
      <c r="G40" s="14">
        <v>357.72</v>
      </c>
      <c r="H40" s="10">
        <f t="shared" si="1"/>
        <v>255.51</v>
      </c>
      <c r="I40" s="11">
        <f t="shared" si="2"/>
        <v>715.44</v>
      </c>
      <c r="J40" s="44"/>
      <c r="K40" s="94">
        <f t="shared" si="0"/>
        <v>2</v>
      </c>
      <c r="L40" s="10">
        <f t="shared" si="3"/>
        <v>196.75</v>
      </c>
      <c r="M40" s="10">
        <f t="shared" si="4"/>
        <v>393.5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160.97</v>
      </c>
      <c r="T40" s="15">
        <f t="shared" si="6"/>
        <v>321.94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31011.420000000002</v>
      </c>
      <c r="H49" s="84">
        <f>SUM(H18:H48)</f>
        <v>22150.99</v>
      </c>
      <c r="I49" s="85">
        <f>SUM(I18:I48)</f>
        <v>77443.09</v>
      </c>
      <c r="J49" s="86"/>
      <c r="K49" s="87">
        <f>SUM(K18:K48)</f>
        <v>146</v>
      </c>
      <c r="L49" s="84">
        <f>SUM(L18:L48)</f>
        <v>16123.36</v>
      </c>
      <c r="M49" s="85">
        <f>SUM(M18:M48)</f>
        <v>42842.210000000006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14888.060000000001</v>
      </c>
      <c r="T49" s="85">
        <f>SUM(T18:T48)</f>
        <v>34600.880000000005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91" priority="3" stopIfTrue="1">
      <formula>$U$9&gt;100%</formula>
    </cfRule>
    <cfRule type="expression" dxfId="190" priority="4">
      <formula>$U$9&lt;50%</formula>
    </cfRule>
  </conditionalFormatting>
  <conditionalFormatting sqref="V9:V10">
    <cfRule type="expression" dxfId="189" priority="1">
      <formula>$V$9&lt;50%</formula>
    </cfRule>
    <cfRule type="expression" dxfId="188" priority="2">
      <formula>$V$9&gt;50%</formula>
    </cfRule>
  </conditionalFormatting>
  <dataValidations count="4">
    <dataValidation type="list" allowBlank="1" showInputMessage="1" showErrorMessage="1" sqref="G17 L17 Q17 Q14" xr:uid="{4EED723E-0D2C-46C0-9BA8-B7FDE379B293}">
      <formula1>$Y$11:$Y$12</formula1>
    </dataValidation>
    <dataValidation type="list" allowBlank="1" showInputMessage="1" showErrorMessage="1" sqref="I13" xr:uid="{6FFC1B65-916B-431D-8FBE-DDEAB6B6C267}">
      <formula1>$Y$13:$Y$14</formula1>
    </dataValidation>
    <dataValidation type="list" allowBlank="1" showInputMessage="1" showErrorMessage="1" sqref="J13" xr:uid="{0A697FC0-8846-4BF6-8A58-AB440A029626}">
      <formula1>$L$9:$L$9</formula1>
    </dataValidation>
    <dataValidation type="list" showInputMessage="1" showErrorMessage="1" sqref="E18:E48" xr:uid="{20267590-7E52-43B2-813D-1F71AF35E26F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284D-CD3C-48FA-87F5-B6F2CA44C29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310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77826.76999999999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2016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43053.23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34773.539999999986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255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0.44680692774478487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311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34773.54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312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40953.230000000003</v>
      </c>
      <c r="U9" s="242">
        <f>IFERROR(((P3-S9)/S9),0)</f>
        <v>19.501538095238097</v>
      </c>
      <c r="V9" s="242">
        <f>IFERROR(T9/P3,0)</f>
        <v>0.95122317187351568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87" priority="3" stopIfTrue="1">
      <formula>$U$9&gt;100%</formula>
    </cfRule>
    <cfRule type="expression" dxfId="186" priority="4">
      <formula>$U$9&lt;50%</formula>
    </cfRule>
  </conditionalFormatting>
  <conditionalFormatting sqref="V9:V10">
    <cfRule type="expression" dxfId="185" priority="1">
      <formula>$V$9&lt;50%</formula>
    </cfRule>
    <cfRule type="expression" dxfId="184" priority="2">
      <formula>$V$9&gt;50%</formula>
    </cfRule>
  </conditionalFormatting>
  <dataValidations count="4">
    <dataValidation type="list" showInputMessage="1" showErrorMessage="1" sqref="E18:E48" xr:uid="{57852B5F-132B-4D33-B62B-0E128F945329}">
      <formula1>$Z$18:$Z$29</formula1>
    </dataValidation>
    <dataValidation type="list" allowBlank="1" showInputMessage="1" showErrorMessage="1" sqref="J13" xr:uid="{77F17332-A372-4B1B-9E18-7FC200FB1F3D}">
      <formula1>$L$9:$L$9</formula1>
    </dataValidation>
    <dataValidation type="list" allowBlank="1" showInputMessage="1" showErrorMessage="1" sqref="I13" xr:uid="{C7B694BB-FDAE-44CD-8646-41E74AE4DB3E}">
      <formula1>$Y$13:$Y$14</formula1>
    </dataValidation>
    <dataValidation type="list" allowBlank="1" showInputMessage="1" showErrorMessage="1" sqref="G17 L17 Q17 Q14" xr:uid="{5861BE71-0DA6-4EA6-8754-B3FE99FA58DA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6499-B38D-49E6-B80D-B4AD7CCA21A9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313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77826.76999999999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2016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43053.23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34773.539999999986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269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0.44680692774478487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314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34773.54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315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40953.230000000003</v>
      </c>
      <c r="U9" s="242">
        <f>IFERROR(((P3-S9)/S9),0)</f>
        <v>19.501538095238097</v>
      </c>
      <c r="V9" s="242">
        <f>IFERROR(T9/P3,0)</f>
        <v>0.95122317187351568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83" priority="3" stopIfTrue="1">
      <formula>$U$9&gt;100%</formula>
    </cfRule>
    <cfRule type="expression" dxfId="182" priority="4">
      <formula>$U$9&lt;50%</formula>
    </cfRule>
  </conditionalFormatting>
  <conditionalFormatting sqref="V9:V10">
    <cfRule type="expression" dxfId="181" priority="1">
      <formula>$V$9&lt;50%</formula>
    </cfRule>
    <cfRule type="expression" dxfId="180" priority="2">
      <formula>$V$9&gt;50%</formula>
    </cfRule>
  </conditionalFormatting>
  <dataValidations count="4">
    <dataValidation type="list" allowBlank="1" showInputMessage="1" showErrorMessage="1" sqref="G17 L17 Q17 Q14" xr:uid="{49A517FC-30FA-4B5F-B1EA-E1BCA86AD70E}">
      <formula1>$Y$11:$Y$12</formula1>
    </dataValidation>
    <dataValidation type="list" allowBlank="1" showInputMessage="1" showErrorMessage="1" sqref="I13" xr:uid="{D07B7FF4-F34A-45DD-9B93-6EF201EC2696}">
      <formula1>$Y$13:$Y$14</formula1>
    </dataValidation>
    <dataValidation type="list" allowBlank="1" showInputMessage="1" showErrorMessage="1" sqref="J13" xr:uid="{89BBE88F-9FC9-4B7E-8ABE-6FE595C47CFA}">
      <formula1>$L$9:$L$9</formula1>
    </dataValidation>
    <dataValidation type="list" showInputMessage="1" showErrorMessage="1" sqref="E18:E48" xr:uid="{5FAFE1A8-46B4-41A0-B823-2D7013B8D892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F125-2EE7-4A66-827D-F8F692B1D60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316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77826.76999999999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2016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43053.23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34773.539999999986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269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0.44680692774478487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317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34773.54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318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40953.230000000003</v>
      </c>
      <c r="U9" s="242">
        <f>IFERROR(((P3-S9)/S9),0)</f>
        <v>19.501538095238097</v>
      </c>
      <c r="V9" s="242">
        <f>IFERROR(T9/P3,0)</f>
        <v>0.95122317187351568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79" priority="3" stopIfTrue="1">
      <formula>$U$9&gt;100%</formula>
    </cfRule>
    <cfRule type="expression" dxfId="178" priority="4">
      <formula>$U$9&lt;50%</formula>
    </cfRule>
  </conditionalFormatting>
  <conditionalFormatting sqref="V9:V10">
    <cfRule type="expression" dxfId="177" priority="1">
      <formula>$V$9&lt;50%</formula>
    </cfRule>
    <cfRule type="expression" dxfId="176" priority="2">
      <formula>$V$9&gt;50%</formula>
    </cfRule>
  </conditionalFormatting>
  <dataValidations count="4">
    <dataValidation type="list" showInputMessage="1" showErrorMessage="1" sqref="E18:E48" xr:uid="{A50B7E1B-2F67-494A-A477-A99D95780DFE}">
      <formula1>$Z$18:$Z$29</formula1>
    </dataValidation>
    <dataValidation type="list" allowBlank="1" showInputMessage="1" showErrorMessage="1" sqref="J13" xr:uid="{CC7A750A-CC5F-46E7-B506-03C4E4997490}">
      <formula1>$L$9:$L$9</formula1>
    </dataValidation>
    <dataValidation type="list" allowBlank="1" showInputMessage="1" showErrorMessage="1" sqref="I13" xr:uid="{7E843F26-47DC-4555-BA39-3917DB5EC459}">
      <formula1>$Y$13:$Y$14</formula1>
    </dataValidation>
    <dataValidation type="list" allowBlank="1" showInputMessage="1" showErrorMessage="1" sqref="G17 L17 Q17 Q14" xr:uid="{151FB321-A686-4B30-8DDE-400C2604AF3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A968-F723-4853-AC06-6FB4DADA57F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319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77826.76999999999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2017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43053.23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34773.539999999986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269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0.44680692774478487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320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34773.54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321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40953.230000000003</v>
      </c>
      <c r="U9" s="242">
        <f>IFERROR(((P3-S9)/S9),0)</f>
        <v>19.501538095238097</v>
      </c>
      <c r="V9" s="242">
        <f>IFERROR(T9/P3,0)</f>
        <v>0.95122317187351568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0">
    <cfRule type="expression" dxfId="173" priority="1">
      <formula>$V$9&lt;50%</formula>
    </cfRule>
    <cfRule type="expression" dxfId="172" priority="2">
      <formula>$V$9&gt;50%</formula>
    </cfRule>
  </conditionalFormatting>
  <dataValidations count="4">
    <dataValidation type="list" allowBlank="1" showInputMessage="1" showErrorMessage="1" sqref="G17 L17 Q17 Q14" xr:uid="{174BDA17-DFB0-4FA0-A780-ADFA65DD1D93}">
      <formula1>$Y$11:$Y$12</formula1>
    </dataValidation>
    <dataValidation type="list" allowBlank="1" showInputMessage="1" showErrorMessage="1" sqref="I13" xr:uid="{33A7895C-FF4D-44E4-B191-78E063F11A40}">
      <formula1>$Y$13:$Y$14</formula1>
    </dataValidation>
    <dataValidation type="list" allowBlank="1" showInputMessage="1" showErrorMessage="1" sqref="J13" xr:uid="{F4E0738B-FCC6-4D48-A619-8E3E49267CC5}">
      <formula1>$L$9:$L$9</formula1>
    </dataValidation>
    <dataValidation type="list" showInputMessage="1" showErrorMessage="1" sqref="E18:E48" xr:uid="{53FB527A-0071-40DE-AA60-E3B65F594F61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6D23-C2D6-43C9-9909-3E86CA089C8E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322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77826.76999999999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2017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43053.23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34773.539999999986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255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0.44680692774478487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323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34773.54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324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40953.230000000003</v>
      </c>
      <c r="U9" s="242">
        <f>IFERROR(((P3-S9)/S9),0)</f>
        <v>19.501538095238097</v>
      </c>
      <c r="V9" s="242">
        <f>IFERROR(T9/P3,0)</f>
        <v>0.95122317187351568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0">
    <cfRule type="expression" dxfId="169" priority="1">
      <formula>$V$9&lt;50%</formula>
    </cfRule>
    <cfRule type="expression" dxfId="168" priority="2">
      <formula>$V$9&gt;50%</formula>
    </cfRule>
  </conditionalFormatting>
  <dataValidations count="4">
    <dataValidation type="list" showInputMessage="1" showErrorMessage="1" sqref="E18:E48" xr:uid="{95073402-99D7-4BFB-AA85-661A7C77E145}">
      <formula1>$Z$18:$Z$29</formula1>
    </dataValidation>
    <dataValidation type="list" allowBlank="1" showInputMessage="1" showErrorMessage="1" sqref="J13" xr:uid="{10D04A3A-45BE-4444-90C0-DD4ACBCAB22E}">
      <formula1>$L$9:$L$9</formula1>
    </dataValidation>
    <dataValidation type="list" allowBlank="1" showInputMessage="1" showErrorMessage="1" sqref="I13" xr:uid="{B9FD2072-5EC2-4201-94B6-FD6D8E886324}">
      <formula1>$Y$13:$Y$14</formula1>
    </dataValidation>
    <dataValidation type="list" allowBlank="1" showInputMessage="1" showErrorMessage="1" sqref="G17 L17 Q17 Q14" xr:uid="{AA63BC64-E82D-445D-8DA3-D3794E1A7EF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86B7-7A12-458E-8C0D-1478BBB0526E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325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77826.76999999999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2017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43053.23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34773.539999999986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269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0.44680692774478487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326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34773.54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327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40953.230000000003</v>
      </c>
      <c r="U9" s="242">
        <f>IFERROR(((P3-S9)/S9),0)</f>
        <v>19.501538095238097</v>
      </c>
      <c r="V9" s="242">
        <f>IFERROR(T9/P3,0)</f>
        <v>0.95122317187351568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146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30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30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0">
    <cfRule type="expression" dxfId="165" priority="1">
      <formula>$V$9&lt;50%</formula>
    </cfRule>
    <cfRule type="expression" dxfId="164" priority="2">
      <formula>$V$9&gt;50%</formula>
    </cfRule>
  </conditionalFormatting>
  <dataValidations count="4">
    <dataValidation type="list" showInputMessage="1" showErrorMessage="1" sqref="E18:E48" xr:uid="{6736DD99-E6B2-4D6B-AF54-6961187D8C66}">
      <formula1>$Z$18:$Z$29</formula1>
    </dataValidation>
    <dataValidation type="list" allowBlank="1" showInputMessage="1" showErrorMessage="1" sqref="J13" xr:uid="{A9222AF2-DF11-4DB3-9263-E054EC2E1E2A}">
      <formula1>$L$9:$L$9</formula1>
    </dataValidation>
    <dataValidation type="list" allowBlank="1" showInputMessage="1" showErrorMessage="1" sqref="I13" xr:uid="{907602AD-BD7C-4A7A-B4EC-6333B2A75AFE}">
      <formula1>$Y$13:$Y$14</formula1>
    </dataValidation>
    <dataValidation type="list" allowBlank="1" showInputMessage="1" showErrorMessage="1" sqref="G17 L17 Q17 Q14" xr:uid="{18EC1198-1021-4458-8069-5723D4C206D8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E236-8E15-40D3-B847-40E843014D9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328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145325.89000000001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2012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75561.490000000005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69764.400000000009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329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0.48005486152536209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330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69764.400000000009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331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73461.490000000005</v>
      </c>
      <c r="U9" s="242">
        <f>IFERROR(((P3-S9)/S9),0)</f>
        <v>34.981661904761907</v>
      </c>
      <c r="V9" s="242">
        <f>IFERROR(T9/P3,0)</f>
        <v>0.97220806524593417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115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332</v>
      </c>
      <c r="C19" s="4" t="s">
        <v>117</v>
      </c>
      <c r="D19" s="125"/>
      <c r="E19" s="16">
        <v>500</v>
      </c>
      <c r="F19" s="56">
        <v>1</v>
      </c>
      <c r="G19" s="17">
        <v>101.61</v>
      </c>
      <c r="H19" s="40">
        <f t="shared" ref="H19:H48" si="1">ROUND(IF($G$17="USD $", G19*$F$15,G19*$E$15),2)</f>
        <v>72.58</v>
      </c>
      <c r="I19" s="41">
        <f t="shared" ref="I19:I48" si="2">ROUND(IF($I$17=$H$17,F19*H19,F19*G19),2)</f>
        <v>101.61</v>
      </c>
      <c r="J19" s="44"/>
      <c r="K19" s="93">
        <f t="shared" si="0"/>
        <v>1</v>
      </c>
      <c r="L19" s="40">
        <f t="shared" ref="L19:L48" si="3">ROUND(IF($L$17=$G$17,G19*($M$14-N19),H19*($M$14-N19)),2)</f>
        <v>38.61</v>
      </c>
      <c r="M19" s="40">
        <f t="shared" ref="M19:M48" si="4">ROUND((K19*L19),2)</f>
        <v>38.61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63</v>
      </c>
      <c r="T19" s="54">
        <f t="shared" ref="T19:T48" si="6">ROUND(I19-M19,2)</f>
        <v>63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333</v>
      </c>
      <c r="C20" s="6" t="s">
        <v>123</v>
      </c>
      <c r="D20" s="125"/>
      <c r="E20" s="8">
        <v>1000</v>
      </c>
      <c r="F20" s="57">
        <v>1</v>
      </c>
      <c r="G20" s="14">
        <v>69.38</v>
      </c>
      <c r="H20" s="10">
        <f t="shared" si="1"/>
        <v>49.56</v>
      </c>
      <c r="I20" s="11">
        <f t="shared" si="2"/>
        <v>69.38</v>
      </c>
      <c r="J20" s="44"/>
      <c r="K20" s="94">
        <f t="shared" si="0"/>
        <v>1</v>
      </c>
      <c r="L20" s="10">
        <f t="shared" si="3"/>
        <v>26.36</v>
      </c>
      <c r="M20" s="10">
        <f t="shared" si="4"/>
        <v>26.36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43.02</v>
      </c>
      <c r="T20" s="15">
        <f t="shared" si="6"/>
        <v>43.02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334</v>
      </c>
      <c r="C21" s="4" t="s">
        <v>123</v>
      </c>
      <c r="D21" s="125"/>
      <c r="E21" s="16">
        <v>1000</v>
      </c>
      <c r="F21" s="56">
        <v>1</v>
      </c>
      <c r="G21" s="17">
        <v>153.13999999999999</v>
      </c>
      <c r="H21" s="40">
        <f t="shared" si="1"/>
        <v>109.39</v>
      </c>
      <c r="I21" s="41">
        <f t="shared" si="2"/>
        <v>153.13999999999999</v>
      </c>
      <c r="J21" s="44"/>
      <c r="K21" s="93">
        <f t="shared" si="0"/>
        <v>1</v>
      </c>
      <c r="L21" s="40">
        <f t="shared" si="3"/>
        <v>58.19</v>
      </c>
      <c r="M21" s="40">
        <f t="shared" si="4"/>
        <v>58.19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94.95</v>
      </c>
      <c r="T21" s="54">
        <f t="shared" si="6"/>
        <v>94.95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335</v>
      </c>
      <c r="C22" s="6" t="s">
        <v>123</v>
      </c>
      <c r="D22" s="125"/>
      <c r="E22" s="8">
        <v>1000</v>
      </c>
      <c r="F22" s="57">
        <v>1</v>
      </c>
      <c r="G22" s="14">
        <v>47.11</v>
      </c>
      <c r="H22" s="10">
        <f t="shared" si="1"/>
        <v>33.65</v>
      </c>
      <c r="I22" s="11">
        <f t="shared" si="2"/>
        <v>47.11</v>
      </c>
      <c r="J22" s="44"/>
      <c r="K22" s="94">
        <f t="shared" si="0"/>
        <v>1</v>
      </c>
      <c r="L22" s="10">
        <f t="shared" si="3"/>
        <v>17.899999999999999</v>
      </c>
      <c r="M22" s="10">
        <f t="shared" si="4"/>
        <v>17.899999999999999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29.21</v>
      </c>
      <c r="T22" s="15">
        <f t="shared" si="6"/>
        <v>29.21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336</v>
      </c>
      <c r="C23" s="6" t="s">
        <v>120</v>
      </c>
      <c r="D23" s="125"/>
      <c r="E23" s="8">
        <v>1000</v>
      </c>
      <c r="F23" s="57">
        <v>2</v>
      </c>
      <c r="G23" s="14">
        <v>59.44</v>
      </c>
      <c r="H23" s="40">
        <f t="shared" si="1"/>
        <v>42.46</v>
      </c>
      <c r="I23" s="41">
        <f t="shared" si="2"/>
        <v>118.88</v>
      </c>
      <c r="J23" s="44"/>
      <c r="K23" s="93">
        <f t="shared" si="0"/>
        <v>2</v>
      </c>
      <c r="L23" s="40">
        <f t="shared" si="3"/>
        <v>22.59</v>
      </c>
      <c r="M23" s="40">
        <f t="shared" si="4"/>
        <v>45.18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36.85</v>
      </c>
      <c r="T23" s="54">
        <f t="shared" si="6"/>
        <v>73.7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337</v>
      </c>
      <c r="C24" s="4" t="s">
        <v>127</v>
      </c>
      <c r="D24" s="125"/>
      <c r="E24" s="16">
        <v>2000</v>
      </c>
      <c r="F24" s="56">
        <v>1</v>
      </c>
      <c r="G24" s="17">
        <v>208.87</v>
      </c>
      <c r="H24" s="10">
        <f t="shared" si="1"/>
        <v>149.19</v>
      </c>
      <c r="I24" s="11">
        <f t="shared" si="2"/>
        <v>208.87</v>
      </c>
      <c r="J24" s="44"/>
      <c r="K24" s="94">
        <f t="shared" si="0"/>
        <v>1</v>
      </c>
      <c r="L24" s="10">
        <f t="shared" si="3"/>
        <v>79.37</v>
      </c>
      <c r="M24" s="10">
        <f t="shared" si="4"/>
        <v>79.37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129.5</v>
      </c>
      <c r="T24" s="15">
        <f t="shared" si="6"/>
        <v>129.5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2" t="s">
        <v>338</v>
      </c>
      <c r="C25" s="6" t="s">
        <v>130</v>
      </c>
      <c r="D25" s="125"/>
      <c r="E25" s="8">
        <v>2000</v>
      </c>
      <c r="F25" s="57">
        <v>1</v>
      </c>
      <c r="G25" s="14">
        <v>180.21</v>
      </c>
      <c r="H25" s="40">
        <f t="shared" si="1"/>
        <v>128.72</v>
      </c>
      <c r="I25" s="41">
        <f t="shared" si="2"/>
        <v>180.21</v>
      </c>
      <c r="J25" s="44"/>
      <c r="K25" s="93">
        <f t="shared" si="0"/>
        <v>1</v>
      </c>
      <c r="L25" s="40">
        <f t="shared" si="3"/>
        <v>68.48</v>
      </c>
      <c r="M25" s="40">
        <f t="shared" si="4"/>
        <v>68.48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111.73</v>
      </c>
      <c r="T25" s="54">
        <f t="shared" si="6"/>
        <v>111.73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1" t="s">
        <v>339</v>
      </c>
      <c r="C26" s="4" t="s">
        <v>133</v>
      </c>
      <c r="D26" s="125"/>
      <c r="E26" s="16">
        <v>2000</v>
      </c>
      <c r="F26" s="56">
        <v>1</v>
      </c>
      <c r="G26" s="17">
        <v>123.17</v>
      </c>
      <c r="H26" s="10">
        <f t="shared" si="1"/>
        <v>87.98</v>
      </c>
      <c r="I26" s="11">
        <f t="shared" si="2"/>
        <v>123.17</v>
      </c>
      <c r="J26" s="44"/>
      <c r="K26" s="94">
        <f t="shared" si="0"/>
        <v>1</v>
      </c>
      <c r="L26" s="10">
        <f t="shared" si="3"/>
        <v>46.8</v>
      </c>
      <c r="M26" s="10">
        <f t="shared" si="4"/>
        <v>46.8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76.37</v>
      </c>
      <c r="T26" s="15">
        <f t="shared" si="6"/>
        <v>76.37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2" t="s">
        <v>340</v>
      </c>
      <c r="C27" s="6" t="s">
        <v>341</v>
      </c>
      <c r="D27" s="125"/>
      <c r="E27" s="8" t="s">
        <v>139</v>
      </c>
      <c r="F27" s="57">
        <v>1</v>
      </c>
      <c r="G27" s="14">
        <v>22673.87</v>
      </c>
      <c r="H27" s="40">
        <f t="shared" si="1"/>
        <v>16195.62</v>
      </c>
      <c r="I27" s="41">
        <f t="shared" si="2"/>
        <v>22673.87</v>
      </c>
      <c r="J27" s="44"/>
      <c r="K27" s="93">
        <f t="shared" si="0"/>
        <v>1</v>
      </c>
      <c r="L27" s="40">
        <f t="shared" si="3"/>
        <v>11336.94</v>
      </c>
      <c r="M27" s="40">
        <f t="shared" si="4"/>
        <v>11336.94</v>
      </c>
      <c r="N27" s="18"/>
      <c r="O27" s="53"/>
      <c r="P27" s="1"/>
      <c r="Q27" s="17"/>
      <c r="R27" s="42">
        <f t="shared" si="9"/>
        <v>0</v>
      </c>
      <c r="S27" s="54">
        <f t="shared" si="5"/>
        <v>11336.93</v>
      </c>
      <c r="T27" s="54">
        <f t="shared" si="6"/>
        <v>11336.93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342</v>
      </c>
      <c r="C28" s="4" t="s">
        <v>343</v>
      </c>
      <c r="D28" s="125"/>
      <c r="E28" s="16" t="s">
        <v>139</v>
      </c>
      <c r="F28" s="56">
        <v>1</v>
      </c>
      <c r="G28" s="17">
        <v>395.25</v>
      </c>
      <c r="H28" s="10">
        <f t="shared" si="1"/>
        <v>282.32</v>
      </c>
      <c r="I28" s="11">
        <f t="shared" si="2"/>
        <v>395.25</v>
      </c>
      <c r="J28" s="44"/>
      <c r="K28" s="94">
        <f t="shared" si="0"/>
        <v>1</v>
      </c>
      <c r="L28" s="10">
        <f t="shared" si="3"/>
        <v>197.63</v>
      </c>
      <c r="M28" s="10">
        <f t="shared" si="4"/>
        <v>197.63</v>
      </c>
      <c r="N28" s="13"/>
      <c r="O28" s="53"/>
      <c r="P28" s="3"/>
      <c r="Q28" s="14"/>
      <c r="R28" s="15">
        <f t="shared" si="9"/>
        <v>0</v>
      </c>
      <c r="S28" s="15">
        <f t="shared" si="5"/>
        <v>197.62</v>
      </c>
      <c r="T28" s="15">
        <f t="shared" si="6"/>
        <v>197.62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344</v>
      </c>
      <c r="C29" s="6" t="s">
        <v>192</v>
      </c>
      <c r="D29" s="125"/>
      <c r="E29" s="8" t="s">
        <v>139</v>
      </c>
      <c r="F29" s="57">
        <v>1</v>
      </c>
      <c r="G29" s="14">
        <v>13516.55</v>
      </c>
      <c r="H29" s="40">
        <f>ROUND(IF($G$17="USD $", G29*$F$15,G29*$E$15),2)</f>
        <v>9654.68</v>
      </c>
      <c r="I29" s="41">
        <f>ROUND(IF($I$17=$H$17,F29*H29,F29*G29),2)</f>
        <v>13516.55</v>
      </c>
      <c r="J29" s="44"/>
      <c r="K29" s="93">
        <f t="shared" si="0"/>
        <v>1</v>
      </c>
      <c r="L29" s="40">
        <f t="shared" si="3"/>
        <v>6758.28</v>
      </c>
      <c r="M29" s="40">
        <f>ROUND((K29*L29),2)</f>
        <v>6758.28</v>
      </c>
      <c r="N29" s="18"/>
      <c r="O29" s="53"/>
      <c r="P29" s="1"/>
      <c r="Q29" s="17"/>
      <c r="R29" s="42">
        <f t="shared" si="9"/>
        <v>0</v>
      </c>
      <c r="S29" s="54">
        <f t="shared" si="5"/>
        <v>6758.27</v>
      </c>
      <c r="T29" s="54">
        <f t="shared" si="6"/>
        <v>6758.27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345</v>
      </c>
      <c r="C30" s="4" t="s">
        <v>148</v>
      </c>
      <c r="D30" s="125"/>
      <c r="E30" s="16" t="s">
        <v>139</v>
      </c>
      <c r="F30" s="56">
        <v>6</v>
      </c>
      <c r="G30" s="17">
        <v>2361.56</v>
      </c>
      <c r="H30" s="10">
        <f t="shared" si="1"/>
        <v>1686.83</v>
      </c>
      <c r="I30" s="11">
        <f t="shared" si="2"/>
        <v>14169.36</v>
      </c>
      <c r="J30" s="44"/>
      <c r="K30" s="94">
        <f t="shared" si="0"/>
        <v>6</v>
      </c>
      <c r="L30" s="10">
        <f t="shared" si="3"/>
        <v>1653.09</v>
      </c>
      <c r="M30" s="10">
        <f t="shared" si="4"/>
        <v>9918.5400000000009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708.47</v>
      </c>
      <c r="T30" s="15">
        <f t="shared" si="6"/>
        <v>4250.82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346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347</v>
      </c>
      <c r="C32" s="4" t="s">
        <v>348</v>
      </c>
      <c r="D32" s="125"/>
      <c r="E32" s="16" t="s">
        <v>139</v>
      </c>
      <c r="F32" s="56">
        <v>2</v>
      </c>
      <c r="G32" s="17">
        <v>402.5</v>
      </c>
      <c r="H32" s="10">
        <f t="shared" si="1"/>
        <v>287.5</v>
      </c>
      <c r="I32" s="11">
        <f t="shared" si="2"/>
        <v>805</v>
      </c>
      <c r="J32" s="44"/>
      <c r="K32" s="94">
        <f t="shared" si="0"/>
        <v>2</v>
      </c>
      <c r="L32" s="10">
        <f t="shared" si="3"/>
        <v>221.38</v>
      </c>
      <c r="M32" s="10">
        <f t="shared" si="4"/>
        <v>442.76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181.12</v>
      </c>
      <c r="T32" s="15">
        <f t="shared" si="6"/>
        <v>362.24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349</v>
      </c>
      <c r="C33" s="6" t="s">
        <v>153</v>
      </c>
      <c r="D33" s="125"/>
      <c r="E33" s="8" t="s">
        <v>139</v>
      </c>
      <c r="F33" s="57">
        <v>10</v>
      </c>
      <c r="G33" s="14">
        <v>9.3000000000000007</v>
      </c>
      <c r="H33" s="40">
        <f t="shared" si="1"/>
        <v>6.64</v>
      </c>
      <c r="I33" s="41">
        <f t="shared" si="2"/>
        <v>93</v>
      </c>
      <c r="J33" s="44"/>
      <c r="K33" s="93">
        <f t="shared" si="0"/>
        <v>10</v>
      </c>
      <c r="L33" s="40">
        <f t="shared" si="3"/>
        <v>5.12</v>
      </c>
      <c r="M33" s="40">
        <f t="shared" si="4"/>
        <v>51.2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4.18</v>
      </c>
      <c r="T33" s="54">
        <f t="shared" si="6"/>
        <v>41.8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350</v>
      </c>
      <c r="C34" s="4" t="s">
        <v>155</v>
      </c>
      <c r="D34" s="125"/>
      <c r="E34" s="16" t="s">
        <v>139</v>
      </c>
      <c r="F34" s="56">
        <v>29</v>
      </c>
      <c r="G34" s="17">
        <v>10.199999999999999</v>
      </c>
      <c r="H34" s="10">
        <f t="shared" si="1"/>
        <v>7.29</v>
      </c>
      <c r="I34" s="11">
        <f t="shared" si="2"/>
        <v>295.8</v>
      </c>
      <c r="J34" s="44"/>
      <c r="K34" s="94">
        <f t="shared" si="0"/>
        <v>29</v>
      </c>
      <c r="L34" s="10">
        <f t="shared" si="3"/>
        <v>5.61</v>
      </c>
      <c r="M34" s="10">
        <f t="shared" si="4"/>
        <v>162.69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4.59</v>
      </c>
      <c r="T34" s="15">
        <f t="shared" si="6"/>
        <v>133.11000000000001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351</v>
      </c>
      <c r="C35" s="6" t="s">
        <v>352</v>
      </c>
      <c r="D35" s="125"/>
      <c r="E35" s="8" t="s">
        <v>139</v>
      </c>
      <c r="F35" s="57">
        <v>1</v>
      </c>
      <c r="G35" s="14">
        <v>1175.0899999999999</v>
      </c>
      <c r="H35" s="40">
        <f t="shared" si="1"/>
        <v>839.35</v>
      </c>
      <c r="I35" s="41">
        <f t="shared" si="2"/>
        <v>1175.0899999999999</v>
      </c>
      <c r="J35" s="44"/>
      <c r="K35" s="93">
        <f t="shared" si="0"/>
        <v>1</v>
      </c>
      <c r="L35" s="40">
        <f t="shared" si="3"/>
        <v>646.29999999999995</v>
      </c>
      <c r="M35" s="40">
        <f t="shared" si="4"/>
        <v>646.29999999999995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528.79</v>
      </c>
      <c r="T35" s="54">
        <f t="shared" si="6"/>
        <v>528.79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353</v>
      </c>
      <c r="C36" s="4" t="s">
        <v>354</v>
      </c>
      <c r="D36" s="125"/>
      <c r="E36" s="16" t="s">
        <v>139</v>
      </c>
      <c r="F36" s="56">
        <v>2</v>
      </c>
      <c r="G36" s="17">
        <v>526.11</v>
      </c>
      <c r="H36" s="10">
        <f t="shared" si="1"/>
        <v>375.79</v>
      </c>
      <c r="I36" s="11">
        <f t="shared" si="2"/>
        <v>1052.22</v>
      </c>
      <c r="J36" s="44"/>
      <c r="K36" s="94">
        <f t="shared" si="0"/>
        <v>2</v>
      </c>
      <c r="L36" s="10">
        <f t="shared" si="3"/>
        <v>289.36</v>
      </c>
      <c r="M36" s="10">
        <f t="shared" si="4"/>
        <v>578.72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236.75</v>
      </c>
      <c r="T36" s="15">
        <f t="shared" si="6"/>
        <v>473.5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355</v>
      </c>
      <c r="C37" s="6" t="s">
        <v>356</v>
      </c>
      <c r="D37" s="125"/>
      <c r="E37" s="8" t="s">
        <v>139</v>
      </c>
      <c r="F37" s="57">
        <v>29</v>
      </c>
      <c r="G37" s="14">
        <v>9.4499999999999993</v>
      </c>
      <c r="H37" s="40">
        <f t="shared" si="1"/>
        <v>6.75</v>
      </c>
      <c r="I37" s="41">
        <f t="shared" si="2"/>
        <v>274.05</v>
      </c>
      <c r="J37" s="44"/>
      <c r="K37" s="93">
        <f t="shared" si="0"/>
        <v>29</v>
      </c>
      <c r="L37" s="40">
        <f t="shared" si="3"/>
        <v>5.2</v>
      </c>
      <c r="M37" s="40">
        <f t="shared" si="4"/>
        <v>150.80000000000001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4.25</v>
      </c>
      <c r="T37" s="54">
        <f t="shared" si="6"/>
        <v>123.25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357</v>
      </c>
      <c r="C38" s="4" t="s">
        <v>153</v>
      </c>
      <c r="D38" s="125"/>
      <c r="E38" s="16" t="s">
        <v>139</v>
      </c>
      <c r="F38" s="56">
        <v>19</v>
      </c>
      <c r="G38" s="17">
        <v>10.050000000000001</v>
      </c>
      <c r="H38" s="10">
        <f t="shared" si="1"/>
        <v>7.18</v>
      </c>
      <c r="I38" s="11">
        <f t="shared" si="2"/>
        <v>190.95</v>
      </c>
      <c r="J38" s="44"/>
      <c r="K38" s="94">
        <f t="shared" si="0"/>
        <v>19</v>
      </c>
      <c r="L38" s="10">
        <f t="shared" si="3"/>
        <v>5.53</v>
      </c>
      <c r="M38" s="10">
        <f t="shared" si="4"/>
        <v>105.07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4.5199999999999996</v>
      </c>
      <c r="T38" s="15">
        <f t="shared" si="6"/>
        <v>85.88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/>
      <c r="C39" s="6"/>
      <c r="D39" s="125"/>
      <c r="E39" s="8"/>
      <c r="F39" s="57"/>
      <c r="G39" s="14"/>
      <c r="H39" s="40">
        <f t="shared" si="1"/>
        <v>0</v>
      </c>
      <c r="I39" s="41">
        <f t="shared" si="2"/>
        <v>0</v>
      </c>
      <c r="J39" s="44"/>
      <c r="K39" s="93">
        <f t="shared" si="0"/>
        <v>0</v>
      </c>
      <c r="L39" s="40">
        <f t="shared" si="3"/>
        <v>0</v>
      </c>
      <c r="M39" s="40">
        <f t="shared" si="4"/>
        <v>0</v>
      </c>
      <c r="N39" s="18"/>
      <c r="O39" s="53"/>
      <c r="P39" s="1"/>
      <c r="Q39" s="17"/>
      <c r="R39" s="42">
        <f t="shared" si="9"/>
        <v>0</v>
      </c>
      <c r="S39" s="54">
        <f t="shared" si="5"/>
        <v>0</v>
      </c>
      <c r="T39" s="54">
        <f t="shared" si="6"/>
        <v>0</v>
      </c>
      <c r="U39" s="43">
        <f t="shared" si="7"/>
        <v>0</v>
      </c>
      <c r="V39" s="43">
        <f t="shared" si="8"/>
        <v>0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358</v>
      </c>
      <c r="C40" s="4" t="s">
        <v>359</v>
      </c>
      <c r="D40" s="125"/>
      <c r="E40" s="16" t="s">
        <v>139</v>
      </c>
      <c r="F40" s="56">
        <v>4</v>
      </c>
      <c r="G40" s="17">
        <v>22400.71</v>
      </c>
      <c r="H40" s="10">
        <f t="shared" si="1"/>
        <v>16000.51</v>
      </c>
      <c r="I40" s="11">
        <f t="shared" si="2"/>
        <v>89602.84</v>
      </c>
      <c r="J40" s="44"/>
      <c r="K40" s="94">
        <f t="shared" si="0"/>
        <v>4</v>
      </c>
      <c r="L40" s="10">
        <f t="shared" si="3"/>
        <v>11200.36</v>
      </c>
      <c r="M40" s="10">
        <f t="shared" si="4"/>
        <v>44801.440000000002</v>
      </c>
      <c r="N40" s="13"/>
      <c r="O40" s="53"/>
      <c r="P40" s="3"/>
      <c r="Q40" s="14"/>
      <c r="R40" s="15">
        <f t="shared" si="9"/>
        <v>0</v>
      </c>
      <c r="S40" s="15">
        <f t="shared" si="5"/>
        <v>11200.35</v>
      </c>
      <c r="T40" s="15">
        <f t="shared" si="6"/>
        <v>44801.4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115</v>
      </c>
      <c r="G49" s="83">
        <f>SUM(G18:G48)</f>
        <v>64513.109999999993</v>
      </c>
      <c r="H49" s="84">
        <f>SUM(H18:H48)</f>
        <v>46080.800000000003</v>
      </c>
      <c r="I49" s="85">
        <f>SUM(I18:I48)</f>
        <v>145325.89000000001</v>
      </c>
      <c r="J49" s="86"/>
      <c r="K49" s="87">
        <f>SUM(K18:K48)</f>
        <v>115</v>
      </c>
      <c r="L49" s="84">
        <f>SUM(L18:L48)</f>
        <v>32713.33</v>
      </c>
      <c r="M49" s="85">
        <f>SUM(M18:M48)</f>
        <v>75561.490000000005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31799.780000000006</v>
      </c>
      <c r="T49" s="85">
        <f>SUM(T18:T48)</f>
        <v>69764.400000000009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0">
    <cfRule type="expression" dxfId="161" priority="1">
      <formula>$V$9&lt;50%</formula>
    </cfRule>
    <cfRule type="expression" dxfId="160" priority="2">
      <formula>$V$9&gt;50%</formula>
    </cfRule>
  </conditionalFormatting>
  <dataValidations count="4">
    <dataValidation type="list" allowBlank="1" showInputMessage="1" showErrorMessage="1" sqref="G17 L17 Q17 Q14" xr:uid="{5560BEC5-AFAF-4F4F-8619-99F6807EB84C}">
      <formula1>$Y$11:$Y$12</formula1>
    </dataValidation>
    <dataValidation type="list" allowBlank="1" showInputMessage="1" showErrorMessage="1" sqref="I13" xr:uid="{FAA44B60-652F-4193-B2FB-10B41A5C28BA}">
      <formula1>$Y$13:$Y$14</formula1>
    </dataValidation>
    <dataValidation type="list" allowBlank="1" showInputMessage="1" showErrorMessage="1" sqref="J13" xr:uid="{35FAD7BD-2F77-437D-A9C3-7756463F9569}">
      <formula1>$L$9:$L$9</formula1>
    </dataValidation>
    <dataValidation type="list" showInputMessage="1" showErrorMessage="1" sqref="E18:E48" xr:uid="{BD887614-5200-4E49-A0A6-815267B281CF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E5A6-3C30-4FA3-9944-232071F35F84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360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145325.89000000001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2010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75561.490000000005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69764.400000000009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361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0.48005486152536209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362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69764.400000000009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363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73461.490000000005</v>
      </c>
      <c r="U9" s="242">
        <f>IFERROR(((P3-S9)/S9),0)</f>
        <v>34.981661904761907</v>
      </c>
      <c r="V9" s="242">
        <f>IFERROR(T9/P3,0)</f>
        <v>0.97220806524593417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115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161" t="s">
        <v>89</v>
      </c>
      <c r="L14" s="162"/>
      <c r="M14" s="159">
        <v>0.5</v>
      </c>
      <c r="N14" s="303" t="s">
        <v>94</v>
      </c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55"/>
      <c r="L15" s="156"/>
      <c r="M15" s="160"/>
      <c r="N15" s="272"/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157" t="s">
        <v>99</v>
      </c>
      <c r="L16" s="107" t="s">
        <v>102</v>
      </c>
      <c r="M16" s="104" t="s">
        <v>103</v>
      </c>
      <c r="N16" s="272"/>
      <c r="O16" s="134"/>
      <c r="P16" s="30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158"/>
      <c r="L17" s="252" t="s">
        <v>82</v>
      </c>
      <c r="M17" s="253"/>
      <c r="N17" s="272"/>
      <c r="O17" s="53"/>
      <c r="P17" s="302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332</v>
      </c>
      <c r="C19" s="4" t="s">
        <v>117</v>
      </c>
      <c r="D19" s="125"/>
      <c r="E19" s="16">
        <v>500</v>
      </c>
      <c r="F19" s="56">
        <v>1</v>
      </c>
      <c r="G19" s="17">
        <v>101.61</v>
      </c>
      <c r="H19" s="40">
        <f t="shared" ref="H19:H48" si="1">ROUND(IF($G$17="USD $", G19*$F$15,G19*$E$15),2)</f>
        <v>72.58</v>
      </c>
      <c r="I19" s="41">
        <f t="shared" ref="I19:I48" si="2">ROUND(IF($I$17=$H$17,F19*H19,F19*G19),2)</f>
        <v>101.61</v>
      </c>
      <c r="J19" s="44"/>
      <c r="K19" s="93">
        <f t="shared" si="0"/>
        <v>1</v>
      </c>
      <c r="L19" s="40">
        <f t="shared" ref="L19:L40" si="3">ROUND(IF($L$17=$G$17,G19*($M$14-N19),H19*($M$14-N19)),2)</f>
        <v>38.61</v>
      </c>
      <c r="M19" s="40">
        <f t="shared" ref="M19:M40" si="4">ROUND((K19*L19),2)</f>
        <v>38.61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0" si="5">IFERROR(ROUND(T19/F19,2),0)</f>
        <v>63</v>
      </c>
      <c r="T19" s="54">
        <f t="shared" ref="T19:T40" si="6">ROUND(I19-M19,2)</f>
        <v>63</v>
      </c>
      <c r="U19" s="43">
        <f t="shared" ref="U19:U40" si="7">IFERROR(((L19-(R19/K19))/(R19/K19)),0)</f>
        <v>0</v>
      </c>
      <c r="V19" s="43">
        <f t="shared" ref="V19:V40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333</v>
      </c>
      <c r="C20" s="6" t="s">
        <v>123</v>
      </c>
      <c r="D20" s="125"/>
      <c r="E20" s="8">
        <v>1000</v>
      </c>
      <c r="F20" s="57">
        <v>1</v>
      </c>
      <c r="G20" s="14">
        <v>69.38</v>
      </c>
      <c r="H20" s="10">
        <f t="shared" si="1"/>
        <v>49.56</v>
      </c>
      <c r="I20" s="11">
        <f t="shared" si="2"/>
        <v>69.38</v>
      </c>
      <c r="J20" s="44"/>
      <c r="K20" s="94">
        <f t="shared" si="0"/>
        <v>1</v>
      </c>
      <c r="L20" s="10">
        <f t="shared" si="3"/>
        <v>26.36</v>
      </c>
      <c r="M20" s="10">
        <f t="shared" si="4"/>
        <v>26.36</v>
      </c>
      <c r="N20" s="13">
        <v>0.12</v>
      </c>
      <c r="O20" s="53"/>
      <c r="P20" s="3"/>
      <c r="Q20" s="14"/>
      <c r="R20" s="15">
        <f t="shared" ref="R20:R40" si="9">ROUND(IF($R$17=$Q$17,Q20,IF($R$17="USD $",Q20*$E$15,Q20*$F$15))*F20,2)</f>
        <v>0</v>
      </c>
      <c r="S20" s="15">
        <f t="shared" si="5"/>
        <v>43.02</v>
      </c>
      <c r="T20" s="15">
        <f t="shared" si="6"/>
        <v>43.02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334</v>
      </c>
      <c r="C21" s="4" t="s">
        <v>123</v>
      </c>
      <c r="D21" s="125"/>
      <c r="E21" s="16">
        <v>1000</v>
      </c>
      <c r="F21" s="56">
        <v>1</v>
      </c>
      <c r="G21" s="17">
        <v>153.13999999999999</v>
      </c>
      <c r="H21" s="40">
        <f t="shared" si="1"/>
        <v>109.39</v>
      </c>
      <c r="I21" s="41">
        <f t="shared" si="2"/>
        <v>153.13999999999999</v>
      </c>
      <c r="J21" s="44"/>
      <c r="K21" s="93">
        <f t="shared" si="0"/>
        <v>1</v>
      </c>
      <c r="L21" s="40">
        <f t="shared" si="3"/>
        <v>58.19</v>
      </c>
      <c r="M21" s="40">
        <f t="shared" si="4"/>
        <v>58.19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94.95</v>
      </c>
      <c r="T21" s="54">
        <f t="shared" si="6"/>
        <v>94.95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335</v>
      </c>
      <c r="C22" s="6" t="s">
        <v>123</v>
      </c>
      <c r="D22" s="125"/>
      <c r="E22" s="8">
        <v>1000</v>
      </c>
      <c r="F22" s="57">
        <v>1</v>
      </c>
      <c r="G22" s="14">
        <v>47.11</v>
      </c>
      <c r="H22" s="10">
        <f t="shared" si="1"/>
        <v>33.65</v>
      </c>
      <c r="I22" s="11">
        <f t="shared" si="2"/>
        <v>47.11</v>
      </c>
      <c r="J22" s="44"/>
      <c r="K22" s="94">
        <f t="shared" si="0"/>
        <v>1</v>
      </c>
      <c r="L22" s="10">
        <f t="shared" si="3"/>
        <v>17.899999999999999</v>
      </c>
      <c r="M22" s="10">
        <f t="shared" si="4"/>
        <v>17.899999999999999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29.21</v>
      </c>
      <c r="T22" s="15">
        <f t="shared" si="6"/>
        <v>29.21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336</v>
      </c>
      <c r="C23" s="6" t="s">
        <v>120</v>
      </c>
      <c r="D23" s="125"/>
      <c r="E23" s="8">
        <v>1000</v>
      </c>
      <c r="F23" s="57">
        <v>2</v>
      </c>
      <c r="G23" s="14">
        <v>59.44</v>
      </c>
      <c r="H23" s="40">
        <f t="shared" si="1"/>
        <v>42.46</v>
      </c>
      <c r="I23" s="41">
        <f t="shared" si="2"/>
        <v>118.88</v>
      </c>
      <c r="J23" s="44"/>
      <c r="K23" s="93">
        <f t="shared" si="0"/>
        <v>2</v>
      </c>
      <c r="L23" s="40">
        <f t="shared" si="3"/>
        <v>22.59</v>
      </c>
      <c r="M23" s="40">
        <f t="shared" si="4"/>
        <v>45.18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36.85</v>
      </c>
      <c r="T23" s="54">
        <f t="shared" si="6"/>
        <v>73.7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337</v>
      </c>
      <c r="C24" s="4" t="s">
        <v>127</v>
      </c>
      <c r="D24" s="125"/>
      <c r="E24" s="16">
        <v>2000</v>
      </c>
      <c r="F24" s="56">
        <v>1</v>
      </c>
      <c r="G24" s="17">
        <v>208.87</v>
      </c>
      <c r="H24" s="10">
        <f t="shared" si="1"/>
        <v>149.19</v>
      </c>
      <c r="I24" s="11">
        <f t="shared" si="2"/>
        <v>208.87</v>
      </c>
      <c r="J24" s="44"/>
      <c r="K24" s="94">
        <f t="shared" si="0"/>
        <v>1</v>
      </c>
      <c r="L24" s="10">
        <f t="shared" si="3"/>
        <v>79.37</v>
      </c>
      <c r="M24" s="10">
        <f t="shared" si="4"/>
        <v>79.37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129.5</v>
      </c>
      <c r="T24" s="15">
        <f t="shared" si="6"/>
        <v>129.5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2" t="s">
        <v>338</v>
      </c>
      <c r="C25" s="6" t="s">
        <v>130</v>
      </c>
      <c r="D25" s="125"/>
      <c r="E25" s="8">
        <v>2000</v>
      </c>
      <c r="F25" s="57">
        <v>1</v>
      </c>
      <c r="G25" s="14">
        <v>180.21</v>
      </c>
      <c r="H25" s="40">
        <f t="shared" si="1"/>
        <v>128.72</v>
      </c>
      <c r="I25" s="41">
        <f t="shared" si="2"/>
        <v>180.21</v>
      </c>
      <c r="J25" s="44"/>
      <c r="K25" s="93">
        <f t="shared" si="0"/>
        <v>1</v>
      </c>
      <c r="L25" s="40">
        <f t="shared" si="3"/>
        <v>68.48</v>
      </c>
      <c r="M25" s="40">
        <f t="shared" si="4"/>
        <v>68.48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111.73</v>
      </c>
      <c r="T25" s="54">
        <f t="shared" si="6"/>
        <v>111.73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1" t="s">
        <v>339</v>
      </c>
      <c r="C26" s="4" t="s">
        <v>133</v>
      </c>
      <c r="D26" s="125"/>
      <c r="E26" s="16">
        <v>2000</v>
      </c>
      <c r="F26" s="56">
        <v>1</v>
      </c>
      <c r="G26" s="17">
        <v>123.17</v>
      </c>
      <c r="H26" s="10">
        <f t="shared" si="1"/>
        <v>87.98</v>
      </c>
      <c r="I26" s="11">
        <f t="shared" si="2"/>
        <v>123.17</v>
      </c>
      <c r="J26" s="44"/>
      <c r="K26" s="94">
        <f t="shared" si="0"/>
        <v>1</v>
      </c>
      <c r="L26" s="10">
        <f t="shared" si="3"/>
        <v>46.8</v>
      </c>
      <c r="M26" s="10">
        <f t="shared" si="4"/>
        <v>46.8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76.37</v>
      </c>
      <c r="T26" s="15">
        <f t="shared" si="6"/>
        <v>76.37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2" t="s">
        <v>340</v>
      </c>
      <c r="C27" s="6" t="s">
        <v>341</v>
      </c>
      <c r="D27" s="125"/>
      <c r="E27" s="8" t="s">
        <v>139</v>
      </c>
      <c r="F27" s="57">
        <v>1</v>
      </c>
      <c r="G27" s="14">
        <v>22673.87</v>
      </c>
      <c r="H27" s="40">
        <f t="shared" si="1"/>
        <v>16195.62</v>
      </c>
      <c r="I27" s="41">
        <f t="shared" si="2"/>
        <v>22673.87</v>
      </c>
      <c r="J27" s="44"/>
      <c r="K27" s="93">
        <f t="shared" si="0"/>
        <v>1</v>
      </c>
      <c r="L27" s="40">
        <f t="shared" si="3"/>
        <v>11336.94</v>
      </c>
      <c r="M27" s="40">
        <f t="shared" si="4"/>
        <v>11336.94</v>
      </c>
      <c r="N27" s="18"/>
      <c r="O27" s="53"/>
      <c r="P27" s="1"/>
      <c r="Q27" s="17"/>
      <c r="R27" s="42">
        <f t="shared" si="9"/>
        <v>0</v>
      </c>
      <c r="S27" s="54">
        <f t="shared" si="5"/>
        <v>11336.93</v>
      </c>
      <c r="T27" s="54">
        <f t="shared" si="6"/>
        <v>11336.93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342</v>
      </c>
      <c r="C28" s="4" t="s">
        <v>343</v>
      </c>
      <c r="D28" s="125"/>
      <c r="E28" s="16" t="s">
        <v>139</v>
      </c>
      <c r="F28" s="56">
        <v>1</v>
      </c>
      <c r="G28" s="17">
        <v>395.25</v>
      </c>
      <c r="H28" s="10">
        <f t="shared" si="1"/>
        <v>282.32</v>
      </c>
      <c r="I28" s="11">
        <f t="shared" si="2"/>
        <v>395.25</v>
      </c>
      <c r="J28" s="44"/>
      <c r="K28" s="94">
        <f t="shared" si="0"/>
        <v>1</v>
      </c>
      <c r="L28" s="10">
        <f t="shared" si="3"/>
        <v>197.63</v>
      </c>
      <c r="M28" s="10">
        <f t="shared" si="4"/>
        <v>197.63</v>
      </c>
      <c r="N28" s="13"/>
      <c r="O28" s="53"/>
      <c r="P28" s="3"/>
      <c r="Q28" s="14"/>
      <c r="R28" s="15">
        <f t="shared" si="9"/>
        <v>0</v>
      </c>
      <c r="S28" s="15">
        <f t="shared" si="5"/>
        <v>197.62</v>
      </c>
      <c r="T28" s="15">
        <f t="shared" si="6"/>
        <v>197.62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344</v>
      </c>
      <c r="C29" s="6" t="s">
        <v>192</v>
      </c>
      <c r="D29" s="125"/>
      <c r="E29" s="8" t="s">
        <v>139</v>
      </c>
      <c r="F29" s="57">
        <v>1</v>
      </c>
      <c r="G29" s="14">
        <v>13516.55</v>
      </c>
      <c r="H29" s="40">
        <f>ROUND(IF($G$17="USD $", G29*$F$15,G29*$E$15),2)</f>
        <v>9654.68</v>
      </c>
      <c r="I29" s="41">
        <f>ROUND(IF($I$17=$H$17,F29*H29,F29*G29),2)</f>
        <v>13516.55</v>
      </c>
      <c r="J29" s="44"/>
      <c r="K29" s="93">
        <f t="shared" si="0"/>
        <v>1</v>
      </c>
      <c r="L29" s="40">
        <f t="shared" si="3"/>
        <v>6758.28</v>
      </c>
      <c r="M29" s="40">
        <f>ROUND((K29*L29),2)</f>
        <v>6758.28</v>
      </c>
      <c r="N29" s="18"/>
      <c r="O29" s="53"/>
      <c r="P29" s="1"/>
      <c r="Q29" s="17"/>
      <c r="R29" s="42">
        <f t="shared" si="9"/>
        <v>0</v>
      </c>
      <c r="S29" s="54">
        <f t="shared" si="5"/>
        <v>6758.27</v>
      </c>
      <c r="T29" s="54">
        <f t="shared" si="6"/>
        <v>6758.27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345</v>
      </c>
      <c r="C30" s="4" t="s">
        <v>148</v>
      </c>
      <c r="D30" s="125"/>
      <c r="E30" s="16" t="s">
        <v>139</v>
      </c>
      <c r="F30" s="56">
        <v>6</v>
      </c>
      <c r="G30" s="17">
        <v>2361.56</v>
      </c>
      <c r="H30" s="10">
        <f t="shared" si="1"/>
        <v>1686.83</v>
      </c>
      <c r="I30" s="11">
        <f t="shared" si="2"/>
        <v>14169.36</v>
      </c>
      <c r="J30" s="44"/>
      <c r="K30" s="94">
        <f t="shared" si="0"/>
        <v>6</v>
      </c>
      <c r="L30" s="10">
        <f t="shared" si="3"/>
        <v>1653.09</v>
      </c>
      <c r="M30" s="10">
        <f t="shared" si="4"/>
        <v>9918.5400000000009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708.47</v>
      </c>
      <c r="T30" s="15">
        <f t="shared" si="6"/>
        <v>4250.82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346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347</v>
      </c>
      <c r="C32" s="4" t="s">
        <v>348</v>
      </c>
      <c r="D32" s="125"/>
      <c r="E32" s="16" t="s">
        <v>139</v>
      </c>
      <c r="F32" s="56">
        <v>2</v>
      </c>
      <c r="G32" s="17">
        <v>402.5</v>
      </c>
      <c r="H32" s="10">
        <f t="shared" si="1"/>
        <v>287.5</v>
      </c>
      <c r="I32" s="11">
        <f t="shared" si="2"/>
        <v>805</v>
      </c>
      <c r="J32" s="44"/>
      <c r="K32" s="94">
        <f t="shared" si="0"/>
        <v>2</v>
      </c>
      <c r="L32" s="10">
        <f t="shared" si="3"/>
        <v>221.38</v>
      </c>
      <c r="M32" s="10">
        <f t="shared" si="4"/>
        <v>442.76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181.12</v>
      </c>
      <c r="T32" s="15">
        <f t="shared" si="6"/>
        <v>362.24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349</v>
      </c>
      <c r="C33" s="6" t="s">
        <v>153</v>
      </c>
      <c r="D33" s="125"/>
      <c r="E33" s="8" t="s">
        <v>139</v>
      </c>
      <c r="F33" s="57">
        <v>10</v>
      </c>
      <c r="G33" s="14">
        <v>9.3000000000000007</v>
      </c>
      <c r="H33" s="40">
        <f t="shared" si="1"/>
        <v>6.64</v>
      </c>
      <c r="I33" s="41">
        <f t="shared" si="2"/>
        <v>93</v>
      </c>
      <c r="J33" s="44"/>
      <c r="K33" s="93">
        <f t="shared" si="0"/>
        <v>10</v>
      </c>
      <c r="L33" s="40">
        <f t="shared" si="3"/>
        <v>5.12</v>
      </c>
      <c r="M33" s="40">
        <f t="shared" si="4"/>
        <v>51.2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4.18</v>
      </c>
      <c r="T33" s="54">
        <f t="shared" si="6"/>
        <v>41.8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350</v>
      </c>
      <c r="C34" s="4" t="s">
        <v>155</v>
      </c>
      <c r="D34" s="125"/>
      <c r="E34" s="16" t="s">
        <v>139</v>
      </c>
      <c r="F34" s="56">
        <v>29</v>
      </c>
      <c r="G34" s="17">
        <v>10.199999999999999</v>
      </c>
      <c r="H34" s="10">
        <f t="shared" si="1"/>
        <v>7.29</v>
      </c>
      <c r="I34" s="11">
        <f t="shared" si="2"/>
        <v>295.8</v>
      </c>
      <c r="J34" s="44"/>
      <c r="K34" s="94">
        <f t="shared" si="0"/>
        <v>29</v>
      </c>
      <c r="L34" s="10">
        <f t="shared" si="3"/>
        <v>5.61</v>
      </c>
      <c r="M34" s="10">
        <f t="shared" si="4"/>
        <v>162.69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4.59</v>
      </c>
      <c r="T34" s="15">
        <f t="shared" si="6"/>
        <v>133.11000000000001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351</v>
      </c>
      <c r="C35" s="6" t="s">
        <v>352</v>
      </c>
      <c r="D35" s="125"/>
      <c r="E35" s="8" t="s">
        <v>139</v>
      </c>
      <c r="F35" s="57">
        <v>1</v>
      </c>
      <c r="G35" s="14">
        <v>1175.0899999999999</v>
      </c>
      <c r="H35" s="40">
        <f t="shared" si="1"/>
        <v>839.35</v>
      </c>
      <c r="I35" s="41">
        <f t="shared" si="2"/>
        <v>1175.0899999999999</v>
      </c>
      <c r="J35" s="44"/>
      <c r="K35" s="93">
        <f t="shared" si="0"/>
        <v>1</v>
      </c>
      <c r="L35" s="40">
        <f t="shared" si="3"/>
        <v>646.29999999999995</v>
      </c>
      <c r="M35" s="40">
        <f t="shared" si="4"/>
        <v>646.29999999999995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528.79</v>
      </c>
      <c r="T35" s="54">
        <f t="shared" si="6"/>
        <v>528.79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353</v>
      </c>
      <c r="C36" s="4" t="s">
        <v>354</v>
      </c>
      <c r="D36" s="125"/>
      <c r="E36" s="16" t="s">
        <v>139</v>
      </c>
      <c r="F36" s="56">
        <v>2</v>
      </c>
      <c r="G36" s="17">
        <v>526.11</v>
      </c>
      <c r="H36" s="10">
        <f t="shared" si="1"/>
        <v>375.79</v>
      </c>
      <c r="I36" s="11">
        <f t="shared" si="2"/>
        <v>1052.22</v>
      </c>
      <c r="J36" s="44"/>
      <c r="K36" s="94">
        <f t="shared" si="0"/>
        <v>2</v>
      </c>
      <c r="L36" s="10">
        <f t="shared" si="3"/>
        <v>289.36</v>
      </c>
      <c r="M36" s="10">
        <f t="shared" si="4"/>
        <v>578.72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236.75</v>
      </c>
      <c r="T36" s="15">
        <f t="shared" si="6"/>
        <v>473.5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355</v>
      </c>
      <c r="C37" s="6" t="s">
        <v>356</v>
      </c>
      <c r="D37" s="125"/>
      <c r="E37" s="8" t="s">
        <v>139</v>
      </c>
      <c r="F37" s="57">
        <v>29</v>
      </c>
      <c r="G37" s="14">
        <v>9.4499999999999993</v>
      </c>
      <c r="H37" s="40">
        <f t="shared" si="1"/>
        <v>6.75</v>
      </c>
      <c r="I37" s="41">
        <f t="shared" si="2"/>
        <v>274.05</v>
      </c>
      <c r="J37" s="44"/>
      <c r="K37" s="93">
        <f t="shared" si="0"/>
        <v>29</v>
      </c>
      <c r="L37" s="40">
        <f t="shared" si="3"/>
        <v>5.2</v>
      </c>
      <c r="M37" s="40">
        <f t="shared" si="4"/>
        <v>150.80000000000001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4.25</v>
      </c>
      <c r="T37" s="54">
        <f t="shared" si="6"/>
        <v>123.25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357</v>
      </c>
      <c r="C38" s="4" t="s">
        <v>153</v>
      </c>
      <c r="D38" s="125"/>
      <c r="E38" s="16" t="s">
        <v>139</v>
      </c>
      <c r="F38" s="56">
        <v>19</v>
      </c>
      <c r="G38" s="17">
        <v>10.050000000000001</v>
      </c>
      <c r="H38" s="10">
        <f t="shared" si="1"/>
        <v>7.18</v>
      </c>
      <c r="I38" s="11">
        <f t="shared" si="2"/>
        <v>190.95</v>
      </c>
      <c r="J38" s="44"/>
      <c r="K38" s="94">
        <f t="shared" si="0"/>
        <v>19</v>
      </c>
      <c r="L38" s="10">
        <f t="shared" si="3"/>
        <v>5.53</v>
      </c>
      <c r="M38" s="10">
        <f t="shared" si="4"/>
        <v>105.07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4.5199999999999996</v>
      </c>
      <c r="T38" s="15">
        <f t="shared" si="6"/>
        <v>85.88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/>
      <c r="C39" s="6"/>
      <c r="D39" s="125"/>
      <c r="E39" s="8"/>
      <c r="F39" s="57"/>
      <c r="G39" s="14"/>
      <c r="H39" s="40">
        <f t="shared" si="1"/>
        <v>0</v>
      </c>
      <c r="I39" s="41">
        <f t="shared" si="2"/>
        <v>0</v>
      </c>
      <c r="J39" s="44"/>
      <c r="K39" s="93">
        <f t="shared" si="0"/>
        <v>0</v>
      </c>
      <c r="L39" s="40">
        <f t="shared" si="3"/>
        <v>0</v>
      </c>
      <c r="M39" s="40">
        <f t="shared" si="4"/>
        <v>0</v>
      </c>
      <c r="N39" s="18"/>
      <c r="O39" s="53"/>
      <c r="P39" s="1"/>
      <c r="Q39" s="17"/>
      <c r="R39" s="42">
        <f t="shared" si="9"/>
        <v>0</v>
      </c>
      <c r="S39" s="54">
        <f t="shared" si="5"/>
        <v>0</v>
      </c>
      <c r="T39" s="54">
        <f t="shared" si="6"/>
        <v>0</v>
      </c>
      <c r="U39" s="43">
        <f t="shared" si="7"/>
        <v>0</v>
      </c>
      <c r="V39" s="43">
        <f t="shared" si="8"/>
        <v>0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358</v>
      </c>
      <c r="C40" s="4" t="s">
        <v>359</v>
      </c>
      <c r="D40" s="125"/>
      <c r="E40" s="16" t="s">
        <v>139</v>
      </c>
      <c r="F40" s="56">
        <v>4</v>
      </c>
      <c r="G40" s="17">
        <v>22400.71</v>
      </c>
      <c r="H40" s="10">
        <f t="shared" si="1"/>
        <v>16000.51</v>
      </c>
      <c r="I40" s="11">
        <f t="shared" si="2"/>
        <v>89602.84</v>
      </c>
      <c r="J40" s="44"/>
      <c r="K40" s="94">
        <f t="shared" si="0"/>
        <v>4</v>
      </c>
      <c r="L40" s="10">
        <f t="shared" si="3"/>
        <v>11200.36</v>
      </c>
      <c r="M40" s="10">
        <f t="shared" si="4"/>
        <v>44801.440000000002</v>
      </c>
      <c r="N40" s="13"/>
      <c r="O40" s="53"/>
      <c r="P40" s="3"/>
      <c r="Q40" s="14"/>
      <c r="R40" s="15">
        <f t="shared" si="9"/>
        <v>0</v>
      </c>
      <c r="S40" s="15">
        <f t="shared" si="5"/>
        <v>11200.35</v>
      </c>
      <c r="T40" s="15">
        <f t="shared" si="6"/>
        <v>44801.4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ref="L41:L48" si="10">ROUND(IF($L$17=$G$17,G41*($M$14-N41),H41*($M$14-N41)),2)</f>
        <v>0</v>
      </c>
      <c r="M41" s="40">
        <f t="shared" ref="M41:M48" si="11">ROUND((K41*L41),2)</f>
        <v>0</v>
      </c>
      <c r="N41" s="18"/>
      <c r="O41" s="53"/>
      <c r="P41" s="1"/>
      <c r="Q41" s="17"/>
      <c r="R41" s="42">
        <f t="shared" ref="R41:R48" si="12">ROUND(IF($R$17=$Q$17,Q41,IF($R$17="USD $",Q41*$E$15,Q41*$F$15))*F41,2)</f>
        <v>0</v>
      </c>
      <c r="S41" s="54">
        <f t="shared" ref="S41:S48" si="13">IFERROR(ROUND(T41/F41,2),0)</f>
        <v>0</v>
      </c>
      <c r="T41" s="54">
        <f t="shared" ref="T41:T48" si="14">ROUND(I41-M41,2)</f>
        <v>0</v>
      </c>
      <c r="U41" s="43">
        <f t="shared" ref="U41:U48" si="15">IFERROR(((L41-(R41/K41))/(R41/K41)),0)</f>
        <v>0</v>
      </c>
      <c r="V41" s="43">
        <f t="shared" ref="V41:V48" si="16">IFERROR(((L41-(R41/K41))/L41),0)</f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10"/>
        <v>0</v>
      </c>
      <c r="M42" s="10">
        <f t="shared" si="11"/>
        <v>0</v>
      </c>
      <c r="N42" s="13"/>
      <c r="O42" s="53"/>
      <c r="P42" s="3"/>
      <c r="Q42" s="14"/>
      <c r="R42" s="15">
        <f t="shared" si="12"/>
        <v>0</v>
      </c>
      <c r="S42" s="15">
        <f t="shared" si="13"/>
        <v>0</v>
      </c>
      <c r="T42" s="15">
        <f t="shared" si="14"/>
        <v>0</v>
      </c>
      <c r="U42" s="31">
        <f t="shared" si="15"/>
        <v>0</v>
      </c>
      <c r="V42" s="31">
        <f t="shared" si="16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10"/>
        <v>0</v>
      </c>
      <c r="M43" s="40">
        <f t="shared" si="11"/>
        <v>0</v>
      </c>
      <c r="N43" s="18"/>
      <c r="O43" s="53"/>
      <c r="P43" s="1"/>
      <c r="Q43" s="17"/>
      <c r="R43" s="42">
        <f t="shared" si="12"/>
        <v>0</v>
      </c>
      <c r="S43" s="54">
        <f t="shared" si="13"/>
        <v>0</v>
      </c>
      <c r="T43" s="54">
        <f t="shared" si="14"/>
        <v>0</v>
      </c>
      <c r="U43" s="43">
        <f t="shared" si="15"/>
        <v>0</v>
      </c>
      <c r="V43" s="43">
        <f t="shared" si="16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10"/>
        <v>0</v>
      </c>
      <c r="M44" s="10">
        <f t="shared" si="11"/>
        <v>0</v>
      </c>
      <c r="N44" s="13"/>
      <c r="O44" s="53"/>
      <c r="P44" s="3"/>
      <c r="Q44" s="14"/>
      <c r="R44" s="15">
        <f t="shared" si="12"/>
        <v>0</v>
      </c>
      <c r="S44" s="15">
        <f t="shared" si="13"/>
        <v>0</v>
      </c>
      <c r="T44" s="15">
        <f t="shared" si="14"/>
        <v>0</v>
      </c>
      <c r="U44" s="31">
        <f t="shared" si="15"/>
        <v>0</v>
      </c>
      <c r="V44" s="31">
        <f t="shared" si="16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10"/>
        <v>0</v>
      </c>
      <c r="M45" s="40">
        <f t="shared" si="11"/>
        <v>0</v>
      </c>
      <c r="N45" s="18"/>
      <c r="O45" s="53"/>
      <c r="P45" s="1"/>
      <c r="Q45" s="17"/>
      <c r="R45" s="42">
        <f t="shared" si="12"/>
        <v>0</v>
      </c>
      <c r="S45" s="54">
        <f t="shared" si="13"/>
        <v>0</v>
      </c>
      <c r="T45" s="54">
        <f t="shared" si="14"/>
        <v>0</v>
      </c>
      <c r="U45" s="43">
        <f t="shared" si="15"/>
        <v>0</v>
      </c>
      <c r="V45" s="43">
        <f t="shared" si="16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10"/>
        <v>0</v>
      </c>
      <c r="M46" s="10">
        <f t="shared" si="11"/>
        <v>0</v>
      </c>
      <c r="N46" s="13"/>
      <c r="O46" s="53"/>
      <c r="P46" s="3"/>
      <c r="Q46" s="14"/>
      <c r="R46" s="15">
        <f t="shared" si="12"/>
        <v>0</v>
      </c>
      <c r="S46" s="15">
        <f t="shared" si="13"/>
        <v>0</v>
      </c>
      <c r="T46" s="15">
        <f t="shared" si="14"/>
        <v>0</v>
      </c>
      <c r="U46" s="31">
        <f t="shared" si="15"/>
        <v>0</v>
      </c>
      <c r="V46" s="31">
        <f t="shared" si="16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10"/>
        <v>0</v>
      </c>
      <c r="M47" s="40">
        <f t="shared" si="11"/>
        <v>0</v>
      </c>
      <c r="N47" s="18"/>
      <c r="O47" s="53"/>
      <c r="P47" s="1"/>
      <c r="Q47" s="17"/>
      <c r="R47" s="42">
        <f t="shared" si="12"/>
        <v>0</v>
      </c>
      <c r="S47" s="54">
        <f t="shared" si="13"/>
        <v>0</v>
      </c>
      <c r="T47" s="54">
        <f t="shared" si="14"/>
        <v>0</v>
      </c>
      <c r="U47" s="43">
        <f t="shared" si="15"/>
        <v>0</v>
      </c>
      <c r="V47" s="43">
        <f t="shared" si="16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10"/>
        <v>0</v>
      </c>
      <c r="M48" s="10">
        <f t="shared" si="11"/>
        <v>0</v>
      </c>
      <c r="N48" s="13"/>
      <c r="O48" s="53"/>
      <c r="P48" s="3"/>
      <c r="Q48" s="14"/>
      <c r="R48" s="15">
        <f t="shared" si="12"/>
        <v>0</v>
      </c>
      <c r="S48" s="15">
        <f t="shared" si="13"/>
        <v>0</v>
      </c>
      <c r="T48" s="15">
        <f t="shared" si="14"/>
        <v>0</v>
      </c>
      <c r="U48" s="31">
        <f t="shared" si="15"/>
        <v>0</v>
      </c>
      <c r="V48" s="31">
        <f t="shared" si="16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115</v>
      </c>
      <c r="G49" s="83">
        <f>SUM(G18:G48)</f>
        <v>64513.109999999993</v>
      </c>
      <c r="H49" s="84">
        <f>SUM(H18:H48)</f>
        <v>46080.800000000003</v>
      </c>
      <c r="I49" s="85">
        <f>SUM(I18:I48)</f>
        <v>145325.89000000001</v>
      </c>
      <c r="J49" s="86"/>
      <c r="K49" s="87">
        <f>SUM(K18:K48)</f>
        <v>115</v>
      </c>
      <c r="L49" s="84">
        <f>SUM(L18:L48)</f>
        <v>32713.33</v>
      </c>
      <c r="M49" s="85">
        <f>SUM(M18:M48)</f>
        <v>75561.490000000005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31799.780000000006</v>
      </c>
      <c r="T49" s="85">
        <f>SUM(T18:T48)</f>
        <v>69764.400000000009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2">
    <mergeCell ref="L17:M17"/>
    <mergeCell ref="R17:V17"/>
    <mergeCell ref="P16:P17"/>
    <mergeCell ref="N14:N17"/>
    <mergeCell ref="P15:V15"/>
    <mergeCell ref="B16:B17"/>
    <mergeCell ref="C16:C17"/>
    <mergeCell ref="E16:E17"/>
    <mergeCell ref="F16:F17"/>
    <mergeCell ref="G16:H16"/>
    <mergeCell ref="B11:C15"/>
    <mergeCell ref="E11:F13"/>
    <mergeCell ref="G11:I12"/>
    <mergeCell ref="S9:S10"/>
    <mergeCell ref="T9:T10"/>
    <mergeCell ref="D9:F9"/>
    <mergeCell ref="G9:H9"/>
    <mergeCell ref="K11:N13"/>
    <mergeCell ref="P11:V13"/>
    <mergeCell ref="G13:H13"/>
    <mergeCell ref="G14:I14"/>
    <mergeCell ref="G15:I15"/>
    <mergeCell ref="U9:U10"/>
    <mergeCell ref="V9:V10"/>
    <mergeCell ref="W9:W10"/>
    <mergeCell ref="M10:N10"/>
    <mergeCell ref="P10:R10"/>
    <mergeCell ref="M9:N9"/>
    <mergeCell ref="P9:R9"/>
    <mergeCell ref="D8:F8"/>
    <mergeCell ref="G8:H8"/>
    <mergeCell ref="I8:K8"/>
    <mergeCell ref="M8:N8"/>
    <mergeCell ref="P8:R8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0">
    <cfRule type="expression" dxfId="157" priority="1">
      <formula>$V$9&lt;50%</formula>
    </cfRule>
    <cfRule type="expression" dxfId="156" priority="2">
      <formula>$V$9&gt;50%</formula>
    </cfRule>
  </conditionalFormatting>
  <dataValidations count="4">
    <dataValidation type="list" showInputMessage="1" showErrorMessage="1" sqref="E18:E48" xr:uid="{A018DD69-3486-4E36-8852-B79637AF594F}">
      <formula1>$Z$18:$Z$29</formula1>
    </dataValidation>
    <dataValidation type="list" allowBlank="1" showInputMessage="1" showErrorMessage="1" sqref="J13" xr:uid="{B269D7E1-C1F3-49B4-9F8B-D254E4A86723}">
      <formula1>$L$9:$L$9</formula1>
    </dataValidation>
    <dataValidation type="list" allowBlank="1" showInputMessage="1" showErrorMessage="1" sqref="I13" xr:uid="{3ED25656-88D6-41EE-84D2-89990AD84212}">
      <formula1>$Y$13:$Y$14</formula1>
    </dataValidation>
    <dataValidation type="list" allowBlank="1" showInputMessage="1" showErrorMessage="1" sqref="G17 Q14 L17 Q17" xr:uid="{0DE042F6-B871-487B-8C33-26E07A317084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186F-0C71-49A4-AC85-BBA699179C86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364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145325.89000000001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2012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75561.490000000005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69764.400000000009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329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0.48005486152536209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365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69764.400000000009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73461.490000000005</v>
      </c>
      <c r="U9" s="242">
        <f>IFERROR(((P3-S9)/S9),0)</f>
        <v>34.981661904761907</v>
      </c>
      <c r="V9" s="242">
        <f>IFERROR(T9/P3,0)</f>
        <v>0.97220806524593417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115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332</v>
      </c>
      <c r="C19" s="4" t="s">
        <v>117</v>
      </c>
      <c r="D19" s="125"/>
      <c r="E19" s="16">
        <v>500</v>
      </c>
      <c r="F19" s="56">
        <v>1</v>
      </c>
      <c r="G19" s="17">
        <v>101.61</v>
      </c>
      <c r="H19" s="40">
        <f t="shared" ref="H19:H48" si="1">ROUND(IF($G$17="USD $", G19*$F$15,G19*$E$15),2)</f>
        <v>72.58</v>
      </c>
      <c r="I19" s="41">
        <f t="shared" ref="I19:I48" si="2">ROUND(IF($I$17=$H$17,F19*H19,F19*G19),2)</f>
        <v>101.61</v>
      </c>
      <c r="J19" s="44"/>
      <c r="K19" s="93">
        <f t="shared" si="0"/>
        <v>1</v>
      </c>
      <c r="L19" s="40">
        <f t="shared" ref="L19:L48" si="3">ROUND(IF($L$17=$G$17,G19*($M$14-N19),H19*($M$14-N19)),2)</f>
        <v>38.61</v>
      </c>
      <c r="M19" s="40">
        <f t="shared" ref="M19:M48" si="4">ROUND((K19*L19),2)</f>
        <v>38.61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63</v>
      </c>
      <c r="T19" s="54">
        <f t="shared" ref="T19:T48" si="6">ROUND(I19-M19,2)</f>
        <v>63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333</v>
      </c>
      <c r="C20" s="6" t="s">
        <v>123</v>
      </c>
      <c r="D20" s="125"/>
      <c r="E20" s="8">
        <v>1000</v>
      </c>
      <c r="F20" s="57">
        <v>1</v>
      </c>
      <c r="G20" s="14">
        <v>69.38</v>
      </c>
      <c r="H20" s="10">
        <f t="shared" si="1"/>
        <v>49.56</v>
      </c>
      <c r="I20" s="11">
        <f t="shared" si="2"/>
        <v>69.38</v>
      </c>
      <c r="J20" s="44"/>
      <c r="K20" s="94">
        <f t="shared" si="0"/>
        <v>1</v>
      </c>
      <c r="L20" s="10">
        <f t="shared" si="3"/>
        <v>26.36</v>
      </c>
      <c r="M20" s="10">
        <f t="shared" si="4"/>
        <v>26.36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43.02</v>
      </c>
      <c r="T20" s="15">
        <f t="shared" si="6"/>
        <v>43.02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334</v>
      </c>
      <c r="C21" s="4" t="s">
        <v>123</v>
      </c>
      <c r="D21" s="125"/>
      <c r="E21" s="16">
        <v>1000</v>
      </c>
      <c r="F21" s="56">
        <v>1</v>
      </c>
      <c r="G21" s="17">
        <v>153.13999999999999</v>
      </c>
      <c r="H21" s="40">
        <f t="shared" si="1"/>
        <v>109.39</v>
      </c>
      <c r="I21" s="41">
        <f t="shared" si="2"/>
        <v>153.13999999999999</v>
      </c>
      <c r="J21" s="44"/>
      <c r="K21" s="93">
        <f t="shared" si="0"/>
        <v>1</v>
      </c>
      <c r="L21" s="40">
        <f t="shared" si="3"/>
        <v>58.19</v>
      </c>
      <c r="M21" s="40">
        <f t="shared" si="4"/>
        <v>58.19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94.95</v>
      </c>
      <c r="T21" s="54">
        <f t="shared" si="6"/>
        <v>94.95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335</v>
      </c>
      <c r="C22" s="6" t="s">
        <v>123</v>
      </c>
      <c r="D22" s="125"/>
      <c r="E22" s="8">
        <v>1000</v>
      </c>
      <c r="F22" s="57">
        <v>1</v>
      </c>
      <c r="G22" s="14">
        <v>47.11</v>
      </c>
      <c r="H22" s="10">
        <f t="shared" si="1"/>
        <v>33.65</v>
      </c>
      <c r="I22" s="11">
        <f t="shared" si="2"/>
        <v>47.11</v>
      </c>
      <c r="J22" s="44"/>
      <c r="K22" s="94">
        <f t="shared" si="0"/>
        <v>1</v>
      </c>
      <c r="L22" s="10">
        <f t="shared" si="3"/>
        <v>17.899999999999999</v>
      </c>
      <c r="M22" s="10">
        <f t="shared" si="4"/>
        <v>17.899999999999999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29.21</v>
      </c>
      <c r="T22" s="15">
        <f t="shared" si="6"/>
        <v>29.21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336</v>
      </c>
      <c r="C23" s="6" t="s">
        <v>120</v>
      </c>
      <c r="D23" s="125"/>
      <c r="E23" s="8">
        <v>1000</v>
      </c>
      <c r="F23" s="57">
        <v>2</v>
      </c>
      <c r="G23" s="14">
        <v>59.44</v>
      </c>
      <c r="H23" s="40">
        <f t="shared" si="1"/>
        <v>42.46</v>
      </c>
      <c r="I23" s="41">
        <f t="shared" si="2"/>
        <v>118.88</v>
      </c>
      <c r="J23" s="44"/>
      <c r="K23" s="93">
        <f t="shared" si="0"/>
        <v>2</v>
      </c>
      <c r="L23" s="40">
        <f t="shared" si="3"/>
        <v>22.59</v>
      </c>
      <c r="M23" s="40">
        <f t="shared" si="4"/>
        <v>45.18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36.85</v>
      </c>
      <c r="T23" s="54">
        <f t="shared" si="6"/>
        <v>73.7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337</v>
      </c>
      <c r="C24" s="4" t="s">
        <v>127</v>
      </c>
      <c r="D24" s="125"/>
      <c r="E24" s="16">
        <v>2000</v>
      </c>
      <c r="F24" s="56">
        <v>1</v>
      </c>
      <c r="G24" s="17">
        <v>208.87</v>
      </c>
      <c r="H24" s="10">
        <f t="shared" si="1"/>
        <v>149.19</v>
      </c>
      <c r="I24" s="11">
        <f t="shared" si="2"/>
        <v>208.87</v>
      </c>
      <c r="J24" s="44"/>
      <c r="K24" s="94">
        <f t="shared" si="0"/>
        <v>1</v>
      </c>
      <c r="L24" s="10">
        <f t="shared" si="3"/>
        <v>79.37</v>
      </c>
      <c r="M24" s="10">
        <f t="shared" si="4"/>
        <v>79.37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129.5</v>
      </c>
      <c r="T24" s="15">
        <f t="shared" si="6"/>
        <v>129.5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2" t="s">
        <v>338</v>
      </c>
      <c r="C25" s="6" t="s">
        <v>130</v>
      </c>
      <c r="D25" s="125"/>
      <c r="E25" s="8">
        <v>2000</v>
      </c>
      <c r="F25" s="57">
        <v>1</v>
      </c>
      <c r="G25" s="14">
        <v>180.21</v>
      </c>
      <c r="H25" s="40">
        <f t="shared" si="1"/>
        <v>128.72</v>
      </c>
      <c r="I25" s="41">
        <f t="shared" si="2"/>
        <v>180.21</v>
      </c>
      <c r="J25" s="44"/>
      <c r="K25" s="93">
        <f t="shared" si="0"/>
        <v>1</v>
      </c>
      <c r="L25" s="40">
        <f t="shared" si="3"/>
        <v>68.48</v>
      </c>
      <c r="M25" s="40">
        <f t="shared" si="4"/>
        <v>68.48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111.73</v>
      </c>
      <c r="T25" s="54">
        <f t="shared" si="6"/>
        <v>111.73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1" t="s">
        <v>339</v>
      </c>
      <c r="C26" s="4" t="s">
        <v>133</v>
      </c>
      <c r="D26" s="125"/>
      <c r="E26" s="16">
        <v>2000</v>
      </c>
      <c r="F26" s="56">
        <v>1</v>
      </c>
      <c r="G26" s="17">
        <v>123.17</v>
      </c>
      <c r="H26" s="10">
        <f t="shared" si="1"/>
        <v>87.98</v>
      </c>
      <c r="I26" s="11">
        <f t="shared" si="2"/>
        <v>123.17</v>
      </c>
      <c r="J26" s="44"/>
      <c r="K26" s="94">
        <f t="shared" si="0"/>
        <v>1</v>
      </c>
      <c r="L26" s="10">
        <f t="shared" si="3"/>
        <v>46.8</v>
      </c>
      <c r="M26" s="10">
        <f t="shared" si="4"/>
        <v>46.8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76.37</v>
      </c>
      <c r="T26" s="15">
        <f t="shared" si="6"/>
        <v>76.37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2" t="s">
        <v>340</v>
      </c>
      <c r="C27" s="6" t="s">
        <v>341</v>
      </c>
      <c r="D27" s="125"/>
      <c r="E27" s="8" t="s">
        <v>139</v>
      </c>
      <c r="F27" s="57">
        <v>1</v>
      </c>
      <c r="G27" s="14">
        <v>22673.87</v>
      </c>
      <c r="H27" s="40">
        <f t="shared" si="1"/>
        <v>16195.62</v>
      </c>
      <c r="I27" s="41">
        <f t="shared" si="2"/>
        <v>22673.87</v>
      </c>
      <c r="J27" s="44"/>
      <c r="K27" s="93">
        <f t="shared" si="0"/>
        <v>1</v>
      </c>
      <c r="L27" s="40">
        <f t="shared" si="3"/>
        <v>11336.94</v>
      </c>
      <c r="M27" s="40">
        <f t="shared" si="4"/>
        <v>11336.94</v>
      </c>
      <c r="N27" s="18"/>
      <c r="O27" s="53"/>
      <c r="P27" s="1"/>
      <c r="Q27" s="17"/>
      <c r="R27" s="42">
        <f t="shared" si="9"/>
        <v>0</v>
      </c>
      <c r="S27" s="54">
        <f t="shared" si="5"/>
        <v>11336.93</v>
      </c>
      <c r="T27" s="54">
        <f t="shared" si="6"/>
        <v>11336.93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342</v>
      </c>
      <c r="C28" s="4" t="s">
        <v>343</v>
      </c>
      <c r="D28" s="125"/>
      <c r="E28" s="16" t="s">
        <v>139</v>
      </c>
      <c r="F28" s="56">
        <v>1</v>
      </c>
      <c r="G28" s="17">
        <v>395.25</v>
      </c>
      <c r="H28" s="10">
        <f t="shared" si="1"/>
        <v>282.32</v>
      </c>
      <c r="I28" s="11">
        <f t="shared" si="2"/>
        <v>395.25</v>
      </c>
      <c r="J28" s="44"/>
      <c r="K28" s="94">
        <f t="shared" si="0"/>
        <v>1</v>
      </c>
      <c r="L28" s="10">
        <f t="shared" si="3"/>
        <v>197.63</v>
      </c>
      <c r="M28" s="10">
        <f t="shared" si="4"/>
        <v>197.63</v>
      </c>
      <c r="N28" s="13"/>
      <c r="O28" s="53"/>
      <c r="P28" s="3"/>
      <c r="Q28" s="14"/>
      <c r="R28" s="15">
        <f t="shared" si="9"/>
        <v>0</v>
      </c>
      <c r="S28" s="15">
        <f t="shared" si="5"/>
        <v>197.62</v>
      </c>
      <c r="T28" s="15">
        <f t="shared" si="6"/>
        <v>197.62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344</v>
      </c>
      <c r="C29" s="6" t="s">
        <v>192</v>
      </c>
      <c r="D29" s="125"/>
      <c r="E29" s="8" t="s">
        <v>139</v>
      </c>
      <c r="F29" s="57">
        <v>1</v>
      </c>
      <c r="G29" s="14">
        <v>13516.55</v>
      </c>
      <c r="H29" s="40">
        <f>ROUND(IF($G$17="USD $", G29*$F$15,G29*$E$15),2)</f>
        <v>9654.68</v>
      </c>
      <c r="I29" s="41">
        <f>ROUND(IF($I$17=$H$17,F29*H29,F29*G29),2)</f>
        <v>13516.55</v>
      </c>
      <c r="J29" s="44"/>
      <c r="K29" s="93">
        <f t="shared" si="0"/>
        <v>1</v>
      </c>
      <c r="L29" s="40">
        <f t="shared" si="3"/>
        <v>6758.28</v>
      </c>
      <c r="M29" s="40">
        <f>ROUND((K29*L29),2)</f>
        <v>6758.28</v>
      </c>
      <c r="N29" s="18"/>
      <c r="O29" s="53"/>
      <c r="P29" s="1"/>
      <c r="Q29" s="17"/>
      <c r="R29" s="42">
        <f t="shared" si="9"/>
        <v>0</v>
      </c>
      <c r="S29" s="54">
        <f t="shared" si="5"/>
        <v>6758.27</v>
      </c>
      <c r="T29" s="54">
        <f t="shared" si="6"/>
        <v>6758.27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345</v>
      </c>
      <c r="C30" s="4" t="s">
        <v>148</v>
      </c>
      <c r="D30" s="125"/>
      <c r="E30" s="16" t="s">
        <v>139</v>
      </c>
      <c r="F30" s="56">
        <v>6</v>
      </c>
      <c r="G30" s="17">
        <v>2361.56</v>
      </c>
      <c r="H30" s="10">
        <f t="shared" si="1"/>
        <v>1686.83</v>
      </c>
      <c r="I30" s="11">
        <f t="shared" si="2"/>
        <v>14169.36</v>
      </c>
      <c r="J30" s="44"/>
      <c r="K30" s="94">
        <f t="shared" si="0"/>
        <v>6</v>
      </c>
      <c r="L30" s="10">
        <f t="shared" si="3"/>
        <v>1653.09</v>
      </c>
      <c r="M30" s="10">
        <f t="shared" si="4"/>
        <v>9918.5400000000009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708.47</v>
      </c>
      <c r="T30" s="15">
        <f t="shared" si="6"/>
        <v>4250.82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346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347</v>
      </c>
      <c r="C32" s="4" t="s">
        <v>348</v>
      </c>
      <c r="D32" s="125"/>
      <c r="E32" s="16" t="s">
        <v>139</v>
      </c>
      <c r="F32" s="56">
        <v>2</v>
      </c>
      <c r="G32" s="17">
        <v>402.5</v>
      </c>
      <c r="H32" s="10">
        <f t="shared" si="1"/>
        <v>287.5</v>
      </c>
      <c r="I32" s="11">
        <f t="shared" si="2"/>
        <v>805</v>
      </c>
      <c r="J32" s="44"/>
      <c r="K32" s="94">
        <f t="shared" si="0"/>
        <v>2</v>
      </c>
      <c r="L32" s="10">
        <f t="shared" si="3"/>
        <v>221.38</v>
      </c>
      <c r="M32" s="10">
        <f t="shared" si="4"/>
        <v>442.76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181.12</v>
      </c>
      <c r="T32" s="15">
        <f t="shared" si="6"/>
        <v>362.24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349</v>
      </c>
      <c r="C33" s="6" t="s">
        <v>153</v>
      </c>
      <c r="D33" s="125"/>
      <c r="E33" s="8" t="s">
        <v>139</v>
      </c>
      <c r="F33" s="57">
        <v>10</v>
      </c>
      <c r="G33" s="14">
        <v>9.3000000000000007</v>
      </c>
      <c r="H33" s="40">
        <f t="shared" si="1"/>
        <v>6.64</v>
      </c>
      <c r="I33" s="41">
        <f t="shared" si="2"/>
        <v>93</v>
      </c>
      <c r="J33" s="44"/>
      <c r="K33" s="93">
        <f t="shared" si="0"/>
        <v>10</v>
      </c>
      <c r="L33" s="40">
        <f t="shared" si="3"/>
        <v>5.12</v>
      </c>
      <c r="M33" s="40">
        <f t="shared" si="4"/>
        <v>51.2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4.18</v>
      </c>
      <c r="T33" s="54">
        <f t="shared" si="6"/>
        <v>41.8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350</v>
      </c>
      <c r="C34" s="4" t="s">
        <v>155</v>
      </c>
      <c r="D34" s="125"/>
      <c r="E34" s="16" t="s">
        <v>139</v>
      </c>
      <c r="F34" s="56">
        <v>29</v>
      </c>
      <c r="G34" s="17">
        <v>10.199999999999999</v>
      </c>
      <c r="H34" s="10">
        <f t="shared" si="1"/>
        <v>7.29</v>
      </c>
      <c r="I34" s="11">
        <f t="shared" si="2"/>
        <v>295.8</v>
      </c>
      <c r="J34" s="44"/>
      <c r="K34" s="94">
        <f t="shared" si="0"/>
        <v>29</v>
      </c>
      <c r="L34" s="10">
        <f t="shared" si="3"/>
        <v>5.61</v>
      </c>
      <c r="M34" s="10">
        <f t="shared" si="4"/>
        <v>162.69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4.59</v>
      </c>
      <c r="T34" s="15">
        <f t="shared" si="6"/>
        <v>133.11000000000001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351</v>
      </c>
      <c r="C35" s="6" t="s">
        <v>352</v>
      </c>
      <c r="D35" s="125"/>
      <c r="E35" s="8" t="s">
        <v>139</v>
      </c>
      <c r="F35" s="57">
        <v>1</v>
      </c>
      <c r="G35" s="14">
        <v>1175.0899999999999</v>
      </c>
      <c r="H35" s="40">
        <f t="shared" si="1"/>
        <v>839.35</v>
      </c>
      <c r="I35" s="41">
        <f t="shared" si="2"/>
        <v>1175.0899999999999</v>
      </c>
      <c r="J35" s="44"/>
      <c r="K35" s="93">
        <f t="shared" si="0"/>
        <v>1</v>
      </c>
      <c r="L35" s="40">
        <f t="shared" si="3"/>
        <v>646.29999999999995</v>
      </c>
      <c r="M35" s="40">
        <f t="shared" si="4"/>
        <v>646.29999999999995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528.79</v>
      </c>
      <c r="T35" s="54">
        <f t="shared" si="6"/>
        <v>528.79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353</v>
      </c>
      <c r="C36" s="4" t="s">
        <v>354</v>
      </c>
      <c r="D36" s="125"/>
      <c r="E36" s="16" t="s">
        <v>139</v>
      </c>
      <c r="F36" s="56">
        <v>2</v>
      </c>
      <c r="G36" s="17">
        <v>526.11</v>
      </c>
      <c r="H36" s="10">
        <f t="shared" si="1"/>
        <v>375.79</v>
      </c>
      <c r="I36" s="11">
        <f t="shared" si="2"/>
        <v>1052.22</v>
      </c>
      <c r="J36" s="44"/>
      <c r="K36" s="94">
        <f t="shared" si="0"/>
        <v>2</v>
      </c>
      <c r="L36" s="10">
        <f t="shared" si="3"/>
        <v>289.36</v>
      </c>
      <c r="M36" s="10">
        <f t="shared" si="4"/>
        <v>578.72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236.75</v>
      </c>
      <c r="T36" s="15">
        <f t="shared" si="6"/>
        <v>473.5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355</v>
      </c>
      <c r="C37" s="6" t="s">
        <v>356</v>
      </c>
      <c r="D37" s="125"/>
      <c r="E37" s="8" t="s">
        <v>139</v>
      </c>
      <c r="F37" s="57">
        <v>29</v>
      </c>
      <c r="G37" s="14">
        <v>9.4499999999999993</v>
      </c>
      <c r="H37" s="40">
        <f t="shared" si="1"/>
        <v>6.75</v>
      </c>
      <c r="I37" s="41">
        <f t="shared" si="2"/>
        <v>274.05</v>
      </c>
      <c r="J37" s="44"/>
      <c r="K37" s="93">
        <f t="shared" si="0"/>
        <v>29</v>
      </c>
      <c r="L37" s="40">
        <f t="shared" si="3"/>
        <v>5.2</v>
      </c>
      <c r="M37" s="40">
        <f t="shared" si="4"/>
        <v>150.80000000000001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4.25</v>
      </c>
      <c r="T37" s="54">
        <f t="shared" si="6"/>
        <v>123.25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357</v>
      </c>
      <c r="C38" s="4" t="s">
        <v>153</v>
      </c>
      <c r="D38" s="125"/>
      <c r="E38" s="16" t="s">
        <v>139</v>
      </c>
      <c r="F38" s="56">
        <v>19</v>
      </c>
      <c r="G38" s="17">
        <v>10.050000000000001</v>
      </c>
      <c r="H38" s="10">
        <f t="shared" si="1"/>
        <v>7.18</v>
      </c>
      <c r="I38" s="11">
        <f t="shared" si="2"/>
        <v>190.95</v>
      </c>
      <c r="J38" s="44"/>
      <c r="K38" s="94">
        <f t="shared" si="0"/>
        <v>19</v>
      </c>
      <c r="L38" s="10">
        <f t="shared" si="3"/>
        <v>5.53</v>
      </c>
      <c r="M38" s="10">
        <f t="shared" si="4"/>
        <v>105.07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4.5199999999999996</v>
      </c>
      <c r="T38" s="15">
        <f t="shared" si="6"/>
        <v>85.88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/>
      <c r="C39" s="6"/>
      <c r="D39" s="125"/>
      <c r="E39" s="8"/>
      <c r="F39" s="57"/>
      <c r="G39" s="14"/>
      <c r="H39" s="40">
        <f t="shared" si="1"/>
        <v>0</v>
      </c>
      <c r="I39" s="41">
        <f t="shared" si="2"/>
        <v>0</v>
      </c>
      <c r="J39" s="44"/>
      <c r="K39" s="93">
        <f t="shared" si="0"/>
        <v>0</v>
      </c>
      <c r="L39" s="40">
        <f t="shared" si="3"/>
        <v>0</v>
      </c>
      <c r="M39" s="40">
        <f t="shared" si="4"/>
        <v>0</v>
      </c>
      <c r="N39" s="18"/>
      <c r="O39" s="53"/>
      <c r="P39" s="1"/>
      <c r="Q39" s="17"/>
      <c r="R39" s="42">
        <f t="shared" si="9"/>
        <v>0</v>
      </c>
      <c r="S39" s="54">
        <f t="shared" si="5"/>
        <v>0</v>
      </c>
      <c r="T39" s="54">
        <f t="shared" si="6"/>
        <v>0</v>
      </c>
      <c r="U39" s="43">
        <f t="shared" si="7"/>
        <v>0</v>
      </c>
      <c r="V39" s="43">
        <f t="shared" si="8"/>
        <v>0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358</v>
      </c>
      <c r="C40" s="4" t="s">
        <v>359</v>
      </c>
      <c r="D40" s="125"/>
      <c r="E40" s="16" t="s">
        <v>139</v>
      </c>
      <c r="F40" s="56">
        <v>4</v>
      </c>
      <c r="G40" s="17">
        <v>22400.71</v>
      </c>
      <c r="H40" s="10">
        <f t="shared" si="1"/>
        <v>16000.51</v>
      </c>
      <c r="I40" s="11">
        <f t="shared" si="2"/>
        <v>89602.84</v>
      </c>
      <c r="J40" s="44"/>
      <c r="K40" s="94">
        <f t="shared" si="0"/>
        <v>4</v>
      </c>
      <c r="L40" s="10">
        <f t="shared" si="3"/>
        <v>11200.36</v>
      </c>
      <c r="M40" s="10">
        <f t="shared" si="4"/>
        <v>44801.440000000002</v>
      </c>
      <c r="N40" s="13"/>
      <c r="O40" s="53"/>
      <c r="P40" s="3"/>
      <c r="Q40" s="14"/>
      <c r="R40" s="15">
        <f t="shared" si="9"/>
        <v>0</v>
      </c>
      <c r="S40" s="15">
        <f t="shared" si="5"/>
        <v>11200.35</v>
      </c>
      <c r="T40" s="15">
        <f t="shared" si="6"/>
        <v>44801.4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115</v>
      </c>
      <c r="G49" s="83">
        <f>SUM(G18:G48)</f>
        <v>64513.109999999993</v>
      </c>
      <c r="H49" s="84">
        <f>SUM(H18:H48)</f>
        <v>46080.800000000003</v>
      </c>
      <c r="I49" s="85">
        <f>SUM(I18:I48)</f>
        <v>145325.89000000001</v>
      </c>
      <c r="J49" s="86"/>
      <c r="K49" s="87">
        <f>SUM(K18:K48)</f>
        <v>115</v>
      </c>
      <c r="L49" s="84">
        <f>SUM(L18:L48)</f>
        <v>32713.33</v>
      </c>
      <c r="M49" s="85">
        <f>SUM(M18:M48)</f>
        <v>75561.490000000005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31799.780000000006</v>
      </c>
      <c r="T49" s="85">
        <f>SUM(T18:T48)</f>
        <v>69764.400000000009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0">
    <cfRule type="expression" dxfId="153" priority="1">
      <formula>$V$9&lt;50%</formula>
    </cfRule>
    <cfRule type="expression" dxfId="152" priority="2">
      <formula>$V$9&gt;50%</formula>
    </cfRule>
  </conditionalFormatting>
  <dataValidations count="4">
    <dataValidation type="list" allowBlank="1" showInputMessage="1" showErrorMessage="1" sqref="G17 L17 Q17 Q14" xr:uid="{0C21CFDE-B64F-427F-81D1-D1CA9C4955EA}">
      <formula1>$Y$11:$Y$12</formula1>
    </dataValidation>
    <dataValidation type="list" allowBlank="1" showInputMessage="1" showErrorMessage="1" sqref="I13" xr:uid="{65B1AFC1-E85C-49E7-9847-7BF372F17A88}">
      <formula1>$Y$13:$Y$14</formula1>
    </dataValidation>
    <dataValidation type="list" allowBlank="1" showInputMessage="1" showErrorMessage="1" sqref="J13" xr:uid="{6D801FC8-84EB-4391-B35C-A14EA4789F95}">
      <formula1>$L$9:$L$9</formula1>
    </dataValidation>
    <dataValidation type="list" showInputMessage="1" showErrorMessage="1" sqref="E18:E48" xr:uid="{D3D4A268-79E2-401D-886C-AC7E1C865870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8011-B3E3-4BD3-A267-FB48FBE4FA0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366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164688.75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81338.180000000008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83350.569999999992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367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0.50610967658689499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368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83350.569999999992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369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79238.180000000008</v>
      </c>
      <c r="U9" s="242">
        <f>IFERROR(((P3-S9)/S9),0)</f>
        <v>37.732466666666667</v>
      </c>
      <c r="V9" s="242">
        <f>IFERROR(T9/P3,0)</f>
        <v>0.97418186637566762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124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370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4">IFERROR(ROUND(T19/F19,2),0)</f>
        <v>30.96</v>
      </c>
      <c r="T19" s="54">
        <f t="shared" ref="T19:T48" si="5">ROUND(I19-M19,2)</f>
        <v>61.92</v>
      </c>
      <c r="U19" s="43">
        <f t="shared" ref="U19:U48" si="6">IFERROR(((L19-(R19/K19))/(R19/K19)),0)</f>
        <v>0</v>
      </c>
      <c r="V19" s="43">
        <f t="shared" ref="V19:V48" si="7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371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ref="M20:M48" si="8">ROUND((K20*L20),2)</f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4"/>
        <v>63</v>
      </c>
      <c r="T20" s="15">
        <f t="shared" si="5"/>
        <v>63</v>
      </c>
      <c r="U20" s="31">
        <f t="shared" si="6"/>
        <v>0</v>
      </c>
      <c r="V20" s="31">
        <f t="shared" si="7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8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4"/>
        <v>103.06</v>
      </c>
      <c r="T21" s="54">
        <f t="shared" si="5"/>
        <v>103.06</v>
      </c>
      <c r="U21" s="43">
        <f t="shared" si="6"/>
        <v>0</v>
      </c>
      <c r="V21" s="43">
        <f t="shared" si="7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372</v>
      </c>
      <c r="C22" s="6" t="s">
        <v>123</v>
      </c>
      <c r="D22" s="125"/>
      <c r="E22" s="8">
        <v>1000</v>
      </c>
      <c r="F22" s="57">
        <v>1</v>
      </c>
      <c r="G22" s="14">
        <v>262.56</v>
      </c>
      <c r="H22" s="10">
        <f t="shared" si="1"/>
        <v>187.54</v>
      </c>
      <c r="I22" s="11">
        <f t="shared" si="2"/>
        <v>262.56</v>
      </c>
      <c r="J22" s="44"/>
      <c r="K22" s="94">
        <f t="shared" si="0"/>
        <v>1</v>
      </c>
      <c r="L22" s="10">
        <f t="shared" si="3"/>
        <v>99.77</v>
      </c>
      <c r="M22" s="10">
        <f t="shared" si="8"/>
        <v>99.77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4"/>
        <v>162.79</v>
      </c>
      <c r="T22" s="15">
        <f t="shared" si="5"/>
        <v>162.79</v>
      </c>
      <c r="U22" s="31">
        <f t="shared" si="6"/>
        <v>0</v>
      </c>
      <c r="V22" s="31">
        <f t="shared" si="7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373</v>
      </c>
      <c r="C23" s="4" t="s">
        <v>123</v>
      </c>
      <c r="D23" s="125"/>
      <c r="E23" s="16">
        <v>1000</v>
      </c>
      <c r="F23" s="56">
        <v>1</v>
      </c>
      <c r="G23" s="17">
        <v>1183.45</v>
      </c>
      <c r="H23" s="40">
        <f t="shared" si="1"/>
        <v>845.32</v>
      </c>
      <c r="I23" s="41">
        <f t="shared" si="2"/>
        <v>1183.45</v>
      </c>
      <c r="J23" s="44"/>
      <c r="K23" s="93">
        <f t="shared" si="0"/>
        <v>1</v>
      </c>
      <c r="L23" s="40">
        <f t="shared" si="3"/>
        <v>449.71</v>
      </c>
      <c r="M23" s="40">
        <f t="shared" si="8"/>
        <v>449.71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4"/>
        <v>733.74</v>
      </c>
      <c r="T23" s="54">
        <f t="shared" si="5"/>
        <v>733.74</v>
      </c>
      <c r="U23" s="43">
        <f t="shared" si="6"/>
        <v>0</v>
      </c>
      <c r="V23" s="43">
        <f t="shared" si="7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374</v>
      </c>
      <c r="C24" s="6" t="s">
        <v>127</v>
      </c>
      <c r="D24" s="125"/>
      <c r="E24" s="8">
        <v>2000</v>
      </c>
      <c r="F24" s="57">
        <v>1</v>
      </c>
      <c r="G24" s="14">
        <v>313.37</v>
      </c>
      <c r="H24" s="10">
        <f t="shared" si="1"/>
        <v>223.84</v>
      </c>
      <c r="I24" s="11">
        <f t="shared" si="2"/>
        <v>313.37</v>
      </c>
      <c r="J24" s="44"/>
      <c r="K24" s="94">
        <f t="shared" si="0"/>
        <v>1</v>
      </c>
      <c r="L24" s="10">
        <f t="shared" si="3"/>
        <v>119.08</v>
      </c>
      <c r="M24" s="10">
        <f t="shared" si="8"/>
        <v>119.08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4"/>
        <v>194.29</v>
      </c>
      <c r="T24" s="15">
        <f t="shared" si="5"/>
        <v>194.29</v>
      </c>
      <c r="U24" s="31">
        <f t="shared" si="6"/>
        <v>0</v>
      </c>
      <c r="V24" s="31">
        <f t="shared" si="7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375</v>
      </c>
      <c r="C25" s="4" t="s">
        <v>130</v>
      </c>
      <c r="D25" s="125"/>
      <c r="E25" s="16">
        <v>2000</v>
      </c>
      <c r="F25" s="56">
        <v>1</v>
      </c>
      <c r="G25" s="17">
        <v>158.22999999999999</v>
      </c>
      <c r="H25" s="40">
        <f t="shared" si="1"/>
        <v>113.02</v>
      </c>
      <c r="I25" s="41">
        <f t="shared" si="2"/>
        <v>158.22999999999999</v>
      </c>
      <c r="J25" s="44"/>
      <c r="K25" s="93">
        <f t="shared" si="0"/>
        <v>1</v>
      </c>
      <c r="L25" s="40">
        <f t="shared" si="3"/>
        <v>60.13</v>
      </c>
      <c r="M25" s="40">
        <f t="shared" si="8"/>
        <v>60.13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4"/>
        <v>98.1</v>
      </c>
      <c r="T25" s="54">
        <f t="shared" si="5"/>
        <v>98.1</v>
      </c>
      <c r="U25" s="43">
        <f t="shared" si="6"/>
        <v>0</v>
      </c>
      <c r="V25" s="43">
        <f t="shared" si="7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377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8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4"/>
        <v>271.62</v>
      </c>
      <c r="T26" s="15">
        <f t="shared" si="5"/>
        <v>271.62</v>
      </c>
      <c r="U26" s="31">
        <f t="shared" si="6"/>
        <v>0</v>
      </c>
      <c r="V26" s="31">
        <f t="shared" si="7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378</v>
      </c>
      <c r="C27" s="4" t="s">
        <v>379</v>
      </c>
      <c r="D27" s="125"/>
      <c r="E27" s="16" t="s">
        <v>139</v>
      </c>
      <c r="F27" s="56">
        <v>1</v>
      </c>
      <c r="G27" s="17">
        <v>11612.73</v>
      </c>
      <c r="H27" s="40">
        <f t="shared" si="1"/>
        <v>8294.81</v>
      </c>
      <c r="I27" s="41">
        <f t="shared" si="2"/>
        <v>11612.73</v>
      </c>
      <c r="J27" s="44"/>
      <c r="K27" s="93">
        <f t="shared" si="0"/>
        <v>1</v>
      </c>
      <c r="L27" s="40">
        <f t="shared" si="3"/>
        <v>4412.84</v>
      </c>
      <c r="M27" s="40">
        <f t="shared" si="8"/>
        <v>4412.84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4"/>
        <v>7199.89</v>
      </c>
      <c r="T27" s="54">
        <f t="shared" si="5"/>
        <v>7199.89</v>
      </c>
      <c r="U27" s="43">
        <f t="shared" si="6"/>
        <v>0</v>
      </c>
      <c r="V27" s="43">
        <f t="shared" si="7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380</v>
      </c>
      <c r="C28" s="6" t="s">
        <v>381</v>
      </c>
      <c r="D28" s="125"/>
      <c r="E28" s="8" t="s">
        <v>139</v>
      </c>
      <c r="F28" s="57">
        <v>1</v>
      </c>
      <c r="G28" s="14">
        <v>8107.1</v>
      </c>
      <c r="H28" s="10">
        <f t="shared" si="1"/>
        <v>5790.79</v>
      </c>
      <c r="I28" s="11">
        <f t="shared" si="2"/>
        <v>8107.1</v>
      </c>
      <c r="J28" s="44"/>
      <c r="K28" s="94">
        <f t="shared" si="0"/>
        <v>1</v>
      </c>
      <c r="L28" s="10">
        <f t="shared" si="3"/>
        <v>3080.7</v>
      </c>
      <c r="M28" s="10">
        <f t="shared" si="8"/>
        <v>3080.7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4"/>
        <v>5026.3999999999996</v>
      </c>
      <c r="T28" s="15">
        <f t="shared" si="5"/>
        <v>5026.3999999999996</v>
      </c>
      <c r="U28" s="31">
        <f t="shared" si="6"/>
        <v>0</v>
      </c>
      <c r="V28" s="31">
        <f t="shared" si="7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382</v>
      </c>
      <c r="C29" s="4" t="s">
        <v>383</v>
      </c>
      <c r="D29" s="125"/>
      <c r="E29" s="16" t="s">
        <v>139</v>
      </c>
      <c r="F29" s="56">
        <v>1</v>
      </c>
      <c r="G29" s="17">
        <v>4081.33</v>
      </c>
      <c r="H29" s="40">
        <f>ROUND(IF($G$17="USD $", G29*$F$15,G29*$E$15),2)</f>
        <v>2915.24</v>
      </c>
      <c r="I29" s="41">
        <f>ROUND(IF($I$17=$H$17,F29*H29,F29*G29),2)</f>
        <v>4081.33</v>
      </c>
      <c r="J29" s="44"/>
      <c r="K29" s="93">
        <f t="shared" si="0"/>
        <v>1</v>
      </c>
      <c r="L29" s="40">
        <f t="shared" si="3"/>
        <v>1550.91</v>
      </c>
      <c r="M29" s="40">
        <f>ROUND((K29*L29),2)</f>
        <v>1550.91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4"/>
        <v>2530.42</v>
      </c>
      <c r="T29" s="54">
        <f t="shared" si="5"/>
        <v>2530.42</v>
      </c>
      <c r="U29" s="43">
        <f t="shared" si="6"/>
        <v>0</v>
      </c>
      <c r="V29" s="43">
        <f t="shared" si="7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340</v>
      </c>
      <c r="C30" s="6" t="s">
        <v>190</v>
      </c>
      <c r="D30" s="125"/>
      <c r="E30" s="8" t="s">
        <v>139</v>
      </c>
      <c r="F30" s="57">
        <v>1</v>
      </c>
      <c r="G30" s="14">
        <v>22673.87</v>
      </c>
      <c r="H30" s="10">
        <f t="shared" si="1"/>
        <v>16195.62</v>
      </c>
      <c r="I30" s="11">
        <f t="shared" si="2"/>
        <v>22673.87</v>
      </c>
      <c r="J30" s="44"/>
      <c r="K30" s="94">
        <f t="shared" si="0"/>
        <v>1</v>
      </c>
      <c r="L30" s="10">
        <f t="shared" si="3"/>
        <v>11336.94</v>
      </c>
      <c r="M30" s="10">
        <f t="shared" si="8"/>
        <v>11336.94</v>
      </c>
      <c r="N30" s="13"/>
      <c r="O30" s="53"/>
      <c r="P30" s="3"/>
      <c r="Q30" s="14"/>
      <c r="R30" s="15">
        <f t="shared" si="9"/>
        <v>0</v>
      </c>
      <c r="S30" s="15">
        <f t="shared" si="4"/>
        <v>11336.93</v>
      </c>
      <c r="T30" s="15">
        <f t="shared" si="5"/>
        <v>11336.93</v>
      </c>
      <c r="U30" s="31">
        <f t="shared" si="6"/>
        <v>0</v>
      </c>
      <c r="V30" s="31">
        <f t="shared" si="7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385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8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4"/>
        <v>253.41</v>
      </c>
      <c r="T31" s="54">
        <f t="shared" si="5"/>
        <v>1013.64</v>
      </c>
      <c r="U31" s="43">
        <f t="shared" si="6"/>
        <v>0</v>
      </c>
      <c r="V31" s="43">
        <f t="shared" si="7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386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8"/>
        <v>4923.46</v>
      </c>
      <c r="N32" s="13"/>
      <c r="O32" s="53"/>
      <c r="P32" s="3"/>
      <c r="Q32" s="14"/>
      <c r="R32" s="15">
        <f t="shared" si="9"/>
        <v>0</v>
      </c>
      <c r="S32" s="15">
        <f t="shared" si="4"/>
        <v>4923.46</v>
      </c>
      <c r="T32" s="15">
        <f t="shared" si="5"/>
        <v>4923.46</v>
      </c>
      <c r="U32" s="31">
        <f t="shared" si="6"/>
        <v>0</v>
      </c>
      <c r="V32" s="31">
        <f t="shared" si="7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387</v>
      </c>
      <c r="C33" s="4" t="s">
        <v>388</v>
      </c>
      <c r="D33" s="125"/>
      <c r="E33" s="16" t="s">
        <v>139</v>
      </c>
      <c r="F33" s="56">
        <v>6</v>
      </c>
      <c r="G33" s="17">
        <v>1654.9</v>
      </c>
      <c r="H33" s="40">
        <f t="shared" si="1"/>
        <v>1182.07</v>
      </c>
      <c r="I33" s="41">
        <f t="shared" si="2"/>
        <v>9929.4</v>
      </c>
      <c r="J33" s="44"/>
      <c r="K33" s="93">
        <f t="shared" si="0"/>
        <v>6</v>
      </c>
      <c r="L33" s="40">
        <f t="shared" si="3"/>
        <v>1158.43</v>
      </c>
      <c r="M33" s="40">
        <f t="shared" si="8"/>
        <v>6950.58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4"/>
        <v>496.47</v>
      </c>
      <c r="T33" s="54">
        <f t="shared" si="5"/>
        <v>2978.82</v>
      </c>
      <c r="U33" s="43">
        <f t="shared" si="6"/>
        <v>0</v>
      </c>
      <c r="V33" s="43">
        <f t="shared" si="7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8"/>
        <v>0</v>
      </c>
      <c r="N34" s="13"/>
      <c r="O34" s="53"/>
      <c r="P34" s="3"/>
      <c r="Q34" s="14"/>
      <c r="R34" s="15">
        <f t="shared" si="9"/>
        <v>0</v>
      </c>
      <c r="S34" s="15">
        <f t="shared" si="4"/>
        <v>0</v>
      </c>
      <c r="T34" s="15">
        <f t="shared" si="5"/>
        <v>0</v>
      </c>
      <c r="U34" s="31">
        <f t="shared" si="6"/>
        <v>0</v>
      </c>
      <c r="V34" s="31">
        <f t="shared" si="7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8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4"/>
        <v>181.12</v>
      </c>
      <c r="T35" s="54">
        <f t="shared" si="5"/>
        <v>362.24</v>
      </c>
      <c r="U35" s="43">
        <f t="shared" si="6"/>
        <v>0</v>
      </c>
      <c r="V35" s="43">
        <f t="shared" si="7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8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4"/>
        <v>565.24</v>
      </c>
      <c r="T36" s="15">
        <f t="shared" si="5"/>
        <v>565.24</v>
      </c>
      <c r="U36" s="31">
        <f t="shared" si="6"/>
        <v>0</v>
      </c>
      <c r="V36" s="31">
        <f t="shared" si="7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8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4"/>
        <v>236.75</v>
      </c>
      <c r="T37" s="54">
        <f t="shared" si="5"/>
        <v>473.5</v>
      </c>
      <c r="U37" s="43">
        <f t="shared" si="6"/>
        <v>0</v>
      </c>
      <c r="V37" s="43">
        <f t="shared" si="7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8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4"/>
        <v>4.25</v>
      </c>
      <c r="T38" s="15">
        <f t="shared" si="5"/>
        <v>127.5</v>
      </c>
      <c r="U38" s="31">
        <f t="shared" si="6"/>
        <v>0</v>
      </c>
      <c r="V38" s="31">
        <f t="shared" si="7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8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4"/>
        <v>4.5199999999999996</v>
      </c>
      <c r="T39" s="54">
        <f t="shared" si="5"/>
        <v>135.6</v>
      </c>
      <c r="U39" s="43">
        <f t="shared" si="6"/>
        <v>0</v>
      </c>
      <c r="V39" s="43">
        <f t="shared" si="7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8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4"/>
        <v>4.59</v>
      </c>
      <c r="T40" s="15">
        <f t="shared" si="5"/>
        <v>137.69999999999999</v>
      </c>
      <c r="U40" s="31">
        <f t="shared" si="6"/>
        <v>0</v>
      </c>
      <c r="V40" s="31">
        <f t="shared" si="7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8"/>
        <v>0</v>
      </c>
      <c r="N41" s="18"/>
      <c r="O41" s="53"/>
      <c r="P41" s="1"/>
      <c r="Q41" s="17"/>
      <c r="R41" s="42">
        <f t="shared" si="9"/>
        <v>0</v>
      </c>
      <c r="S41" s="54">
        <f t="shared" si="4"/>
        <v>0</v>
      </c>
      <c r="T41" s="54">
        <f t="shared" si="5"/>
        <v>0</v>
      </c>
      <c r="U41" s="43">
        <f t="shared" si="6"/>
        <v>0</v>
      </c>
      <c r="V41" s="43">
        <f t="shared" si="7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8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4"/>
        <v>11200.35</v>
      </c>
      <c r="T42" s="15">
        <f t="shared" si="5"/>
        <v>44801.4</v>
      </c>
      <c r="U42" s="31">
        <f t="shared" si="6"/>
        <v>0</v>
      </c>
      <c r="V42" s="31">
        <f t="shared" si="7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8"/>
        <v>0</v>
      </c>
      <c r="N43" s="18"/>
      <c r="O43" s="53"/>
      <c r="P43" s="1"/>
      <c r="Q43" s="17"/>
      <c r="R43" s="42">
        <f t="shared" si="9"/>
        <v>0</v>
      </c>
      <c r="S43" s="54">
        <f t="shared" si="4"/>
        <v>0</v>
      </c>
      <c r="T43" s="54">
        <f t="shared" si="5"/>
        <v>0</v>
      </c>
      <c r="U43" s="43">
        <f t="shared" si="6"/>
        <v>0</v>
      </c>
      <c r="V43" s="43">
        <f t="shared" si="7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8"/>
        <v>0</v>
      </c>
      <c r="N44" s="13"/>
      <c r="O44" s="53"/>
      <c r="P44" s="3"/>
      <c r="Q44" s="14"/>
      <c r="R44" s="15">
        <f t="shared" si="9"/>
        <v>0</v>
      </c>
      <c r="S44" s="15">
        <f t="shared" si="4"/>
        <v>0</v>
      </c>
      <c r="T44" s="15">
        <f t="shared" si="5"/>
        <v>0</v>
      </c>
      <c r="U44" s="31">
        <f t="shared" si="6"/>
        <v>0</v>
      </c>
      <c r="V44" s="31">
        <f t="shared" si="7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8"/>
        <v>0</v>
      </c>
      <c r="N45" s="18"/>
      <c r="O45" s="53"/>
      <c r="P45" s="1"/>
      <c r="Q45" s="17"/>
      <c r="R45" s="42">
        <f t="shared" si="9"/>
        <v>0</v>
      </c>
      <c r="S45" s="54">
        <f t="shared" si="4"/>
        <v>0</v>
      </c>
      <c r="T45" s="54">
        <f t="shared" si="5"/>
        <v>0</v>
      </c>
      <c r="U45" s="43">
        <f t="shared" si="6"/>
        <v>0</v>
      </c>
      <c r="V45" s="43">
        <f t="shared" si="7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8"/>
        <v>0</v>
      </c>
      <c r="N46" s="13"/>
      <c r="O46" s="53"/>
      <c r="P46" s="3"/>
      <c r="Q46" s="14"/>
      <c r="R46" s="15">
        <f t="shared" si="9"/>
        <v>0</v>
      </c>
      <c r="S46" s="15">
        <f t="shared" si="4"/>
        <v>0</v>
      </c>
      <c r="T46" s="15">
        <f t="shared" si="5"/>
        <v>0</v>
      </c>
      <c r="U46" s="31">
        <f t="shared" si="6"/>
        <v>0</v>
      </c>
      <c r="V46" s="31">
        <f t="shared" si="7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8"/>
        <v>0</v>
      </c>
      <c r="N47" s="18"/>
      <c r="O47" s="53"/>
      <c r="P47" s="1"/>
      <c r="Q47" s="17"/>
      <c r="R47" s="42">
        <f t="shared" si="9"/>
        <v>0</v>
      </c>
      <c r="S47" s="54">
        <f t="shared" si="4"/>
        <v>0</v>
      </c>
      <c r="T47" s="54">
        <f t="shared" si="5"/>
        <v>0</v>
      </c>
      <c r="U47" s="43">
        <f t="shared" si="6"/>
        <v>0</v>
      </c>
      <c r="V47" s="43">
        <f t="shared" si="7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8"/>
        <v>0</v>
      </c>
      <c r="N48" s="13"/>
      <c r="O48" s="53"/>
      <c r="P48" s="3"/>
      <c r="Q48" s="14"/>
      <c r="R48" s="15">
        <f t="shared" si="9"/>
        <v>0</v>
      </c>
      <c r="S48" s="15">
        <f t="shared" si="4"/>
        <v>0</v>
      </c>
      <c r="T48" s="15">
        <f t="shared" si="5"/>
        <v>0</v>
      </c>
      <c r="U48" s="31">
        <f t="shared" si="6"/>
        <v>0</v>
      </c>
      <c r="V48" s="31">
        <f t="shared" si="7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85851.79</v>
      </c>
      <c r="H49" s="84">
        <f>SUM(H18:H48)</f>
        <v>61322.71</v>
      </c>
      <c r="I49" s="85">
        <f>SUM(I18:I48)</f>
        <v>164688.75</v>
      </c>
      <c r="J49" s="86"/>
      <c r="K49" s="87">
        <f>SUM(K18:K48)</f>
        <v>124</v>
      </c>
      <c r="L49" s="84">
        <f>SUM(L18:L48)</f>
        <v>40181.119999999995</v>
      </c>
      <c r="M49" s="85">
        <f>SUM(M18:M48)</f>
        <v>81338.180000000008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45670.67</v>
      </c>
      <c r="T49" s="85">
        <f>SUM(T18:T48)</f>
        <v>83350.569999999992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0">
    <cfRule type="expression" dxfId="149" priority="1">
      <formula>$V$9&lt;50%</formula>
    </cfRule>
    <cfRule type="expression" dxfId="148" priority="2">
      <formula>$V$9&gt;50%</formula>
    </cfRule>
  </conditionalFormatting>
  <dataValidations count="4">
    <dataValidation type="list" showInputMessage="1" showErrorMessage="1" sqref="E18:E48" xr:uid="{0746A001-094A-4610-9EA6-245F202884B6}">
      <formula1>$Z$18:$Z$29</formula1>
    </dataValidation>
    <dataValidation type="list" allowBlank="1" showInputMessage="1" showErrorMessage="1" sqref="J13" xr:uid="{C674B758-C2CC-47E4-B408-3303E3316E3D}">
      <formula1>$L$9:$L$9</formula1>
    </dataValidation>
    <dataValidation type="list" allowBlank="1" showInputMessage="1" showErrorMessage="1" sqref="I13" xr:uid="{B210CD57-111D-4D51-8E73-7039E07E3936}">
      <formula1>$Y$13:$Y$14</formula1>
    </dataValidation>
    <dataValidation type="list" allowBlank="1" showInputMessage="1" showErrorMessage="1" sqref="G17 L17 Q17 Q14" xr:uid="{F1F3A7E3-53C1-46E7-A7B7-6BAE0526B80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844B-2207-43C0-8D61-D266B7C5CC18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393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164688.75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2012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81338.180000000008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83350.569999999992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394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0.50610967658689499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395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83350.569999999992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79238.180000000008</v>
      </c>
      <c r="U9" s="242">
        <f>IFERROR(((P3-S9)/S9),0)</f>
        <v>37.732466666666667</v>
      </c>
      <c r="V9" s="242">
        <f>IFERROR(T9/P3,0)</f>
        <v>0.97418186637566762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124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370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371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372</v>
      </c>
      <c r="C22" s="6" t="s">
        <v>123</v>
      </c>
      <c r="D22" s="125"/>
      <c r="E22" s="8">
        <v>1000</v>
      </c>
      <c r="F22" s="57">
        <v>1</v>
      </c>
      <c r="G22" s="14">
        <v>262.56</v>
      </c>
      <c r="H22" s="10">
        <f t="shared" si="1"/>
        <v>187.54</v>
      </c>
      <c r="I22" s="11">
        <f t="shared" si="2"/>
        <v>262.56</v>
      </c>
      <c r="J22" s="44"/>
      <c r="K22" s="94">
        <f t="shared" si="0"/>
        <v>1</v>
      </c>
      <c r="L22" s="10">
        <f t="shared" si="3"/>
        <v>99.77</v>
      </c>
      <c r="M22" s="10">
        <f t="shared" si="4"/>
        <v>99.77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162.79</v>
      </c>
      <c r="T22" s="15">
        <f t="shared" si="6"/>
        <v>162.79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373</v>
      </c>
      <c r="C23" s="4" t="s">
        <v>123</v>
      </c>
      <c r="D23" s="125"/>
      <c r="E23" s="16">
        <v>1000</v>
      </c>
      <c r="F23" s="56">
        <v>1</v>
      </c>
      <c r="G23" s="17">
        <v>1183.45</v>
      </c>
      <c r="H23" s="40">
        <f t="shared" si="1"/>
        <v>845.32</v>
      </c>
      <c r="I23" s="41">
        <f t="shared" si="2"/>
        <v>1183.45</v>
      </c>
      <c r="J23" s="44"/>
      <c r="K23" s="93">
        <f t="shared" si="0"/>
        <v>1</v>
      </c>
      <c r="L23" s="40">
        <f t="shared" si="3"/>
        <v>449.71</v>
      </c>
      <c r="M23" s="40">
        <f t="shared" si="4"/>
        <v>449.71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733.74</v>
      </c>
      <c r="T23" s="54">
        <f t="shared" si="6"/>
        <v>733.74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374</v>
      </c>
      <c r="C24" s="6" t="s">
        <v>127</v>
      </c>
      <c r="D24" s="125"/>
      <c r="E24" s="8">
        <v>2000</v>
      </c>
      <c r="F24" s="57">
        <v>1</v>
      </c>
      <c r="G24" s="14">
        <v>313.37</v>
      </c>
      <c r="H24" s="10">
        <f t="shared" si="1"/>
        <v>223.84</v>
      </c>
      <c r="I24" s="11">
        <f t="shared" si="2"/>
        <v>313.37</v>
      </c>
      <c r="J24" s="44"/>
      <c r="K24" s="94">
        <f t="shared" si="0"/>
        <v>1</v>
      </c>
      <c r="L24" s="10">
        <f t="shared" si="3"/>
        <v>119.08</v>
      </c>
      <c r="M24" s="10">
        <f t="shared" si="4"/>
        <v>119.08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194.29</v>
      </c>
      <c r="T24" s="15">
        <f t="shared" si="6"/>
        <v>194.29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375</v>
      </c>
      <c r="C25" s="4" t="s">
        <v>130</v>
      </c>
      <c r="D25" s="125"/>
      <c r="E25" s="16">
        <v>2000</v>
      </c>
      <c r="F25" s="56">
        <v>1</v>
      </c>
      <c r="G25" s="17">
        <v>158.22999999999999</v>
      </c>
      <c r="H25" s="40">
        <f t="shared" si="1"/>
        <v>113.02</v>
      </c>
      <c r="I25" s="41">
        <f t="shared" si="2"/>
        <v>158.22999999999999</v>
      </c>
      <c r="J25" s="44"/>
      <c r="K25" s="93">
        <f t="shared" si="0"/>
        <v>1</v>
      </c>
      <c r="L25" s="40">
        <f t="shared" si="3"/>
        <v>60.13</v>
      </c>
      <c r="M25" s="40">
        <f t="shared" si="4"/>
        <v>60.13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98.1</v>
      </c>
      <c r="T25" s="54">
        <f t="shared" si="6"/>
        <v>98.1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377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378</v>
      </c>
      <c r="C27" s="4" t="s">
        <v>379</v>
      </c>
      <c r="D27" s="125"/>
      <c r="E27" s="16" t="s">
        <v>139</v>
      </c>
      <c r="F27" s="56">
        <v>1</v>
      </c>
      <c r="G27" s="17">
        <v>11612.73</v>
      </c>
      <c r="H27" s="40">
        <f t="shared" si="1"/>
        <v>8294.81</v>
      </c>
      <c r="I27" s="41">
        <f t="shared" si="2"/>
        <v>11612.73</v>
      </c>
      <c r="J27" s="44"/>
      <c r="K27" s="93">
        <f t="shared" si="0"/>
        <v>1</v>
      </c>
      <c r="L27" s="40">
        <f t="shared" si="3"/>
        <v>4412.84</v>
      </c>
      <c r="M27" s="40">
        <f t="shared" si="4"/>
        <v>4412.84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7199.89</v>
      </c>
      <c r="T27" s="54">
        <f t="shared" si="6"/>
        <v>7199.89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380</v>
      </c>
      <c r="C28" s="6" t="s">
        <v>381</v>
      </c>
      <c r="D28" s="125"/>
      <c r="E28" s="8" t="s">
        <v>139</v>
      </c>
      <c r="F28" s="57">
        <v>1</v>
      </c>
      <c r="G28" s="14">
        <v>8107.1</v>
      </c>
      <c r="H28" s="10">
        <f t="shared" si="1"/>
        <v>5790.79</v>
      </c>
      <c r="I28" s="11">
        <f t="shared" si="2"/>
        <v>8107.1</v>
      </c>
      <c r="J28" s="44"/>
      <c r="K28" s="94">
        <f t="shared" si="0"/>
        <v>1</v>
      </c>
      <c r="L28" s="10">
        <f t="shared" si="3"/>
        <v>3080.7</v>
      </c>
      <c r="M28" s="10">
        <f t="shared" si="4"/>
        <v>3080.7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5026.3999999999996</v>
      </c>
      <c r="T28" s="15">
        <f t="shared" si="6"/>
        <v>5026.3999999999996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382</v>
      </c>
      <c r="C29" s="4" t="s">
        <v>383</v>
      </c>
      <c r="D29" s="125"/>
      <c r="E29" s="16" t="s">
        <v>139</v>
      </c>
      <c r="F29" s="56">
        <v>1</v>
      </c>
      <c r="G29" s="17">
        <v>4081.33</v>
      </c>
      <c r="H29" s="40">
        <f>ROUND(IF($G$17="USD $", G29*$F$15,G29*$E$15),2)</f>
        <v>2915.24</v>
      </c>
      <c r="I29" s="41">
        <f>ROUND(IF($I$17=$H$17,F29*H29,F29*G29),2)</f>
        <v>4081.33</v>
      </c>
      <c r="J29" s="44"/>
      <c r="K29" s="93">
        <f t="shared" si="0"/>
        <v>1</v>
      </c>
      <c r="L29" s="40">
        <f t="shared" si="3"/>
        <v>1550.91</v>
      </c>
      <c r="M29" s="40">
        <f>ROUND((K29*L29),2)</f>
        <v>1550.91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2530.42</v>
      </c>
      <c r="T29" s="54">
        <f t="shared" si="6"/>
        <v>2530.42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340</v>
      </c>
      <c r="C30" s="6" t="s">
        <v>190</v>
      </c>
      <c r="D30" s="125"/>
      <c r="E30" s="8" t="s">
        <v>139</v>
      </c>
      <c r="F30" s="57">
        <v>1</v>
      </c>
      <c r="G30" s="14">
        <v>22673.87</v>
      </c>
      <c r="H30" s="10">
        <f t="shared" si="1"/>
        <v>16195.62</v>
      </c>
      <c r="I30" s="11">
        <f t="shared" si="2"/>
        <v>22673.87</v>
      </c>
      <c r="J30" s="44"/>
      <c r="K30" s="94">
        <f t="shared" si="0"/>
        <v>1</v>
      </c>
      <c r="L30" s="10">
        <f t="shared" si="3"/>
        <v>11336.94</v>
      </c>
      <c r="M30" s="10">
        <f t="shared" si="4"/>
        <v>11336.94</v>
      </c>
      <c r="N30" s="13"/>
      <c r="O30" s="53"/>
      <c r="P30" s="3"/>
      <c r="Q30" s="14"/>
      <c r="R30" s="15">
        <f t="shared" si="9"/>
        <v>0</v>
      </c>
      <c r="S30" s="15">
        <f t="shared" si="5"/>
        <v>11336.93</v>
      </c>
      <c r="T30" s="15">
        <f t="shared" si="6"/>
        <v>11336.93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385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386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387</v>
      </c>
      <c r="C33" s="4" t="s">
        <v>388</v>
      </c>
      <c r="D33" s="125"/>
      <c r="E33" s="16" t="s">
        <v>139</v>
      </c>
      <c r="F33" s="56">
        <v>6</v>
      </c>
      <c r="G33" s="17">
        <v>1654.9</v>
      </c>
      <c r="H33" s="40">
        <f t="shared" si="1"/>
        <v>1182.07</v>
      </c>
      <c r="I33" s="41">
        <f t="shared" si="2"/>
        <v>9929.4</v>
      </c>
      <c r="J33" s="44"/>
      <c r="K33" s="93">
        <f t="shared" si="0"/>
        <v>6</v>
      </c>
      <c r="L33" s="40">
        <f t="shared" si="3"/>
        <v>1158.43</v>
      </c>
      <c r="M33" s="40">
        <f t="shared" si="4"/>
        <v>6950.58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496.47</v>
      </c>
      <c r="T33" s="54">
        <f t="shared" si="6"/>
        <v>2978.82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85851.79</v>
      </c>
      <c r="H49" s="84">
        <f>SUM(H18:H48)</f>
        <v>61322.71</v>
      </c>
      <c r="I49" s="85">
        <f>SUM(I18:I48)</f>
        <v>164688.75</v>
      </c>
      <c r="J49" s="86"/>
      <c r="K49" s="87">
        <f>SUM(K18:K48)</f>
        <v>124</v>
      </c>
      <c r="L49" s="84">
        <f>SUM(L18:L48)</f>
        <v>40181.119999999995</v>
      </c>
      <c r="M49" s="85">
        <f>SUM(M18:M48)</f>
        <v>81338.180000000008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45670.67</v>
      </c>
      <c r="T49" s="85">
        <f>SUM(T18:T48)</f>
        <v>83350.569999999992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0">
    <cfRule type="expression" dxfId="145" priority="1">
      <formula>$V$9&lt;50%</formula>
    </cfRule>
    <cfRule type="expression" dxfId="144" priority="2">
      <formula>$V$9&gt;50%</formula>
    </cfRule>
  </conditionalFormatting>
  <dataValidations count="4">
    <dataValidation type="list" allowBlank="1" showInputMessage="1" showErrorMessage="1" sqref="G17 L17 Q17 Q14" xr:uid="{15E8630A-0136-4FA4-A96D-6D63041580DD}">
      <formula1>$Y$11:$Y$12</formula1>
    </dataValidation>
    <dataValidation type="list" allowBlank="1" showInputMessage="1" showErrorMessage="1" sqref="I13" xr:uid="{EB03D834-F524-4E40-A3BE-4AD931DD7401}">
      <formula1>$Y$13:$Y$14</formula1>
    </dataValidation>
    <dataValidation type="list" allowBlank="1" showInputMessage="1" showErrorMessage="1" sqref="J13" xr:uid="{72A3288A-74C7-4B46-A784-8FF291166647}">
      <formula1>$L$9:$L$9</formula1>
    </dataValidation>
    <dataValidation type="list" showInputMessage="1" showErrorMessage="1" sqref="E18:E48" xr:uid="{6804B501-AFAF-4A65-93C6-5F9BA00D95B0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23E-2128-4BE8-AB3A-150181C2CCE4}">
  <sheetPr>
    <pageSetUpPr fitToPage="1"/>
  </sheetPr>
  <dimension ref="A1:AB51"/>
  <sheetViews>
    <sheetView zoomScale="85" zoomScaleNormal="85" workbookViewId="0">
      <pane ySplit="17" topLeftCell="A21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396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164688.75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2012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81338.180000000008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83350.569999999992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397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0.50610967658689499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398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83350.569999999992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79238.180000000008</v>
      </c>
      <c r="U9" s="242">
        <f>IFERROR(((P3-S9)/S9),0)</f>
        <v>37.732466666666667</v>
      </c>
      <c r="V9" s="242">
        <f>IFERROR(T9/P3,0)</f>
        <v>0.97418186637566762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124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370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371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372</v>
      </c>
      <c r="C22" s="6" t="s">
        <v>123</v>
      </c>
      <c r="D22" s="125"/>
      <c r="E22" s="8">
        <v>1000</v>
      </c>
      <c r="F22" s="57">
        <v>1</v>
      </c>
      <c r="G22" s="14">
        <v>262.56</v>
      </c>
      <c r="H22" s="10">
        <f t="shared" si="1"/>
        <v>187.54</v>
      </c>
      <c r="I22" s="11">
        <f t="shared" si="2"/>
        <v>262.56</v>
      </c>
      <c r="J22" s="44"/>
      <c r="K22" s="94">
        <f t="shared" si="0"/>
        <v>1</v>
      </c>
      <c r="L22" s="10">
        <f t="shared" si="3"/>
        <v>99.77</v>
      </c>
      <c r="M22" s="10">
        <f t="shared" si="4"/>
        <v>99.77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162.79</v>
      </c>
      <c r="T22" s="15">
        <f t="shared" si="6"/>
        <v>162.79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373</v>
      </c>
      <c r="C23" s="4" t="s">
        <v>123</v>
      </c>
      <c r="D23" s="125"/>
      <c r="E23" s="16">
        <v>1000</v>
      </c>
      <c r="F23" s="56">
        <v>1</v>
      </c>
      <c r="G23" s="17">
        <v>1183.45</v>
      </c>
      <c r="H23" s="40">
        <f t="shared" si="1"/>
        <v>845.32</v>
      </c>
      <c r="I23" s="41">
        <f t="shared" si="2"/>
        <v>1183.45</v>
      </c>
      <c r="J23" s="44"/>
      <c r="K23" s="93">
        <f t="shared" si="0"/>
        <v>1</v>
      </c>
      <c r="L23" s="40">
        <f t="shared" si="3"/>
        <v>449.71</v>
      </c>
      <c r="M23" s="40">
        <f t="shared" si="4"/>
        <v>449.71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733.74</v>
      </c>
      <c r="T23" s="54">
        <f t="shared" si="6"/>
        <v>733.74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374</v>
      </c>
      <c r="C24" s="6" t="s">
        <v>127</v>
      </c>
      <c r="D24" s="125"/>
      <c r="E24" s="8">
        <v>2000</v>
      </c>
      <c r="F24" s="57">
        <v>1</v>
      </c>
      <c r="G24" s="14">
        <v>313.37</v>
      </c>
      <c r="H24" s="10">
        <f t="shared" si="1"/>
        <v>223.84</v>
      </c>
      <c r="I24" s="11">
        <f t="shared" si="2"/>
        <v>313.37</v>
      </c>
      <c r="J24" s="44"/>
      <c r="K24" s="94">
        <f t="shared" si="0"/>
        <v>1</v>
      </c>
      <c r="L24" s="10">
        <f t="shared" si="3"/>
        <v>119.08</v>
      </c>
      <c r="M24" s="10">
        <f t="shared" si="4"/>
        <v>119.08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194.29</v>
      </c>
      <c r="T24" s="15">
        <f t="shared" si="6"/>
        <v>194.29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375</v>
      </c>
      <c r="C25" s="4" t="s">
        <v>130</v>
      </c>
      <c r="D25" s="125"/>
      <c r="E25" s="16">
        <v>2000</v>
      </c>
      <c r="F25" s="56">
        <v>1</v>
      </c>
      <c r="G25" s="17">
        <v>158.22999999999999</v>
      </c>
      <c r="H25" s="40">
        <f t="shared" si="1"/>
        <v>113.02</v>
      </c>
      <c r="I25" s="41">
        <f t="shared" si="2"/>
        <v>158.22999999999999</v>
      </c>
      <c r="J25" s="44"/>
      <c r="K25" s="93">
        <f t="shared" si="0"/>
        <v>1</v>
      </c>
      <c r="L25" s="40">
        <f t="shared" si="3"/>
        <v>60.13</v>
      </c>
      <c r="M25" s="40">
        <f t="shared" si="4"/>
        <v>60.13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98.1</v>
      </c>
      <c r="T25" s="54">
        <f t="shared" si="6"/>
        <v>98.1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377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378</v>
      </c>
      <c r="C27" s="4" t="s">
        <v>379</v>
      </c>
      <c r="D27" s="125"/>
      <c r="E27" s="16" t="s">
        <v>139</v>
      </c>
      <c r="F27" s="56">
        <v>1</v>
      </c>
      <c r="G27" s="17">
        <v>11612.73</v>
      </c>
      <c r="H27" s="40">
        <f t="shared" si="1"/>
        <v>8294.81</v>
      </c>
      <c r="I27" s="41">
        <f t="shared" si="2"/>
        <v>11612.73</v>
      </c>
      <c r="J27" s="44"/>
      <c r="K27" s="93">
        <f t="shared" si="0"/>
        <v>1</v>
      </c>
      <c r="L27" s="40">
        <f t="shared" si="3"/>
        <v>4412.84</v>
      </c>
      <c r="M27" s="40">
        <f t="shared" si="4"/>
        <v>4412.84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7199.89</v>
      </c>
      <c r="T27" s="54">
        <f t="shared" si="6"/>
        <v>7199.89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380</v>
      </c>
      <c r="C28" s="6" t="s">
        <v>381</v>
      </c>
      <c r="D28" s="125"/>
      <c r="E28" s="8" t="s">
        <v>139</v>
      </c>
      <c r="F28" s="57">
        <v>1</v>
      </c>
      <c r="G28" s="14">
        <v>8107.1</v>
      </c>
      <c r="H28" s="10">
        <f t="shared" si="1"/>
        <v>5790.79</v>
      </c>
      <c r="I28" s="11">
        <f t="shared" si="2"/>
        <v>8107.1</v>
      </c>
      <c r="J28" s="44"/>
      <c r="K28" s="94">
        <f t="shared" si="0"/>
        <v>1</v>
      </c>
      <c r="L28" s="10">
        <f t="shared" si="3"/>
        <v>3080.7</v>
      </c>
      <c r="M28" s="10">
        <f t="shared" si="4"/>
        <v>3080.7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5026.3999999999996</v>
      </c>
      <c r="T28" s="15">
        <f t="shared" si="6"/>
        <v>5026.3999999999996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382</v>
      </c>
      <c r="C29" s="4" t="s">
        <v>383</v>
      </c>
      <c r="D29" s="125"/>
      <c r="E29" s="16" t="s">
        <v>139</v>
      </c>
      <c r="F29" s="56">
        <v>1</v>
      </c>
      <c r="G29" s="17">
        <v>4081.33</v>
      </c>
      <c r="H29" s="40">
        <f>ROUND(IF($G$17="USD $", G29*$F$15,G29*$E$15),2)</f>
        <v>2915.24</v>
      </c>
      <c r="I29" s="41">
        <f>ROUND(IF($I$17=$H$17,F29*H29,F29*G29),2)</f>
        <v>4081.33</v>
      </c>
      <c r="J29" s="44"/>
      <c r="K29" s="93">
        <f t="shared" si="0"/>
        <v>1</v>
      </c>
      <c r="L29" s="40">
        <f t="shared" si="3"/>
        <v>1550.91</v>
      </c>
      <c r="M29" s="40">
        <f>ROUND((K29*L29),2)</f>
        <v>1550.91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2530.42</v>
      </c>
      <c r="T29" s="54">
        <f t="shared" si="6"/>
        <v>2530.42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340</v>
      </c>
      <c r="C30" s="6" t="s">
        <v>190</v>
      </c>
      <c r="D30" s="125"/>
      <c r="E30" s="8" t="s">
        <v>139</v>
      </c>
      <c r="F30" s="57">
        <v>1</v>
      </c>
      <c r="G30" s="14">
        <v>22673.87</v>
      </c>
      <c r="H30" s="10">
        <f t="shared" si="1"/>
        <v>16195.62</v>
      </c>
      <c r="I30" s="11">
        <f t="shared" si="2"/>
        <v>22673.87</v>
      </c>
      <c r="J30" s="44"/>
      <c r="K30" s="94">
        <f t="shared" si="0"/>
        <v>1</v>
      </c>
      <c r="L30" s="10">
        <f t="shared" si="3"/>
        <v>11336.94</v>
      </c>
      <c r="M30" s="10">
        <f t="shared" si="4"/>
        <v>11336.94</v>
      </c>
      <c r="N30" s="13"/>
      <c r="O30" s="53"/>
      <c r="P30" s="3"/>
      <c r="Q30" s="14"/>
      <c r="R30" s="15">
        <f t="shared" si="9"/>
        <v>0</v>
      </c>
      <c r="S30" s="15">
        <f t="shared" si="5"/>
        <v>11336.93</v>
      </c>
      <c r="T30" s="15">
        <f t="shared" si="6"/>
        <v>11336.93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385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386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387</v>
      </c>
      <c r="C33" s="4" t="s">
        <v>388</v>
      </c>
      <c r="D33" s="125"/>
      <c r="E33" s="16" t="s">
        <v>139</v>
      </c>
      <c r="F33" s="56">
        <v>6</v>
      </c>
      <c r="G33" s="17">
        <v>1654.9</v>
      </c>
      <c r="H33" s="40">
        <f t="shared" si="1"/>
        <v>1182.07</v>
      </c>
      <c r="I33" s="41">
        <f t="shared" si="2"/>
        <v>9929.4</v>
      </c>
      <c r="J33" s="44"/>
      <c r="K33" s="93">
        <f t="shared" si="0"/>
        <v>6</v>
      </c>
      <c r="L33" s="40">
        <f t="shared" si="3"/>
        <v>1158.43</v>
      </c>
      <c r="M33" s="40">
        <f t="shared" si="4"/>
        <v>6950.58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496.47</v>
      </c>
      <c r="T33" s="54">
        <f t="shared" si="6"/>
        <v>2978.82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85851.79</v>
      </c>
      <c r="H49" s="84">
        <f>SUM(H18:H48)</f>
        <v>61322.71</v>
      </c>
      <c r="I49" s="85">
        <f>SUM(I18:I48)</f>
        <v>164688.75</v>
      </c>
      <c r="J49" s="86"/>
      <c r="K49" s="87">
        <f>SUM(K18:K48)</f>
        <v>124</v>
      </c>
      <c r="L49" s="84">
        <f>SUM(L18:L48)</f>
        <v>40181.119999999995</v>
      </c>
      <c r="M49" s="85">
        <f>SUM(M18:M48)</f>
        <v>81338.180000000008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45670.67</v>
      </c>
      <c r="T49" s="85">
        <f>SUM(T18:T48)</f>
        <v>83350.569999999992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0">
    <cfRule type="expression" dxfId="141" priority="1">
      <formula>$V$9&lt;50%</formula>
    </cfRule>
    <cfRule type="expression" dxfId="140" priority="2">
      <formula>$V$9&gt;50%</formula>
    </cfRule>
  </conditionalFormatting>
  <dataValidations count="4">
    <dataValidation type="list" allowBlank="1" showInputMessage="1" showErrorMessage="1" sqref="G17 L17 Q17 Q14" xr:uid="{8A4D3DC7-F3E5-412C-9E50-A9D88A131285}">
      <formula1>$Y$11:$Y$12</formula1>
    </dataValidation>
    <dataValidation type="list" allowBlank="1" showInputMessage="1" showErrorMessage="1" sqref="I13" xr:uid="{7E62EFC2-429F-4E71-A45F-524CC2BAA8EA}">
      <formula1>$Y$13:$Y$14</formula1>
    </dataValidation>
    <dataValidation type="list" allowBlank="1" showInputMessage="1" showErrorMessage="1" sqref="J13" xr:uid="{05D36671-30BD-4477-9A28-0BB1F7D58A98}">
      <formula1>$L$9:$L$9</formula1>
    </dataValidation>
    <dataValidation type="list" showInputMessage="1" showErrorMessage="1" sqref="E18:E48" xr:uid="{BAA11FED-34EE-4ED5-A86C-377451BE41CD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FE4E-CC28-40F7-9066-499B5B77E3B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399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186469.16999999998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2018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91737.13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94732.039999999979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400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0.50803057685085418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401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94732.04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402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89637.13</v>
      </c>
      <c r="U9" s="242">
        <f>IFERROR(((P3-S9)/S9),0)</f>
        <v>42.684347619047621</v>
      </c>
      <c r="V9" s="242">
        <f>IFERROR(T9/P3,0)</f>
        <v>0.97710850557456941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124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30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30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>ROUND(IF($G$17="USD $", G21*$F$15,G21*$E$15),2)</f>
        <v>118.73</v>
      </c>
      <c r="I21" s="41">
        <f>ROUND(IF($I$17=$H$17,F21*H21,F21*G21),2)</f>
        <v>166.22</v>
      </c>
      <c r="J21" s="44"/>
      <c r="K21" s="93">
        <f t="shared" si="0"/>
        <v>1</v>
      </c>
      <c r="L21" s="40">
        <f>ROUND(IF($L$17=$G$17,G21*($M$14-N21),H21*($M$14-N21)),2)</f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>ROUND(IF($G$17="USD $", G22*$F$15,G22*$E$15),2)</f>
        <v>91.19</v>
      </c>
      <c r="I22" s="11">
        <f>ROUND(IF($I$17=$H$17,F22*H22,F22*G22),2)</f>
        <v>127.67</v>
      </c>
      <c r="J22" s="44"/>
      <c r="K22" s="94">
        <f t="shared" si="0"/>
        <v>1</v>
      </c>
      <c r="L22" s="10">
        <f>ROUND(IF($L$17=$G$17,G22*($M$14-N22),H22*($M$14-N22)),2)</f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0">
    <cfRule type="expression" dxfId="137" priority="1">
      <formula>$V$9&lt;50%</formula>
    </cfRule>
    <cfRule type="expression" dxfId="136" priority="2">
      <formula>$V$9&gt;50%</formula>
    </cfRule>
  </conditionalFormatting>
  <dataValidations count="4">
    <dataValidation type="list" showInputMessage="1" showErrorMessage="1" sqref="E18:E48" xr:uid="{486B8B55-BAEB-47B8-AE56-D4245277F68F}">
      <formula1>$Z$18:$Z$29</formula1>
    </dataValidation>
    <dataValidation type="list" allowBlank="1" showInputMessage="1" showErrorMessage="1" sqref="J13" xr:uid="{828850D7-C226-4639-A0B5-B463B36A1407}">
      <formula1>$L$9:$L$9</formula1>
    </dataValidation>
    <dataValidation type="list" allowBlank="1" showInputMessage="1" showErrorMessage="1" sqref="I13" xr:uid="{CB2E39AF-A21B-4DCC-95ED-FEA069EE7CCB}">
      <formula1>$Y$13:$Y$14</formula1>
    </dataValidation>
    <dataValidation type="list" allowBlank="1" showInputMessage="1" showErrorMessage="1" sqref="G17 L17 Q17 Q14" xr:uid="{652748E9-5C25-4C43-A8CC-9F1301DAD600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BDFD-4E48-47AD-8B8F-70226FAE981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411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186469.16999999998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2017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91737.13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94732.039999999979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400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0.50803057685085418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304" t="s">
        <v>412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94732.04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413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89637.13</v>
      </c>
      <c r="U9" s="242">
        <f>IFERROR(((P3-S9)/S9),0)</f>
        <v>42.684347619047621</v>
      </c>
      <c r="V9" s="242">
        <f>IFERROR(T9/P3,0)</f>
        <v>0.97710850557456941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124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2" si="3">ROUND(IF($L$17=$G$17,G19*($M$14-N19),H19*($M$14-N19)),2)</f>
        <v>18.97</v>
      </c>
      <c r="M19" s="40">
        <f t="shared" ref="M19:M42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>ROUND(IF($L$17=$G$17,G21*($M$14-N21),H21*($M$14-N21)),2)</f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 t="shared" si="1"/>
        <v>91.19</v>
      </c>
      <c r="I22" s="11">
        <f t="shared" si="2"/>
        <v>127.67</v>
      </c>
      <c r="J22" s="44"/>
      <c r="K22" s="94">
        <f t="shared" si="0"/>
        <v>1</v>
      </c>
      <c r="L22" s="10">
        <f>ROUND(IF($L$17=$G$17,G22*($M$14-N22),H22*($M$14-N22)),2)</f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ref="L43:L48" si="10">ROUND(IF($L$17=$G$17,G43*($M$14-N43),H43*($M$14-N43)),2)</f>
        <v>0</v>
      </c>
      <c r="M43" s="40">
        <f t="shared" ref="M43:M48" si="11">ROUND((K43*L43),2)</f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10"/>
        <v>0</v>
      </c>
      <c r="M44" s="10">
        <f t="shared" si="11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10"/>
        <v>0</v>
      </c>
      <c r="M45" s="40">
        <f t="shared" si="11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10"/>
        <v>0</v>
      </c>
      <c r="M46" s="10">
        <f t="shared" si="11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10"/>
        <v>0</v>
      </c>
      <c r="M47" s="40">
        <f t="shared" si="11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10"/>
        <v>0</v>
      </c>
      <c r="M48" s="10">
        <f t="shared" si="11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0">
    <cfRule type="expression" dxfId="133" priority="1">
      <formula>$V$9&lt;50%</formula>
    </cfRule>
    <cfRule type="expression" dxfId="132" priority="2">
      <formula>$V$9&gt;50%</formula>
    </cfRule>
  </conditionalFormatting>
  <dataValidations count="4">
    <dataValidation type="list" allowBlank="1" showInputMessage="1" showErrorMessage="1" sqref="G17 Q14 Q17 L17" xr:uid="{8EF5D966-3DB7-4396-9871-C22047BA4BFF}">
      <formula1>$Y$11:$Y$12</formula1>
    </dataValidation>
    <dataValidation type="list" allowBlank="1" showInputMessage="1" showErrorMessage="1" sqref="I13" xr:uid="{3A1B19BA-D048-4B2D-9852-8AD462C2A01E}">
      <formula1>$Y$13:$Y$14</formula1>
    </dataValidation>
    <dataValidation type="list" allowBlank="1" showInputMessage="1" showErrorMessage="1" sqref="J13" xr:uid="{65D41D0F-62C5-40AA-BF50-125A5EE352F9}">
      <formula1>$L$9:$L$9</formula1>
    </dataValidation>
    <dataValidation type="list" showInputMessage="1" showErrorMessage="1" sqref="E18:E48" xr:uid="{BDAEC7A4-D3FC-4BEC-8E8D-F5E8C6EE748B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E507-BE36-45D0-B0B9-AC7BCF159ED6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414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186469.16999999998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2019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91737.13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94732.039999999979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400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0.50803057685085418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415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94732.04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416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89637.13</v>
      </c>
      <c r="U9" s="242">
        <f>IFERROR(((P3-S9)/S9),0)</f>
        <v>42.684347619047621</v>
      </c>
      <c r="V9" s="242">
        <f>IFERROR(T9/P3,0)</f>
        <v>0.97710850557456941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124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>ROUND(IF($L$17=$G$17,G21*($M$14-N21),H21*($M$14-N21)),2)</f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 t="shared" si="1"/>
        <v>91.19</v>
      </c>
      <c r="I22" s="11">
        <f t="shared" si="2"/>
        <v>127.67</v>
      </c>
      <c r="J22" s="44"/>
      <c r="K22" s="94">
        <f t="shared" si="0"/>
        <v>1</v>
      </c>
      <c r="L22" s="10">
        <f>ROUND(IF($L$17=$G$17,G22*($M$14-N22),H22*($M$14-N22)),2)</f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0">
    <cfRule type="expression" dxfId="129" priority="1">
      <formula>$V$9&lt;50%</formula>
    </cfRule>
    <cfRule type="expression" dxfId="128" priority="2">
      <formula>$V$9&gt;50%</formula>
    </cfRule>
  </conditionalFormatting>
  <dataValidations count="4">
    <dataValidation type="list" showInputMessage="1" showErrorMessage="1" sqref="E18:E48" xr:uid="{6ACA2EB3-214B-4332-B357-887C4ABD953B}">
      <formula1>$Z$18:$Z$29</formula1>
    </dataValidation>
    <dataValidation type="list" allowBlank="1" showInputMessage="1" showErrorMessage="1" sqref="J13" xr:uid="{F6005D59-41F9-4510-BE72-7FB076602B48}">
      <formula1>$L$9:$L$9</formula1>
    </dataValidation>
    <dataValidation type="list" allowBlank="1" showInputMessage="1" showErrorMessage="1" sqref="I13" xr:uid="{A5239CCB-641C-4EA5-A7F5-731331F1AE36}">
      <formula1>$Y$13:$Y$14</formula1>
    </dataValidation>
    <dataValidation type="list" allowBlank="1" showInputMessage="1" showErrorMessage="1" sqref="G17 Q14 Q17 L17" xr:uid="{F00FD26D-5B46-42A1-9041-CFD3317D4F24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E4F7-C8EA-45EA-8177-46C9A2EE8E1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417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186469.16999999998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2019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91737.13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94732.039999999979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400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0.50803057685085418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418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94732.04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89637.13</v>
      </c>
      <c r="U9" s="242">
        <f>IFERROR(((P3-S9)/S9),0)</f>
        <v>42.684347619047621</v>
      </c>
      <c r="V9" s="242">
        <f>IFERROR(T9/P3,0)</f>
        <v>0.97710850557456941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124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 t="shared" si="1"/>
        <v>91.19</v>
      </c>
      <c r="I22" s="11">
        <f t="shared" si="2"/>
        <v>127.67</v>
      </c>
      <c r="J22" s="44"/>
      <c r="K22" s="94">
        <f t="shared" si="0"/>
        <v>1</v>
      </c>
      <c r="L22" s="10">
        <f t="shared" si="3"/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0">
    <cfRule type="expression" dxfId="125" priority="1">
      <formula>$V$9&lt;50%</formula>
    </cfRule>
    <cfRule type="expression" dxfId="124" priority="2">
      <formula>$V$9&gt;50%</formula>
    </cfRule>
  </conditionalFormatting>
  <dataValidations count="4">
    <dataValidation type="list" allowBlank="1" showInputMessage="1" showErrorMessage="1" sqref="G17 L17 Q17 Q14" xr:uid="{8893C912-627B-4F3F-924B-AC5BF35E5E8C}">
      <formula1>$Y$11:$Y$12</formula1>
    </dataValidation>
    <dataValidation type="list" allowBlank="1" showInputMessage="1" showErrorMessage="1" sqref="I13" xr:uid="{0A139F1C-289C-4831-9C68-5C35723C7870}">
      <formula1>$Y$13:$Y$14</formula1>
    </dataValidation>
    <dataValidation type="list" allowBlank="1" showInputMessage="1" showErrorMessage="1" sqref="J13" xr:uid="{168592D3-6CF3-4E6B-8C0C-4D6471B4D522}">
      <formula1>$L$9:$L$9</formula1>
    </dataValidation>
    <dataValidation type="list" showInputMessage="1" showErrorMessage="1" sqref="E18:E48" xr:uid="{26E128A4-8092-4CE5-B11B-1F165254BB4E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298E-4B10-4FE4-B59E-62642800C98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419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186469.16999999998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2019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91737.13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94732.039999999979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400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0.50803057685085418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420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94732.04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421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89637.13</v>
      </c>
      <c r="U9" s="242">
        <f>IFERROR(((P3-S9)/S9),0)</f>
        <v>42.684347619047621</v>
      </c>
      <c r="V9" s="242">
        <f>IFERROR(T9/P3,0)</f>
        <v>0.97710850557456941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124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 t="shared" si="1"/>
        <v>91.19</v>
      </c>
      <c r="I22" s="11">
        <f t="shared" si="2"/>
        <v>127.67</v>
      </c>
      <c r="J22" s="44"/>
      <c r="K22" s="94">
        <f t="shared" si="0"/>
        <v>1</v>
      </c>
      <c r="L22" s="10">
        <f t="shared" si="3"/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0">
    <cfRule type="expression" dxfId="121" priority="1">
      <formula>$V$9&lt;50%</formula>
    </cfRule>
    <cfRule type="expression" dxfId="120" priority="2">
      <formula>$V$9&gt;50%</formula>
    </cfRule>
  </conditionalFormatting>
  <dataValidations count="4">
    <dataValidation type="list" showInputMessage="1" showErrorMessage="1" sqref="E18:E48" xr:uid="{5953ADDD-F0A6-4D8B-976A-028F11F40C43}">
      <formula1>$Z$18:$Z$29</formula1>
    </dataValidation>
    <dataValidation type="list" allowBlank="1" showInputMessage="1" showErrorMessage="1" sqref="J13" xr:uid="{C4EDD339-5110-4203-B201-D04D9A0FA0FC}">
      <formula1>$L$9:$L$9</formula1>
    </dataValidation>
    <dataValidation type="list" allowBlank="1" showInputMessage="1" showErrorMessage="1" sqref="I13" xr:uid="{635C2EE1-1093-4B2C-B46E-14CA5E0DBE51}">
      <formula1>$Y$13:$Y$14</formula1>
    </dataValidation>
    <dataValidation type="list" allowBlank="1" showInputMessage="1" showErrorMessage="1" sqref="G17 L17 Q17 Q14" xr:uid="{F78A569A-03D8-40B3-AD33-265472CEA228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5259-9496-444B-B820-FD463B91CA0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422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186469.16999999998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2019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91737.13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94732.039999999979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400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0.50803057685085418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423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94732.04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424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89637.13</v>
      </c>
      <c r="U9" s="242">
        <f>IFERROR(((P3-S9)/S9),0)</f>
        <v>42.684347619047621</v>
      </c>
      <c r="V9" s="242">
        <f>IFERROR(T9/P3,0)</f>
        <v>0.97710850557456941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124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 t="shared" si="1"/>
        <v>91.19</v>
      </c>
      <c r="I22" s="11">
        <f t="shared" si="2"/>
        <v>127.67</v>
      </c>
      <c r="J22" s="44"/>
      <c r="K22" s="94">
        <f t="shared" si="0"/>
        <v>1</v>
      </c>
      <c r="L22" s="10">
        <f t="shared" si="3"/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0">
    <cfRule type="expression" dxfId="117" priority="1">
      <formula>$V$9&lt;50%</formula>
    </cfRule>
    <cfRule type="expression" dxfId="116" priority="2">
      <formula>$V$9&gt;50%</formula>
    </cfRule>
  </conditionalFormatting>
  <dataValidations count="4">
    <dataValidation type="list" showInputMessage="1" showErrorMessage="1" sqref="E18:E48" xr:uid="{B54675B5-41F5-4BF7-8F0C-EEACF9774B65}">
      <formula1>$Z$18:$Z$29</formula1>
    </dataValidation>
    <dataValidation type="list" allowBlank="1" showInputMessage="1" showErrorMessage="1" sqref="J13" xr:uid="{999FD945-1927-41D4-9300-8118CE05F4AC}">
      <formula1>$L$9:$L$9</formula1>
    </dataValidation>
    <dataValidation type="list" allowBlank="1" showInputMessage="1" showErrorMessage="1" sqref="I13" xr:uid="{E6AADC0A-3C42-43F4-B40A-721CC9C5B448}">
      <formula1>$Y$13:$Y$14</formula1>
    </dataValidation>
    <dataValidation type="list" allowBlank="1" showInputMessage="1" showErrorMessage="1" sqref="G17 L17 Q17 Q14" xr:uid="{A382DF53-5DEE-47E8-BAAE-5298FC93343B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4508-F849-4907-B8CA-2BB4E04F525A}">
  <sheetPr>
    <pageSetUpPr fitToPage="1"/>
  </sheetPr>
  <dimension ref="A1:AB51"/>
  <sheetViews>
    <sheetView zoomScale="85" zoomScaleNormal="85" workbookViewId="0">
      <pane ySplit="17" topLeftCell="A27" activePane="bottomLeft" state="frozen"/>
      <selection pane="bottomLeft" activeCell="B34" sqref="B3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425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164945.57999999999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85703.069999999963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79242.510000000024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426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0.48041608632374405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427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79242.509999999995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428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83603.069999999963</v>
      </c>
      <c r="U9" s="242">
        <f>IFERROR(((P3-S9)/S9),0)</f>
        <v>39.8109857142857</v>
      </c>
      <c r="V9" s="242">
        <f>IFERROR(T9/P3,0)</f>
        <v>0.97549679375546294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131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429</v>
      </c>
      <c r="C22" s="6" t="s">
        <v>123</v>
      </c>
      <c r="D22" s="125"/>
      <c r="E22" s="8">
        <v>1000</v>
      </c>
      <c r="F22" s="57">
        <v>1</v>
      </c>
      <c r="G22" s="14">
        <v>125.22</v>
      </c>
      <c r="H22" s="10">
        <f t="shared" si="1"/>
        <v>89.44</v>
      </c>
      <c r="I22" s="11">
        <f t="shared" si="2"/>
        <v>125.22</v>
      </c>
      <c r="J22" s="44"/>
      <c r="K22" s="94">
        <f t="shared" si="0"/>
        <v>1</v>
      </c>
      <c r="L22" s="10">
        <f t="shared" si="3"/>
        <v>47.58</v>
      </c>
      <c r="M22" s="10">
        <f t="shared" si="4"/>
        <v>47.58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77.64</v>
      </c>
      <c r="T22" s="15">
        <f t="shared" si="6"/>
        <v>77.64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182</v>
      </c>
      <c r="C23" s="4" t="s">
        <v>127</v>
      </c>
      <c r="D23" s="125"/>
      <c r="E23" s="16">
        <v>2000</v>
      </c>
      <c r="F23" s="56">
        <v>1</v>
      </c>
      <c r="G23" s="17">
        <v>251.76</v>
      </c>
      <c r="H23" s="40">
        <f t="shared" si="1"/>
        <v>179.83</v>
      </c>
      <c r="I23" s="41">
        <f t="shared" si="2"/>
        <v>251.76</v>
      </c>
      <c r="J23" s="44"/>
      <c r="K23" s="93">
        <f t="shared" si="0"/>
        <v>1</v>
      </c>
      <c r="L23" s="40">
        <f t="shared" si="3"/>
        <v>95.67</v>
      </c>
      <c r="M23" s="40">
        <f t="shared" si="4"/>
        <v>95.67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156.09</v>
      </c>
      <c r="T23" s="54">
        <f t="shared" si="6"/>
        <v>156.09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183</v>
      </c>
      <c r="C24" s="6" t="s">
        <v>130</v>
      </c>
      <c r="D24" s="125"/>
      <c r="E24" s="8">
        <v>2000</v>
      </c>
      <c r="F24" s="57">
        <v>1</v>
      </c>
      <c r="G24" s="14">
        <v>105.64</v>
      </c>
      <c r="H24" s="10">
        <f t="shared" si="1"/>
        <v>75.459999999999994</v>
      </c>
      <c r="I24" s="11">
        <f t="shared" si="2"/>
        <v>105.64</v>
      </c>
      <c r="J24" s="44"/>
      <c r="K24" s="94">
        <f t="shared" si="0"/>
        <v>1</v>
      </c>
      <c r="L24" s="10">
        <f t="shared" si="3"/>
        <v>40.14</v>
      </c>
      <c r="M24" s="10">
        <f t="shared" si="4"/>
        <v>40.14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65.5</v>
      </c>
      <c r="T24" s="15">
        <f t="shared" si="6"/>
        <v>65.5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430</v>
      </c>
      <c r="C25" s="4" t="s">
        <v>133</v>
      </c>
      <c r="D25" s="125"/>
      <c r="E25" s="16">
        <v>2000</v>
      </c>
      <c r="F25" s="56">
        <v>1</v>
      </c>
      <c r="G25" s="17">
        <v>139.33000000000001</v>
      </c>
      <c r="H25" s="40">
        <f t="shared" si="1"/>
        <v>99.52</v>
      </c>
      <c r="I25" s="41">
        <f t="shared" si="2"/>
        <v>139.33000000000001</v>
      </c>
      <c r="J25" s="44"/>
      <c r="K25" s="93">
        <f t="shared" si="0"/>
        <v>1</v>
      </c>
      <c r="L25" s="40">
        <f t="shared" si="3"/>
        <v>52.95</v>
      </c>
      <c r="M25" s="40">
        <f t="shared" si="4"/>
        <v>52.95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86.38</v>
      </c>
      <c r="T25" s="54">
        <f t="shared" si="6"/>
        <v>86.38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431</v>
      </c>
      <c r="C26" s="6" t="s">
        <v>432</v>
      </c>
      <c r="D26" s="125"/>
      <c r="E26" s="8">
        <v>2000</v>
      </c>
      <c r="F26" s="57">
        <v>1</v>
      </c>
      <c r="G26" s="14">
        <v>353.46</v>
      </c>
      <c r="H26" s="10">
        <f t="shared" si="1"/>
        <v>252.47</v>
      </c>
      <c r="I26" s="11">
        <f t="shared" si="2"/>
        <v>353.46</v>
      </c>
      <c r="J26" s="44"/>
      <c r="K26" s="94">
        <f t="shared" si="0"/>
        <v>1</v>
      </c>
      <c r="L26" s="10">
        <f t="shared" si="3"/>
        <v>134.31</v>
      </c>
      <c r="M26" s="10">
        <f t="shared" si="4"/>
        <v>134.31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219.15</v>
      </c>
      <c r="T26" s="15">
        <f t="shared" si="6"/>
        <v>219.15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433</v>
      </c>
      <c r="C27" s="4" t="s">
        <v>383</v>
      </c>
      <c r="D27" s="125"/>
      <c r="E27" s="16" t="s">
        <v>139</v>
      </c>
      <c r="F27" s="56">
        <v>1</v>
      </c>
      <c r="G27" s="17">
        <v>5790.3</v>
      </c>
      <c r="H27" s="40">
        <f t="shared" si="1"/>
        <v>4135.93</v>
      </c>
      <c r="I27" s="41">
        <f t="shared" si="2"/>
        <v>5790.3</v>
      </c>
      <c r="J27" s="44"/>
      <c r="K27" s="93">
        <f t="shared" si="0"/>
        <v>1</v>
      </c>
      <c r="L27" s="40">
        <f t="shared" si="3"/>
        <v>2200.31</v>
      </c>
      <c r="M27" s="40">
        <f t="shared" si="4"/>
        <v>2200.31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3589.99</v>
      </c>
      <c r="T27" s="54">
        <f t="shared" si="6"/>
        <v>3589.99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434</v>
      </c>
      <c r="C28" s="6" t="s">
        <v>435</v>
      </c>
      <c r="D28" s="125"/>
      <c r="E28" s="8" t="s">
        <v>139</v>
      </c>
      <c r="F28" s="57">
        <v>1</v>
      </c>
      <c r="G28" s="14">
        <v>8323.1299999999992</v>
      </c>
      <c r="H28" s="10">
        <f t="shared" si="1"/>
        <v>5945.09</v>
      </c>
      <c r="I28" s="11">
        <f t="shared" si="2"/>
        <v>8323.1299999999992</v>
      </c>
      <c r="J28" s="44"/>
      <c r="K28" s="94">
        <f t="shared" si="0"/>
        <v>1</v>
      </c>
      <c r="L28" s="10">
        <f t="shared" si="3"/>
        <v>3162.79</v>
      </c>
      <c r="M28" s="10">
        <f t="shared" si="4"/>
        <v>3162.79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5160.34</v>
      </c>
      <c r="T28" s="15">
        <f t="shared" si="6"/>
        <v>5160.34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436</v>
      </c>
      <c r="C29" s="4" t="s">
        <v>381</v>
      </c>
      <c r="D29" s="125"/>
      <c r="E29" s="16" t="s">
        <v>139</v>
      </c>
      <c r="F29" s="56">
        <v>1</v>
      </c>
      <c r="G29" s="17">
        <v>15949</v>
      </c>
      <c r="H29" s="40">
        <f>ROUND(IF($G$17="USD $", G29*$F$15,G29*$E$15),2)</f>
        <v>11392.14</v>
      </c>
      <c r="I29" s="41">
        <f>ROUND(IF($I$17=$H$17,F29*H29,F29*G29),2)</f>
        <v>15949</v>
      </c>
      <c r="J29" s="44"/>
      <c r="K29" s="93">
        <f t="shared" si="0"/>
        <v>1</v>
      </c>
      <c r="L29" s="40">
        <f t="shared" si="3"/>
        <v>6060.62</v>
      </c>
      <c r="M29" s="40">
        <f>ROUND((K29*L29),2)</f>
        <v>6060.62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9888.3799999999992</v>
      </c>
      <c r="T29" s="54">
        <f t="shared" si="6"/>
        <v>9888.3799999999992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437</v>
      </c>
      <c r="C30" s="6" t="s">
        <v>190</v>
      </c>
      <c r="D30" s="125"/>
      <c r="E30" s="8" t="s">
        <v>139</v>
      </c>
      <c r="F30" s="57">
        <v>1</v>
      </c>
      <c r="G30" s="14">
        <v>17065.849999999999</v>
      </c>
      <c r="H30" s="10">
        <f t="shared" si="1"/>
        <v>12189.89</v>
      </c>
      <c r="I30" s="11">
        <f t="shared" si="2"/>
        <v>17065.849999999999</v>
      </c>
      <c r="J30" s="44"/>
      <c r="K30" s="94">
        <f t="shared" si="0"/>
        <v>1</v>
      </c>
      <c r="L30" s="10">
        <f t="shared" si="3"/>
        <v>8532.93</v>
      </c>
      <c r="M30" s="10">
        <f t="shared" si="4"/>
        <v>8532.93</v>
      </c>
      <c r="N30" s="13"/>
      <c r="O30" s="53"/>
      <c r="P30" s="3"/>
      <c r="Q30" s="14"/>
      <c r="R30" s="15">
        <f t="shared" si="9"/>
        <v>0</v>
      </c>
      <c r="S30" s="15">
        <f t="shared" si="5"/>
        <v>8532.92</v>
      </c>
      <c r="T30" s="15">
        <f t="shared" si="6"/>
        <v>8532.92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143</v>
      </c>
      <c r="C31" s="4" t="s">
        <v>226</v>
      </c>
      <c r="D31" s="125"/>
      <c r="E31" s="16" t="s">
        <v>139</v>
      </c>
      <c r="F31" s="56">
        <v>2</v>
      </c>
      <c r="G31" s="17">
        <v>786.41</v>
      </c>
      <c r="H31" s="40">
        <f t="shared" si="1"/>
        <v>561.72</v>
      </c>
      <c r="I31" s="41">
        <f t="shared" si="2"/>
        <v>1572.82</v>
      </c>
      <c r="J31" s="44"/>
      <c r="K31" s="93">
        <f t="shared" si="0"/>
        <v>2</v>
      </c>
      <c r="L31" s="40">
        <f t="shared" si="3"/>
        <v>393.21</v>
      </c>
      <c r="M31" s="40">
        <f t="shared" si="4"/>
        <v>786.42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393.2</v>
      </c>
      <c r="T31" s="54">
        <f t="shared" si="6"/>
        <v>786.4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438</v>
      </c>
      <c r="C32" s="6" t="s">
        <v>261</v>
      </c>
      <c r="D32" s="125" t="s">
        <v>198</v>
      </c>
      <c r="E32" s="8" t="s">
        <v>139</v>
      </c>
      <c r="F32" s="57">
        <v>1</v>
      </c>
      <c r="G32" s="14">
        <v>4441.76</v>
      </c>
      <c r="H32" s="10">
        <f t="shared" si="1"/>
        <v>3172.69</v>
      </c>
      <c r="I32" s="11">
        <f t="shared" si="2"/>
        <v>4441.76</v>
      </c>
      <c r="J32" s="44"/>
      <c r="K32" s="94">
        <f t="shared" si="0"/>
        <v>1</v>
      </c>
      <c r="L32" s="10">
        <f t="shared" si="3"/>
        <v>2220.88</v>
      </c>
      <c r="M32" s="10">
        <f t="shared" si="4"/>
        <v>2220.88</v>
      </c>
      <c r="N32" s="13"/>
      <c r="O32" s="53"/>
      <c r="P32" s="3"/>
      <c r="Q32" s="14"/>
      <c r="R32" s="15">
        <f t="shared" si="9"/>
        <v>0</v>
      </c>
      <c r="S32" s="15">
        <f t="shared" si="5"/>
        <v>2220.88</v>
      </c>
      <c r="T32" s="15">
        <f t="shared" si="6"/>
        <v>2220.88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439</v>
      </c>
      <c r="C33" s="4" t="s">
        <v>148</v>
      </c>
      <c r="D33" s="125"/>
      <c r="E33" s="16" t="s">
        <v>139</v>
      </c>
      <c r="F33" s="56">
        <v>6</v>
      </c>
      <c r="G33" s="17">
        <v>1654.93</v>
      </c>
      <c r="H33" s="40">
        <f t="shared" si="1"/>
        <v>1182.0899999999999</v>
      </c>
      <c r="I33" s="41">
        <f t="shared" si="2"/>
        <v>9929.58</v>
      </c>
      <c r="J33" s="44"/>
      <c r="K33" s="93">
        <f t="shared" si="0"/>
        <v>6</v>
      </c>
      <c r="L33" s="40">
        <f t="shared" si="3"/>
        <v>1158.45</v>
      </c>
      <c r="M33" s="40">
        <f t="shared" si="4"/>
        <v>6950.7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496.48</v>
      </c>
      <c r="T33" s="54">
        <f t="shared" si="6"/>
        <v>2978.88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729</v>
      </c>
      <c r="C34" s="6" t="s">
        <v>440</v>
      </c>
      <c r="D34" s="125"/>
      <c r="E34" s="8" t="s">
        <v>139</v>
      </c>
      <c r="F34" s="57">
        <v>1</v>
      </c>
      <c r="G34" s="14">
        <v>95349.54</v>
      </c>
      <c r="H34" s="10">
        <f t="shared" si="1"/>
        <v>68106.81</v>
      </c>
      <c r="I34" s="11">
        <f t="shared" si="2"/>
        <v>95349.54</v>
      </c>
      <c r="J34" s="44"/>
      <c r="K34" s="94">
        <f t="shared" si="0"/>
        <v>1</v>
      </c>
      <c r="L34" s="10">
        <f t="shared" si="3"/>
        <v>52442.25</v>
      </c>
      <c r="M34" s="10">
        <f t="shared" si="4"/>
        <v>52442.25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42907.29</v>
      </c>
      <c r="T34" s="15">
        <f t="shared" si="6"/>
        <v>42907.29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 t="s">
        <v>441</v>
      </c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442</v>
      </c>
      <c r="C36" s="6" t="s">
        <v>443</v>
      </c>
      <c r="D36" s="125"/>
      <c r="E36" s="8" t="s">
        <v>139</v>
      </c>
      <c r="F36" s="57">
        <v>1</v>
      </c>
      <c r="G36" s="14">
        <v>236.44</v>
      </c>
      <c r="H36" s="10">
        <f t="shared" si="1"/>
        <v>168.89</v>
      </c>
      <c r="I36" s="11">
        <f t="shared" si="2"/>
        <v>236.44</v>
      </c>
      <c r="J36" s="44"/>
      <c r="K36" s="94">
        <f t="shared" si="0"/>
        <v>1</v>
      </c>
      <c r="L36" s="10">
        <f t="shared" si="3"/>
        <v>130.04</v>
      </c>
      <c r="M36" s="10">
        <f t="shared" si="4"/>
        <v>130.04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106.4</v>
      </c>
      <c r="T36" s="15">
        <f t="shared" si="6"/>
        <v>106.4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444</v>
      </c>
      <c r="C37" s="4" t="s">
        <v>445</v>
      </c>
      <c r="D37" s="125"/>
      <c r="E37" s="16" t="s">
        <v>139</v>
      </c>
      <c r="F37" s="56">
        <v>1</v>
      </c>
      <c r="G37" s="17">
        <v>236.44</v>
      </c>
      <c r="H37" s="40">
        <f t="shared" si="1"/>
        <v>168.89</v>
      </c>
      <c r="I37" s="41">
        <f t="shared" si="2"/>
        <v>236.44</v>
      </c>
      <c r="J37" s="44"/>
      <c r="K37" s="93">
        <f t="shared" si="0"/>
        <v>1</v>
      </c>
      <c r="L37" s="40">
        <f t="shared" si="3"/>
        <v>130.04</v>
      </c>
      <c r="M37" s="40">
        <f t="shared" si="4"/>
        <v>130.04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106.4</v>
      </c>
      <c r="T37" s="54">
        <f t="shared" si="6"/>
        <v>106.4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446</v>
      </c>
      <c r="C38" s="6" t="s">
        <v>447</v>
      </c>
      <c r="D38" s="125"/>
      <c r="E38" s="8" t="s">
        <v>139</v>
      </c>
      <c r="F38" s="57">
        <v>2</v>
      </c>
      <c r="G38" s="14">
        <v>556.04</v>
      </c>
      <c r="H38" s="10">
        <f t="shared" si="1"/>
        <v>397.17</v>
      </c>
      <c r="I38" s="11">
        <f t="shared" si="2"/>
        <v>1112.08</v>
      </c>
      <c r="J38" s="44"/>
      <c r="K38" s="94">
        <f t="shared" si="0"/>
        <v>2</v>
      </c>
      <c r="L38" s="10">
        <f t="shared" si="3"/>
        <v>305.82</v>
      </c>
      <c r="M38" s="10">
        <f t="shared" si="4"/>
        <v>611.64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250.22</v>
      </c>
      <c r="T38" s="15">
        <f t="shared" si="6"/>
        <v>500.44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154</v>
      </c>
      <c r="C39" s="4" t="s">
        <v>155</v>
      </c>
      <c r="D39" s="125"/>
      <c r="E39" s="16" t="s">
        <v>139</v>
      </c>
      <c r="F39" s="56">
        <v>32</v>
      </c>
      <c r="G39" s="17">
        <v>4.51</v>
      </c>
      <c r="H39" s="40">
        <f t="shared" si="1"/>
        <v>3.22</v>
      </c>
      <c r="I39" s="41">
        <f t="shared" si="2"/>
        <v>144.32</v>
      </c>
      <c r="J39" s="44"/>
      <c r="K39" s="93">
        <f t="shared" si="0"/>
        <v>32</v>
      </c>
      <c r="L39" s="40">
        <f t="shared" si="3"/>
        <v>2.48</v>
      </c>
      <c r="M39" s="40">
        <f t="shared" si="4"/>
        <v>79.36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2.0299999999999998</v>
      </c>
      <c r="T39" s="54">
        <f t="shared" si="6"/>
        <v>64.959999999999994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152</v>
      </c>
      <c r="C40" s="6" t="s">
        <v>153</v>
      </c>
      <c r="D40" s="125"/>
      <c r="E40" s="8" t="s">
        <v>139</v>
      </c>
      <c r="F40" s="57">
        <v>32</v>
      </c>
      <c r="G40" s="14">
        <v>4.8499999999999996</v>
      </c>
      <c r="H40" s="10">
        <f t="shared" si="1"/>
        <v>3.46</v>
      </c>
      <c r="I40" s="11">
        <f t="shared" si="2"/>
        <v>155.19999999999999</v>
      </c>
      <c r="J40" s="44"/>
      <c r="K40" s="94">
        <f t="shared" si="0"/>
        <v>32</v>
      </c>
      <c r="L40" s="10">
        <f t="shared" si="3"/>
        <v>2.67</v>
      </c>
      <c r="M40" s="10">
        <f t="shared" si="4"/>
        <v>85.44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2.1800000000000002</v>
      </c>
      <c r="T40" s="15">
        <f t="shared" si="6"/>
        <v>69.760000000000005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448</v>
      </c>
      <c r="C41" s="4" t="s">
        <v>356</v>
      </c>
      <c r="D41" s="125"/>
      <c r="E41" s="16" t="s">
        <v>139</v>
      </c>
      <c r="F41" s="56">
        <v>32</v>
      </c>
      <c r="G41" s="17">
        <v>4.4000000000000004</v>
      </c>
      <c r="H41" s="40">
        <f t="shared" si="1"/>
        <v>3.14</v>
      </c>
      <c r="I41" s="41">
        <f t="shared" si="2"/>
        <v>140.80000000000001</v>
      </c>
      <c r="J41" s="44"/>
      <c r="K41" s="93">
        <f t="shared" si="0"/>
        <v>32</v>
      </c>
      <c r="L41" s="40">
        <f t="shared" si="3"/>
        <v>2.42</v>
      </c>
      <c r="M41" s="40">
        <f t="shared" si="4"/>
        <v>77.44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1.98</v>
      </c>
      <c r="T41" s="54">
        <f t="shared" si="6"/>
        <v>63.36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449</v>
      </c>
      <c r="C42" s="6" t="s">
        <v>161</v>
      </c>
      <c r="D42" s="125"/>
      <c r="E42" s="8" t="s">
        <v>139</v>
      </c>
      <c r="F42" s="57">
        <v>1</v>
      </c>
      <c r="G42" s="14">
        <v>241.28</v>
      </c>
      <c r="H42" s="10">
        <f t="shared" si="1"/>
        <v>172.34</v>
      </c>
      <c r="I42" s="11">
        <f t="shared" si="2"/>
        <v>241.28</v>
      </c>
      <c r="J42" s="44"/>
      <c r="K42" s="94">
        <f t="shared" si="0"/>
        <v>1</v>
      </c>
      <c r="L42" s="10">
        <f t="shared" si="3"/>
        <v>132.69999999999999</v>
      </c>
      <c r="M42" s="10">
        <f t="shared" si="4"/>
        <v>132.69999999999999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108.58</v>
      </c>
      <c r="T42" s="15">
        <f t="shared" si="6"/>
        <v>108.58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450</v>
      </c>
      <c r="C43" s="4" t="s">
        <v>451</v>
      </c>
      <c r="D43" s="125"/>
      <c r="E43" s="16" t="s">
        <v>139</v>
      </c>
      <c r="F43" s="56">
        <v>1</v>
      </c>
      <c r="G43" s="17">
        <v>2599.77</v>
      </c>
      <c r="H43" s="40">
        <f t="shared" si="1"/>
        <v>1856.98</v>
      </c>
      <c r="I43" s="41">
        <f t="shared" si="2"/>
        <v>2599.77</v>
      </c>
      <c r="J43" s="44"/>
      <c r="K43" s="93">
        <f t="shared" si="0"/>
        <v>1</v>
      </c>
      <c r="L43" s="40">
        <f t="shared" si="3"/>
        <v>1429.87</v>
      </c>
      <c r="M43" s="40">
        <f t="shared" si="4"/>
        <v>1429.87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1169.9000000000001</v>
      </c>
      <c r="T43" s="54">
        <f t="shared" si="6"/>
        <v>1169.9000000000001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452</v>
      </c>
      <c r="C44" s="6" t="s">
        <v>453</v>
      </c>
      <c r="D44" s="125"/>
      <c r="E44" s="8" t="s">
        <v>139</v>
      </c>
      <c r="F44" s="57">
        <v>1</v>
      </c>
      <c r="G44" s="14">
        <v>13.95</v>
      </c>
      <c r="H44" s="10">
        <f t="shared" si="1"/>
        <v>9.9600000000000009</v>
      </c>
      <c r="I44" s="11">
        <f t="shared" si="2"/>
        <v>13.95</v>
      </c>
      <c r="J44" s="44"/>
      <c r="K44" s="94">
        <f t="shared" si="0"/>
        <v>1</v>
      </c>
      <c r="L44" s="10">
        <f t="shared" si="3"/>
        <v>7.67</v>
      </c>
      <c r="M44" s="10">
        <f t="shared" si="4"/>
        <v>7.67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6.28</v>
      </c>
      <c r="T44" s="15">
        <f t="shared" si="6"/>
        <v>6.28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162</v>
      </c>
      <c r="C45" s="4" t="s">
        <v>163</v>
      </c>
      <c r="D45" s="125"/>
      <c r="E45" s="16" t="s">
        <v>139</v>
      </c>
      <c r="F45" s="56">
        <v>1</v>
      </c>
      <c r="G45" s="17">
        <v>24.11</v>
      </c>
      <c r="H45" s="40">
        <f t="shared" si="1"/>
        <v>17.22</v>
      </c>
      <c r="I45" s="41">
        <f t="shared" si="2"/>
        <v>24.11</v>
      </c>
      <c r="J45" s="44"/>
      <c r="K45" s="93">
        <f t="shared" si="0"/>
        <v>1</v>
      </c>
      <c r="L45" s="40">
        <f t="shared" si="3"/>
        <v>13.26</v>
      </c>
      <c r="M45" s="40">
        <f t="shared" si="4"/>
        <v>13.26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10.85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164</v>
      </c>
      <c r="C46" s="6" t="s">
        <v>165</v>
      </c>
      <c r="D46" s="125"/>
      <c r="E46" s="8" t="s">
        <v>139</v>
      </c>
      <c r="F46" s="57">
        <v>2</v>
      </c>
      <c r="G46" s="14">
        <v>9.4700000000000006</v>
      </c>
      <c r="H46" s="10">
        <f t="shared" si="1"/>
        <v>6.76</v>
      </c>
      <c r="I46" s="11">
        <f t="shared" si="2"/>
        <v>18.940000000000001</v>
      </c>
      <c r="J46" s="44"/>
      <c r="K46" s="94">
        <f t="shared" si="0"/>
        <v>2</v>
      </c>
      <c r="L46" s="10">
        <f t="shared" si="3"/>
        <v>5.21</v>
      </c>
      <c r="M46" s="10">
        <f t="shared" si="4"/>
        <v>10.42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4.26</v>
      </c>
      <c r="T46" s="15">
        <f t="shared" si="6"/>
        <v>8.52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454</v>
      </c>
      <c r="C47" s="4" t="s">
        <v>453</v>
      </c>
      <c r="D47" s="125" t="s">
        <v>198</v>
      </c>
      <c r="E47" s="16" t="s">
        <v>139</v>
      </c>
      <c r="F47" s="56">
        <v>1</v>
      </c>
      <c r="G47" s="17">
        <v>177.63</v>
      </c>
      <c r="H47" s="40">
        <f t="shared" si="1"/>
        <v>126.88</v>
      </c>
      <c r="I47" s="41">
        <f t="shared" si="2"/>
        <v>177.63</v>
      </c>
      <c r="J47" s="44"/>
      <c r="K47" s="93">
        <f t="shared" si="0"/>
        <v>1</v>
      </c>
      <c r="L47" s="40">
        <f t="shared" si="3"/>
        <v>97.7</v>
      </c>
      <c r="M47" s="40">
        <f t="shared" si="4"/>
        <v>97.7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79.930000000000007</v>
      </c>
      <c r="T47" s="54">
        <f t="shared" si="6"/>
        <v>79.930000000000007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131</v>
      </c>
      <c r="G49" s="83">
        <f>SUM(G18:G48)</f>
        <v>154842.52000000002</v>
      </c>
      <c r="H49" s="84">
        <f>SUM(H18:H48)</f>
        <v>110601.77</v>
      </c>
      <c r="I49" s="85">
        <f>SUM(I18:I48)</f>
        <v>164945.57999999999</v>
      </c>
      <c r="J49" s="86"/>
      <c r="K49" s="87">
        <f>SUM(K18:K48)</f>
        <v>131</v>
      </c>
      <c r="L49" s="84">
        <f>SUM(L18:L48)</f>
        <v>78952.939999999973</v>
      </c>
      <c r="M49" s="85">
        <f>SUM(M18:M48)</f>
        <v>85703.069999999963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75889.579999999973</v>
      </c>
      <c r="T49" s="85">
        <f>SUM(T18:T48)</f>
        <v>79242.509999999995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0">
    <cfRule type="expression" dxfId="113" priority="1">
      <formula>$V$9&lt;50%</formula>
    </cfRule>
    <cfRule type="expression" dxfId="112" priority="2">
      <formula>$V$9&gt;50%</formula>
    </cfRule>
  </conditionalFormatting>
  <dataValidations count="4">
    <dataValidation type="list" showInputMessage="1" showErrorMessage="1" sqref="E18:E48" xr:uid="{F6CB5F03-0937-4BCA-B939-213278E7242B}">
      <formula1>$Z$18:$Z$29</formula1>
    </dataValidation>
    <dataValidation type="list" allowBlank="1" showInputMessage="1" showErrorMessage="1" sqref="J13" xr:uid="{8366515F-EFE7-45AE-95D8-989D5809D74C}">
      <formula1>$L$9:$L$9</formula1>
    </dataValidation>
    <dataValidation type="list" allowBlank="1" showInputMessage="1" showErrorMessage="1" sqref="I13" xr:uid="{9E9D19C2-CAC1-47EE-81C5-6BA1A76C2A02}">
      <formula1>$Y$13:$Y$14</formula1>
    </dataValidation>
    <dataValidation type="list" allowBlank="1" showInputMessage="1" showErrorMessage="1" sqref="G17 L17 Q17 Q14" xr:uid="{F5EC9DFA-91CB-4DE3-B9D5-7474D4F1FD8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A18D-4285-4C00-8979-B7431FDB820F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B33" sqref="B33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455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152836.07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80212.569999999992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72623.500000000015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456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0.47517251654010739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457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72623.500000000015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458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78112.569999999992</v>
      </c>
      <c r="U9" s="242">
        <f>IFERROR(((P3-S9)/S9),0)</f>
        <v>37.196461904761904</v>
      </c>
      <c r="V9" s="242">
        <f>IFERROR(T9/P3,0)</f>
        <v>0.9738195646891753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136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459</v>
      </c>
      <c r="C22" s="6" t="s">
        <v>123</v>
      </c>
      <c r="D22" s="125"/>
      <c r="E22" s="8">
        <v>1000</v>
      </c>
      <c r="F22" s="57">
        <v>1</v>
      </c>
      <c r="G22" s="14">
        <v>90.55</v>
      </c>
      <c r="H22" s="10">
        <f t="shared" si="1"/>
        <v>64.680000000000007</v>
      </c>
      <c r="I22" s="11">
        <f t="shared" si="2"/>
        <v>90.55</v>
      </c>
      <c r="J22" s="44"/>
      <c r="K22" s="94">
        <f t="shared" si="0"/>
        <v>1</v>
      </c>
      <c r="L22" s="10">
        <f t="shared" si="3"/>
        <v>34.409999999999997</v>
      </c>
      <c r="M22" s="10">
        <f t="shared" si="4"/>
        <v>34.409999999999997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56.14</v>
      </c>
      <c r="T22" s="15">
        <f t="shared" si="6"/>
        <v>56.14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460</v>
      </c>
      <c r="C23" s="4" t="s">
        <v>127</v>
      </c>
      <c r="D23" s="125"/>
      <c r="E23" s="16">
        <v>2000</v>
      </c>
      <c r="F23" s="56">
        <v>1</v>
      </c>
      <c r="G23" s="17">
        <v>221.36</v>
      </c>
      <c r="H23" s="40">
        <f t="shared" si="1"/>
        <v>158.11000000000001</v>
      </c>
      <c r="I23" s="41">
        <f t="shared" si="2"/>
        <v>221.36</v>
      </c>
      <c r="J23" s="44"/>
      <c r="K23" s="93">
        <f t="shared" si="0"/>
        <v>1</v>
      </c>
      <c r="L23" s="40">
        <f t="shared" si="3"/>
        <v>84.12</v>
      </c>
      <c r="M23" s="40">
        <f t="shared" si="4"/>
        <v>84.12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137.24</v>
      </c>
      <c r="T23" s="54">
        <f t="shared" si="6"/>
        <v>137.24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461</v>
      </c>
      <c r="C24" s="6" t="s">
        <v>130</v>
      </c>
      <c r="D24" s="125"/>
      <c r="E24" s="8">
        <v>2000</v>
      </c>
      <c r="F24" s="57">
        <v>1</v>
      </c>
      <c r="G24" s="14">
        <v>98.15</v>
      </c>
      <c r="H24" s="10">
        <f t="shared" si="1"/>
        <v>70.11</v>
      </c>
      <c r="I24" s="11">
        <f t="shared" si="2"/>
        <v>98.15</v>
      </c>
      <c r="J24" s="44"/>
      <c r="K24" s="94">
        <f t="shared" si="0"/>
        <v>1</v>
      </c>
      <c r="L24" s="10">
        <f t="shared" si="3"/>
        <v>37.299999999999997</v>
      </c>
      <c r="M24" s="10">
        <f t="shared" si="4"/>
        <v>37.299999999999997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60.85</v>
      </c>
      <c r="T24" s="15">
        <f t="shared" si="6"/>
        <v>60.85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462</v>
      </c>
      <c r="C25" s="4" t="s">
        <v>463</v>
      </c>
      <c r="D25" s="125"/>
      <c r="E25" s="16">
        <v>2000</v>
      </c>
      <c r="F25" s="56">
        <v>1</v>
      </c>
      <c r="G25" s="17">
        <v>515.42999999999995</v>
      </c>
      <c r="H25" s="40">
        <f t="shared" si="1"/>
        <v>368.16</v>
      </c>
      <c r="I25" s="41">
        <f t="shared" si="2"/>
        <v>515.42999999999995</v>
      </c>
      <c r="J25" s="44"/>
      <c r="K25" s="93">
        <f t="shared" si="0"/>
        <v>1</v>
      </c>
      <c r="L25" s="40">
        <f t="shared" si="3"/>
        <v>195.86</v>
      </c>
      <c r="M25" s="40">
        <f t="shared" si="4"/>
        <v>195.86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319.57</v>
      </c>
      <c r="T25" s="54">
        <f t="shared" si="6"/>
        <v>319.57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1" t="s">
        <v>464</v>
      </c>
      <c r="C26" s="4" t="s">
        <v>383</v>
      </c>
      <c r="D26" s="125"/>
      <c r="E26" s="16" t="s">
        <v>139</v>
      </c>
      <c r="F26" s="56">
        <v>1</v>
      </c>
      <c r="G26" s="17">
        <v>5556.98</v>
      </c>
      <c r="H26" s="10">
        <f t="shared" si="1"/>
        <v>3969.27</v>
      </c>
      <c r="I26" s="11">
        <f t="shared" si="2"/>
        <v>5556.98</v>
      </c>
      <c r="J26" s="44"/>
      <c r="K26" s="94">
        <f t="shared" si="0"/>
        <v>1</v>
      </c>
      <c r="L26" s="10">
        <f t="shared" si="3"/>
        <v>2111.65</v>
      </c>
      <c r="M26" s="10">
        <f t="shared" si="4"/>
        <v>2111.65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3445.33</v>
      </c>
      <c r="T26" s="15">
        <f t="shared" si="6"/>
        <v>3445.33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2" t="s">
        <v>378</v>
      </c>
      <c r="C27" s="6" t="s">
        <v>435</v>
      </c>
      <c r="D27" s="125"/>
      <c r="E27" s="8" t="s">
        <v>139</v>
      </c>
      <c r="F27" s="57">
        <v>1</v>
      </c>
      <c r="G27" s="14">
        <v>11612.73</v>
      </c>
      <c r="H27" s="40">
        <f t="shared" si="1"/>
        <v>8294.81</v>
      </c>
      <c r="I27" s="41">
        <f t="shared" si="2"/>
        <v>11612.73</v>
      </c>
      <c r="J27" s="44"/>
      <c r="K27" s="93">
        <f t="shared" si="0"/>
        <v>1</v>
      </c>
      <c r="L27" s="40">
        <f t="shared" si="3"/>
        <v>4412.84</v>
      </c>
      <c r="M27" s="40">
        <f t="shared" si="4"/>
        <v>4412.84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7199.89</v>
      </c>
      <c r="T27" s="54">
        <f t="shared" si="6"/>
        <v>7199.89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380</v>
      </c>
      <c r="C28" s="4" t="s">
        <v>381</v>
      </c>
      <c r="D28" s="125"/>
      <c r="E28" s="16" t="s">
        <v>139</v>
      </c>
      <c r="F28" s="56">
        <v>1</v>
      </c>
      <c r="G28" s="17">
        <v>8107.1</v>
      </c>
      <c r="H28" s="10">
        <f t="shared" si="1"/>
        <v>5790.79</v>
      </c>
      <c r="I28" s="11">
        <f t="shared" si="2"/>
        <v>8107.1</v>
      </c>
      <c r="J28" s="44"/>
      <c r="K28" s="94">
        <f t="shared" si="0"/>
        <v>1</v>
      </c>
      <c r="L28" s="10">
        <f t="shared" si="3"/>
        <v>3080.7</v>
      </c>
      <c r="M28" s="10">
        <f t="shared" si="4"/>
        <v>3080.7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5026.3999999999996</v>
      </c>
      <c r="T28" s="15">
        <f t="shared" si="6"/>
        <v>5026.3999999999996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465</v>
      </c>
      <c r="C29" s="4" t="s">
        <v>466</v>
      </c>
      <c r="D29" s="125"/>
      <c r="E29" s="16" t="s">
        <v>139</v>
      </c>
      <c r="F29" s="56">
        <v>1</v>
      </c>
      <c r="G29" s="17">
        <v>5802.53</v>
      </c>
      <c r="H29" s="40">
        <f>ROUND(IF($G$17="USD $", G29*$F$15,G29*$E$15),2)</f>
        <v>4144.66</v>
      </c>
      <c r="I29" s="41">
        <f>ROUND(IF($I$17=$H$17,F29*H29,F29*G29),2)</f>
        <v>5802.53</v>
      </c>
      <c r="J29" s="44"/>
      <c r="K29" s="93">
        <f t="shared" si="0"/>
        <v>1</v>
      </c>
      <c r="L29" s="40">
        <f t="shared" si="3"/>
        <v>2901.27</v>
      </c>
      <c r="M29" s="40">
        <f>ROUND((K29*L29),2)</f>
        <v>2901.27</v>
      </c>
      <c r="N29" s="18"/>
      <c r="O29" s="53"/>
      <c r="P29" s="1"/>
      <c r="Q29" s="17"/>
      <c r="R29" s="42">
        <f t="shared" si="9"/>
        <v>0</v>
      </c>
      <c r="S29" s="54">
        <f t="shared" si="5"/>
        <v>2901.26</v>
      </c>
      <c r="T29" s="54">
        <f t="shared" si="6"/>
        <v>2901.26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233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467</v>
      </c>
      <c r="C31" s="4" t="s">
        <v>468</v>
      </c>
      <c r="D31" s="125"/>
      <c r="E31" s="16" t="s">
        <v>139</v>
      </c>
      <c r="F31" s="56">
        <v>1</v>
      </c>
      <c r="G31" s="17">
        <v>8751.31</v>
      </c>
      <c r="H31" s="40">
        <f t="shared" si="1"/>
        <v>6250.94</v>
      </c>
      <c r="I31" s="41">
        <f t="shared" si="2"/>
        <v>8751.31</v>
      </c>
      <c r="J31" s="44"/>
      <c r="K31" s="93">
        <f t="shared" si="0"/>
        <v>1</v>
      </c>
      <c r="L31" s="40">
        <f t="shared" si="3"/>
        <v>4375.66</v>
      </c>
      <c r="M31" s="40">
        <f t="shared" si="4"/>
        <v>4375.66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4375.6499999999996</v>
      </c>
      <c r="T31" s="54">
        <f t="shared" si="6"/>
        <v>4375.6499999999996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387</v>
      </c>
      <c r="C32" s="6" t="s">
        <v>469</v>
      </c>
      <c r="D32" s="125"/>
      <c r="E32" s="8" t="s">
        <v>139</v>
      </c>
      <c r="F32" s="57">
        <v>6</v>
      </c>
      <c r="G32" s="14">
        <v>1654.9</v>
      </c>
      <c r="H32" s="10">
        <f t="shared" si="1"/>
        <v>1182.07</v>
      </c>
      <c r="I32" s="11">
        <f t="shared" si="2"/>
        <v>9929.4</v>
      </c>
      <c r="J32" s="44"/>
      <c r="K32" s="94">
        <f t="shared" si="0"/>
        <v>6</v>
      </c>
      <c r="L32" s="10">
        <f t="shared" si="3"/>
        <v>1158.43</v>
      </c>
      <c r="M32" s="10">
        <f t="shared" si="4"/>
        <v>6950.58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496.47</v>
      </c>
      <c r="T32" s="15">
        <f t="shared" si="6"/>
        <v>2978.82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728</v>
      </c>
      <c r="C33" s="4" t="s">
        <v>470</v>
      </c>
      <c r="D33" s="125"/>
      <c r="E33" s="16" t="s">
        <v>139</v>
      </c>
      <c r="F33" s="56">
        <v>1</v>
      </c>
      <c r="G33" s="17">
        <v>95305.88</v>
      </c>
      <c r="H33" s="40">
        <f t="shared" si="1"/>
        <v>68075.63</v>
      </c>
      <c r="I33" s="41">
        <f t="shared" si="2"/>
        <v>95305.88</v>
      </c>
      <c r="J33" s="44"/>
      <c r="K33" s="93">
        <f t="shared" si="0"/>
        <v>1</v>
      </c>
      <c r="L33" s="40">
        <f t="shared" si="3"/>
        <v>52418.23</v>
      </c>
      <c r="M33" s="40">
        <f t="shared" si="4"/>
        <v>52418.23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42887.65</v>
      </c>
      <c r="T33" s="54">
        <f t="shared" si="6"/>
        <v>42887.65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/>
      <c r="C34" s="4" t="s">
        <v>441</v>
      </c>
      <c r="D34" s="125"/>
      <c r="E34" s="16"/>
      <c r="F34" s="56"/>
      <c r="G34" s="17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442</v>
      </c>
      <c r="C35" s="6" t="s">
        <v>443</v>
      </c>
      <c r="D35" s="125"/>
      <c r="E35" s="8" t="s">
        <v>139</v>
      </c>
      <c r="F35" s="57">
        <v>1</v>
      </c>
      <c r="G35" s="14">
        <v>236.44</v>
      </c>
      <c r="H35" s="40">
        <f t="shared" si="1"/>
        <v>168.89</v>
      </c>
      <c r="I35" s="41">
        <f t="shared" si="2"/>
        <v>236.44</v>
      </c>
      <c r="J35" s="44"/>
      <c r="K35" s="93">
        <f t="shared" si="0"/>
        <v>1</v>
      </c>
      <c r="L35" s="40">
        <f t="shared" si="3"/>
        <v>130.04</v>
      </c>
      <c r="M35" s="40">
        <f t="shared" si="4"/>
        <v>130.04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106.4</v>
      </c>
      <c r="T35" s="54">
        <f t="shared" si="6"/>
        <v>106.4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444</v>
      </c>
      <c r="C36" s="4" t="s">
        <v>445</v>
      </c>
      <c r="D36" s="125"/>
      <c r="E36" s="16" t="s">
        <v>139</v>
      </c>
      <c r="F36" s="56">
        <v>1</v>
      </c>
      <c r="G36" s="17">
        <v>236.44</v>
      </c>
      <c r="H36" s="10">
        <f t="shared" si="1"/>
        <v>168.89</v>
      </c>
      <c r="I36" s="11">
        <f t="shared" si="2"/>
        <v>236.44</v>
      </c>
      <c r="J36" s="44"/>
      <c r="K36" s="94">
        <f t="shared" si="0"/>
        <v>1</v>
      </c>
      <c r="L36" s="10">
        <f t="shared" si="3"/>
        <v>130.04</v>
      </c>
      <c r="M36" s="10">
        <f t="shared" si="4"/>
        <v>130.04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106.4</v>
      </c>
      <c r="T36" s="15">
        <f t="shared" si="6"/>
        <v>106.4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471</v>
      </c>
      <c r="C37" s="6" t="s">
        <v>447</v>
      </c>
      <c r="D37" s="125"/>
      <c r="E37" s="8" t="s">
        <v>139</v>
      </c>
      <c r="F37" s="57">
        <v>2</v>
      </c>
      <c r="G37" s="14">
        <v>598.84</v>
      </c>
      <c r="H37" s="40">
        <f t="shared" si="1"/>
        <v>427.74</v>
      </c>
      <c r="I37" s="41">
        <f t="shared" si="2"/>
        <v>1197.68</v>
      </c>
      <c r="J37" s="44"/>
      <c r="K37" s="93">
        <f t="shared" si="0"/>
        <v>2</v>
      </c>
      <c r="L37" s="40">
        <f t="shared" si="3"/>
        <v>329.36</v>
      </c>
      <c r="M37" s="40">
        <f t="shared" si="4"/>
        <v>658.72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269.48</v>
      </c>
      <c r="T37" s="54">
        <f t="shared" si="6"/>
        <v>538.96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154</v>
      </c>
      <c r="C38" s="4" t="s">
        <v>155</v>
      </c>
      <c r="D38" s="125"/>
      <c r="E38" s="16" t="s">
        <v>139</v>
      </c>
      <c r="F38" s="56">
        <v>34</v>
      </c>
      <c r="G38" s="17">
        <v>4.51</v>
      </c>
      <c r="H38" s="10">
        <f t="shared" si="1"/>
        <v>3.22</v>
      </c>
      <c r="I38" s="11">
        <f t="shared" si="2"/>
        <v>153.34</v>
      </c>
      <c r="J38" s="44"/>
      <c r="K38" s="94">
        <f t="shared" si="0"/>
        <v>34</v>
      </c>
      <c r="L38" s="10">
        <f t="shared" si="3"/>
        <v>2.48</v>
      </c>
      <c r="M38" s="10">
        <f t="shared" si="4"/>
        <v>84.32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2.0299999999999998</v>
      </c>
      <c r="T38" s="15">
        <f t="shared" si="6"/>
        <v>69.02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 t="s">
        <v>152</v>
      </c>
      <c r="C39" s="6" t="s">
        <v>153</v>
      </c>
      <c r="D39" s="125"/>
      <c r="E39" s="8" t="s">
        <v>139</v>
      </c>
      <c r="F39" s="57">
        <v>34</v>
      </c>
      <c r="G39" s="14">
        <v>4.8499999999999996</v>
      </c>
      <c r="H39" s="40">
        <f t="shared" si="1"/>
        <v>3.46</v>
      </c>
      <c r="I39" s="41">
        <f t="shared" si="2"/>
        <v>164.9</v>
      </c>
      <c r="J39" s="44"/>
      <c r="K39" s="93">
        <f t="shared" si="0"/>
        <v>34</v>
      </c>
      <c r="L39" s="40">
        <f t="shared" si="3"/>
        <v>2.67</v>
      </c>
      <c r="M39" s="40">
        <f t="shared" si="4"/>
        <v>90.78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74.12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448</v>
      </c>
      <c r="C40" s="4" t="s">
        <v>356</v>
      </c>
      <c r="D40" s="125"/>
      <c r="E40" s="16" t="s">
        <v>139</v>
      </c>
      <c r="F40" s="56">
        <v>34</v>
      </c>
      <c r="G40" s="17">
        <v>4.4000000000000004</v>
      </c>
      <c r="H40" s="10">
        <f t="shared" si="1"/>
        <v>3.14</v>
      </c>
      <c r="I40" s="11">
        <f t="shared" si="2"/>
        <v>149.6</v>
      </c>
      <c r="J40" s="44"/>
      <c r="K40" s="94">
        <f t="shared" si="0"/>
        <v>34</v>
      </c>
      <c r="L40" s="10">
        <f t="shared" si="3"/>
        <v>2.42</v>
      </c>
      <c r="M40" s="10">
        <f t="shared" si="4"/>
        <v>82.28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1.98</v>
      </c>
      <c r="T40" s="15">
        <f t="shared" si="6"/>
        <v>67.319999999999993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472</v>
      </c>
      <c r="C41" s="4" t="s">
        <v>473</v>
      </c>
      <c r="D41" s="125"/>
      <c r="E41" s="16" t="s">
        <v>139</v>
      </c>
      <c r="F41" s="56">
        <v>1</v>
      </c>
      <c r="G41" s="17">
        <v>241.28</v>
      </c>
      <c r="H41" s="40">
        <f t="shared" si="1"/>
        <v>172.34</v>
      </c>
      <c r="I41" s="41">
        <f t="shared" si="2"/>
        <v>241.28</v>
      </c>
      <c r="J41" s="44"/>
      <c r="K41" s="93">
        <f t="shared" si="0"/>
        <v>1</v>
      </c>
      <c r="L41" s="40">
        <f t="shared" si="3"/>
        <v>132.69999999999999</v>
      </c>
      <c r="M41" s="40">
        <f t="shared" si="4"/>
        <v>132.69999999999999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108.58</v>
      </c>
      <c r="T41" s="54">
        <f t="shared" si="6"/>
        <v>108.58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474</v>
      </c>
      <c r="C42" s="6" t="s">
        <v>475</v>
      </c>
      <c r="D42" s="125"/>
      <c r="E42" s="8" t="s">
        <v>139</v>
      </c>
      <c r="F42" s="57">
        <v>1</v>
      </c>
      <c r="G42" s="14">
        <v>2210.29</v>
      </c>
      <c r="H42" s="10">
        <f t="shared" si="1"/>
        <v>1578.78</v>
      </c>
      <c r="I42" s="11">
        <f t="shared" si="2"/>
        <v>2210.29</v>
      </c>
      <c r="J42" s="44"/>
      <c r="K42" s="94">
        <f t="shared" si="0"/>
        <v>1</v>
      </c>
      <c r="L42" s="10">
        <f t="shared" si="3"/>
        <v>1215.6600000000001</v>
      </c>
      <c r="M42" s="10">
        <f t="shared" si="4"/>
        <v>1215.6600000000001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994.63</v>
      </c>
      <c r="T42" s="15">
        <f t="shared" si="6"/>
        <v>994.63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162</v>
      </c>
      <c r="C43" s="4" t="s">
        <v>163</v>
      </c>
      <c r="D43" s="125"/>
      <c r="E43" s="16" t="s">
        <v>139</v>
      </c>
      <c r="F43" s="56">
        <v>1</v>
      </c>
      <c r="G43" s="17">
        <v>24.11</v>
      </c>
      <c r="H43" s="40">
        <f t="shared" si="1"/>
        <v>17.22</v>
      </c>
      <c r="I43" s="41">
        <f t="shared" si="2"/>
        <v>24.11</v>
      </c>
      <c r="J43" s="44"/>
      <c r="K43" s="93">
        <f t="shared" si="0"/>
        <v>1</v>
      </c>
      <c r="L43" s="40">
        <f t="shared" si="3"/>
        <v>13.26</v>
      </c>
      <c r="M43" s="40">
        <f t="shared" si="4"/>
        <v>13.26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10.85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164</v>
      </c>
      <c r="C44" s="6" t="s">
        <v>165</v>
      </c>
      <c r="D44" s="125"/>
      <c r="E44" s="8" t="s">
        <v>139</v>
      </c>
      <c r="F44" s="57">
        <v>2</v>
      </c>
      <c r="G44" s="14">
        <v>9.4700000000000006</v>
      </c>
      <c r="H44" s="10">
        <f t="shared" si="1"/>
        <v>6.76</v>
      </c>
      <c r="I44" s="11">
        <f t="shared" si="2"/>
        <v>18.940000000000001</v>
      </c>
      <c r="J44" s="44"/>
      <c r="K44" s="94">
        <f t="shared" si="0"/>
        <v>2</v>
      </c>
      <c r="L44" s="10">
        <f t="shared" si="3"/>
        <v>5.21</v>
      </c>
      <c r="M44" s="10">
        <f t="shared" si="4"/>
        <v>10.42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8.52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454</v>
      </c>
      <c r="C45" s="4" t="s">
        <v>453</v>
      </c>
      <c r="D45" s="125"/>
      <c r="E45" s="16" t="s">
        <v>139</v>
      </c>
      <c r="F45" s="56">
        <v>1</v>
      </c>
      <c r="G45" s="17">
        <v>177.63</v>
      </c>
      <c r="H45" s="40">
        <f t="shared" si="1"/>
        <v>126.88</v>
      </c>
      <c r="I45" s="41">
        <f t="shared" si="2"/>
        <v>177.63</v>
      </c>
      <c r="J45" s="44"/>
      <c r="K45" s="93">
        <f t="shared" si="0"/>
        <v>1</v>
      </c>
      <c r="L45" s="40">
        <f t="shared" si="3"/>
        <v>97.7</v>
      </c>
      <c r="M45" s="40">
        <f t="shared" si="4"/>
        <v>97.7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79.930000000000007</v>
      </c>
      <c r="T45" s="54">
        <f t="shared" si="6"/>
        <v>79.930000000000007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452</v>
      </c>
      <c r="C46" s="6" t="s">
        <v>453</v>
      </c>
      <c r="D46" s="125"/>
      <c r="E46" s="8" t="s">
        <v>139</v>
      </c>
      <c r="F46" s="57">
        <v>1</v>
      </c>
      <c r="G46" s="14">
        <v>13.95</v>
      </c>
      <c r="H46" s="10">
        <f t="shared" si="1"/>
        <v>9.9600000000000009</v>
      </c>
      <c r="I46" s="11">
        <f t="shared" si="2"/>
        <v>13.95</v>
      </c>
      <c r="J46" s="44"/>
      <c r="K46" s="94">
        <f t="shared" si="0"/>
        <v>1</v>
      </c>
      <c r="L46" s="10">
        <f t="shared" si="3"/>
        <v>7.67</v>
      </c>
      <c r="M46" s="10">
        <f t="shared" si="4"/>
        <v>7.67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6.28</v>
      </c>
      <c r="T46" s="15">
        <f t="shared" si="6"/>
        <v>6.28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136</v>
      </c>
      <c r="G49" s="83">
        <f>SUM(G18:G48)</f>
        <v>142662.84000000003</v>
      </c>
      <c r="H49" s="84">
        <f>SUM(H18:H48)</f>
        <v>101902.01000000002</v>
      </c>
      <c r="I49" s="85">
        <f>SUM(I18:I48)</f>
        <v>152836.07</v>
      </c>
      <c r="J49" s="86"/>
      <c r="K49" s="87">
        <f>SUM(K18:K48)</f>
        <v>136</v>
      </c>
      <c r="L49" s="84">
        <f>SUM(L18:L48)</f>
        <v>73423.859999999971</v>
      </c>
      <c r="M49" s="85">
        <f>SUM(M18:M48)</f>
        <v>80212.569999999992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69238.979999999981</v>
      </c>
      <c r="T49" s="85">
        <f>SUM(T18:T48)</f>
        <v>72623.500000000015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0">
    <cfRule type="expression" dxfId="109" priority="1">
      <formula>$V$9&lt;50%</formula>
    </cfRule>
    <cfRule type="expression" dxfId="108" priority="2">
      <formula>$V$9&gt;50%</formula>
    </cfRule>
  </conditionalFormatting>
  <dataValidations count="4">
    <dataValidation type="list" allowBlank="1" showInputMessage="1" showErrorMessage="1" sqref="G17 L17 Q17 Q14" xr:uid="{F2196885-72CB-4B9E-8C0E-A31E85917179}">
      <formula1>$Y$11:$Y$12</formula1>
    </dataValidation>
    <dataValidation type="list" allowBlank="1" showInputMessage="1" showErrorMessage="1" sqref="I13" xr:uid="{35695112-ACFC-499F-BC74-41BFDA337226}">
      <formula1>$Y$13:$Y$14</formula1>
    </dataValidation>
    <dataValidation type="list" allowBlank="1" showInputMessage="1" showErrorMessage="1" sqref="J13" xr:uid="{26E7868E-AB70-46F4-BF5C-860245FB74F3}">
      <formula1>$L$9:$L$9</formula1>
    </dataValidation>
    <dataValidation type="list" showInputMessage="1" showErrorMessage="1" sqref="E18:E48" xr:uid="{50883579-2495-4F8A-973F-7839694AAB72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F9BF-241E-4F2E-9930-7D96024425B3}">
  <sheetPr>
    <pageSetUpPr fitToPage="1"/>
  </sheetPr>
  <dimension ref="A1:AB51"/>
  <sheetViews>
    <sheetView zoomScale="85" zoomScaleNormal="85" workbookViewId="0">
      <pane ySplit="17" topLeftCell="A21" activePane="bottomLeft" state="frozen"/>
      <selection pane="bottomLeft" activeCell="B33" sqref="B33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476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163008.27000000002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2022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89536.629999999961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73471.640000000058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477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0.45072338967832765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478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73471.64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479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87436.629999999961</v>
      </c>
      <c r="U9" s="242">
        <f>IFERROR(((P3-S9)/S9),0)</f>
        <v>41.63649047619046</v>
      </c>
      <c r="V9" s="242">
        <f>IFERROR(T9/P3,0)</f>
        <v>0.97654591199155028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480</v>
      </c>
      <c r="C19" s="4" t="s">
        <v>114</v>
      </c>
      <c r="D19" s="125"/>
      <c r="E19" s="16">
        <v>500</v>
      </c>
      <c r="F19" s="56">
        <v>2</v>
      </c>
      <c r="G19" s="17">
        <v>47.4</v>
      </c>
      <c r="H19" s="40">
        <f t="shared" ref="H19:H48" si="1">ROUND(IF($G$17="USD $", G19*$F$15,G19*$E$15),2)</f>
        <v>33.86</v>
      </c>
      <c r="I19" s="41">
        <f t="shared" ref="I19:I48" si="2">ROUND(IF($I$17=$H$17,F19*H19,F19*G19),2)</f>
        <v>94.8</v>
      </c>
      <c r="J19" s="44"/>
      <c r="K19" s="93">
        <f t="shared" si="0"/>
        <v>2</v>
      </c>
      <c r="L19" s="40">
        <f t="shared" ref="L19:L48" si="3">ROUND(IF($L$17=$G$17,G19*($M$14-N19),H19*($M$14-N19)),2)</f>
        <v>18.010000000000002</v>
      </c>
      <c r="M19" s="40">
        <f t="shared" ref="M19:M48" si="4">ROUND((K19*L19),2)</f>
        <v>36.020000000000003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29.39</v>
      </c>
      <c r="T19" s="54">
        <f t="shared" ref="T19:T48" si="6">ROUND(I19-M19,2)</f>
        <v>58.78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429</v>
      </c>
      <c r="C22" s="6" t="s">
        <v>123</v>
      </c>
      <c r="D22" s="125"/>
      <c r="E22" s="8">
        <v>1000</v>
      </c>
      <c r="F22" s="57">
        <v>1</v>
      </c>
      <c r="G22" s="14">
        <v>125.22</v>
      </c>
      <c r="H22" s="10">
        <f t="shared" si="1"/>
        <v>89.44</v>
      </c>
      <c r="I22" s="11">
        <f t="shared" si="2"/>
        <v>125.22</v>
      </c>
      <c r="J22" s="44"/>
      <c r="K22" s="94">
        <f t="shared" si="0"/>
        <v>1</v>
      </c>
      <c r="L22" s="10">
        <f t="shared" si="3"/>
        <v>47.58</v>
      </c>
      <c r="M22" s="10">
        <f t="shared" si="4"/>
        <v>47.58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77.64</v>
      </c>
      <c r="T22" s="15">
        <f t="shared" si="6"/>
        <v>77.64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182</v>
      </c>
      <c r="C23" s="4" t="s">
        <v>127</v>
      </c>
      <c r="D23" s="125"/>
      <c r="E23" s="16">
        <v>2000</v>
      </c>
      <c r="F23" s="56">
        <v>1</v>
      </c>
      <c r="G23" s="17">
        <v>251.76</v>
      </c>
      <c r="H23" s="40">
        <f t="shared" si="1"/>
        <v>179.83</v>
      </c>
      <c r="I23" s="41">
        <f t="shared" si="2"/>
        <v>251.76</v>
      </c>
      <c r="J23" s="44"/>
      <c r="K23" s="93">
        <f t="shared" si="0"/>
        <v>1</v>
      </c>
      <c r="L23" s="40">
        <f t="shared" si="3"/>
        <v>95.67</v>
      </c>
      <c r="M23" s="40">
        <f t="shared" si="4"/>
        <v>95.67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156.09</v>
      </c>
      <c r="T23" s="54">
        <f t="shared" si="6"/>
        <v>156.09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183</v>
      </c>
      <c r="C24" s="6" t="s">
        <v>481</v>
      </c>
      <c r="D24" s="125"/>
      <c r="E24" s="8">
        <v>2000</v>
      </c>
      <c r="F24" s="57">
        <v>1</v>
      </c>
      <c r="G24" s="14">
        <v>105.64</v>
      </c>
      <c r="H24" s="10">
        <f t="shared" si="1"/>
        <v>75.459999999999994</v>
      </c>
      <c r="I24" s="11">
        <f t="shared" si="2"/>
        <v>105.64</v>
      </c>
      <c r="J24" s="44"/>
      <c r="K24" s="94">
        <f t="shared" si="0"/>
        <v>1</v>
      </c>
      <c r="L24" s="10">
        <f t="shared" si="3"/>
        <v>40.14</v>
      </c>
      <c r="M24" s="10">
        <f t="shared" si="4"/>
        <v>40.14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65.5</v>
      </c>
      <c r="T24" s="15">
        <f t="shared" si="6"/>
        <v>65.5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430</v>
      </c>
      <c r="C25" s="4" t="s">
        <v>133</v>
      </c>
      <c r="D25" s="125"/>
      <c r="E25" s="16">
        <v>2000</v>
      </c>
      <c r="F25" s="56">
        <v>1</v>
      </c>
      <c r="G25" s="17">
        <v>139.33000000000001</v>
      </c>
      <c r="H25" s="40">
        <f t="shared" si="1"/>
        <v>99.52</v>
      </c>
      <c r="I25" s="41">
        <f t="shared" si="2"/>
        <v>139.33000000000001</v>
      </c>
      <c r="J25" s="44"/>
      <c r="K25" s="93">
        <f t="shared" si="0"/>
        <v>1</v>
      </c>
      <c r="L25" s="40">
        <f t="shared" si="3"/>
        <v>52.95</v>
      </c>
      <c r="M25" s="40">
        <f t="shared" si="4"/>
        <v>52.95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86.38</v>
      </c>
      <c r="T25" s="54">
        <f t="shared" si="6"/>
        <v>86.38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482</v>
      </c>
      <c r="C26" s="6" t="s">
        <v>483</v>
      </c>
      <c r="D26" s="125"/>
      <c r="E26" s="8">
        <v>2000</v>
      </c>
      <c r="F26" s="57">
        <v>1</v>
      </c>
      <c r="G26" s="14">
        <v>695.21</v>
      </c>
      <c r="H26" s="10">
        <f t="shared" si="1"/>
        <v>496.58</v>
      </c>
      <c r="I26" s="11">
        <f t="shared" si="2"/>
        <v>695.21</v>
      </c>
      <c r="J26" s="44"/>
      <c r="K26" s="94">
        <f t="shared" si="0"/>
        <v>1</v>
      </c>
      <c r="L26" s="10">
        <f t="shared" si="3"/>
        <v>264.18</v>
      </c>
      <c r="M26" s="10">
        <f t="shared" si="4"/>
        <v>264.18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431.03</v>
      </c>
      <c r="T26" s="15">
        <f t="shared" si="6"/>
        <v>431.03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484</v>
      </c>
      <c r="C27" s="4" t="s">
        <v>485</v>
      </c>
      <c r="D27" s="125"/>
      <c r="E27" s="16">
        <v>2000</v>
      </c>
      <c r="F27" s="56">
        <v>1</v>
      </c>
      <c r="G27" s="17">
        <v>97.73</v>
      </c>
      <c r="H27" s="40">
        <f t="shared" si="1"/>
        <v>69.81</v>
      </c>
      <c r="I27" s="41">
        <f t="shared" si="2"/>
        <v>97.73</v>
      </c>
      <c r="J27" s="44"/>
      <c r="K27" s="93">
        <f t="shared" si="0"/>
        <v>1</v>
      </c>
      <c r="L27" s="40">
        <f t="shared" si="3"/>
        <v>37.14</v>
      </c>
      <c r="M27" s="40">
        <f t="shared" si="4"/>
        <v>37.14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60.59</v>
      </c>
      <c r="T27" s="54">
        <f t="shared" si="6"/>
        <v>60.59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437</v>
      </c>
      <c r="C28" s="6" t="s">
        <v>341</v>
      </c>
      <c r="D28" s="125"/>
      <c r="E28" s="8" t="s">
        <v>139</v>
      </c>
      <c r="F28" s="57">
        <v>1</v>
      </c>
      <c r="G28" s="14">
        <v>17065.849999999999</v>
      </c>
      <c r="H28" s="10">
        <f t="shared" si="1"/>
        <v>12189.89</v>
      </c>
      <c r="I28" s="11">
        <f t="shared" si="2"/>
        <v>17065.849999999999</v>
      </c>
      <c r="J28" s="44"/>
      <c r="K28" s="94">
        <f t="shared" si="0"/>
        <v>1</v>
      </c>
      <c r="L28" s="10">
        <f t="shared" si="3"/>
        <v>8532.93</v>
      </c>
      <c r="M28" s="10">
        <f t="shared" si="4"/>
        <v>8532.93</v>
      </c>
      <c r="N28" s="13"/>
      <c r="O28" s="53"/>
      <c r="P28" s="3"/>
      <c r="Q28" s="14"/>
      <c r="R28" s="15">
        <f t="shared" si="9"/>
        <v>0</v>
      </c>
      <c r="S28" s="15">
        <f t="shared" si="5"/>
        <v>8532.92</v>
      </c>
      <c r="T28" s="15">
        <f t="shared" si="6"/>
        <v>8532.92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384</v>
      </c>
      <c r="C29" s="4" t="s">
        <v>486</v>
      </c>
      <c r="D29" s="125"/>
      <c r="E29" s="16" t="s">
        <v>139</v>
      </c>
      <c r="F29" s="56">
        <v>4</v>
      </c>
      <c r="G29" s="17">
        <v>506.83</v>
      </c>
      <c r="H29" s="40">
        <f>ROUND(IF($G$17="USD $", G29*$F$15,G29*$E$15),2)</f>
        <v>362.02</v>
      </c>
      <c r="I29" s="41">
        <f>ROUND(IF($I$17=$H$17,F29*H29,F29*G29),2)</f>
        <v>2027.32</v>
      </c>
      <c r="J29" s="44"/>
      <c r="K29" s="93">
        <f t="shared" si="0"/>
        <v>4</v>
      </c>
      <c r="L29" s="40">
        <f t="shared" si="3"/>
        <v>253.42</v>
      </c>
      <c r="M29" s="40">
        <f>ROUND((K29*L29),2)</f>
        <v>1013.68</v>
      </c>
      <c r="N29" s="18"/>
      <c r="O29" s="53"/>
      <c r="P29" s="1"/>
      <c r="Q29" s="17"/>
      <c r="R29" s="42">
        <f t="shared" si="9"/>
        <v>0</v>
      </c>
      <c r="S29" s="54">
        <f t="shared" si="5"/>
        <v>253.41</v>
      </c>
      <c r="T29" s="54">
        <f t="shared" si="6"/>
        <v>1013.64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487</v>
      </c>
      <c r="C30" s="6" t="s">
        <v>192</v>
      </c>
      <c r="D30" s="125"/>
      <c r="E30" s="8" t="s">
        <v>139</v>
      </c>
      <c r="F30" s="57">
        <v>1</v>
      </c>
      <c r="G30" s="14">
        <v>6207.31</v>
      </c>
      <c r="H30" s="10">
        <f t="shared" si="1"/>
        <v>4433.79</v>
      </c>
      <c r="I30" s="11">
        <f t="shared" si="2"/>
        <v>6207.31</v>
      </c>
      <c r="J30" s="44"/>
      <c r="K30" s="94">
        <f t="shared" si="0"/>
        <v>1</v>
      </c>
      <c r="L30" s="10">
        <f t="shared" si="3"/>
        <v>3103.66</v>
      </c>
      <c r="M30" s="10">
        <f t="shared" si="4"/>
        <v>3103.66</v>
      </c>
      <c r="N30" s="13"/>
      <c r="O30" s="53"/>
      <c r="P30" s="3"/>
      <c r="Q30" s="14"/>
      <c r="R30" s="15">
        <f t="shared" si="9"/>
        <v>0</v>
      </c>
      <c r="S30" s="15">
        <f t="shared" si="5"/>
        <v>3103.65</v>
      </c>
      <c r="T30" s="15">
        <f t="shared" si="6"/>
        <v>3103.65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488</v>
      </c>
      <c r="C31" s="4" t="s">
        <v>148</v>
      </c>
      <c r="D31" s="125"/>
      <c r="E31" s="16" t="s">
        <v>139</v>
      </c>
      <c r="F31" s="56">
        <v>6</v>
      </c>
      <c r="G31" s="17">
        <v>1622.45</v>
      </c>
      <c r="H31" s="40">
        <f t="shared" si="1"/>
        <v>1158.8900000000001</v>
      </c>
      <c r="I31" s="41">
        <f t="shared" si="2"/>
        <v>9734.7000000000007</v>
      </c>
      <c r="J31" s="44"/>
      <c r="K31" s="93">
        <f t="shared" si="0"/>
        <v>6</v>
      </c>
      <c r="L31" s="40">
        <f t="shared" si="3"/>
        <v>1135.72</v>
      </c>
      <c r="M31" s="40">
        <f t="shared" si="4"/>
        <v>6814.32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486.73</v>
      </c>
      <c r="T31" s="54">
        <f t="shared" si="6"/>
        <v>2920.38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730</v>
      </c>
      <c r="C32" s="6" t="s">
        <v>489</v>
      </c>
      <c r="D32" s="125"/>
      <c r="E32" s="8" t="s">
        <v>139</v>
      </c>
      <c r="F32" s="57">
        <v>1</v>
      </c>
      <c r="G32" s="14">
        <v>115337.96</v>
      </c>
      <c r="H32" s="10">
        <f t="shared" si="1"/>
        <v>82384.259999999995</v>
      </c>
      <c r="I32" s="11">
        <f t="shared" si="2"/>
        <v>115337.96</v>
      </c>
      <c r="J32" s="44"/>
      <c r="K32" s="94">
        <f t="shared" si="0"/>
        <v>1</v>
      </c>
      <c r="L32" s="10">
        <f t="shared" si="3"/>
        <v>63435.88</v>
      </c>
      <c r="M32" s="10">
        <f t="shared" si="4"/>
        <v>63435.88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51902.080000000002</v>
      </c>
      <c r="T32" s="15">
        <f t="shared" si="6"/>
        <v>51902.080000000002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490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491</v>
      </c>
      <c r="C34" s="6" t="s">
        <v>443</v>
      </c>
      <c r="D34" s="125"/>
      <c r="E34" s="8" t="s">
        <v>139</v>
      </c>
      <c r="F34" s="57">
        <v>1</v>
      </c>
      <c r="G34" s="14">
        <v>440.3</v>
      </c>
      <c r="H34" s="10">
        <f t="shared" si="1"/>
        <v>314.5</v>
      </c>
      <c r="I34" s="11">
        <f t="shared" si="2"/>
        <v>440.3</v>
      </c>
      <c r="J34" s="44"/>
      <c r="K34" s="94">
        <f t="shared" si="0"/>
        <v>1</v>
      </c>
      <c r="L34" s="10">
        <f t="shared" si="3"/>
        <v>242.17</v>
      </c>
      <c r="M34" s="10">
        <f t="shared" si="4"/>
        <v>242.17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198.13</v>
      </c>
      <c r="T34" s="15">
        <f t="shared" si="6"/>
        <v>198.13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492</v>
      </c>
      <c r="C35" s="4" t="s">
        <v>493</v>
      </c>
      <c r="D35" s="125"/>
      <c r="E35" s="16" t="s">
        <v>139</v>
      </c>
      <c r="F35" s="56">
        <v>1</v>
      </c>
      <c r="G35" s="17">
        <v>440.3</v>
      </c>
      <c r="H35" s="40">
        <f t="shared" si="1"/>
        <v>314.5</v>
      </c>
      <c r="I35" s="41">
        <f t="shared" si="2"/>
        <v>440.3</v>
      </c>
      <c r="J35" s="44"/>
      <c r="K35" s="93">
        <f>F35</f>
        <v>1</v>
      </c>
      <c r="L35" s="40">
        <f t="shared" si="3"/>
        <v>242.17</v>
      </c>
      <c r="M35" s="40">
        <f t="shared" si="4"/>
        <v>242.17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198.13</v>
      </c>
      <c r="T35" s="54">
        <f t="shared" si="6"/>
        <v>198.13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494</v>
      </c>
      <c r="C36" s="6" t="s">
        <v>153</v>
      </c>
      <c r="D36" s="125"/>
      <c r="E36" s="8" t="s">
        <v>139</v>
      </c>
      <c r="F36" s="57">
        <v>32</v>
      </c>
      <c r="G36" s="14">
        <v>7.15</v>
      </c>
      <c r="H36" s="10">
        <f t="shared" si="1"/>
        <v>5.1100000000000003</v>
      </c>
      <c r="I36" s="11">
        <f t="shared" si="2"/>
        <v>228.8</v>
      </c>
      <c r="J36" s="44"/>
      <c r="K36" s="94">
        <f t="shared" si="0"/>
        <v>32</v>
      </c>
      <c r="L36" s="10">
        <f t="shared" si="3"/>
        <v>3.93</v>
      </c>
      <c r="M36" s="10">
        <f t="shared" si="4"/>
        <v>125.76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3.22</v>
      </c>
      <c r="T36" s="15">
        <f t="shared" si="6"/>
        <v>103.04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495</v>
      </c>
      <c r="C37" s="4" t="s">
        <v>356</v>
      </c>
      <c r="D37" s="125"/>
      <c r="E37" s="16" t="s">
        <v>139</v>
      </c>
      <c r="F37" s="56">
        <v>32</v>
      </c>
      <c r="G37" s="17">
        <v>5.9</v>
      </c>
      <c r="H37" s="40">
        <f t="shared" si="1"/>
        <v>4.21</v>
      </c>
      <c r="I37" s="41">
        <f t="shared" si="2"/>
        <v>188.8</v>
      </c>
      <c r="J37" s="44"/>
      <c r="K37" s="93">
        <f t="shared" si="0"/>
        <v>32</v>
      </c>
      <c r="L37" s="40">
        <f t="shared" si="3"/>
        <v>3.25</v>
      </c>
      <c r="M37" s="40">
        <f t="shared" si="4"/>
        <v>104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2.65</v>
      </c>
      <c r="T37" s="54">
        <f t="shared" si="6"/>
        <v>84.8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496</v>
      </c>
      <c r="C38" s="6" t="s">
        <v>155</v>
      </c>
      <c r="D38" s="125"/>
      <c r="E38" s="8" t="s">
        <v>139</v>
      </c>
      <c r="F38" s="57">
        <v>32</v>
      </c>
      <c r="G38" s="14">
        <v>7.71</v>
      </c>
      <c r="H38" s="10">
        <f t="shared" si="1"/>
        <v>5.51</v>
      </c>
      <c r="I38" s="11">
        <f t="shared" si="2"/>
        <v>246.72</v>
      </c>
      <c r="J38" s="44"/>
      <c r="K38" s="94">
        <f t="shared" si="0"/>
        <v>32</v>
      </c>
      <c r="L38" s="10">
        <f t="shared" si="3"/>
        <v>4.24</v>
      </c>
      <c r="M38" s="10">
        <f t="shared" si="4"/>
        <v>135.68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3.47</v>
      </c>
      <c r="T38" s="15">
        <f t="shared" si="6"/>
        <v>111.04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497</v>
      </c>
      <c r="C39" s="4" t="s">
        <v>498</v>
      </c>
      <c r="D39" s="125"/>
      <c r="E39" s="16" t="s">
        <v>139</v>
      </c>
      <c r="F39" s="56">
        <v>2</v>
      </c>
      <c r="G39" s="17">
        <v>487.85</v>
      </c>
      <c r="H39" s="40">
        <f t="shared" si="1"/>
        <v>348.46</v>
      </c>
      <c r="I39" s="41">
        <f t="shared" si="2"/>
        <v>975.7</v>
      </c>
      <c r="J39" s="44"/>
      <c r="K39" s="93">
        <f t="shared" si="0"/>
        <v>2</v>
      </c>
      <c r="L39" s="40">
        <f t="shared" si="3"/>
        <v>268.32</v>
      </c>
      <c r="M39" s="40">
        <f t="shared" si="4"/>
        <v>536.64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219.53</v>
      </c>
      <c r="T39" s="54">
        <f t="shared" si="6"/>
        <v>439.06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499</v>
      </c>
      <c r="C40" s="6" t="s">
        <v>498</v>
      </c>
      <c r="D40" s="125"/>
      <c r="E40" s="8" t="s">
        <v>139</v>
      </c>
      <c r="F40" s="57">
        <v>1</v>
      </c>
      <c r="G40" s="14">
        <v>481.07</v>
      </c>
      <c r="H40" s="10">
        <f t="shared" si="1"/>
        <v>343.62</v>
      </c>
      <c r="I40" s="11">
        <f t="shared" si="2"/>
        <v>481.07</v>
      </c>
      <c r="J40" s="44"/>
      <c r="K40" s="94">
        <f t="shared" si="0"/>
        <v>1</v>
      </c>
      <c r="L40" s="10">
        <f t="shared" si="3"/>
        <v>264.58999999999997</v>
      </c>
      <c r="M40" s="10">
        <f t="shared" si="4"/>
        <v>264.58999999999997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216.48</v>
      </c>
      <c r="T40" s="15">
        <f t="shared" si="6"/>
        <v>216.48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500</v>
      </c>
      <c r="C41" s="4" t="s">
        <v>165</v>
      </c>
      <c r="D41" s="125"/>
      <c r="E41" s="16" t="s">
        <v>139</v>
      </c>
      <c r="F41" s="56">
        <v>2</v>
      </c>
      <c r="G41" s="17">
        <v>14.61</v>
      </c>
      <c r="H41" s="40">
        <f t="shared" si="1"/>
        <v>10.44</v>
      </c>
      <c r="I41" s="41">
        <f t="shared" si="2"/>
        <v>29.22</v>
      </c>
      <c r="J41" s="44"/>
      <c r="K41" s="93">
        <f t="shared" si="0"/>
        <v>2</v>
      </c>
      <c r="L41" s="40">
        <f t="shared" si="3"/>
        <v>8.0399999999999991</v>
      </c>
      <c r="M41" s="40">
        <f t="shared" si="4"/>
        <v>16.079999999999998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6.57</v>
      </c>
      <c r="T41" s="54">
        <f t="shared" si="6"/>
        <v>13.14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501</v>
      </c>
      <c r="C42" s="6" t="s">
        <v>502</v>
      </c>
      <c r="D42" s="125"/>
      <c r="E42" s="8" t="s">
        <v>139</v>
      </c>
      <c r="F42" s="57">
        <v>2</v>
      </c>
      <c r="G42" s="14">
        <v>132.46</v>
      </c>
      <c r="H42" s="10">
        <f t="shared" si="1"/>
        <v>94.61</v>
      </c>
      <c r="I42" s="11">
        <f t="shared" si="2"/>
        <v>264.92</v>
      </c>
      <c r="J42" s="44"/>
      <c r="K42" s="94">
        <f t="shared" si="0"/>
        <v>2</v>
      </c>
      <c r="L42" s="10">
        <f t="shared" si="3"/>
        <v>72.849999999999994</v>
      </c>
      <c r="M42" s="10">
        <f t="shared" si="4"/>
        <v>145.69999999999999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59.61</v>
      </c>
      <c r="T42" s="15">
        <f t="shared" si="6"/>
        <v>119.22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449</v>
      </c>
      <c r="C43" s="4" t="s">
        <v>503</v>
      </c>
      <c r="D43" s="125"/>
      <c r="E43" s="16" t="s">
        <v>139</v>
      </c>
      <c r="F43" s="56">
        <v>1</v>
      </c>
      <c r="G43" s="17">
        <v>241.28</v>
      </c>
      <c r="H43" s="40">
        <f t="shared" si="1"/>
        <v>172.34</v>
      </c>
      <c r="I43" s="41">
        <f t="shared" si="2"/>
        <v>241.28</v>
      </c>
      <c r="J43" s="44"/>
      <c r="K43" s="93">
        <f t="shared" si="0"/>
        <v>1</v>
      </c>
      <c r="L43" s="40">
        <f t="shared" si="3"/>
        <v>132.69999999999999</v>
      </c>
      <c r="M43" s="40">
        <f t="shared" si="4"/>
        <v>132.69999999999999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108.58</v>
      </c>
      <c r="T43" s="54">
        <f t="shared" si="6"/>
        <v>108.58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452</v>
      </c>
      <c r="C44" s="6" t="s">
        <v>453</v>
      </c>
      <c r="D44" s="125"/>
      <c r="E44" s="8" t="s">
        <v>139</v>
      </c>
      <c r="F44" s="57">
        <v>1</v>
      </c>
      <c r="G44" s="14">
        <v>13.95</v>
      </c>
      <c r="H44" s="10">
        <f t="shared" si="1"/>
        <v>9.9600000000000009</v>
      </c>
      <c r="I44" s="11">
        <f t="shared" si="2"/>
        <v>13.95</v>
      </c>
      <c r="J44" s="44"/>
      <c r="K44" s="94">
        <f t="shared" si="0"/>
        <v>1</v>
      </c>
      <c r="L44" s="10">
        <f t="shared" si="3"/>
        <v>7.67</v>
      </c>
      <c r="M44" s="10">
        <f t="shared" si="4"/>
        <v>7.67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6.28</v>
      </c>
      <c r="T44" s="15">
        <f t="shared" si="6"/>
        <v>6.28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162</v>
      </c>
      <c r="C45" s="4" t="s">
        <v>502</v>
      </c>
      <c r="D45" s="125"/>
      <c r="E45" s="16" t="s">
        <v>139</v>
      </c>
      <c r="F45" s="56">
        <v>1</v>
      </c>
      <c r="G45" s="17">
        <v>24.11</v>
      </c>
      <c r="H45" s="40">
        <f t="shared" si="1"/>
        <v>17.22</v>
      </c>
      <c r="I45" s="41">
        <f t="shared" si="2"/>
        <v>24.11</v>
      </c>
      <c r="J45" s="44"/>
      <c r="K45" s="93">
        <f t="shared" si="0"/>
        <v>1</v>
      </c>
      <c r="L45" s="40">
        <f t="shared" si="3"/>
        <v>13.26</v>
      </c>
      <c r="M45" s="40">
        <f t="shared" si="4"/>
        <v>13.26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10.85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504</v>
      </c>
      <c r="C46" s="6" t="s">
        <v>453</v>
      </c>
      <c r="D46" s="125"/>
      <c r="E46" s="8" t="s">
        <v>139</v>
      </c>
      <c r="F46" s="57">
        <v>1</v>
      </c>
      <c r="G46" s="14">
        <v>202.89</v>
      </c>
      <c r="H46" s="10">
        <f t="shared" si="1"/>
        <v>144.91999999999999</v>
      </c>
      <c r="I46" s="11">
        <f t="shared" si="2"/>
        <v>202.89</v>
      </c>
      <c r="J46" s="44"/>
      <c r="K46" s="94">
        <f t="shared" si="0"/>
        <v>1</v>
      </c>
      <c r="L46" s="10">
        <f t="shared" si="3"/>
        <v>111.59</v>
      </c>
      <c r="M46" s="10">
        <f t="shared" si="4"/>
        <v>111.59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91.3</v>
      </c>
      <c r="T46" s="15">
        <f t="shared" si="6"/>
        <v>91.3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505</v>
      </c>
      <c r="C47" s="4" t="s">
        <v>159</v>
      </c>
      <c r="D47" s="125"/>
      <c r="E47" s="16" t="s">
        <v>139</v>
      </c>
      <c r="F47" s="56">
        <v>1</v>
      </c>
      <c r="G47" s="17">
        <v>7014.51</v>
      </c>
      <c r="H47" s="40">
        <f t="shared" si="1"/>
        <v>5010.3599999999997</v>
      </c>
      <c r="I47" s="41">
        <f t="shared" si="2"/>
        <v>7014.51</v>
      </c>
      <c r="J47" s="44"/>
      <c r="K47" s="93">
        <f t="shared" si="0"/>
        <v>1</v>
      </c>
      <c r="L47" s="40">
        <f t="shared" si="3"/>
        <v>3857.98</v>
      </c>
      <c r="M47" s="40">
        <f t="shared" si="4"/>
        <v>3857.98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3156.53</v>
      </c>
      <c r="T47" s="54">
        <f t="shared" si="6"/>
        <v>3156.53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152049.64999999997</v>
      </c>
      <c r="H49" s="84">
        <f>SUM(H18:H48)</f>
        <v>108606.87</v>
      </c>
      <c r="I49" s="85">
        <f>SUM(I18:I48)</f>
        <v>163008.27000000002</v>
      </c>
      <c r="J49" s="86"/>
      <c r="K49" s="87">
        <f>SUM(K18:K48)</f>
        <v>134</v>
      </c>
      <c r="L49" s="84">
        <f>SUM(L18:L48)</f>
        <v>82376.52999999997</v>
      </c>
      <c r="M49" s="85">
        <f>SUM(M18:M48)</f>
        <v>89536.629999999961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69673.12000000001</v>
      </c>
      <c r="T49" s="85">
        <f>SUM(T18:T48)</f>
        <v>73471.64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0">
    <cfRule type="expression" dxfId="105" priority="1">
      <formula>$V$9&lt;50%</formula>
    </cfRule>
    <cfRule type="expression" dxfId="104" priority="2">
      <formula>$V$9&gt;50%</formula>
    </cfRule>
  </conditionalFormatting>
  <dataValidations count="4">
    <dataValidation type="list" showInputMessage="1" showErrorMessage="1" sqref="E18:E48" xr:uid="{93E8C150-31CE-4366-AE88-4C149C8C5140}">
      <formula1>$Z$18:$Z$29</formula1>
    </dataValidation>
    <dataValidation type="list" allowBlank="1" showInputMessage="1" showErrorMessage="1" sqref="J13" xr:uid="{2930FC0E-0E0C-4CFB-B863-6534C46DFE1D}">
      <formula1>$L$9:$L$9</formula1>
    </dataValidation>
    <dataValidation type="list" allowBlank="1" showInputMessage="1" showErrorMessage="1" sqref="I13" xr:uid="{821A6F84-B715-408A-94B3-F06DECB7EEB5}">
      <formula1>$Y$13:$Y$14</formula1>
    </dataValidation>
    <dataValidation type="list" allowBlank="1" showInputMessage="1" showErrorMessage="1" sqref="G17 L17 Q17 Q14" xr:uid="{645DEE36-7476-4DBF-8358-F1FF55C5F290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C8D1-D880-4771-BED3-89B6E096B876}">
  <sheetPr>
    <pageSetUpPr fitToPage="1"/>
  </sheetPr>
  <dimension ref="A1:AB72"/>
  <sheetViews>
    <sheetView zoomScale="70" zoomScaleNormal="70" workbookViewId="0">
      <pane ySplit="17" topLeftCell="A18" activePane="bottomLeft" state="frozen"/>
      <selection pane="bottomLeft" activeCell="B37" sqref="B3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506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I52</f>
        <v>174940.92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M52</f>
        <v>93461.009999999951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47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81479.910000000062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507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0.4657567251847084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508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T52</f>
        <v>81479.91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509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R52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91361.009999999951</v>
      </c>
      <c r="U9" s="242">
        <f>IFERROR(((P3-S9)/S9),0)</f>
        <v>43.505242857142832</v>
      </c>
      <c r="V9" s="242">
        <f>IFERROR(T9/P3,0)</f>
        <v>0.97753073714910632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F52</f>
        <v>137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ROUND(R52*T14,2)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51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51" si="1">ROUND(IF($G$17="USD $", G19*$F$15,G19*$E$15),2)</f>
        <v>35.659999999999997</v>
      </c>
      <c r="I19" s="41">
        <f t="shared" ref="I19:I51" si="2">ROUND(IF($I$17=$H$17,F19*H19,F19*G19),2)</f>
        <v>99.86</v>
      </c>
      <c r="J19" s="44"/>
      <c r="K19" s="93">
        <f t="shared" si="0"/>
        <v>2</v>
      </c>
      <c r="L19" s="40">
        <f t="shared" ref="L19:L51" si="3">ROUND(IF($L$17=$G$17,G19*($M$14-N19),H19*($M$14-N19)),2)</f>
        <v>18.97</v>
      </c>
      <c r="M19" s="40">
        <f t="shared" ref="M19:M51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51" si="5">IFERROR(ROUND(T19/F19,2),0)</f>
        <v>30.96</v>
      </c>
      <c r="T19" s="54">
        <f t="shared" ref="T19:T51" si="6">ROUND(I19-M19,2)</f>
        <v>61.92</v>
      </c>
      <c r="U19" s="43">
        <f t="shared" ref="U19:U51" si="7">IFERROR(((L19-(R19/K19))/(R19/K19)),0)</f>
        <v>0</v>
      </c>
      <c r="V19" s="43">
        <f t="shared" ref="V19:V51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51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39" t="s">
        <v>510</v>
      </c>
      <c r="C21" s="4" t="s">
        <v>120</v>
      </c>
      <c r="D21" s="125"/>
      <c r="E21" s="16">
        <v>1000</v>
      </c>
      <c r="F21" s="56">
        <v>1</v>
      </c>
      <c r="G21" s="17">
        <v>172.72</v>
      </c>
      <c r="H21" s="40">
        <f t="shared" si="1"/>
        <v>123.37</v>
      </c>
      <c r="I21" s="41">
        <f t="shared" si="2"/>
        <v>172.72</v>
      </c>
      <c r="J21" s="44"/>
      <c r="K21" s="93">
        <f t="shared" si="0"/>
        <v>1</v>
      </c>
      <c r="L21" s="40">
        <f t="shared" si="3"/>
        <v>65.63</v>
      </c>
      <c r="M21" s="40">
        <f t="shared" si="4"/>
        <v>65.63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107.09</v>
      </c>
      <c r="T21" s="54">
        <f t="shared" si="6"/>
        <v>107.09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459</v>
      </c>
      <c r="C22" s="6" t="s">
        <v>123</v>
      </c>
      <c r="D22" s="125"/>
      <c r="E22" s="8">
        <v>1000</v>
      </c>
      <c r="F22" s="57">
        <v>2</v>
      </c>
      <c r="G22" s="14">
        <v>90.55</v>
      </c>
      <c r="H22" s="10">
        <f t="shared" si="1"/>
        <v>64.680000000000007</v>
      </c>
      <c r="I22" s="11">
        <f t="shared" si="2"/>
        <v>181.1</v>
      </c>
      <c r="J22" s="44"/>
      <c r="K22" s="94">
        <f t="shared" si="0"/>
        <v>2</v>
      </c>
      <c r="L22" s="10">
        <f t="shared" si="3"/>
        <v>34.409999999999997</v>
      </c>
      <c r="M22" s="10">
        <f t="shared" si="4"/>
        <v>68.819999999999993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56.14</v>
      </c>
      <c r="T22" s="15">
        <f t="shared" si="6"/>
        <v>112.28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511</v>
      </c>
      <c r="C23" s="4" t="s">
        <v>123</v>
      </c>
      <c r="D23" s="125"/>
      <c r="E23" s="16">
        <v>1000</v>
      </c>
      <c r="F23" s="56">
        <v>1</v>
      </c>
      <c r="G23" s="17">
        <v>143.91999999999999</v>
      </c>
      <c r="H23" s="40">
        <f t="shared" si="1"/>
        <v>102.8</v>
      </c>
      <c r="I23" s="41">
        <f t="shared" si="2"/>
        <v>143.91999999999999</v>
      </c>
      <c r="J23" s="44"/>
      <c r="K23" s="93">
        <f t="shared" si="0"/>
        <v>1</v>
      </c>
      <c r="L23" s="40">
        <f t="shared" si="3"/>
        <v>54.69</v>
      </c>
      <c r="M23" s="40">
        <f t="shared" si="4"/>
        <v>54.69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89.23</v>
      </c>
      <c r="T23" s="54">
        <f t="shared" si="6"/>
        <v>89.23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460</v>
      </c>
      <c r="C24" s="4" t="s">
        <v>127</v>
      </c>
      <c r="D24" s="125"/>
      <c r="E24" s="16">
        <v>2000</v>
      </c>
      <c r="F24" s="56">
        <v>1</v>
      </c>
      <c r="G24" s="17">
        <v>221.36</v>
      </c>
      <c r="H24" s="10">
        <f t="shared" si="1"/>
        <v>158.11000000000001</v>
      </c>
      <c r="I24" s="11">
        <f t="shared" si="2"/>
        <v>221.36</v>
      </c>
      <c r="J24" s="44"/>
      <c r="K24" s="94">
        <f t="shared" si="0"/>
        <v>1</v>
      </c>
      <c r="L24" s="10">
        <f t="shared" si="3"/>
        <v>84.12</v>
      </c>
      <c r="M24" s="10">
        <f t="shared" si="4"/>
        <v>84.12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137.24</v>
      </c>
      <c r="T24" s="15">
        <f t="shared" si="6"/>
        <v>137.24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461</v>
      </c>
      <c r="C25" s="6" t="s">
        <v>130</v>
      </c>
      <c r="D25" s="125"/>
      <c r="E25" s="8">
        <v>2000</v>
      </c>
      <c r="F25" s="57">
        <v>1</v>
      </c>
      <c r="G25" s="14">
        <v>98.15</v>
      </c>
      <c r="H25" s="40">
        <f t="shared" si="1"/>
        <v>70.11</v>
      </c>
      <c r="I25" s="41">
        <f t="shared" si="2"/>
        <v>98.15</v>
      </c>
      <c r="J25" s="44"/>
      <c r="K25" s="93">
        <f t="shared" si="0"/>
        <v>1</v>
      </c>
      <c r="L25" s="40">
        <f t="shared" si="3"/>
        <v>37.299999999999997</v>
      </c>
      <c r="M25" s="40">
        <f t="shared" si="4"/>
        <v>37.299999999999997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60.85</v>
      </c>
      <c r="T25" s="54">
        <f t="shared" si="6"/>
        <v>60.85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512</v>
      </c>
      <c r="C26" s="6" t="s">
        <v>222</v>
      </c>
      <c r="D26" s="125"/>
      <c r="E26" s="8">
        <v>2000</v>
      </c>
      <c r="F26" s="57">
        <v>1</v>
      </c>
      <c r="G26" s="14">
        <v>95.16</v>
      </c>
      <c r="H26" s="10">
        <f t="shared" si="1"/>
        <v>67.97</v>
      </c>
      <c r="I26" s="11">
        <f t="shared" si="2"/>
        <v>95.16</v>
      </c>
      <c r="J26" s="44"/>
      <c r="K26" s="94">
        <f t="shared" si="0"/>
        <v>1</v>
      </c>
      <c r="L26" s="10">
        <f t="shared" si="3"/>
        <v>36.159999999999997</v>
      </c>
      <c r="M26" s="10">
        <f t="shared" si="4"/>
        <v>36.159999999999997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59</v>
      </c>
      <c r="T26" s="15">
        <f t="shared" si="6"/>
        <v>59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513</v>
      </c>
      <c r="C27" s="4" t="s">
        <v>222</v>
      </c>
      <c r="D27" s="125"/>
      <c r="E27" s="16">
        <v>2000</v>
      </c>
      <c r="F27" s="56">
        <v>1</v>
      </c>
      <c r="G27" s="17">
        <v>125.07</v>
      </c>
      <c r="H27" s="40">
        <f t="shared" si="1"/>
        <v>89.34</v>
      </c>
      <c r="I27" s="41">
        <f t="shared" si="2"/>
        <v>125.07</v>
      </c>
      <c r="J27" s="44"/>
      <c r="K27" s="93">
        <f t="shared" si="0"/>
        <v>1</v>
      </c>
      <c r="L27" s="40">
        <f t="shared" si="3"/>
        <v>47.53</v>
      </c>
      <c r="M27" s="40">
        <f t="shared" si="4"/>
        <v>47.53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77.540000000000006</v>
      </c>
      <c r="T27" s="54">
        <f t="shared" si="6"/>
        <v>77.540000000000006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514</v>
      </c>
      <c r="C28" s="6" t="s">
        <v>223</v>
      </c>
      <c r="D28" s="125"/>
      <c r="E28" s="8" t="s">
        <v>139</v>
      </c>
      <c r="F28" s="57">
        <v>1</v>
      </c>
      <c r="G28" s="14">
        <v>7612.42</v>
      </c>
      <c r="H28" s="10">
        <f t="shared" si="1"/>
        <v>5437.44</v>
      </c>
      <c r="I28" s="11">
        <f t="shared" si="2"/>
        <v>7612.42</v>
      </c>
      <c r="J28" s="44"/>
      <c r="K28" s="94">
        <f t="shared" si="0"/>
        <v>1</v>
      </c>
      <c r="L28" s="10">
        <f t="shared" si="3"/>
        <v>2892.72</v>
      </c>
      <c r="M28" s="10">
        <f t="shared" si="4"/>
        <v>2892.72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4719.7</v>
      </c>
      <c r="T28" s="15">
        <f t="shared" si="6"/>
        <v>4719.7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515</v>
      </c>
      <c r="C29" s="4" t="s">
        <v>224</v>
      </c>
      <c r="D29" s="125"/>
      <c r="E29" s="16" t="s">
        <v>139</v>
      </c>
      <c r="F29" s="56">
        <v>1</v>
      </c>
      <c r="G29" s="17">
        <v>4052.21</v>
      </c>
      <c r="H29" s="40">
        <f>ROUND(IF($G$17="USD $", G29*$F$15,G29*$E$15),2)</f>
        <v>2894.44</v>
      </c>
      <c r="I29" s="41">
        <f>ROUND(IF($I$17=$H$17,F29*H29,F29*G29),2)</f>
        <v>4052.21</v>
      </c>
      <c r="J29" s="44"/>
      <c r="K29" s="93">
        <f t="shared" si="0"/>
        <v>1</v>
      </c>
      <c r="L29" s="40">
        <f t="shared" si="3"/>
        <v>1539.84</v>
      </c>
      <c r="M29" s="40">
        <f>ROUND((K29*L29),2)</f>
        <v>1539.84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2512.37</v>
      </c>
      <c r="T29" s="54">
        <f t="shared" si="6"/>
        <v>2512.37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516</v>
      </c>
      <c r="C30" s="6" t="s">
        <v>225</v>
      </c>
      <c r="D30" s="125"/>
      <c r="E30" s="8" t="s">
        <v>139</v>
      </c>
      <c r="F30" s="57">
        <v>1</v>
      </c>
      <c r="G30" s="14">
        <v>5859.12</v>
      </c>
      <c r="H30" s="10">
        <f t="shared" si="1"/>
        <v>4185.09</v>
      </c>
      <c r="I30" s="11">
        <f t="shared" si="2"/>
        <v>5859.12</v>
      </c>
      <c r="J30" s="44"/>
      <c r="K30" s="94">
        <f t="shared" si="0"/>
        <v>1</v>
      </c>
      <c r="L30" s="10">
        <f t="shared" si="3"/>
        <v>2226.4699999999998</v>
      </c>
      <c r="M30" s="10">
        <f t="shared" si="4"/>
        <v>2226.4699999999998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3632.65</v>
      </c>
      <c r="T30" s="15">
        <f t="shared" si="6"/>
        <v>3632.65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517</v>
      </c>
      <c r="C31" s="4" t="s">
        <v>518</v>
      </c>
      <c r="D31" s="125"/>
      <c r="E31" s="16" t="s">
        <v>139</v>
      </c>
      <c r="F31" s="56">
        <v>1</v>
      </c>
      <c r="G31" s="17">
        <v>340.79</v>
      </c>
      <c r="H31" s="40">
        <f t="shared" si="1"/>
        <v>243.42</v>
      </c>
      <c r="I31" s="41">
        <f t="shared" si="2"/>
        <v>340.79</v>
      </c>
      <c r="J31" s="44"/>
      <c r="K31" s="93">
        <f t="shared" si="0"/>
        <v>1</v>
      </c>
      <c r="L31" s="40">
        <f t="shared" si="3"/>
        <v>129.5</v>
      </c>
      <c r="M31" s="40">
        <f t="shared" si="4"/>
        <v>129.5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211.29</v>
      </c>
      <c r="T31" s="54">
        <f t="shared" si="6"/>
        <v>211.29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519</v>
      </c>
      <c r="C32" s="6" t="s">
        <v>190</v>
      </c>
      <c r="D32" s="125"/>
      <c r="E32" s="8" t="s">
        <v>139</v>
      </c>
      <c r="F32" s="57">
        <v>1</v>
      </c>
      <c r="G32" s="14">
        <v>9373.83</v>
      </c>
      <c r="H32" s="10">
        <f t="shared" si="1"/>
        <v>6695.59</v>
      </c>
      <c r="I32" s="11">
        <f t="shared" si="2"/>
        <v>9373.83</v>
      </c>
      <c r="J32" s="44"/>
      <c r="K32" s="94">
        <f t="shared" si="0"/>
        <v>1</v>
      </c>
      <c r="L32" s="10">
        <f t="shared" si="3"/>
        <v>4686.92</v>
      </c>
      <c r="M32" s="10">
        <f t="shared" si="4"/>
        <v>4686.92</v>
      </c>
      <c r="N32" s="13"/>
      <c r="O32" s="53"/>
      <c r="P32" s="3"/>
      <c r="Q32" s="14"/>
      <c r="R32" s="15">
        <f t="shared" si="9"/>
        <v>0</v>
      </c>
      <c r="S32" s="15">
        <f t="shared" si="5"/>
        <v>4686.91</v>
      </c>
      <c r="T32" s="15">
        <f t="shared" si="6"/>
        <v>4686.91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143</v>
      </c>
      <c r="C33" s="4" t="s">
        <v>226</v>
      </c>
      <c r="D33" s="125"/>
      <c r="E33" s="16" t="s">
        <v>139</v>
      </c>
      <c r="F33" s="56">
        <v>2</v>
      </c>
      <c r="G33" s="17">
        <v>786.41</v>
      </c>
      <c r="H33" s="40">
        <f t="shared" si="1"/>
        <v>561.72</v>
      </c>
      <c r="I33" s="41">
        <f t="shared" si="2"/>
        <v>1572.82</v>
      </c>
      <c r="J33" s="44"/>
      <c r="K33" s="93">
        <f t="shared" si="0"/>
        <v>2</v>
      </c>
      <c r="L33" s="40">
        <f t="shared" si="3"/>
        <v>393.21</v>
      </c>
      <c r="M33" s="40">
        <f t="shared" si="4"/>
        <v>786.42</v>
      </c>
      <c r="N33" s="18"/>
      <c r="O33" s="53"/>
      <c r="P33" s="1"/>
      <c r="Q33" s="17"/>
      <c r="R33" s="42">
        <f t="shared" si="9"/>
        <v>0</v>
      </c>
      <c r="S33" s="54">
        <f t="shared" si="5"/>
        <v>393.2</v>
      </c>
      <c r="T33" s="54">
        <f t="shared" si="6"/>
        <v>786.4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467</v>
      </c>
      <c r="C34" s="6" t="s">
        <v>192</v>
      </c>
      <c r="D34" s="125"/>
      <c r="E34" s="8" t="s">
        <v>139</v>
      </c>
      <c r="F34" s="57">
        <v>1</v>
      </c>
      <c r="G34" s="14">
        <v>8751.31</v>
      </c>
      <c r="H34" s="10">
        <f t="shared" si="1"/>
        <v>6250.94</v>
      </c>
      <c r="I34" s="11">
        <f t="shared" si="2"/>
        <v>8751.31</v>
      </c>
      <c r="J34" s="44"/>
      <c r="K34" s="94">
        <f t="shared" si="0"/>
        <v>1</v>
      </c>
      <c r="L34" s="10">
        <f t="shared" si="3"/>
        <v>4375.66</v>
      </c>
      <c r="M34" s="10">
        <f t="shared" si="4"/>
        <v>4375.66</v>
      </c>
      <c r="N34" s="13"/>
      <c r="O34" s="53"/>
      <c r="P34" s="3"/>
      <c r="Q34" s="14"/>
      <c r="R34" s="15">
        <f t="shared" si="9"/>
        <v>0</v>
      </c>
      <c r="S34" s="15">
        <f t="shared" si="5"/>
        <v>4375.6499999999996</v>
      </c>
      <c r="T34" s="15">
        <f t="shared" si="6"/>
        <v>4375.6499999999996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387</v>
      </c>
      <c r="C35" s="4" t="s">
        <v>148</v>
      </c>
      <c r="D35" s="125"/>
      <c r="E35" s="16" t="s">
        <v>139</v>
      </c>
      <c r="F35" s="56">
        <v>6</v>
      </c>
      <c r="G35" s="17">
        <v>1654.9</v>
      </c>
      <c r="H35" s="40">
        <f t="shared" si="1"/>
        <v>1182.07</v>
      </c>
      <c r="I35" s="41">
        <f t="shared" si="2"/>
        <v>9929.4</v>
      </c>
      <c r="J35" s="44"/>
      <c r="K35" s="93">
        <f t="shared" si="0"/>
        <v>6</v>
      </c>
      <c r="L35" s="40">
        <f t="shared" si="3"/>
        <v>1158.43</v>
      </c>
      <c r="M35" s="40">
        <f t="shared" si="4"/>
        <v>6950.58</v>
      </c>
      <c r="N35" s="18">
        <v>-0.2</v>
      </c>
      <c r="O35" s="53"/>
      <c r="P35" s="1"/>
      <c r="Q35" s="17"/>
      <c r="R35" s="42">
        <f t="shared" si="9"/>
        <v>0</v>
      </c>
      <c r="S35" s="54">
        <f t="shared" si="5"/>
        <v>496.47</v>
      </c>
      <c r="T35" s="54">
        <f t="shared" si="6"/>
        <v>2978.82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731</v>
      </c>
      <c r="C36" s="6" t="s">
        <v>489</v>
      </c>
      <c r="D36" s="125"/>
      <c r="E36" s="8" t="s">
        <v>139</v>
      </c>
      <c r="F36" s="57">
        <v>1</v>
      </c>
      <c r="G36" s="14">
        <v>115337.96</v>
      </c>
      <c r="H36" s="10">
        <f t="shared" si="1"/>
        <v>82384.259999999995</v>
      </c>
      <c r="I36" s="11">
        <f t="shared" si="2"/>
        <v>115337.96</v>
      </c>
      <c r="J36" s="44"/>
      <c r="K36" s="94">
        <f t="shared" si="0"/>
        <v>1</v>
      </c>
      <c r="L36" s="10">
        <f t="shared" si="3"/>
        <v>63435.88</v>
      </c>
      <c r="M36" s="10">
        <f t="shared" si="4"/>
        <v>63435.88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51902.080000000002</v>
      </c>
      <c r="T36" s="15">
        <f t="shared" si="6"/>
        <v>51902.080000000002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/>
      <c r="C37" s="4" t="s">
        <v>490</v>
      </c>
      <c r="D37" s="125"/>
      <c r="E37" s="16"/>
      <c r="F37" s="56"/>
      <c r="G37" s="17"/>
      <c r="H37" s="40">
        <f t="shared" si="1"/>
        <v>0</v>
      </c>
      <c r="I37" s="41">
        <f t="shared" si="2"/>
        <v>0</v>
      </c>
      <c r="J37" s="44"/>
      <c r="K37" s="93">
        <f t="shared" si="0"/>
        <v>0</v>
      </c>
      <c r="L37" s="40">
        <f t="shared" si="3"/>
        <v>0</v>
      </c>
      <c r="M37" s="40">
        <f t="shared" si="4"/>
        <v>0</v>
      </c>
      <c r="N37" s="18"/>
      <c r="O37" s="53"/>
      <c r="P37" s="1"/>
      <c r="Q37" s="17"/>
      <c r="R37" s="42">
        <f t="shared" si="9"/>
        <v>0</v>
      </c>
      <c r="S37" s="54">
        <f t="shared" si="5"/>
        <v>0</v>
      </c>
      <c r="T37" s="54">
        <f t="shared" si="6"/>
        <v>0</v>
      </c>
      <c r="U37" s="43">
        <f t="shared" si="7"/>
        <v>0</v>
      </c>
      <c r="V37" s="43">
        <f t="shared" si="8"/>
        <v>0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491</v>
      </c>
      <c r="C38" s="6" t="s">
        <v>443</v>
      </c>
      <c r="D38" s="125"/>
      <c r="E38" s="8" t="s">
        <v>139</v>
      </c>
      <c r="F38" s="57">
        <v>1</v>
      </c>
      <c r="G38" s="14">
        <v>440.3</v>
      </c>
      <c r="H38" s="10">
        <f t="shared" si="1"/>
        <v>314.5</v>
      </c>
      <c r="I38" s="11">
        <f t="shared" si="2"/>
        <v>440.3</v>
      </c>
      <c r="J38" s="44"/>
      <c r="K38" s="94">
        <f t="shared" si="0"/>
        <v>1</v>
      </c>
      <c r="L38" s="10">
        <f t="shared" si="3"/>
        <v>242.17</v>
      </c>
      <c r="M38" s="10">
        <f t="shared" si="4"/>
        <v>242.17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198.13</v>
      </c>
      <c r="T38" s="15">
        <f t="shared" si="6"/>
        <v>198.13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492</v>
      </c>
      <c r="C39" s="4" t="s">
        <v>493</v>
      </c>
      <c r="D39" s="125"/>
      <c r="E39" s="16" t="s">
        <v>139</v>
      </c>
      <c r="F39" s="56">
        <v>1</v>
      </c>
      <c r="G39" s="17">
        <v>440.3</v>
      </c>
      <c r="H39" s="40">
        <f t="shared" si="1"/>
        <v>314.5</v>
      </c>
      <c r="I39" s="41">
        <f t="shared" si="2"/>
        <v>440.3</v>
      </c>
      <c r="J39" s="44"/>
      <c r="K39" s="93">
        <f t="shared" si="0"/>
        <v>1</v>
      </c>
      <c r="L39" s="40">
        <f t="shared" si="3"/>
        <v>242.17</v>
      </c>
      <c r="M39" s="40">
        <f t="shared" si="4"/>
        <v>242.17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198.13</v>
      </c>
      <c r="T39" s="54">
        <f t="shared" si="6"/>
        <v>198.13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494</v>
      </c>
      <c r="C40" s="6" t="s">
        <v>153</v>
      </c>
      <c r="D40" s="125"/>
      <c r="E40" s="8" t="s">
        <v>139</v>
      </c>
      <c r="F40" s="57">
        <v>32</v>
      </c>
      <c r="G40" s="14">
        <v>7.15</v>
      </c>
      <c r="H40" s="10">
        <f t="shared" si="1"/>
        <v>5.1100000000000003</v>
      </c>
      <c r="I40" s="11">
        <f t="shared" si="2"/>
        <v>228.8</v>
      </c>
      <c r="J40" s="44"/>
      <c r="K40" s="94">
        <f t="shared" si="0"/>
        <v>32</v>
      </c>
      <c r="L40" s="10">
        <f t="shared" si="3"/>
        <v>3.93</v>
      </c>
      <c r="M40" s="10">
        <f t="shared" si="4"/>
        <v>125.76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3.22</v>
      </c>
      <c r="T40" s="15">
        <f t="shared" si="6"/>
        <v>103.04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495</v>
      </c>
      <c r="C41" s="4" t="s">
        <v>356</v>
      </c>
      <c r="D41" s="125"/>
      <c r="E41" s="16" t="s">
        <v>139</v>
      </c>
      <c r="F41" s="56">
        <v>32</v>
      </c>
      <c r="G41" s="17">
        <v>5.9</v>
      </c>
      <c r="H41" s="40">
        <f t="shared" si="1"/>
        <v>4.21</v>
      </c>
      <c r="I41" s="41">
        <f t="shared" si="2"/>
        <v>188.8</v>
      </c>
      <c r="J41" s="44"/>
      <c r="K41" s="93">
        <f t="shared" si="0"/>
        <v>32</v>
      </c>
      <c r="L41" s="40">
        <f t="shared" si="3"/>
        <v>3.25</v>
      </c>
      <c r="M41" s="40">
        <f t="shared" si="4"/>
        <v>104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2.65</v>
      </c>
      <c r="T41" s="54">
        <f t="shared" si="6"/>
        <v>84.8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496</v>
      </c>
      <c r="C42" s="6" t="s">
        <v>155</v>
      </c>
      <c r="D42" s="125"/>
      <c r="E42" s="8" t="s">
        <v>139</v>
      </c>
      <c r="F42" s="57">
        <v>32</v>
      </c>
      <c r="G42" s="14">
        <v>7.71</v>
      </c>
      <c r="H42" s="10">
        <f t="shared" si="1"/>
        <v>5.51</v>
      </c>
      <c r="I42" s="11">
        <f t="shared" si="2"/>
        <v>246.72</v>
      </c>
      <c r="J42" s="44"/>
      <c r="K42" s="94">
        <f t="shared" si="0"/>
        <v>32</v>
      </c>
      <c r="L42" s="10">
        <f t="shared" si="3"/>
        <v>4.24</v>
      </c>
      <c r="M42" s="10">
        <f t="shared" si="4"/>
        <v>135.68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3.47</v>
      </c>
      <c r="T42" s="15">
        <f t="shared" si="6"/>
        <v>111.04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497</v>
      </c>
      <c r="C43" s="4" t="s">
        <v>498</v>
      </c>
      <c r="D43" s="125"/>
      <c r="E43" s="16" t="s">
        <v>139</v>
      </c>
      <c r="F43" s="56">
        <v>2</v>
      </c>
      <c r="G43" s="17">
        <v>487.85</v>
      </c>
      <c r="H43" s="40">
        <f t="shared" si="1"/>
        <v>348.46</v>
      </c>
      <c r="I43" s="41">
        <f t="shared" si="2"/>
        <v>975.7</v>
      </c>
      <c r="J43" s="44"/>
      <c r="K43" s="93">
        <f t="shared" si="0"/>
        <v>2</v>
      </c>
      <c r="L43" s="40">
        <f t="shared" si="3"/>
        <v>268.32</v>
      </c>
      <c r="M43" s="40">
        <f t="shared" si="4"/>
        <v>536.64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219.53</v>
      </c>
      <c r="T43" s="54">
        <f t="shared" si="6"/>
        <v>439.06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499</v>
      </c>
      <c r="C44" s="6" t="s">
        <v>498</v>
      </c>
      <c r="D44" s="125"/>
      <c r="E44" s="8" t="s">
        <v>139</v>
      </c>
      <c r="F44" s="57">
        <v>1</v>
      </c>
      <c r="G44" s="14">
        <v>481.07</v>
      </c>
      <c r="H44" s="10">
        <f t="shared" si="1"/>
        <v>343.62</v>
      </c>
      <c r="I44" s="11">
        <f t="shared" si="2"/>
        <v>481.07</v>
      </c>
      <c r="J44" s="44"/>
      <c r="K44" s="94">
        <f t="shared" si="0"/>
        <v>1</v>
      </c>
      <c r="L44" s="10">
        <f t="shared" si="3"/>
        <v>264.58999999999997</v>
      </c>
      <c r="M44" s="10">
        <f t="shared" si="4"/>
        <v>264.58999999999997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216.48</v>
      </c>
      <c r="T44" s="15">
        <f t="shared" si="6"/>
        <v>216.48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500</v>
      </c>
      <c r="C45" s="4" t="s">
        <v>165</v>
      </c>
      <c r="D45" s="125"/>
      <c r="E45" s="16" t="s">
        <v>139</v>
      </c>
      <c r="F45" s="56">
        <v>2</v>
      </c>
      <c r="G45" s="17">
        <v>14.61</v>
      </c>
      <c r="H45" s="40">
        <f t="shared" si="1"/>
        <v>10.44</v>
      </c>
      <c r="I45" s="41">
        <f t="shared" si="2"/>
        <v>29.22</v>
      </c>
      <c r="J45" s="44"/>
      <c r="K45" s="93">
        <f t="shared" si="0"/>
        <v>2</v>
      </c>
      <c r="L45" s="40">
        <f t="shared" si="3"/>
        <v>8.0399999999999991</v>
      </c>
      <c r="M45" s="40">
        <f t="shared" si="4"/>
        <v>16.079999999999998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6.57</v>
      </c>
      <c r="T45" s="54">
        <f t="shared" si="6"/>
        <v>13.14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501</v>
      </c>
      <c r="C46" s="6" t="s">
        <v>502</v>
      </c>
      <c r="D46" s="125"/>
      <c r="E46" s="8" t="s">
        <v>139</v>
      </c>
      <c r="F46" s="57">
        <v>2</v>
      </c>
      <c r="G46" s="14">
        <v>132.46</v>
      </c>
      <c r="H46" s="10">
        <f t="shared" si="1"/>
        <v>94.61</v>
      </c>
      <c r="I46" s="11">
        <f t="shared" si="2"/>
        <v>264.92</v>
      </c>
      <c r="J46" s="44"/>
      <c r="K46" s="94">
        <f t="shared" si="0"/>
        <v>2</v>
      </c>
      <c r="L46" s="10">
        <f t="shared" si="3"/>
        <v>72.849999999999994</v>
      </c>
      <c r="M46" s="10">
        <f t="shared" si="4"/>
        <v>145.69999999999999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59.61</v>
      </c>
      <c r="T46" s="15">
        <f t="shared" si="6"/>
        <v>119.22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449</v>
      </c>
      <c r="C47" s="4" t="s">
        <v>503</v>
      </c>
      <c r="D47" s="125"/>
      <c r="E47" s="16" t="s">
        <v>139</v>
      </c>
      <c r="F47" s="56">
        <v>1</v>
      </c>
      <c r="G47" s="17">
        <v>241.28</v>
      </c>
      <c r="H47" s="40">
        <f t="shared" si="1"/>
        <v>172.34</v>
      </c>
      <c r="I47" s="41">
        <f t="shared" si="2"/>
        <v>241.28</v>
      </c>
      <c r="J47" s="44"/>
      <c r="K47" s="93">
        <f t="shared" si="0"/>
        <v>1</v>
      </c>
      <c r="L47" s="40">
        <f t="shared" si="3"/>
        <v>132.69999999999999</v>
      </c>
      <c r="M47" s="40">
        <f t="shared" si="4"/>
        <v>132.69999999999999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108.58</v>
      </c>
      <c r="T47" s="54">
        <f t="shared" si="6"/>
        <v>108.58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452</v>
      </c>
      <c r="C48" s="6" t="s">
        <v>453</v>
      </c>
      <c r="D48" s="125"/>
      <c r="E48" s="8" t="s">
        <v>139</v>
      </c>
      <c r="F48" s="57">
        <v>1</v>
      </c>
      <c r="G48" s="14">
        <v>13.95</v>
      </c>
      <c r="H48" s="10">
        <f t="shared" si="1"/>
        <v>9.9600000000000009</v>
      </c>
      <c r="I48" s="11">
        <f t="shared" si="2"/>
        <v>13.95</v>
      </c>
      <c r="J48" s="44"/>
      <c r="K48" s="94">
        <f t="shared" si="0"/>
        <v>1</v>
      </c>
      <c r="L48" s="10">
        <f t="shared" si="3"/>
        <v>7.67</v>
      </c>
      <c r="M48" s="10">
        <f t="shared" si="4"/>
        <v>7.67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6.28</v>
      </c>
      <c r="T48" s="15">
        <f t="shared" si="6"/>
        <v>6.28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162</v>
      </c>
      <c r="C49" s="4" t="s">
        <v>502</v>
      </c>
      <c r="D49" s="125"/>
      <c r="E49" s="16" t="s">
        <v>139</v>
      </c>
      <c r="F49" s="56">
        <v>1</v>
      </c>
      <c r="G49" s="17">
        <v>24.11</v>
      </c>
      <c r="H49" s="40">
        <f t="shared" si="1"/>
        <v>17.22</v>
      </c>
      <c r="I49" s="41">
        <f t="shared" si="2"/>
        <v>24.11</v>
      </c>
      <c r="J49" s="44"/>
      <c r="K49" s="93">
        <f t="shared" si="0"/>
        <v>1</v>
      </c>
      <c r="L49" s="40">
        <f t="shared" si="3"/>
        <v>13.26</v>
      </c>
      <c r="M49" s="40">
        <f t="shared" si="4"/>
        <v>13.26</v>
      </c>
      <c r="N49" s="18">
        <v>-0.05</v>
      </c>
      <c r="O49" s="53"/>
      <c r="P49" s="1"/>
      <c r="Q49" s="17"/>
      <c r="R49" s="42">
        <f t="shared" si="9"/>
        <v>0</v>
      </c>
      <c r="S49" s="54">
        <f t="shared" si="5"/>
        <v>10.85</v>
      </c>
      <c r="T49" s="54">
        <f t="shared" si="6"/>
        <v>10.85</v>
      </c>
      <c r="U49" s="43">
        <f t="shared" si="7"/>
        <v>0</v>
      </c>
      <c r="V49" s="43">
        <f t="shared" si="8"/>
        <v>1</v>
      </c>
      <c r="W49" s="30"/>
      <c r="X49" s="52"/>
      <c r="Y49" s="64"/>
      <c r="Z49" s="64"/>
      <c r="AA49" s="64"/>
      <c r="AB49" s="64"/>
    </row>
    <row r="50" spans="1:28" x14ac:dyDescent="0.25">
      <c r="A50" s="58"/>
      <c r="B50" s="2" t="s">
        <v>504</v>
      </c>
      <c r="C50" s="6" t="s">
        <v>453</v>
      </c>
      <c r="D50" s="125"/>
      <c r="E50" s="8" t="s">
        <v>139</v>
      </c>
      <c r="F50" s="57">
        <v>1</v>
      </c>
      <c r="G50" s="14">
        <v>202.89</v>
      </c>
      <c r="H50" s="10">
        <f t="shared" si="1"/>
        <v>144.91999999999999</v>
      </c>
      <c r="I50" s="11">
        <f t="shared" si="2"/>
        <v>202.89</v>
      </c>
      <c r="J50" s="44"/>
      <c r="K50" s="94">
        <f t="shared" si="0"/>
        <v>1</v>
      </c>
      <c r="L50" s="10">
        <f t="shared" si="3"/>
        <v>111.59</v>
      </c>
      <c r="M50" s="10">
        <f t="shared" si="4"/>
        <v>111.59</v>
      </c>
      <c r="N50" s="13">
        <v>-0.05</v>
      </c>
      <c r="O50" s="53"/>
      <c r="P50" s="3"/>
      <c r="Q50" s="14"/>
      <c r="R50" s="15">
        <f t="shared" si="9"/>
        <v>0</v>
      </c>
      <c r="S50" s="15">
        <f t="shared" si="5"/>
        <v>91.3</v>
      </c>
      <c r="T50" s="15">
        <f t="shared" si="6"/>
        <v>91.3</v>
      </c>
      <c r="U50" s="31">
        <f t="shared" si="7"/>
        <v>0</v>
      </c>
      <c r="V50" s="31">
        <f t="shared" si="8"/>
        <v>1</v>
      </c>
      <c r="W50" s="30"/>
      <c r="X50" s="52"/>
      <c r="Y50" s="64"/>
      <c r="Z50" s="64"/>
      <c r="AA50" s="64"/>
      <c r="AB50" s="64"/>
    </row>
    <row r="51" spans="1:28" x14ac:dyDescent="0.25">
      <c r="A51" s="58"/>
      <c r="B51" s="1" t="s">
        <v>505</v>
      </c>
      <c r="C51" s="4" t="s">
        <v>159</v>
      </c>
      <c r="D51" s="125"/>
      <c r="E51" s="16" t="s">
        <v>139</v>
      </c>
      <c r="F51" s="56">
        <v>1</v>
      </c>
      <c r="G51" s="17">
        <v>7014.51</v>
      </c>
      <c r="H51" s="40">
        <f t="shared" si="1"/>
        <v>5010.3599999999997</v>
      </c>
      <c r="I51" s="41">
        <f t="shared" si="2"/>
        <v>7014.51</v>
      </c>
      <c r="J51" s="44"/>
      <c r="K51" s="93">
        <f t="shared" si="0"/>
        <v>1</v>
      </c>
      <c r="L51" s="40">
        <f t="shared" si="3"/>
        <v>3857.98</v>
      </c>
      <c r="M51" s="40">
        <f t="shared" si="4"/>
        <v>3857.98</v>
      </c>
      <c r="N51" s="18">
        <v>-0.05</v>
      </c>
      <c r="O51" s="53"/>
      <c r="P51" s="1"/>
      <c r="Q51" s="17"/>
      <c r="R51" s="42">
        <f t="shared" si="9"/>
        <v>0</v>
      </c>
      <c r="S51" s="54">
        <f t="shared" si="5"/>
        <v>3156.53</v>
      </c>
      <c r="T51" s="54">
        <f t="shared" si="6"/>
        <v>3156.53</v>
      </c>
      <c r="U51" s="43">
        <f t="shared" si="7"/>
        <v>0</v>
      </c>
      <c r="V51" s="43">
        <f t="shared" si="8"/>
        <v>1</v>
      </c>
      <c r="W51" s="30"/>
      <c r="X51" s="52"/>
      <c r="Y51" s="64"/>
      <c r="Z51" s="64"/>
      <c r="AA51" s="64"/>
      <c r="AB51" s="64"/>
    </row>
    <row r="52" spans="1:28" ht="20.25" customHeight="1" x14ac:dyDescent="0.25">
      <c r="A52" s="60"/>
      <c r="B52" s="78"/>
      <c r="C52" s="78"/>
      <c r="D52" s="80"/>
      <c r="E52" s="81" t="s">
        <v>171</v>
      </c>
      <c r="F52" s="82">
        <f>SUM(F18:F51)</f>
        <v>137</v>
      </c>
      <c r="G52" s="83">
        <f>SUM(G18:G51)</f>
        <v>164461.04999999999</v>
      </c>
      <c r="H52" s="84">
        <f>SUM(H18:H51)</f>
        <v>117472.16</v>
      </c>
      <c r="I52" s="85">
        <f>SUM(I18:I51)</f>
        <v>174940.92</v>
      </c>
      <c r="J52" s="86"/>
      <c r="K52" s="87">
        <f>SUM(K18:K51)</f>
        <v>137</v>
      </c>
      <c r="L52" s="84">
        <f>SUM(L18:L51)</f>
        <v>86519.039999999979</v>
      </c>
      <c r="M52" s="85">
        <f>SUM(M18:M51)</f>
        <v>93461.009999999951</v>
      </c>
      <c r="N52" s="85"/>
      <c r="O52" s="88"/>
      <c r="P52" s="79"/>
      <c r="Q52" s="84">
        <f>SUM(Q18:Q51)</f>
        <v>0</v>
      </c>
      <c r="R52" s="84">
        <f>SUM(R18:R51)</f>
        <v>0</v>
      </c>
      <c r="S52" s="85">
        <f>SUM(S18:S51)</f>
        <v>77942.010000000009</v>
      </c>
      <c r="T52" s="85">
        <f>SUM(T18:T51)</f>
        <v>81479.91</v>
      </c>
      <c r="U52" s="89"/>
      <c r="V52" s="89"/>
      <c r="W52" s="90"/>
      <c r="X52" s="77"/>
    </row>
    <row r="54" spans="1:28" ht="15" customHeight="1" x14ac:dyDescent="0.25">
      <c r="U54" s="92"/>
    </row>
    <row r="58" spans="1:28" x14ac:dyDescent="0.25">
      <c r="G58" s="1"/>
      <c r="H58" s="4" t="s">
        <v>490</v>
      </c>
      <c r="I58" s="125"/>
      <c r="J58" s="16"/>
      <c r="K58" s="56"/>
      <c r="L58" s="17"/>
      <c r="M58" s="40">
        <f t="shared" ref="M58:M72" si="10">ROUND(IF($G$17="USD $", L58*$F$15,L58*$E$15),2)</f>
        <v>0</v>
      </c>
      <c r="N58" s="41">
        <f t="shared" ref="N58:N72" si="11">ROUND(IF($I$17=$H$17,K58*M58,K58*L58),2)</f>
        <v>0</v>
      </c>
      <c r="O58" s="44"/>
      <c r="P58" s="93">
        <f t="shared" ref="P58:P72" si="12">K58</f>
        <v>0</v>
      </c>
      <c r="Q58" s="40">
        <f t="shared" ref="Q58:Q72" si="13">ROUND(IF($L$17=$G$17,L58*($M$14-S58),M58*($M$14-S58)),2)</f>
        <v>0</v>
      </c>
      <c r="R58" s="40">
        <f t="shared" ref="R58:R72" si="14">ROUND((P58*Q58),2)</f>
        <v>0</v>
      </c>
      <c r="S58" s="18"/>
      <c r="T58" s="53"/>
      <c r="U58" s="1"/>
      <c r="V58" s="17"/>
      <c r="W58" s="42">
        <f t="shared" ref="W58:W72" si="15">ROUND(IF($R$17=$Q$17,V58,IF($R$17="USD $",V58*$E$15,V58*$F$15))*K58,2)</f>
        <v>0</v>
      </c>
      <c r="X58" s="54">
        <f t="shared" ref="X58:X72" si="16">IFERROR(ROUND(Y58/K58,2),0)</f>
        <v>0</v>
      </c>
      <c r="Y58" s="54">
        <f t="shared" ref="Y58:Y72" si="17">ROUND(N58-R58,2)</f>
        <v>0</v>
      </c>
      <c r="Z58" s="43">
        <f t="shared" ref="Z58:Z72" si="18">IFERROR(((Q58-(W58/P58))/(W58/P58)),0)</f>
        <v>0</v>
      </c>
      <c r="AA58" s="43">
        <f t="shared" ref="AA58:AA72" si="19">IFERROR(((Q58-(W58/P58))/Q58),0)</f>
        <v>0</v>
      </c>
    </row>
    <row r="59" spans="1:28" x14ac:dyDescent="0.25">
      <c r="G59" s="2" t="s">
        <v>491</v>
      </c>
      <c r="H59" s="6" t="s">
        <v>443</v>
      </c>
      <c r="I59" s="125"/>
      <c r="J59" s="8" t="s">
        <v>139</v>
      </c>
      <c r="K59" s="57">
        <v>1</v>
      </c>
      <c r="L59" s="14">
        <v>340.43</v>
      </c>
      <c r="M59" s="10">
        <f t="shared" si="10"/>
        <v>243.16</v>
      </c>
      <c r="N59" s="11">
        <f t="shared" si="11"/>
        <v>340.43</v>
      </c>
      <c r="O59" s="44"/>
      <c r="P59" s="94">
        <f t="shared" si="12"/>
        <v>1</v>
      </c>
      <c r="Q59" s="10">
        <f t="shared" si="13"/>
        <v>170.22</v>
      </c>
      <c r="R59" s="10">
        <f t="shared" si="14"/>
        <v>170.22</v>
      </c>
      <c r="S59" s="13"/>
      <c r="T59" s="53"/>
      <c r="U59" s="3"/>
      <c r="V59" s="14"/>
      <c r="W59" s="15">
        <f t="shared" si="15"/>
        <v>0</v>
      </c>
      <c r="X59" s="15">
        <f t="shared" si="16"/>
        <v>170.21</v>
      </c>
      <c r="Y59" s="15">
        <f t="shared" si="17"/>
        <v>170.21</v>
      </c>
      <c r="Z59" s="31">
        <f t="shared" si="18"/>
        <v>0</v>
      </c>
      <c r="AA59" s="31">
        <f t="shared" si="19"/>
        <v>1</v>
      </c>
    </row>
    <row r="60" spans="1:28" x14ac:dyDescent="0.25">
      <c r="G60" s="1" t="s">
        <v>492</v>
      </c>
      <c r="H60" s="4" t="s">
        <v>493</v>
      </c>
      <c r="I60" s="125"/>
      <c r="J60" s="16" t="s">
        <v>139</v>
      </c>
      <c r="K60" s="56">
        <v>1</v>
      </c>
      <c r="L60" s="17">
        <v>340.43</v>
      </c>
      <c r="M60" s="40">
        <f t="shared" si="10"/>
        <v>243.16</v>
      </c>
      <c r="N60" s="41">
        <f t="shared" si="11"/>
        <v>340.43</v>
      </c>
      <c r="O60" s="44"/>
      <c r="P60" s="93">
        <f t="shared" si="12"/>
        <v>1</v>
      </c>
      <c r="Q60" s="40">
        <f t="shared" si="13"/>
        <v>170.22</v>
      </c>
      <c r="R60" s="40">
        <f t="shared" si="14"/>
        <v>170.22</v>
      </c>
      <c r="S60" s="18"/>
      <c r="T60" s="53"/>
      <c r="U60" s="1"/>
      <c r="V60" s="17"/>
      <c r="W60" s="42">
        <f t="shared" si="15"/>
        <v>0</v>
      </c>
      <c r="X60" s="54">
        <f t="shared" si="16"/>
        <v>170.21</v>
      </c>
      <c r="Y60" s="54">
        <f t="shared" si="17"/>
        <v>170.21</v>
      </c>
      <c r="Z60" s="43">
        <f t="shared" si="18"/>
        <v>0</v>
      </c>
      <c r="AA60" s="43">
        <f t="shared" si="19"/>
        <v>1</v>
      </c>
    </row>
    <row r="61" spans="1:28" x14ac:dyDescent="0.25">
      <c r="G61" s="2" t="s">
        <v>494</v>
      </c>
      <c r="H61" s="6" t="s">
        <v>153</v>
      </c>
      <c r="I61" s="125"/>
      <c r="J61" s="8" t="s">
        <v>139</v>
      </c>
      <c r="K61" s="57">
        <v>32</v>
      </c>
      <c r="L61" s="14">
        <v>5.53</v>
      </c>
      <c r="M61" s="10">
        <f t="shared" si="10"/>
        <v>3.95</v>
      </c>
      <c r="N61" s="11">
        <f t="shared" si="11"/>
        <v>176.96</v>
      </c>
      <c r="O61" s="44"/>
      <c r="P61" s="94">
        <f t="shared" si="12"/>
        <v>32</v>
      </c>
      <c r="Q61" s="10">
        <f t="shared" si="13"/>
        <v>2.77</v>
      </c>
      <c r="R61" s="10">
        <f t="shared" si="14"/>
        <v>88.64</v>
      </c>
      <c r="S61" s="13"/>
      <c r="T61" s="53"/>
      <c r="U61" s="3"/>
      <c r="V61" s="14"/>
      <c r="W61" s="15">
        <f t="shared" si="15"/>
        <v>0</v>
      </c>
      <c r="X61" s="15">
        <f t="shared" si="16"/>
        <v>2.76</v>
      </c>
      <c r="Y61" s="15">
        <f t="shared" si="17"/>
        <v>88.32</v>
      </c>
      <c r="Z61" s="31">
        <f t="shared" si="18"/>
        <v>0</v>
      </c>
      <c r="AA61" s="31">
        <f t="shared" si="19"/>
        <v>1</v>
      </c>
    </row>
    <row r="62" spans="1:28" x14ac:dyDescent="0.25">
      <c r="G62" s="1" t="s">
        <v>495</v>
      </c>
      <c r="H62" s="4" t="s">
        <v>356</v>
      </c>
      <c r="I62" s="125"/>
      <c r="J62" s="16" t="s">
        <v>139</v>
      </c>
      <c r="K62" s="56">
        <v>32</v>
      </c>
      <c r="L62" s="17">
        <v>4.5599999999999996</v>
      </c>
      <c r="M62" s="40">
        <f t="shared" si="10"/>
        <v>3.26</v>
      </c>
      <c r="N62" s="41">
        <f t="shared" si="11"/>
        <v>145.91999999999999</v>
      </c>
      <c r="O62" s="44"/>
      <c r="P62" s="93">
        <f t="shared" si="12"/>
        <v>32</v>
      </c>
      <c r="Q62" s="40">
        <f t="shared" si="13"/>
        <v>2.2799999999999998</v>
      </c>
      <c r="R62" s="40">
        <f t="shared" si="14"/>
        <v>72.959999999999994</v>
      </c>
      <c r="S62" s="18"/>
      <c r="T62" s="53"/>
      <c r="U62" s="1"/>
      <c r="V62" s="17"/>
      <c r="W62" s="42">
        <f t="shared" si="15"/>
        <v>0</v>
      </c>
      <c r="X62" s="54">
        <f t="shared" si="16"/>
        <v>2.2799999999999998</v>
      </c>
      <c r="Y62" s="54">
        <f t="shared" si="17"/>
        <v>72.959999999999994</v>
      </c>
      <c r="Z62" s="43">
        <f t="shared" si="18"/>
        <v>0</v>
      </c>
      <c r="AA62" s="43">
        <f t="shared" si="19"/>
        <v>1</v>
      </c>
    </row>
    <row r="63" spans="1:28" x14ac:dyDescent="0.25">
      <c r="G63" s="2" t="s">
        <v>496</v>
      </c>
      <c r="H63" s="6" t="s">
        <v>155</v>
      </c>
      <c r="I63" s="125"/>
      <c r="J63" s="8" t="s">
        <v>139</v>
      </c>
      <c r="K63" s="57">
        <v>32</v>
      </c>
      <c r="L63" s="14">
        <v>5.96</v>
      </c>
      <c r="M63" s="10">
        <f t="shared" si="10"/>
        <v>4.26</v>
      </c>
      <c r="N63" s="11">
        <f t="shared" si="11"/>
        <v>190.72</v>
      </c>
      <c r="O63" s="44"/>
      <c r="P63" s="94">
        <f t="shared" si="12"/>
        <v>32</v>
      </c>
      <c r="Q63" s="10">
        <f t="shared" si="13"/>
        <v>2.98</v>
      </c>
      <c r="R63" s="10">
        <f t="shared" si="14"/>
        <v>95.36</v>
      </c>
      <c r="S63" s="13"/>
      <c r="T63" s="53"/>
      <c r="U63" s="3"/>
      <c r="V63" s="14"/>
      <c r="W63" s="15">
        <f t="shared" si="15"/>
        <v>0</v>
      </c>
      <c r="X63" s="15">
        <f t="shared" si="16"/>
        <v>2.98</v>
      </c>
      <c r="Y63" s="15">
        <f t="shared" si="17"/>
        <v>95.36</v>
      </c>
      <c r="Z63" s="31">
        <f t="shared" si="18"/>
        <v>0</v>
      </c>
      <c r="AA63" s="31">
        <f t="shared" si="19"/>
        <v>1</v>
      </c>
    </row>
    <row r="64" spans="1:28" x14ac:dyDescent="0.25">
      <c r="G64" s="1" t="s">
        <v>497</v>
      </c>
      <c r="H64" s="4" t="s">
        <v>498</v>
      </c>
      <c r="I64" s="125"/>
      <c r="J64" s="16" t="s">
        <v>139</v>
      </c>
      <c r="K64" s="56">
        <v>2</v>
      </c>
      <c r="L64" s="17">
        <v>377.19</v>
      </c>
      <c r="M64" s="40">
        <f t="shared" si="10"/>
        <v>269.42</v>
      </c>
      <c r="N64" s="41">
        <f t="shared" si="11"/>
        <v>754.38</v>
      </c>
      <c r="O64" s="44"/>
      <c r="P64" s="93">
        <f t="shared" si="12"/>
        <v>2</v>
      </c>
      <c r="Q64" s="40">
        <f t="shared" si="13"/>
        <v>188.6</v>
      </c>
      <c r="R64" s="40">
        <f t="shared" si="14"/>
        <v>377.2</v>
      </c>
      <c r="S64" s="18"/>
      <c r="T64" s="53"/>
      <c r="U64" s="1"/>
      <c r="V64" s="17"/>
      <c r="W64" s="42">
        <f t="shared" si="15"/>
        <v>0</v>
      </c>
      <c r="X64" s="54">
        <f t="shared" si="16"/>
        <v>188.59</v>
      </c>
      <c r="Y64" s="54">
        <f t="shared" si="17"/>
        <v>377.18</v>
      </c>
      <c r="Z64" s="43">
        <f t="shared" si="18"/>
        <v>0</v>
      </c>
      <c r="AA64" s="43">
        <f t="shared" si="19"/>
        <v>1</v>
      </c>
    </row>
    <row r="65" spans="7:27" x14ac:dyDescent="0.25">
      <c r="G65" s="2" t="s">
        <v>499</v>
      </c>
      <c r="H65" s="6" t="s">
        <v>498</v>
      </c>
      <c r="I65" s="125"/>
      <c r="J65" s="8" t="s">
        <v>139</v>
      </c>
      <c r="K65" s="57">
        <v>1</v>
      </c>
      <c r="L65" s="14">
        <v>371.95</v>
      </c>
      <c r="M65" s="10">
        <f t="shared" si="10"/>
        <v>265.68</v>
      </c>
      <c r="N65" s="11">
        <f t="shared" si="11"/>
        <v>371.95</v>
      </c>
      <c r="O65" s="44"/>
      <c r="P65" s="94">
        <f t="shared" si="12"/>
        <v>1</v>
      </c>
      <c r="Q65" s="10">
        <f t="shared" si="13"/>
        <v>185.98</v>
      </c>
      <c r="R65" s="10">
        <f t="shared" si="14"/>
        <v>185.98</v>
      </c>
      <c r="S65" s="13"/>
      <c r="T65" s="53"/>
      <c r="U65" s="3"/>
      <c r="V65" s="14"/>
      <c r="W65" s="15">
        <f t="shared" si="15"/>
        <v>0</v>
      </c>
      <c r="X65" s="15">
        <f t="shared" si="16"/>
        <v>185.97</v>
      </c>
      <c r="Y65" s="15">
        <f t="shared" si="17"/>
        <v>185.97</v>
      </c>
      <c r="Z65" s="31">
        <f t="shared" si="18"/>
        <v>0</v>
      </c>
      <c r="AA65" s="31">
        <f t="shared" si="19"/>
        <v>1</v>
      </c>
    </row>
    <row r="66" spans="7:27" x14ac:dyDescent="0.25">
      <c r="G66" s="1" t="s">
        <v>500</v>
      </c>
      <c r="H66" s="4" t="s">
        <v>165</v>
      </c>
      <c r="I66" s="125"/>
      <c r="J66" s="16" t="s">
        <v>139</v>
      </c>
      <c r="K66" s="56">
        <v>2</v>
      </c>
      <c r="L66" s="17">
        <v>11.3</v>
      </c>
      <c r="M66" s="40">
        <f t="shared" si="10"/>
        <v>8.07</v>
      </c>
      <c r="N66" s="41">
        <f t="shared" si="11"/>
        <v>22.6</v>
      </c>
      <c r="O66" s="44"/>
      <c r="P66" s="93">
        <f t="shared" si="12"/>
        <v>2</v>
      </c>
      <c r="Q66" s="40">
        <f t="shared" si="13"/>
        <v>5.65</v>
      </c>
      <c r="R66" s="40">
        <f t="shared" si="14"/>
        <v>11.3</v>
      </c>
      <c r="S66" s="18"/>
      <c r="T66" s="53"/>
      <c r="U66" s="1"/>
      <c r="V66" s="17"/>
      <c r="W66" s="42">
        <f t="shared" si="15"/>
        <v>0</v>
      </c>
      <c r="X66" s="54">
        <f t="shared" si="16"/>
        <v>5.65</v>
      </c>
      <c r="Y66" s="54">
        <f t="shared" si="17"/>
        <v>11.3</v>
      </c>
      <c r="Z66" s="43">
        <f t="shared" si="18"/>
        <v>0</v>
      </c>
      <c r="AA66" s="43">
        <f t="shared" si="19"/>
        <v>1</v>
      </c>
    </row>
    <row r="67" spans="7:27" x14ac:dyDescent="0.25">
      <c r="G67" s="2" t="s">
        <v>501</v>
      </c>
      <c r="H67" s="6" t="s">
        <v>502</v>
      </c>
      <c r="I67" s="125"/>
      <c r="J67" s="8" t="s">
        <v>139</v>
      </c>
      <c r="K67" s="57">
        <v>2</v>
      </c>
      <c r="L67" s="14">
        <v>102.41</v>
      </c>
      <c r="M67" s="10">
        <f t="shared" si="10"/>
        <v>73.150000000000006</v>
      </c>
      <c r="N67" s="11">
        <f t="shared" si="11"/>
        <v>204.82</v>
      </c>
      <c r="O67" s="44"/>
      <c r="P67" s="94">
        <f t="shared" si="12"/>
        <v>2</v>
      </c>
      <c r="Q67" s="10">
        <f t="shared" si="13"/>
        <v>51.21</v>
      </c>
      <c r="R67" s="10">
        <f t="shared" si="14"/>
        <v>102.42</v>
      </c>
      <c r="S67" s="13"/>
      <c r="T67" s="53"/>
      <c r="U67" s="3"/>
      <c r="V67" s="14"/>
      <c r="W67" s="15">
        <f t="shared" si="15"/>
        <v>0</v>
      </c>
      <c r="X67" s="15">
        <f t="shared" si="16"/>
        <v>51.2</v>
      </c>
      <c r="Y67" s="15">
        <f t="shared" si="17"/>
        <v>102.4</v>
      </c>
      <c r="Z67" s="31">
        <f t="shared" si="18"/>
        <v>0</v>
      </c>
      <c r="AA67" s="31">
        <f t="shared" si="19"/>
        <v>1</v>
      </c>
    </row>
    <row r="68" spans="7:27" x14ac:dyDescent="0.25">
      <c r="G68" s="1" t="s">
        <v>449</v>
      </c>
      <c r="H68" s="4" t="s">
        <v>503</v>
      </c>
      <c r="I68" s="125"/>
      <c r="J68" s="16" t="s">
        <v>139</v>
      </c>
      <c r="K68" s="56">
        <v>1</v>
      </c>
      <c r="L68" s="17">
        <v>186.55</v>
      </c>
      <c r="M68" s="40">
        <f t="shared" si="10"/>
        <v>133.25</v>
      </c>
      <c r="N68" s="41">
        <f t="shared" si="11"/>
        <v>186.55</v>
      </c>
      <c r="O68" s="44"/>
      <c r="P68" s="93">
        <f t="shared" si="12"/>
        <v>1</v>
      </c>
      <c r="Q68" s="40">
        <f t="shared" si="13"/>
        <v>93.28</v>
      </c>
      <c r="R68" s="40">
        <f t="shared" si="14"/>
        <v>93.28</v>
      </c>
      <c r="S68" s="18"/>
      <c r="T68" s="53"/>
      <c r="U68" s="1"/>
      <c r="V68" s="17"/>
      <c r="W68" s="42">
        <f t="shared" si="15"/>
        <v>0</v>
      </c>
      <c r="X68" s="54">
        <f t="shared" si="16"/>
        <v>93.27</v>
      </c>
      <c r="Y68" s="54">
        <f t="shared" si="17"/>
        <v>93.27</v>
      </c>
      <c r="Z68" s="43">
        <f t="shared" si="18"/>
        <v>0</v>
      </c>
      <c r="AA68" s="43">
        <f t="shared" si="19"/>
        <v>1</v>
      </c>
    </row>
    <row r="69" spans="7:27" x14ac:dyDescent="0.25">
      <c r="G69" s="2" t="s">
        <v>452</v>
      </c>
      <c r="H69" s="6" t="s">
        <v>453</v>
      </c>
      <c r="I69" s="125"/>
      <c r="J69" s="8" t="s">
        <v>139</v>
      </c>
      <c r="K69" s="57">
        <v>1</v>
      </c>
      <c r="L69" s="14">
        <v>10.79</v>
      </c>
      <c r="M69" s="10">
        <f t="shared" si="10"/>
        <v>7.71</v>
      </c>
      <c r="N69" s="11">
        <f t="shared" si="11"/>
        <v>10.79</v>
      </c>
      <c r="O69" s="44"/>
      <c r="P69" s="94">
        <f t="shared" si="12"/>
        <v>1</v>
      </c>
      <c r="Q69" s="10">
        <f t="shared" si="13"/>
        <v>5.4</v>
      </c>
      <c r="R69" s="10">
        <f t="shared" si="14"/>
        <v>5.4</v>
      </c>
      <c r="S69" s="13"/>
      <c r="T69" s="53"/>
      <c r="U69" s="3"/>
      <c r="V69" s="14"/>
      <c r="W69" s="15">
        <f t="shared" si="15"/>
        <v>0</v>
      </c>
      <c r="X69" s="15">
        <f t="shared" si="16"/>
        <v>5.39</v>
      </c>
      <c r="Y69" s="15">
        <f t="shared" si="17"/>
        <v>5.39</v>
      </c>
      <c r="Z69" s="31">
        <f t="shared" si="18"/>
        <v>0</v>
      </c>
      <c r="AA69" s="31">
        <f t="shared" si="19"/>
        <v>1</v>
      </c>
    </row>
    <row r="70" spans="7:27" x14ac:dyDescent="0.25">
      <c r="G70" s="1" t="s">
        <v>162</v>
      </c>
      <c r="H70" s="4" t="s">
        <v>502</v>
      </c>
      <c r="I70" s="125"/>
      <c r="J70" s="16" t="s">
        <v>139</v>
      </c>
      <c r="K70" s="56">
        <v>1</v>
      </c>
      <c r="L70" s="17">
        <v>18.64</v>
      </c>
      <c r="M70" s="40">
        <f t="shared" si="10"/>
        <v>13.31</v>
      </c>
      <c r="N70" s="41">
        <f t="shared" si="11"/>
        <v>18.64</v>
      </c>
      <c r="O70" s="44"/>
      <c r="P70" s="93">
        <f t="shared" si="12"/>
        <v>1</v>
      </c>
      <c r="Q70" s="40">
        <f t="shared" si="13"/>
        <v>9.32</v>
      </c>
      <c r="R70" s="40">
        <f t="shared" si="14"/>
        <v>9.32</v>
      </c>
      <c r="S70" s="18"/>
      <c r="T70" s="53"/>
      <c r="U70" s="1"/>
      <c r="V70" s="17"/>
      <c r="W70" s="42">
        <f t="shared" si="15"/>
        <v>0</v>
      </c>
      <c r="X70" s="54">
        <f t="shared" si="16"/>
        <v>9.32</v>
      </c>
      <c r="Y70" s="54">
        <f t="shared" si="17"/>
        <v>9.32</v>
      </c>
      <c r="Z70" s="43">
        <f t="shared" si="18"/>
        <v>0</v>
      </c>
      <c r="AA70" s="43">
        <f t="shared" si="19"/>
        <v>1</v>
      </c>
    </row>
    <row r="71" spans="7:27" x14ac:dyDescent="0.25">
      <c r="G71" s="2" t="s">
        <v>504</v>
      </c>
      <c r="H71" s="6" t="s">
        <v>453</v>
      </c>
      <c r="I71" s="125"/>
      <c r="J71" s="8" t="s">
        <v>139</v>
      </c>
      <c r="K71" s="57">
        <v>1</v>
      </c>
      <c r="L71" s="14">
        <v>156.87</v>
      </c>
      <c r="M71" s="10">
        <f t="shared" si="10"/>
        <v>112.05</v>
      </c>
      <c r="N71" s="11">
        <f t="shared" si="11"/>
        <v>156.87</v>
      </c>
      <c r="O71" s="44"/>
      <c r="P71" s="94">
        <f t="shared" si="12"/>
        <v>1</v>
      </c>
      <c r="Q71" s="10">
        <f t="shared" si="13"/>
        <v>78.44</v>
      </c>
      <c r="R71" s="10">
        <f t="shared" si="14"/>
        <v>78.44</v>
      </c>
      <c r="S71" s="13"/>
      <c r="T71" s="53"/>
      <c r="U71" s="3"/>
      <c r="V71" s="14"/>
      <c r="W71" s="15">
        <f t="shared" si="15"/>
        <v>0</v>
      </c>
      <c r="X71" s="15">
        <f t="shared" si="16"/>
        <v>78.430000000000007</v>
      </c>
      <c r="Y71" s="15">
        <f t="shared" si="17"/>
        <v>78.430000000000007</v>
      </c>
      <c r="Z71" s="31">
        <f t="shared" si="18"/>
        <v>0</v>
      </c>
      <c r="AA71" s="31">
        <f t="shared" si="19"/>
        <v>1</v>
      </c>
    </row>
    <row r="72" spans="7:27" x14ac:dyDescent="0.25">
      <c r="G72" s="1" t="s">
        <v>505</v>
      </c>
      <c r="H72" s="4" t="s">
        <v>159</v>
      </c>
      <c r="I72" s="125"/>
      <c r="J72" s="16" t="s">
        <v>139</v>
      </c>
      <c r="K72" s="56">
        <v>1</v>
      </c>
      <c r="L72" s="17">
        <v>5423.39</v>
      </c>
      <c r="M72" s="40">
        <f t="shared" si="10"/>
        <v>3873.85</v>
      </c>
      <c r="N72" s="41">
        <f t="shared" si="11"/>
        <v>5423.39</v>
      </c>
      <c r="O72" s="44"/>
      <c r="P72" s="93">
        <f t="shared" si="12"/>
        <v>1</v>
      </c>
      <c r="Q72" s="40">
        <f t="shared" si="13"/>
        <v>2711.7</v>
      </c>
      <c r="R72" s="40">
        <f t="shared" si="14"/>
        <v>2711.7</v>
      </c>
      <c r="S72" s="18"/>
      <c r="T72" s="53"/>
      <c r="U72" s="1"/>
      <c r="V72" s="17"/>
      <c r="W72" s="42">
        <f t="shared" si="15"/>
        <v>0</v>
      </c>
      <c r="X72" s="54">
        <f t="shared" si="16"/>
        <v>2711.69</v>
      </c>
      <c r="Y72" s="54">
        <f t="shared" si="17"/>
        <v>2711.69</v>
      </c>
      <c r="Z72" s="43">
        <f t="shared" si="18"/>
        <v>0</v>
      </c>
      <c r="AA72" s="43">
        <f t="shared" si="19"/>
        <v>1</v>
      </c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0">
    <cfRule type="expression" dxfId="101" priority="1">
      <formula>$V$9&lt;50%</formula>
    </cfRule>
    <cfRule type="expression" dxfId="100" priority="2">
      <formula>$V$9&gt;50%</formula>
    </cfRule>
  </conditionalFormatting>
  <dataValidations count="4">
    <dataValidation type="list" allowBlank="1" showInputMessage="1" showErrorMessage="1" sqref="G17 L17 Q17 Q14" xr:uid="{62C29681-9774-4C04-BEA7-A658EECA2054}">
      <formula1>$Y$11:$Y$12</formula1>
    </dataValidation>
    <dataValidation type="list" allowBlank="1" showInputMessage="1" showErrorMessage="1" sqref="I13" xr:uid="{A5BEB72C-5FF4-4814-B308-FDF9E6DE2E4E}">
      <formula1>$Y$13:$Y$14</formula1>
    </dataValidation>
    <dataValidation type="list" allowBlank="1" showInputMessage="1" showErrorMessage="1" sqref="J13" xr:uid="{3088172B-A618-4FA0-A233-3D64B655293E}">
      <formula1>$L$9:$L$9</formula1>
    </dataValidation>
    <dataValidation type="list" showInputMessage="1" showErrorMessage="1" sqref="E18:E51 J58:J72" xr:uid="{CFCC4D50-7FFA-48C5-B200-54E21797EE67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A267-0609-49B3-BEFC-B55286CF04D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520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51086.879999999997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26820.91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24265.969999999998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522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0.47499416679977324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523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24265.97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 t="s">
        <v>524</v>
      </c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24720.91</v>
      </c>
      <c r="U9" s="242">
        <f>IFERROR(((P3-S9)/S9),0)</f>
        <v>11.771861904761904</v>
      </c>
      <c r="V9" s="242">
        <f>IFERROR(T9/P3,0)</f>
        <v>0.92170288032732672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0">
    <cfRule type="expression" dxfId="97" priority="1">
      <formula>$V$9&lt;50%</formula>
    </cfRule>
    <cfRule type="expression" dxfId="96" priority="2">
      <formula>$V$9&gt;50%</formula>
    </cfRule>
  </conditionalFormatting>
  <dataValidations count="4">
    <dataValidation type="list" allowBlank="1" showInputMessage="1" showErrorMessage="1" sqref="G17 L17 Q17 Q14" xr:uid="{ED4E0623-BC3D-42E7-BDCB-A6C5DB31FFD1}">
      <formula1>$Y$11:$Y$12</formula1>
    </dataValidation>
    <dataValidation type="list" allowBlank="1" showInputMessage="1" showErrorMessage="1" sqref="I13" xr:uid="{236F1B92-AAC8-4F31-BC56-A04F0D9FE903}">
      <formula1>$Y$13:$Y$14</formula1>
    </dataValidation>
    <dataValidation type="list" allowBlank="1" showInputMessage="1" showErrorMessage="1" sqref="J13" xr:uid="{455BC0EA-4D3F-4E0F-9CEF-7A1849A2274B}">
      <formula1>$L$9:$L$9</formula1>
    </dataValidation>
    <dataValidation type="list" showInputMessage="1" showErrorMessage="1" sqref="E18:E48" xr:uid="{F98AA024-F350-4E26-8E53-7192D0A7E7B5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2F34-E3FA-4715-96EE-C1445D70C67C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560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51086.879999999997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26820.91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24265.969999999998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561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0.47499416679977324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562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24265.97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24720.91</v>
      </c>
      <c r="U9" s="242">
        <f>IFERROR(((P3-S9)/S9),0)</f>
        <v>11.771861904761904</v>
      </c>
      <c r="V9" s="242">
        <f>IFERROR(T9/P3,0)</f>
        <v>0.92170288032732672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30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30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0">
    <cfRule type="expression" dxfId="93" priority="1">
      <formula>$V$9&lt;50%</formula>
    </cfRule>
    <cfRule type="expression" dxfId="92" priority="2">
      <formula>$V$9&gt;50%</formula>
    </cfRule>
  </conditionalFormatting>
  <dataValidations count="4">
    <dataValidation type="list" showInputMessage="1" showErrorMessage="1" sqref="E18:E48" xr:uid="{CFC53935-90D7-42F8-B914-6D3E0A05BC1A}">
      <formula1>$Z$18:$Z$29</formula1>
    </dataValidation>
    <dataValidation type="list" allowBlank="1" showInputMessage="1" showErrorMessage="1" sqref="J13" xr:uid="{61475D57-83A8-4723-A287-86BEBD31E1F8}">
      <formula1>$L$9:$L$9</formula1>
    </dataValidation>
    <dataValidation type="list" allowBlank="1" showInputMessage="1" showErrorMessage="1" sqref="I13" xr:uid="{5FACE1FB-DE2A-4AF6-B518-9B577DF919F6}">
      <formula1>$Y$13:$Y$14</formula1>
    </dataValidation>
    <dataValidation type="list" allowBlank="1" showInputMessage="1" showErrorMessage="1" sqref="G17 L17 Q17 Q14" xr:uid="{905BAC4A-46C4-42FD-B6A1-96449B1775C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27F4-E1B0-4329-BD23-CD5D94DF7B81}">
  <sheetPr>
    <pageSetUpPr fitToPage="1"/>
  </sheetPr>
  <dimension ref="A1:AB51"/>
  <sheetViews>
    <sheetView zoomScale="70" zoomScaleNormal="70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563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51086.879999999997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26820.91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24265.969999999998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561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0.47499416679977324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564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24265.97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24720.91</v>
      </c>
      <c r="U9" s="242">
        <f>IFERROR(((P3-S9)/S9),0)</f>
        <v>11.771861904761904</v>
      </c>
      <c r="V9" s="242">
        <f>IFERROR(T9/P3,0)</f>
        <v>0.92170288032732672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0">
    <cfRule type="expression" dxfId="89" priority="1">
      <formula>$V$9&lt;50%</formula>
    </cfRule>
    <cfRule type="expression" dxfId="88" priority="2">
      <formula>$V$9&gt;50%</formula>
    </cfRule>
  </conditionalFormatting>
  <dataValidations count="4">
    <dataValidation type="list" allowBlank="1" showInputMessage="1" showErrorMessage="1" sqref="G17 L17 Q17 Q14" xr:uid="{8FF2F838-B7F2-49C1-B779-C9A43052791A}">
      <formula1>$Y$11:$Y$12</formula1>
    </dataValidation>
    <dataValidation type="list" allowBlank="1" showInputMessage="1" showErrorMessage="1" sqref="I13" xr:uid="{395B8FF2-D99F-4A03-9301-0CE0464416FE}">
      <formula1>$Y$13:$Y$14</formula1>
    </dataValidation>
    <dataValidation type="list" allowBlank="1" showInputMessage="1" showErrorMessage="1" sqref="J13" xr:uid="{FB8A0290-F94B-4B5C-9A9D-A5F57C9EDC12}">
      <formula1>$L$9:$L$9</formula1>
    </dataValidation>
    <dataValidation type="list" showInputMessage="1" showErrorMessage="1" sqref="E18:E48" xr:uid="{2F2C82EF-CC23-4BD3-BF35-B548D6BCCED1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36E5-5565-490F-B186-5CA3E68B3423}">
  <sheetPr>
    <pageSetUpPr fitToPage="1"/>
  </sheetPr>
  <dimension ref="A1:AB51"/>
  <sheetViews>
    <sheetView zoomScale="70" zoomScaleNormal="70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565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51086.879999999997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26820.91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24265.969999999998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566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0.47499416679977324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567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24265.97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24720.91</v>
      </c>
      <c r="U9" s="242">
        <f>IFERROR(((P3-S9)/S9),0)</f>
        <v>11.771861904761904</v>
      </c>
      <c r="V9" s="242">
        <f>IFERROR(T9/P3,0)</f>
        <v>0.92170288032732672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30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30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0">
    <cfRule type="expression" dxfId="85" priority="1">
      <formula>$V$9&lt;50%</formula>
    </cfRule>
    <cfRule type="expression" dxfId="84" priority="2">
      <formula>$V$9&gt;50%</formula>
    </cfRule>
  </conditionalFormatting>
  <dataValidations count="4">
    <dataValidation type="list" showInputMessage="1" showErrorMessage="1" sqref="E18:E48" xr:uid="{663D6B83-AC13-4850-BFD5-FFF9404FA2BF}">
      <formula1>$Z$18:$Z$29</formula1>
    </dataValidation>
    <dataValidation type="list" allowBlank="1" showInputMessage="1" showErrorMessage="1" sqref="J13" xr:uid="{BC92E714-A333-4BEC-B62B-35171C98B6B4}">
      <formula1>$L$9:$L$9</formula1>
    </dataValidation>
    <dataValidation type="list" allowBlank="1" showInputMessage="1" showErrorMessage="1" sqref="I13" xr:uid="{CAC310CB-B82A-43CB-B851-B86954EF10BA}">
      <formula1>$Y$13:$Y$14</formula1>
    </dataValidation>
    <dataValidation type="list" allowBlank="1" showInputMessage="1" showErrorMessage="1" sqref="G17 L17 Q17 Q14" xr:uid="{448DC8D1-87C8-47B9-ACFE-CC719C3032F6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30FD-3216-43B9-BB8A-6BD68E118F2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568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51086.879999999997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26820.91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24265.969999999998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0.47499416679977324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570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24265.97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24720.91</v>
      </c>
      <c r="U9" s="242">
        <f>IFERROR(((P3-S9)/S9),0)</f>
        <v>11.771861904761904</v>
      </c>
      <c r="V9" s="242">
        <f>IFERROR(T9/P3,0)</f>
        <v>0.92170288032732672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30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30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4">
    <dataValidation type="list" showInputMessage="1" showErrorMessage="1" sqref="E18:E48" xr:uid="{DAB851FD-7767-464B-80F7-84B5DC531002}">
      <formula1>$Z$18:$Z$29</formula1>
    </dataValidation>
    <dataValidation type="list" allowBlank="1" showInputMessage="1" showErrorMessage="1" sqref="J13" xr:uid="{B5A847D6-0CBE-4285-878F-249ED19F1888}">
      <formula1>$L$9:$L$9</formula1>
    </dataValidation>
    <dataValidation type="list" allowBlank="1" showInputMessage="1" showErrorMessage="1" sqref="I13" xr:uid="{102A8F13-222A-4420-86B9-284D89CB68CD}">
      <formula1>$Y$13:$Y$14</formula1>
    </dataValidation>
    <dataValidation type="list" allowBlank="1" showInputMessage="1" showErrorMessage="1" sqref="G17 L17 Q17 Q14" xr:uid="{2A90BD59-5DD8-47DD-AAC0-7BD4AC9E77C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1F91-4C41-4782-92AA-17D2D5C9A2F7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571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51086.879999999997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2017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26820.91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24265.969999999998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182" t="s">
        <v>52</v>
      </c>
      <c r="E5" s="183"/>
      <c r="F5" s="184"/>
      <c r="G5" s="191" t="s">
        <v>569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0.47499416679977324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572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24265.97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24720.91</v>
      </c>
      <c r="U9" s="242">
        <f>IFERROR(((P3-S9)/S9),0)</f>
        <v>11.771861904761904</v>
      </c>
      <c r="V9" s="242">
        <f>IFERROR(T9/P3,0)</f>
        <v>0.92170288032732672</v>
      </c>
      <c r="W9" s="294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30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30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count="4">
    <dataValidation type="list" allowBlank="1" showInputMessage="1" showErrorMessage="1" sqref="G17 L17 Q17 Q14" xr:uid="{90F22059-783F-4181-BF91-4BE34F42E408}">
      <formula1>$Y$11:$Y$12</formula1>
    </dataValidation>
    <dataValidation type="list" allowBlank="1" showInputMessage="1" showErrorMessage="1" sqref="I13" xr:uid="{DB5B65BC-64D9-4624-89B7-79AE3F3FF7E1}">
      <formula1>$Y$13:$Y$14</formula1>
    </dataValidation>
    <dataValidation type="list" allowBlank="1" showInputMessage="1" showErrorMessage="1" sqref="J13" xr:uid="{63F24EC9-D319-4970-8964-094DF3DD17C1}">
      <formula1>$L$9:$L$9</formula1>
    </dataValidation>
    <dataValidation type="list" showInputMessage="1" showErrorMessage="1" sqref="E18:E48" xr:uid="{2C2CBF38-7F99-4AC1-AFE9-C0B3528095D2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A4AC-944B-4F9E-AE28-A1BE82338D9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573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51086.879999999997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2017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26820.91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24265.969999999998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566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0.47499416679977324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574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24265.97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24720.91</v>
      </c>
      <c r="U9" s="242">
        <f>IFERROR(((P3-S9)/S9),0)</f>
        <v>11.771861904761904</v>
      </c>
      <c r="V9" s="242">
        <f>IFERROR(T9/P3,0)</f>
        <v>0.92170288032732672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4">
    <dataValidation type="list" showInputMessage="1" showErrorMessage="1" sqref="E18:E48" xr:uid="{BE4A3463-217E-4A8E-8D05-95C1020B84A8}">
      <formula1>$Z$18:$Z$29</formula1>
    </dataValidation>
    <dataValidation type="list" allowBlank="1" showInputMessage="1" showErrorMessage="1" sqref="J13" xr:uid="{F7F6CE52-36E1-4C7B-AFD8-48B165F3A160}">
      <formula1>$L$9:$L$9</formula1>
    </dataValidation>
    <dataValidation type="list" allowBlank="1" showInputMessage="1" showErrorMessage="1" sqref="I13" xr:uid="{071607EC-576B-4F96-B96C-8D1B07E18E88}">
      <formula1>$Y$13:$Y$14</formula1>
    </dataValidation>
    <dataValidation type="list" allowBlank="1" showInputMessage="1" showErrorMessage="1" sqref="G17 L17 Q17 Q14" xr:uid="{459E6034-5C9A-4585-92A1-A70CE3C18CF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B36F-8F1F-4E98-B01C-3A5930508AC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575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51086.879999999997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2017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26820.91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24265.969999999998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569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0.47499416679977324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576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24265.97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24720.91</v>
      </c>
      <c r="U9" s="242">
        <f>IFERROR(((P3-S9)/S9),0)</f>
        <v>11.771861904761904</v>
      </c>
      <c r="V9" s="242">
        <f>IFERROR(T9/P3,0)</f>
        <v>0.92170288032732672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30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30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4">
    <dataValidation type="list" allowBlank="1" showInputMessage="1" showErrorMessage="1" sqref="G17 L17 Q17 Q14" xr:uid="{D68F2E89-658C-4097-B723-0A2857F50B48}">
      <formula1>$Y$11:$Y$12</formula1>
    </dataValidation>
    <dataValidation type="list" allowBlank="1" showInputMessage="1" showErrorMessage="1" sqref="I13" xr:uid="{43F1898F-1DE4-4A94-A4B6-C735489B1B84}">
      <formula1>$Y$13:$Y$14</formula1>
    </dataValidation>
    <dataValidation type="list" allowBlank="1" showInputMessage="1" showErrorMessage="1" sqref="J13" xr:uid="{CE07C7AC-6E0E-4044-B82A-054D61A8DAF8}">
      <formula1>$L$9:$L$9</formula1>
    </dataValidation>
    <dataValidation type="list" showInputMessage="1" showErrorMessage="1" sqref="E18:E48" xr:uid="{3EE2BEEB-675B-4267-9373-D12BCF73EF4B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AC2E-3B6C-4A9D-9D4D-9F9867DE9834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577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51086.879999999997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2020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26820.91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24265.969999999998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566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0.47499416679977324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578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24265.97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24720.91</v>
      </c>
      <c r="U9" s="242">
        <f>IFERROR(((P3-S9)/S9),0)</f>
        <v>11.771861904761904</v>
      </c>
      <c r="V9" s="242">
        <f>IFERROR(T9/P3,0)</f>
        <v>0.92170288032732672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4">
    <dataValidation type="list" showInputMessage="1" showErrorMessage="1" sqref="E18:E48" xr:uid="{1099B828-C2B9-49E7-AFEA-EE425D60678E}">
      <formula1>$Z$18:$Z$29</formula1>
    </dataValidation>
    <dataValidation type="list" allowBlank="1" showInputMessage="1" showErrorMessage="1" sqref="J13" xr:uid="{841A48D4-3DF1-4472-A732-F769BF490045}">
      <formula1>$L$9:$L$9</formula1>
    </dataValidation>
    <dataValidation type="list" allowBlank="1" showInputMessage="1" showErrorMessage="1" sqref="I13" xr:uid="{75B6307B-AB94-42D1-9D7F-23A75059B01D}">
      <formula1>$Y$13:$Y$14</formula1>
    </dataValidation>
    <dataValidation type="list" allowBlank="1" showInputMessage="1" showErrorMessage="1" sqref="G17 L17 Q17 Q14" xr:uid="{308348C2-5D63-44CD-A648-EE20AAE1193F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0EBF-C234-4E0C-8EC4-E24EC0066358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579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51086.879999999997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2021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26820.91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24265.969999999998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561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0.47499416679977324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580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24265.97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24720.91</v>
      </c>
      <c r="U9" s="242">
        <f>IFERROR(((P3-S9)/S9),0)</f>
        <v>11.771861904761904</v>
      </c>
      <c r="V9" s="242">
        <f>IFERROR(T9/P3,0)</f>
        <v>0.92170288032732672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4">
    <dataValidation type="list" allowBlank="1" showInputMessage="1" showErrorMessage="1" sqref="G17 L17 Q17 Q14" xr:uid="{3F86E3B9-BAA9-4DA1-9694-78F66A7702C9}">
      <formula1>$Y$11:$Y$12</formula1>
    </dataValidation>
    <dataValidation type="list" allowBlank="1" showInputMessage="1" showErrorMessage="1" sqref="I13" xr:uid="{93CDBC57-AAEB-401F-87A6-2619B7ECF418}">
      <formula1>$Y$13:$Y$14</formula1>
    </dataValidation>
    <dataValidation type="list" allowBlank="1" showInputMessage="1" showErrorMessage="1" sqref="J13" xr:uid="{31A63BE0-BB2C-4465-BD0C-C47BC59F11F0}">
      <formula1>$L$9:$L$9</formula1>
    </dataValidation>
    <dataValidation type="list" showInputMessage="1" showErrorMessage="1" sqref="E18:E48" xr:uid="{32C4B582-6EC9-4801-9E62-2B7F80D78EC3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A1E0-CC4C-4061-AA05-B2ED926EC8D2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581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51086.879999999997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26820.91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24265.969999999998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561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0.47499416679977324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582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24265.97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24720.91</v>
      </c>
      <c r="U9" s="242">
        <f>IFERROR(((P3-S9)/S9),0)</f>
        <v>11.771861904761904</v>
      </c>
      <c r="V9" s="242">
        <f>IFERROR(T9/P3,0)</f>
        <v>0.92170288032732672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4">
    <dataValidation type="list" showInputMessage="1" showErrorMessage="1" sqref="E18:E48" xr:uid="{D05A7FCA-CC39-49ED-82A2-E1DAA98FC57C}">
      <formula1>$Z$18:$Z$29</formula1>
    </dataValidation>
    <dataValidation type="list" allowBlank="1" showInputMessage="1" showErrorMessage="1" sqref="J13" xr:uid="{7806251D-3C18-41E1-A3DC-59958B795971}">
      <formula1>$L$9:$L$9</formula1>
    </dataValidation>
    <dataValidation type="list" allowBlank="1" showInputMessage="1" showErrorMessage="1" sqref="I13" xr:uid="{099E496F-73A2-411F-AF78-24293F145328}">
      <formula1>$Y$13:$Y$14</formula1>
    </dataValidation>
    <dataValidation type="list" allowBlank="1" showInputMessage="1" showErrorMessage="1" sqref="G17 L17 Q17 Q14" xr:uid="{3510DB0A-DDA0-47DF-A1B8-4A3C5E7B012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27B8-516C-4D70-B9E4-E09735F89697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5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583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50144.979999999996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2010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26351.050000000003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23793.929999999993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584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0.47450273187864456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585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23793.93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24251.050000000003</v>
      </c>
      <c r="U9" s="242">
        <f>IFERROR(((P3-S9)/S9),0)</f>
        <v>11.54811904761905</v>
      </c>
      <c r="V9" s="242">
        <f>IFERROR(T9/P3,0)</f>
        <v>0.92030678094421281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586</v>
      </c>
      <c r="C18" s="5" t="s">
        <v>587</v>
      </c>
      <c r="D18" s="125"/>
      <c r="E18" s="8">
        <v>500</v>
      </c>
      <c r="F18" s="55">
        <v>1</v>
      </c>
      <c r="G18" s="9">
        <v>28.55</v>
      </c>
      <c r="H18" s="10">
        <f>ROUND(IF($G$17="USD $", G18*$F$15,G18*$E$15),2)</f>
        <v>39.97</v>
      </c>
      <c r="I18" s="11">
        <f>ROUND(IF($I$17=$H$17,F18*H18,F18*G18),2)</f>
        <v>39.97</v>
      </c>
      <c r="J18" s="12"/>
      <c r="K18" s="94">
        <f t="shared" ref="K18:K48" si="0">F18</f>
        <v>1</v>
      </c>
      <c r="L18" s="10">
        <f>ROUND(IF($L$17=$G$17,G18*($M$14-N18),H18*($M$14-N18)),2)</f>
        <v>15.19</v>
      </c>
      <c r="M18" s="10">
        <f>ROUND((K18*L18),2)</f>
        <v>15.19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24.78</v>
      </c>
      <c r="T18" s="15">
        <f>ROUND(I18-M18,2)</f>
        <v>24.78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588</v>
      </c>
      <c r="C19" s="4" t="s">
        <v>589</v>
      </c>
      <c r="D19" s="125"/>
      <c r="E19" s="16">
        <v>500</v>
      </c>
      <c r="F19" s="56">
        <v>1</v>
      </c>
      <c r="G19" s="17">
        <v>111.74</v>
      </c>
      <c r="H19" s="40">
        <f t="shared" ref="H19:H48" si="1">ROUND(IF($G$17="USD $", G19*$F$15,G19*$E$15),2)</f>
        <v>156.44</v>
      </c>
      <c r="I19" s="41">
        <f t="shared" ref="I19:I48" si="2">ROUND(IF($I$17=$H$17,F19*H19,F19*G19),2)</f>
        <v>156.44</v>
      </c>
      <c r="J19" s="44"/>
      <c r="K19" s="93">
        <f t="shared" si="0"/>
        <v>1</v>
      </c>
      <c r="L19" s="40">
        <f t="shared" ref="L19:L48" si="3">ROUND(IF($L$17=$G$17,G19*($M$14-N19),H19*($M$14-N19)),2)</f>
        <v>59.45</v>
      </c>
      <c r="M19" s="40">
        <f t="shared" ref="M19:M48" si="4">ROUND((K19*L19),2)</f>
        <v>59.45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96.99</v>
      </c>
      <c r="T19" s="54">
        <f t="shared" ref="T19:T48" si="6">ROUND(I19-M19,2)</f>
        <v>96.99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530</v>
      </c>
      <c r="C20" s="6" t="s">
        <v>120</v>
      </c>
      <c r="D20" s="125"/>
      <c r="E20" s="8">
        <v>1000</v>
      </c>
      <c r="F20" s="57">
        <v>1</v>
      </c>
      <c r="G20" s="14">
        <v>98.14</v>
      </c>
      <c r="H20" s="10">
        <f t="shared" si="1"/>
        <v>137.4</v>
      </c>
      <c r="I20" s="11">
        <f t="shared" si="2"/>
        <v>137.4</v>
      </c>
      <c r="J20" s="44"/>
      <c r="K20" s="94">
        <f t="shared" si="0"/>
        <v>1</v>
      </c>
      <c r="L20" s="10">
        <f t="shared" si="3"/>
        <v>52.21</v>
      </c>
      <c r="M20" s="10">
        <f t="shared" si="4"/>
        <v>52.21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85.19</v>
      </c>
      <c r="T20" s="15">
        <f t="shared" si="6"/>
        <v>85.19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531</v>
      </c>
      <c r="C21" s="4" t="s">
        <v>123</v>
      </c>
      <c r="D21" s="125"/>
      <c r="E21" s="16">
        <v>1000</v>
      </c>
      <c r="F21" s="56">
        <v>1</v>
      </c>
      <c r="G21" s="17">
        <v>93.28</v>
      </c>
      <c r="H21" s="40">
        <f t="shared" si="1"/>
        <v>130.59</v>
      </c>
      <c r="I21" s="41">
        <f t="shared" si="2"/>
        <v>130.59</v>
      </c>
      <c r="J21" s="44"/>
      <c r="K21" s="93">
        <f t="shared" si="0"/>
        <v>1</v>
      </c>
      <c r="L21" s="40">
        <f t="shared" si="3"/>
        <v>49.62</v>
      </c>
      <c r="M21" s="40">
        <f t="shared" si="4"/>
        <v>49.62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80.97</v>
      </c>
      <c r="T21" s="54">
        <f t="shared" si="6"/>
        <v>80.97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532</v>
      </c>
      <c r="C22" s="6" t="s">
        <v>127</v>
      </c>
      <c r="D22" s="125"/>
      <c r="E22" s="8">
        <v>2000</v>
      </c>
      <c r="F22" s="57">
        <v>1</v>
      </c>
      <c r="G22" s="14">
        <v>111.74</v>
      </c>
      <c r="H22" s="10">
        <f t="shared" si="1"/>
        <v>156.44</v>
      </c>
      <c r="I22" s="11">
        <f t="shared" si="2"/>
        <v>156.44</v>
      </c>
      <c r="J22" s="44"/>
      <c r="K22" s="94">
        <f t="shared" si="0"/>
        <v>1</v>
      </c>
      <c r="L22" s="10">
        <f t="shared" si="3"/>
        <v>59.45</v>
      </c>
      <c r="M22" s="10">
        <f t="shared" si="4"/>
        <v>59.45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96.99</v>
      </c>
      <c r="T22" s="15">
        <f t="shared" si="6"/>
        <v>96.99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533</v>
      </c>
      <c r="C23" s="4" t="s">
        <v>130</v>
      </c>
      <c r="D23" s="125"/>
      <c r="E23" s="16">
        <v>2000</v>
      </c>
      <c r="F23" s="56">
        <v>1</v>
      </c>
      <c r="G23" s="17">
        <v>60.68</v>
      </c>
      <c r="H23" s="40">
        <f t="shared" si="1"/>
        <v>84.95</v>
      </c>
      <c r="I23" s="41">
        <f t="shared" si="2"/>
        <v>84.95</v>
      </c>
      <c r="J23" s="44"/>
      <c r="K23" s="93">
        <f t="shared" si="0"/>
        <v>1</v>
      </c>
      <c r="L23" s="40">
        <f t="shared" si="3"/>
        <v>32.28</v>
      </c>
      <c r="M23" s="40">
        <f t="shared" si="4"/>
        <v>32.28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52.67</v>
      </c>
      <c r="T23" s="54">
        <f t="shared" si="6"/>
        <v>52.67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534</v>
      </c>
      <c r="C24" s="6" t="s">
        <v>133</v>
      </c>
      <c r="D24" s="125"/>
      <c r="E24" s="8">
        <v>2000</v>
      </c>
      <c r="F24" s="57">
        <v>1</v>
      </c>
      <c r="G24" s="14">
        <v>19.23</v>
      </c>
      <c r="H24" s="10">
        <f t="shared" si="1"/>
        <v>26.92</v>
      </c>
      <c r="I24" s="11">
        <f t="shared" si="2"/>
        <v>26.92</v>
      </c>
      <c r="J24" s="44"/>
      <c r="K24" s="94">
        <f t="shared" si="0"/>
        <v>1</v>
      </c>
      <c r="L24" s="10">
        <f t="shared" si="3"/>
        <v>10.23</v>
      </c>
      <c r="M24" s="10">
        <f t="shared" si="4"/>
        <v>10.23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16.690000000000001</v>
      </c>
      <c r="T24" s="15">
        <f t="shared" si="6"/>
        <v>16.690000000000001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535</v>
      </c>
      <c r="C25" s="4" t="s">
        <v>133</v>
      </c>
      <c r="D25" s="125"/>
      <c r="E25" s="16">
        <v>2000</v>
      </c>
      <c r="F25" s="56">
        <v>1</v>
      </c>
      <c r="G25" s="17">
        <v>15.24</v>
      </c>
      <c r="H25" s="40">
        <f t="shared" si="1"/>
        <v>21.34</v>
      </c>
      <c r="I25" s="41">
        <f t="shared" si="2"/>
        <v>21.34</v>
      </c>
      <c r="J25" s="44"/>
      <c r="K25" s="93">
        <f t="shared" si="0"/>
        <v>1</v>
      </c>
      <c r="L25" s="40">
        <f t="shared" si="3"/>
        <v>8.11</v>
      </c>
      <c r="M25" s="40">
        <f t="shared" si="4"/>
        <v>8.11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13.23</v>
      </c>
      <c r="T25" s="54">
        <f t="shared" si="6"/>
        <v>13.23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590</v>
      </c>
      <c r="C26" s="6" t="s">
        <v>591</v>
      </c>
      <c r="D26" s="125"/>
      <c r="E26" s="8" t="s">
        <v>139</v>
      </c>
      <c r="F26" s="57">
        <v>1</v>
      </c>
      <c r="G26" s="14">
        <v>2762.53</v>
      </c>
      <c r="H26" s="10">
        <f t="shared" si="1"/>
        <v>3867.54</v>
      </c>
      <c r="I26" s="11">
        <f t="shared" si="2"/>
        <v>3867.54</v>
      </c>
      <c r="J26" s="44"/>
      <c r="K26" s="94">
        <f t="shared" si="0"/>
        <v>1</v>
      </c>
      <c r="L26" s="10">
        <f t="shared" si="3"/>
        <v>1933.77</v>
      </c>
      <c r="M26" s="10">
        <f t="shared" si="4"/>
        <v>1933.77</v>
      </c>
      <c r="N26" s="13"/>
      <c r="O26" s="53"/>
      <c r="P26" s="3"/>
      <c r="Q26" s="14"/>
      <c r="R26" s="15">
        <f t="shared" si="9"/>
        <v>0</v>
      </c>
      <c r="S26" s="15">
        <f t="shared" si="5"/>
        <v>1933.77</v>
      </c>
      <c r="T26" s="15">
        <f t="shared" si="6"/>
        <v>1933.77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540</v>
      </c>
      <c r="C27" s="4" t="s">
        <v>192</v>
      </c>
      <c r="D27" s="125"/>
      <c r="E27" s="16" t="s">
        <v>139</v>
      </c>
      <c r="F27" s="56">
        <v>1</v>
      </c>
      <c r="G27" s="17">
        <v>3350.33</v>
      </c>
      <c r="H27" s="40">
        <f t="shared" si="1"/>
        <v>4690.46</v>
      </c>
      <c r="I27" s="41">
        <f t="shared" si="2"/>
        <v>4690.46</v>
      </c>
      <c r="J27" s="44"/>
      <c r="K27" s="93">
        <f t="shared" si="0"/>
        <v>1</v>
      </c>
      <c r="L27" s="40">
        <f t="shared" si="3"/>
        <v>2345.23</v>
      </c>
      <c r="M27" s="40">
        <f t="shared" si="4"/>
        <v>2345.23</v>
      </c>
      <c r="N27" s="18"/>
      <c r="O27" s="53"/>
      <c r="P27" s="1"/>
      <c r="Q27" s="17"/>
      <c r="R27" s="42">
        <f t="shared" si="9"/>
        <v>0</v>
      </c>
      <c r="S27" s="54">
        <f t="shared" si="5"/>
        <v>2345.23</v>
      </c>
      <c r="T27" s="54">
        <f t="shared" si="6"/>
        <v>2345.23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592</v>
      </c>
      <c r="C28" s="6" t="s">
        <v>593</v>
      </c>
      <c r="D28" s="125"/>
      <c r="E28" s="8" t="s">
        <v>139</v>
      </c>
      <c r="F28" s="57">
        <v>2</v>
      </c>
      <c r="G28" s="14">
        <v>321.2</v>
      </c>
      <c r="H28" s="10">
        <f t="shared" si="1"/>
        <v>449.68</v>
      </c>
      <c r="I28" s="11">
        <f t="shared" si="2"/>
        <v>899.36</v>
      </c>
      <c r="J28" s="44"/>
      <c r="K28" s="94">
        <f t="shared" si="0"/>
        <v>2</v>
      </c>
      <c r="L28" s="10">
        <f t="shared" si="3"/>
        <v>224.84</v>
      </c>
      <c r="M28" s="10">
        <f t="shared" si="4"/>
        <v>449.68</v>
      </c>
      <c r="N28" s="13"/>
      <c r="O28" s="53"/>
      <c r="P28" s="3"/>
      <c r="Q28" s="14"/>
      <c r="R28" s="15">
        <f t="shared" si="9"/>
        <v>0</v>
      </c>
      <c r="S28" s="15">
        <f t="shared" si="5"/>
        <v>224.84</v>
      </c>
      <c r="T28" s="15">
        <f t="shared" si="6"/>
        <v>449.68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541</v>
      </c>
      <c r="C29" s="4" t="s">
        <v>594</v>
      </c>
      <c r="D29" s="125"/>
      <c r="E29" s="16" t="s">
        <v>139</v>
      </c>
      <c r="F29" s="56">
        <v>6</v>
      </c>
      <c r="G29" s="17">
        <v>674.06</v>
      </c>
      <c r="H29" s="40">
        <f>ROUND(IF($G$17="USD $", G29*$F$15,G29*$E$15),2)</f>
        <v>943.68</v>
      </c>
      <c r="I29" s="41">
        <f>ROUND(IF($I$17=$H$17,F29*H29,F29*G29),2)</f>
        <v>5662.08</v>
      </c>
      <c r="J29" s="44"/>
      <c r="K29" s="93">
        <f t="shared" si="0"/>
        <v>6</v>
      </c>
      <c r="L29" s="40">
        <f t="shared" si="3"/>
        <v>660.58</v>
      </c>
      <c r="M29" s="40">
        <f>ROUND((K29*L29),2)</f>
        <v>3963.48</v>
      </c>
      <c r="N29" s="18">
        <v>-0.2</v>
      </c>
      <c r="O29" s="53"/>
      <c r="P29" s="1"/>
      <c r="Q29" s="17"/>
      <c r="R29" s="42">
        <f t="shared" si="9"/>
        <v>0</v>
      </c>
      <c r="S29" s="54">
        <f t="shared" si="5"/>
        <v>283.10000000000002</v>
      </c>
      <c r="T29" s="54">
        <f t="shared" si="6"/>
        <v>1698.6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243</v>
      </c>
      <c r="C30" s="4" t="s">
        <v>542</v>
      </c>
      <c r="D30" s="125"/>
      <c r="E30" s="16" t="s">
        <v>139</v>
      </c>
      <c r="F30" s="56">
        <v>6</v>
      </c>
      <c r="G30" s="17">
        <v>3517.19</v>
      </c>
      <c r="H30" s="10">
        <f t="shared" si="1"/>
        <v>4924.07</v>
      </c>
      <c r="I30" s="11">
        <f t="shared" si="2"/>
        <v>29544.42</v>
      </c>
      <c r="J30" s="44"/>
      <c r="K30" s="94">
        <f t="shared" si="0"/>
        <v>6</v>
      </c>
      <c r="L30" s="10">
        <f t="shared" si="3"/>
        <v>2462.04</v>
      </c>
      <c r="M30" s="10">
        <f t="shared" si="4"/>
        <v>14772.24</v>
      </c>
      <c r="N30" s="13"/>
      <c r="O30" s="53"/>
      <c r="P30" s="3"/>
      <c r="Q30" s="14"/>
      <c r="R30" s="15">
        <f t="shared" si="9"/>
        <v>0</v>
      </c>
      <c r="S30" s="15">
        <f t="shared" si="5"/>
        <v>2462.0300000000002</v>
      </c>
      <c r="T30" s="15">
        <f t="shared" si="6"/>
        <v>14772.18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543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544</v>
      </c>
      <c r="C32" s="4" t="s">
        <v>545</v>
      </c>
      <c r="D32" s="125"/>
      <c r="E32" s="16" t="s">
        <v>139</v>
      </c>
      <c r="F32" s="56">
        <v>2</v>
      </c>
      <c r="G32" s="17">
        <v>102.26</v>
      </c>
      <c r="H32" s="10">
        <f t="shared" si="1"/>
        <v>143.16</v>
      </c>
      <c r="I32" s="11">
        <f t="shared" si="2"/>
        <v>286.32</v>
      </c>
      <c r="J32" s="44"/>
      <c r="K32" s="94">
        <f t="shared" si="0"/>
        <v>2</v>
      </c>
      <c r="L32" s="10">
        <f t="shared" si="3"/>
        <v>78.739999999999995</v>
      </c>
      <c r="M32" s="10">
        <f t="shared" si="4"/>
        <v>157.47999999999999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64.42</v>
      </c>
      <c r="T32" s="15">
        <f t="shared" si="6"/>
        <v>128.84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546</v>
      </c>
      <c r="C33" s="6" t="s">
        <v>217</v>
      </c>
      <c r="D33" s="125"/>
      <c r="E33" s="8" t="s">
        <v>139</v>
      </c>
      <c r="F33" s="57">
        <v>2</v>
      </c>
      <c r="G33" s="14">
        <v>275.05</v>
      </c>
      <c r="H33" s="40">
        <f t="shared" si="1"/>
        <v>385.07</v>
      </c>
      <c r="I33" s="41">
        <f t="shared" si="2"/>
        <v>770.14</v>
      </c>
      <c r="J33" s="44"/>
      <c r="K33" s="93">
        <f t="shared" si="0"/>
        <v>2</v>
      </c>
      <c r="L33" s="40">
        <f t="shared" si="3"/>
        <v>211.79</v>
      </c>
      <c r="M33" s="40">
        <f t="shared" si="4"/>
        <v>423.58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173.28</v>
      </c>
      <c r="T33" s="54">
        <f t="shared" si="6"/>
        <v>346.56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547</v>
      </c>
      <c r="C34" s="4" t="s">
        <v>155</v>
      </c>
      <c r="D34" s="125"/>
      <c r="E34" s="16" t="s">
        <v>139</v>
      </c>
      <c r="F34" s="56">
        <v>44</v>
      </c>
      <c r="G34" s="17">
        <v>4.07</v>
      </c>
      <c r="H34" s="10">
        <f t="shared" si="1"/>
        <v>5.7</v>
      </c>
      <c r="I34" s="11">
        <f t="shared" si="2"/>
        <v>250.8</v>
      </c>
      <c r="J34" s="44"/>
      <c r="K34" s="94">
        <f t="shared" si="0"/>
        <v>44</v>
      </c>
      <c r="L34" s="10">
        <f t="shared" si="3"/>
        <v>3.14</v>
      </c>
      <c r="M34" s="10">
        <f t="shared" si="4"/>
        <v>138.16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2.56</v>
      </c>
      <c r="T34" s="15">
        <f t="shared" si="6"/>
        <v>112.64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548</v>
      </c>
      <c r="C35" s="6" t="s">
        <v>549</v>
      </c>
      <c r="D35" s="125"/>
      <c r="E35" s="8" t="s">
        <v>139</v>
      </c>
      <c r="F35" s="57">
        <v>44</v>
      </c>
      <c r="G35" s="14">
        <v>5.79</v>
      </c>
      <c r="H35" s="40">
        <f t="shared" si="1"/>
        <v>8.11</v>
      </c>
      <c r="I35" s="41">
        <f t="shared" si="2"/>
        <v>356.84</v>
      </c>
      <c r="J35" s="44"/>
      <c r="K35" s="93">
        <f t="shared" si="0"/>
        <v>44</v>
      </c>
      <c r="L35" s="40">
        <f t="shared" si="3"/>
        <v>4.46</v>
      </c>
      <c r="M35" s="40">
        <f t="shared" si="4"/>
        <v>196.24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3.65</v>
      </c>
      <c r="T35" s="54">
        <f t="shared" si="6"/>
        <v>160.6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550</v>
      </c>
      <c r="C36" s="4" t="s">
        <v>551</v>
      </c>
      <c r="D36" s="125"/>
      <c r="E36" s="16" t="s">
        <v>139</v>
      </c>
      <c r="F36" s="56">
        <v>3</v>
      </c>
      <c r="G36" s="17">
        <v>497.81</v>
      </c>
      <c r="H36" s="10">
        <f t="shared" si="1"/>
        <v>696.93</v>
      </c>
      <c r="I36" s="11">
        <f t="shared" si="2"/>
        <v>2090.79</v>
      </c>
      <c r="J36" s="44"/>
      <c r="K36" s="94">
        <f t="shared" si="0"/>
        <v>3</v>
      </c>
      <c r="L36" s="10">
        <f t="shared" si="3"/>
        <v>383.31</v>
      </c>
      <c r="M36" s="10">
        <f t="shared" si="4"/>
        <v>1149.93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313.62</v>
      </c>
      <c r="T36" s="15">
        <f t="shared" si="6"/>
        <v>940.86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552</v>
      </c>
      <c r="C37" s="6" t="s">
        <v>502</v>
      </c>
      <c r="D37" s="125"/>
      <c r="E37" s="8" t="s">
        <v>139</v>
      </c>
      <c r="F37" s="57">
        <v>3</v>
      </c>
      <c r="G37" s="14">
        <v>8.07</v>
      </c>
      <c r="H37" s="40">
        <f t="shared" si="1"/>
        <v>11.3</v>
      </c>
      <c r="I37" s="41">
        <f t="shared" si="2"/>
        <v>33.9</v>
      </c>
      <c r="J37" s="44"/>
      <c r="K37" s="93">
        <f t="shared" si="0"/>
        <v>3</v>
      </c>
      <c r="L37" s="40">
        <f t="shared" si="3"/>
        <v>6.22</v>
      </c>
      <c r="M37" s="40">
        <f t="shared" si="4"/>
        <v>18.66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5.08</v>
      </c>
      <c r="T37" s="54">
        <f t="shared" si="6"/>
        <v>15.24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553</v>
      </c>
      <c r="C38" s="4" t="s">
        <v>554</v>
      </c>
      <c r="D38" s="125"/>
      <c r="E38" s="16" t="s">
        <v>139</v>
      </c>
      <c r="F38" s="56">
        <v>3</v>
      </c>
      <c r="G38" s="17">
        <v>86.58</v>
      </c>
      <c r="H38" s="10">
        <f t="shared" si="1"/>
        <v>121.21</v>
      </c>
      <c r="I38" s="11">
        <f t="shared" si="2"/>
        <v>363.63</v>
      </c>
      <c r="J38" s="44"/>
      <c r="K38" s="94">
        <f t="shared" si="0"/>
        <v>3</v>
      </c>
      <c r="L38" s="10">
        <f t="shared" si="3"/>
        <v>66.67</v>
      </c>
      <c r="M38" s="10">
        <f t="shared" si="4"/>
        <v>200.01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54.54</v>
      </c>
      <c r="T38" s="15">
        <f t="shared" si="6"/>
        <v>163.62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 t="s">
        <v>555</v>
      </c>
      <c r="C39" s="6" t="s">
        <v>453</v>
      </c>
      <c r="D39" s="125"/>
      <c r="E39" s="8" t="s">
        <v>139</v>
      </c>
      <c r="F39" s="57">
        <v>3</v>
      </c>
      <c r="G39" s="14">
        <v>4.7699999999999996</v>
      </c>
      <c r="H39" s="40">
        <f t="shared" si="1"/>
        <v>6.68</v>
      </c>
      <c r="I39" s="41">
        <f t="shared" si="2"/>
        <v>20.04</v>
      </c>
      <c r="J39" s="44"/>
      <c r="K39" s="93">
        <f t="shared" si="0"/>
        <v>3</v>
      </c>
      <c r="L39" s="40">
        <f t="shared" si="3"/>
        <v>3.67</v>
      </c>
      <c r="M39" s="40">
        <f t="shared" si="4"/>
        <v>11.01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3.01</v>
      </c>
      <c r="T39" s="54">
        <f t="shared" si="6"/>
        <v>9.0299999999999994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556</v>
      </c>
      <c r="C40" s="4" t="s">
        <v>557</v>
      </c>
      <c r="D40" s="125"/>
      <c r="E40" s="16" t="s">
        <v>139</v>
      </c>
      <c r="F40" s="56">
        <v>3</v>
      </c>
      <c r="G40" s="17">
        <v>126.04</v>
      </c>
      <c r="H40" s="10">
        <f t="shared" si="1"/>
        <v>176.46</v>
      </c>
      <c r="I40" s="11">
        <f t="shared" si="2"/>
        <v>529.38</v>
      </c>
      <c r="J40" s="44"/>
      <c r="K40" s="94">
        <f t="shared" si="0"/>
        <v>3</v>
      </c>
      <c r="L40" s="10">
        <f t="shared" si="3"/>
        <v>97.05</v>
      </c>
      <c r="M40" s="10">
        <f t="shared" si="4"/>
        <v>291.14999999999998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79.41</v>
      </c>
      <c r="T40" s="15">
        <f t="shared" si="6"/>
        <v>238.23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558</v>
      </c>
      <c r="C41" s="6" t="s">
        <v>559</v>
      </c>
      <c r="D41" s="125"/>
      <c r="E41" s="8" t="s">
        <v>139</v>
      </c>
      <c r="F41" s="57">
        <v>3</v>
      </c>
      <c r="G41" s="14">
        <v>6.01</v>
      </c>
      <c r="H41" s="40">
        <f t="shared" si="1"/>
        <v>8.41</v>
      </c>
      <c r="I41" s="41">
        <f t="shared" si="2"/>
        <v>25.23</v>
      </c>
      <c r="J41" s="44"/>
      <c r="K41" s="93">
        <f t="shared" si="0"/>
        <v>3</v>
      </c>
      <c r="L41" s="40">
        <f t="shared" si="3"/>
        <v>4.63</v>
      </c>
      <c r="M41" s="40">
        <f t="shared" si="4"/>
        <v>13.89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3.78</v>
      </c>
      <c r="T41" s="54">
        <f t="shared" si="6"/>
        <v>11.34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12280.36</v>
      </c>
      <c r="H49" s="84">
        <f>SUM(H18:H48)</f>
        <v>17192.509999999998</v>
      </c>
      <c r="I49" s="85">
        <f>SUM(I18:I48)</f>
        <v>50144.979999999996</v>
      </c>
      <c r="J49" s="86"/>
      <c r="K49" s="87">
        <f>SUM(K18:K48)</f>
        <v>134</v>
      </c>
      <c r="L49" s="84">
        <f>SUM(L18:L48)</f>
        <v>8772.6799999999967</v>
      </c>
      <c r="M49" s="85">
        <f>SUM(M18:M48)</f>
        <v>26351.050000000003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8419.8300000000036</v>
      </c>
      <c r="T49" s="85">
        <f>SUM(T18:T48)</f>
        <v>23793.93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0">
    <cfRule type="expression" dxfId="53" priority="1">
      <formula>$V$9&lt;50%</formula>
    </cfRule>
    <cfRule type="expression" dxfId="52" priority="2">
      <formula>$V$9&gt;50%</formula>
    </cfRule>
  </conditionalFormatting>
  <dataValidations count="4">
    <dataValidation type="list" allowBlank="1" showInputMessage="1" showErrorMessage="1" sqref="G17 L17 Q17 Q14" xr:uid="{B130F9D4-ACB8-47B3-AE26-2829DB371867}">
      <formula1>$Y$11:$Y$12</formula1>
    </dataValidation>
    <dataValidation type="list" allowBlank="1" showInputMessage="1" showErrorMessage="1" sqref="I13" xr:uid="{03FD17AB-4F8F-4C9E-965B-1E9BBFF2FD6A}">
      <formula1>$Y$13:$Y$14</formula1>
    </dataValidation>
    <dataValidation type="list" allowBlank="1" showInputMessage="1" showErrorMessage="1" sqref="J13" xr:uid="{F2B4ECE4-28B2-4DFC-94ED-24018B23F0C5}">
      <formula1>$L$9:$L$9</formula1>
    </dataValidation>
    <dataValidation type="list" showInputMessage="1" showErrorMessage="1" sqref="E18:E48" xr:uid="{A5A99461-89EE-4CBF-AF17-BAC1672E188C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B6B7-9D70-4B7D-AB3E-C60F37A4035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5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595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50144.979999999996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2010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26351.050000000003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23793.929999999993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584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0.47450273187864456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596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23793.93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24251.050000000003</v>
      </c>
      <c r="U9" s="242">
        <f>IFERROR(((P3-S9)/S9),0)</f>
        <v>11.54811904761905</v>
      </c>
      <c r="V9" s="242">
        <f>IFERROR(T9/P3,0)</f>
        <v>0.92030678094421281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586</v>
      </c>
      <c r="C18" s="5" t="s">
        <v>587</v>
      </c>
      <c r="D18" s="125"/>
      <c r="E18" s="8">
        <v>500</v>
      </c>
      <c r="F18" s="55">
        <v>1</v>
      </c>
      <c r="G18" s="9">
        <v>28.55</v>
      </c>
      <c r="H18" s="10">
        <f>ROUND(IF($G$17="USD $", G18*$F$15,G18*$E$15),2)</f>
        <v>39.97</v>
      </c>
      <c r="I18" s="11">
        <f>ROUND(IF($I$17=$H$17,F18*H18,F18*G18),2)</f>
        <v>39.97</v>
      </c>
      <c r="J18" s="12"/>
      <c r="K18" s="94">
        <f t="shared" ref="K18:K48" si="0">F18</f>
        <v>1</v>
      </c>
      <c r="L18" s="10">
        <f>ROUND(IF($L$17=$G$17,G18*($M$14-N18),H18*($M$14-N18)),2)</f>
        <v>15.19</v>
      </c>
      <c r="M18" s="10">
        <f>ROUND((K18*L18),2)</f>
        <v>15.19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24.78</v>
      </c>
      <c r="T18" s="15">
        <f>ROUND(I18-M18,2)</f>
        <v>24.78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588</v>
      </c>
      <c r="C19" s="4" t="s">
        <v>589</v>
      </c>
      <c r="D19" s="125"/>
      <c r="E19" s="16">
        <v>500</v>
      </c>
      <c r="F19" s="56">
        <v>1</v>
      </c>
      <c r="G19" s="17">
        <v>111.74</v>
      </c>
      <c r="H19" s="40">
        <f t="shared" ref="H19:H48" si="1">ROUND(IF($G$17="USD $", G19*$F$15,G19*$E$15),2)</f>
        <v>156.44</v>
      </c>
      <c r="I19" s="41">
        <f t="shared" ref="I19:I48" si="2">ROUND(IF($I$17=$H$17,F19*H19,F19*G19),2)</f>
        <v>156.44</v>
      </c>
      <c r="J19" s="44"/>
      <c r="K19" s="93">
        <f t="shared" si="0"/>
        <v>1</v>
      </c>
      <c r="L19" s="40">
        <f t="shared" ref="L19:L48" si="3">ROUND(IF($L$17=$G$17,G19*($M$14-N19),H19*($M$14-N19)),2)</f>
        <v>59.45</v>
      </c>
      <c r="M19" s="40">
        <f t="shared" ref="M19:M48" si="4">ROUND((K19*L19),2)</f>
        <v>59.45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96.99</v>
      </c>
      <c r="T19" s="54">
        <f t="shared" ref="T19:T48" si="6">ROUND(I19-M19,2)</f>
        <v>96.99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530</v>
      </c>
      <c r="C20" s="6" t="s">
        <v>120</v>
      </c>
      <c r="D20" s="125"/>
      <c r="E20" s="8">
        <v>1000</v>
      </c>
      <c r="F20" s="57">
        <v>1</v>
      </c>
      <c r="G20" s="14">
        <v>98.14</v>
      </c>
      <c r="H20" s="10">
        <f t="shared" si="1"/>
        <v>137.4</v>
      </c>
      <c r="I20" s="11">
        <f t="shared" si="2"/>
        <v>137.4</v>
      </c>
      <c r="J20" s="44"/>
      <c r="K20" s="94">
        <f t="shared" si="0"/>
        <v>1</v>
      </c>
      <c r="L20" s="10">
        <f t="shared" si="3"/>
        <v>52.21</v>
      </c>
      <c r="M20" s="10">
        <f t="shared" si="4"/>
        <v>52.21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85.19</v>
      </c>
      <c r="T20" s="15">
        <f t="shared" si="6"/>
        <v>85.19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531</v>
      </c>
      <c r="C21" s="4" t="s">
        <v>123</v>
      </c>
      <c r="D21" s="125"/>
      <c r="E21" s="16">
        <v>1000</v>
      </c>
      <c r="F21" s="56">
        <v>1</v>
      </c>
      <c r="G21" s="17">
        <v>93.28</v>
      </c>
      <c r="H21" s="40">
        <f t="shared" si="1"/>
        <v>130.59</v>
      </c>
      <c r="I21" s="41">
        <f t="shared" si="2"/>
        <v>130.59</v>
      </c>
      <c r="J21" s="44"/>
      <c r="K21" s="93">
        <f t="shared" si="0"/>
        <v>1</v>
      </c>
      <c r="L21" s="40">
        <f t="shared" si="3"/>
        <v>49.62</v>
      </c>
      <c r="M21" s="40">
        <f t="shared" si="4"/>
        <v>49.62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80.97</v>
      </c>
      <c r="T21" s="54">
        <f t="shared" si="6"/>
        <v>80.97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532</v>
      </c>
      <c r="C22" s="6" t="s">
        <v>127</v>
      </c>
      <c r="D22" s="125"/>
      <c r="E22" s="8">
        <v>2000</v>
      </c>
      <c r="F22" s="57">
        <v>1</v>
      </c>
      <c r="G22" s="14">
        <v>111.74</v>
      </c>
      <c r="H22" s="10">
        <f t="shared" si="1"/>
        <v>156.44</v>
      </c>
      <c r="I22" s="11">
        <f t="shared" si="2"/>
        <v>156.44</v>
      </c>
      <c r="J22" s="44"/>
      <c r="K22" s="94">
        <f t="shared" si="0"/>
        <v>1</v>
      </c>
      <c r="L22" s="10">
        <f t="shared" si="3"/>
        <v>59.45</v>
      </c>
      <c r="M22" s="10">
        <f t="shared" si="4"/>
        <v>59.45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96.99</v>
      </c>
      <c r="T22" s="15">
        <f t="shared" si="6"/>
        <v>96.99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533</v>
      </c>
      <c r="C23" s="4" t="s">
        <v>130</v>
      </c>
      <c r="D23" s="125"/>
      <c r="E23" s="16">
        <v>2000</v>
      </c>
      <c r="F23" s="56">
        <v>1</v>
      </c>
      <c r="G23" s="17">
        <v>60.68</v>
      </c>
      <c r="H23" s="40">
        <f t="shared" si="1"/>
        <v>84.95</v>
      </c>
      <c r="I23" s="41">
        <f t="shared" si="2"/>
        <v>84.95</v>
      </c>
      <c r="J23" s="44"/>
      <c r="K23" s="93">
        <f t="shared" si="0"/>
        <v>1</v>
      </c>
      <c r="L23" s="40">
        <f t="shared" si="3"/>
        <v>32.28</v>
      </c>
      <c r="M23" s="40">
        <f t="shared" si="4"/>
        <v>32.28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52.67</v>
      </c>
      <c r="T23" s="54">
        <f t="shared" si="6"/>
        <v>52.67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534</v>
      </c>
      <c r="C24" s="6" t="s">
        <v>133</v>
      </c>
      <c r="D24" s="125"/>
      <c r="E24" s="8">
        <v>2000</v>
      </c>
      <c r="F24" s="57">
        <v>1</v>
      </c>
      <c r="G24" s="14">
        <v>19.23</v>
      </c>
      <c r="H24" s="10">
        <f t="shared" si="1"/>
        <v>26.92</v>
      </c>
      <c r="I24" s="11">
        <f t="shared" si="2"/>
        <v>26.92</v>
      </c>
      <c r="J24" s="44"/>
      <c r="K24" s="94">
        <f t="shared" si="0"/>
        <v>1</v>
      </c>
      <c r="L24" s="10">
        <f t="shared" si="3"/>
        <v>10.23</v>
      </c>
      <c r="M24" s="10">
        <f t="shared" si="4"/>
        <v>10.23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16.690000000000001</v>
      </c>
      <c r="T24" s="15">
        <f t="shared" si="6"/>
        <v>16.690000000000001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535</v>
      </c>
      <c r="C25" s="4" t="s">
        <v>133</v>
      </c>
      <c r="D25" s="125"/>
      <c r="E25" s="16">
        <v>2000</v>
      </c>
      <c r="F25" s="56">
        <v>1</v>
      </c>
      <c r="G25" s="17">
        <v>15.24</v>
      </c>
      <c r="H25" s="40">
        <f t="shared" si="1"/>
        <v>21.34</v>
      </c>
      <c r="I25" s="41">
        <f t="shared" si="2"/>
        <v>21.34</v>
      </c>
      <c r="J25" s="44"/>
      <c r="K25" s="93">
        <f t="shared" si="0"/>
        <v>1</v>
      </c>
      <c r="L25" s="40">
        <f t="shared" si="3"/>
        <v>8.11</v>
      </c>
      <c r="M25" s="40">
        <f t="shared" si="4"/>
        <v>8.11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13.23</v>
      </c>
      <c r="T25" s="54">
        <f t="shared" si="6"/>
        <v>13.23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590</v>
      </c>
      <c r="C26" s="6" t="s">
        <v>591</v>
      </c>
      <c r="D26" s="125"/>
      <c r="E26" s="8" t="s">
        <v>139</v>
      </c>
      <c r="F26" s="57">
        <v>1</v>
      </c>
      <c r="G26" s="14">
        <v>2762.53</v>
      </c>
      <c r="H26" s="10">
        <f t="shared" si="1"/>
        <v>3867.54</v>
      </c>
      <c r="I26" s="11">
        <f t="shared" si="2"/>
        <v>3867.54</v>
      </c>
      <c r="J26" s="44"/>
      <c r="K26" s="94">
        <f t="shared" si="0"/>
        <v>1</v>
      </c>
      <c r="L26" s="10">
        <f t="shared" si="3"/>
        <v>1933.77</v>
      </c>
      <c r="M26" s="10">
        <f t="shared" si="4"/>
        <v>1933.77</v>
      </c>
      <c r="N26" s="13"/>
      <c r="O26" s="53"/>
      <c r="P26" s="3"/>
      <c r="Q26" s="14"/>
      <c r="R26" s="15">
        <f t="shared" si="9"/>
        <v>0</v>
      </c>
      <c r="S26" s="15">
        <f t="shared" si="5"/>
        <v>1933.77</v>
      </c>
      <c r="T26" s="15">
        <f t="shared" si="6"/>
        <v>1933.77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540</v>
      </c>
      <c r="C27" s="4" t="s">
        <v>192</v>
      </c>
      <c r="D27" s="125"/>
      <c r="E27" s="16" t="s">
        <v>139</v>
      </c>
      <c r="F27" s="56">
        <v>1</v>
      </c>
      <c r="G27" s="17">
        <v>3350.33</v>
      </c>
      <c r="H27" s="40">
        <f t="shared" si="1"/>
        <v>4690.46</v>
      </c>
      <c r="I27" s="41">
        <f t="shared" si="2"/>
        <v>4690.46</v>
      </c>
      <c r="J27" s="44"/>
      <c r="K27" s="93">
        <f t="shared" si="0"/>
        <v>1</v>
      </c>
      <c r="L27" s="40">
        <f t="shared" si="3"/>
        <v>2345.23</v>
      </c>
      <c r="M27" s="40">
        <f t="shared" si="4"/>
        <v>2345.23</v>
      </c>
      <c r="N27" s="18"/>
      <c r="O27" s="53"/>
      <c r="P27" s="1"/>
      <c r="Q27" s="17"/>
      <c r="R27" s="42">
        <f t="shared" si="9"/>
        <v>0</v>
      </c>
      <c r="S27" s="54">
        <f t="shared" si="5"/>
        <v>2345.23</v>
      </c>
      <c r="T27" s="54">
        <f t="shared" si="6"/>
        <v>2345.23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592</v>
      </c>
      <c r="C28" s="6" t="s">
        <v>593</v>
      </c>
      <c r="D28" s="125"/>
      <c r="E28" s="8" t="s">
        <v>139</v>
      </c>
      <c r="F28" s="57">
        <v>2</v>
      </c>
      <c r="G28" s="14">
        <v>321.2</v>
      </c>
      <c r="H28" s="10">
        <f t="shared" si="1"/>
        <v>449.68</v>
      </c>
      <c r="I28" s="11">
        <f t="shared" si="2"/>
        <v>899.36</v>
      </c>
      <c r="J28" s="44"/>
      <c r="K28" s="94">
        <f t="shared" si="0"/>
        <v>2</v>
      </c>
      <c r="L28" s="10">
        <f t="shared" si="3"/>
        <v>224.84</v>
      </c>
      <c r="M28" s="10">
        <f t="shared" si="4"/>
        <v>449.68</v>
      </c>
      <c r="N28" s="13"/>
      <c r="O28" s="53"/>
      <c r="P28" s="3"/>
      <c r="Q28" s="14"/>
      <c r="R28" s="15">
        <f t="shared" si="9"/>
        <v>0</v>
      </c>
      <c r="S28" s="15">
        <f t="shared" si="5"/>
        <v>224.84</v>
      </c>
      <c r="T28" s="15">
        <f t="shared" si="6"/>
        <v>449.68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541</v>
      </c>
      <c r="C29" s="4" t="s">
        <v>594</v>
      </c>
      <c r="D29" s="125"/>
      <c r="E29" s="16" t="s">
        <v>139</v>
      </c>
      <c r="F29" s="56">
        <v>6</v>
      </c>
      <c r="G29" s="17">
        <v>674.06</v>
      </c>
      <c r="H29" s="40">
        <f>ROUND(IF($G$17="USD $", G29*$F$15,G29*$E$15),2)</f>
        <v>943.68</v>
      </c>
      <c r="I29" s="41">
        <f>ROUND(IF($I$17=$H$17,F29*H29,F29*G29),2)</f>
        <v>5662.08</v>
      </c>
      <c r="J29" s="44"/>
      <c r="K29" s="93">
        <f t="shared" si="0"/>
        <v>6</v>
      </c>
      <c r="L29" s="40">
        <f t="shared" si="3"/>
        <v>660.58</v>
      </c>
      <c r="M29" s="40">
        <f>ROUND((K29*L29),2)</f>
        <v>3963.48</v>
      </c>
      <c r="N29" s="18">
        <v>-0.2</v>
      </c>
      <c r="O29" s="53"/>
      <c r="P29" s="1"/>
      <c r="Q29" s="17"/>
      <c r="R29" s="42">
        <f t="shared" si="9"/>
        <v>0</v>
      </c>
      <c r="S29" s="54">
        <f t="shared" si="5"/>
        <v>283.10000000000002</v>
      </c>
      <c r="T29" s="54">
        <f t="shared" si="6"/>
        <v>1698.6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243</v>
      </c>
      <c r="C30" s="4" t="s">
        <v>542</v>
      </c>
      <c r="D30" s="125"/>
      <c r="E30" s="16" t="s">
        <v>139</v>
      </c>
      <c r="F30" s="56">
        <v>6</v>
      </c>
      <c r="G30" s="17">
        <v>3517.19</v>
      </c>
      <c r="H30" s="10">
        <f t="shared" si="1"/>
        <v>4924.07</v>
      </c>
      <c r="I30" s="11">
        <f t="shared" si="2"/>
        <v>29544.42</v>
      </c>
      <c r="J30" s="44"/>
      <c r="K30" s="94">
        <f t="shared" si="0"/>
        <v>6</v>
      </c>
      <c r="L30" s="10">
        <f t="shared" si="3"/>
        <v>2462.04</v>
      </c>
      <c r="M30" s="10">
        <f t="shared" si="4"/>
        <v>14772.24</v>
      </c>
      <c r="N30" s="13"/>
      <c r="O30" s="53"/>
      <c r="P30" s="3"/>
      <c r="Q30" s="14"/>
      <c r="R30" s="15">
        <f t="shared" si="9"/>
        <v>0</v>
      </c>
      <c r="S30" s="15">
        <f t="shared" si="5"/>
        <v>2462.0300000000002</v>
      </c>
      <c r="T30" s="15">
        <f t="shared" si="6"/>
        <v>14772.18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543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544</v>
      </c>
      <c r="C32" s="4" t="s">
        <v>545</v>
      </c>
      <c r="D32" s="125"/>
      <c r="E32" s="16" t="s">
        <v>139</v>
      </c>
      <c r="F32" s="56">
        <v>2</v>
      </c>
      <c r="G32" s="17">
        <v>102.26</v>
      </c>
      <c r="H32" s="10">
        <f t="shared" si="1"/>
        <v>143.16</v>
      </c>
      <c r="I32" s="11">
        <f t="shared" si="2"/>
        <v>286.32</v>
      </c>
      <c r="J32" s="44"/>
      <c r="K32" s="94">
        <f t="shared" si="0"/>
        <v>2</v>
      </c>
      <c r="L32" s="10">
        <f t="shared" si="3"/>
        <v>78.739999999999995</v>
      </c>
      <c r="M32" s="10">
        <f t="shared" si="4"/>
        <v>157.47999999999999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64.42</v>
      </c>
      <c r="T32" s="15">
        <f t="shared" si="6"/>
        <v>128.84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546</v>
      </c>
      <c r="C33" s="6" t="s">
        <v>217</v>
      </c>
      <c r="D33" s="125"/>
      <c r="E33" s="8" t="s">
        <v>139</v>
      </c>
      <c r="F33" s="57">
        <v>2</v>
      </c>
      <c r="G33" s="14">
        <v>275.05</v>
      </c>
      <c r="H33" s="40">
        <f t="shared" si="1"/>
        <v>385.07</v>
      </c>
      <c r="I33" s="41">
        <f t="shared" si="2"/>
        <v>770.14</v>
      </c>
      <c r="J33" s="44"/>
      <c r="K33" s="93">
        <f t="shared" si="0"/>
        <v>2</v>
      </c>
      <c r="L33" s="40">
        <f t="shared" si="3"/>
        <v>211.79</v>
      </c>
      <c r="M33" s="40">
        <f t="shared" si="4"/>
        <v>423.58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173.28</v>
      </c>
      <c r="T33" s="54">
        <f t="shared" si="6"/>
        <v>346.56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547</v>
      </c>
      <c r="C34" s="4" t="s">
        <v>155</v>
      </c>
      <c r="D34" s="125"/>
      <c r="E34" s="16" t="s">
        <v>139</v>
      </c>
      <c r="F34" s="56">
        <v>44</v>
      </c>
      <c r="G34" s="17">
        <v>4.07</v>
      </c>
      <c r="H34" s="10">
        <f t="shared" si="1"/>
        <v>5.7</v>
      </c>
      <c r="I34" s="11">
        <f t="shared" si="2"/>
        <v>250.8</v>
      </c>
      <c r="J34" s="44"/>
      <c r="K34" s="94">
        <f t="shared" si="0"/>
        <v>44</v>
      </c>
      <c r="L34" s="10">
        <f t="shared" si="3"/>
        <v>3.14</v>
      </c>
      <c r="M34" s="10">
        <f t="shared" si="4"/>
        <v>138.16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2.56</v>
      </c>
      <c r="T34" s="15">
        <f t="shared" si="6"/>
        <v>112.64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548</v>
      </c>
      <c r="C35" s="6" t="s">
        <v>549</v>
      </c>
      <c r="D35" s="125"/>
      <c r="E35" s="8" t="s">
        <v>139</v>
      </c>
      <c r="F35" s="57">
        <v>44</v>
      </c>
      <c r="G35" s="14">
        <v>5.79</v>
      </c>
      <c r="H35" s="40">
        <f t="shared" si="1"/>
        <v>8.11</v>
      </c>
      <c r="I35" s="41">
        <f t="shared" si="2"/>
        <v>356.84</v>
      </c>
      <c r="J35" s="44"/>
      <c r="K35" s="93">
        <f t="shared" si="0"/>
        <v>44</v>
      </c>
      <c r="L35" s="40">
        <f t="shared" si="3"/>
        <v>4.46</v>
      </c>
      <c r="M35" s="40">
        <f t="shared" si="4"/>
        <v>196.24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3.65</v>
      </c>
      <c r="T35" s="54">
        <f t="shared" si="6"/>
        <v>160.6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550</v>
      </c>
      <c r="C36" s="4" t="s">
        <v>551</v>
      </c>
      <c r="D36" s="125"/>
      <c r="E36" s="16" t="s">
        <v>139</v>
      </c>
      <c r="F36" s="56">
        <v>3</v>
      </c>
      <c r="G36" s="17">
        <v>497.81</v>
      </c>
      <c r="H36" s="10">
        <f t="shared" si="1"/>
        <v>696.93</v>
      </c>
      <c r="I36" s="11">
        <f t="shared" si="2"/>
        <v>2090.79</v>
      </c>
      <c r="J36" s="44"/>
      <c r="K36" s="94">
        <f t="shared" si="0"/>
        <v>3</v>
      </c>
      <c r="L36" s="10">
        <f t="shared" si="3"/>
        <v>383.31</v>
      </c>
      <c r="M36" s="10">
        <f t="shared" si="4"/>
        <v>1149.93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313.62</v>
      </c>
      <c r="T36" s="15">
        <f t="shared" si="6"/>
        <v>940.86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552</v>
      </c>
      <c r="C37" s="6" t="s">
        <v>502</v>
      </c>
      <c r="D37" s="125"/>
      <c r="E37" s="8" t="s">
        <v>139</v>
      </c>
      <c r="F37" s="57">
        <v>3</v>
      </c>
      <c r="G37" s="14">
        <v>8.07</v>
      </c>
      <c r="H37" s="40">
        <f t="shared" si="1"/>
        <v>11.3</v>
      </c>
      <c r="I37" s="41">
        <f t="shared" si="2"/>
        <v>33.9</v>
      </c>
      <c r="J37" s="44"/>
      <c r="K37" s="93">
        <f t="shared" si="0"/>
        <v>3</v>
      </c>
      <c r="L37" s="40">
        <f t="shared" si="3"/>
        <v>6.22</v>
      </c>
      <c r="M37" s="40">
        <f t="shared" si="4"/>
        <v>18.66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5.08</v>
      </c>
      <c r="T37" s="54">
        <f t="shared" si="6"/>
        <v>15.24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553</v>
      </c>
      <c r="C38" s="4" t="s">
        <v>554</v>
      </c>
      <c r="D38" s="125"/>
      <c r="E38" s="16" t="s">
        <v>139</v>
      </c>
      <c r="F38" s="56">
        <v>3</v>
      </c>
      <c r="G38" s="17">
        <v>86.58</v>
      </c>
      <c r="H38" s="10">
        <f t="shared" si="1"/>
        <v>121.21</v>
      </c>
      <c r="I38" s="11">
        <f t="shared" si="2"/>
        <v>363.63</v>
      </c>
      <c r="J38" s="44"/>
      <c r="K38" s="94">
        <f t="shared" si="0"/>
        <v>3</v>
      </c>
      <c r="L38" s="10">
        <f t="shared" si="3"/>
        <v>66.67</v>
      </c>
      <c r="M38" s="10">
        <f t="shared" si="4"/>
        <v>200.01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54.54</v>
      </c>
      <c r="T38" s="15">
        <f t="shared" si="6"/>
        <v>163.62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 t="s">
        <v>555</v>
      </c>
      <c r="C39" s="6" t="s">
        <v>453</v>
      </c>
      <c r="D39" s="125"/>
      <c r="E39" s="8" t="s">
        <v>139</v>
      </c>
      <c r="F39" s="57">
        <v>3</v>
      </c>
      <c r="G39" s="14">
        <v>4.7699999999999996</v>
      </c>
      <c r="H39" s="40">
        <f t="shared" si="1"/>
        <v>6.68</v>
      </c>
      <c r="I39" s="41">
        <f t="shared" si="2"/>
        <v>20.04</v>
      </c>
      <c r="J39" s="44"/>
      <c r="K39" s="93">
        <f t="shared" si="0"/>
        <v>3</v>
      </c>
      <c r="L39" s="40">
        <f t="shared" si="3"/>
        <v>3.67</v>
      </c>
      <c r="M39" s="40">
        <f t="shared" si="4"/>
        <v>11.01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3.01</v>
      </c>
      <c r="T39" s="54">
        <f t="shared" si="6"/>
        <v>9.0299999999999994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556</v>
      </c>
      <c r="C40" s="4" t="s">
        <v>557</v>
      </c>
      <c r="D40" s="125"/>
      <c r="E40" s="16" t="s">
        <v>139</v>
      </c>
      <c r="F40" s="56">
        <v>3</v>
      </c>
      <c r="G40" s="17">
        <v>126.04</v>
      </c>
      <c r="H40" s="10">
        <f t="shared" si="1"/>
        <v>176.46</v>
      </c>
      <c r="I40" s="11">
        <f t="shared" si="2"/>
        <v>529.38</v>
      </c>
      <c r="J40" s="44"/>
      <c r="K40" s="94">
        <f t="shared" si="0"/>
        <v>3</v>
      </c>
      <c r="L40" s="10">
        <f t="shared" si="3"/>
        <v>97.05</v>
      </c>
      <c r="M40" s="10">
        <f t="shared" si="4"/>
        <v>291.14999999999998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79.41</v>
      </c>
      <c r="T40" s="15">
        <f t="shared" si="6"/>
        <v>238.23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558</v>
      </c>
      <c r="C41" s="6" t="s">
        <v>559</v>
      </c>
      <c r="D41" s="125"/>
      <c r="E41" s="8" t="s">
        <v>139</v>
      </c>
      <c r="F41" s="57">
        <v>3</v>
      </c>
      <c r="G41" s="14">
        <v>6.01</v>
      </c>
      <c r="H41" s="40">
        <f t="shared" si="1"/>
        <v>8.41</v>
      </c>
      <c r="I41" s="41">
        <f t="shared" si="2"/>
        <v>25.23</v>
      </c>
      <c r="J41" s="44"/>
      <c r="K41" s="93">
        <f t="shared" si="0"/>
        <v>3</v>
      </c>
      <c r="L41" s="40">
        <f t="shared" si="3"/>
        <v>4.63</v>
      </c>
      <c r="M41" s="40">
        <f t="shared" si="4"/>
        <v>13.89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3.78</v>
      </c>
      <c r="T41" s="54">
        <f t="shared" si="6"/>
        <v>11.34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12280.36</v>
      </c>
      <c r="H49" s="84">
        <f>SUM(H18:H48)</f>
        <v>17192.509999999998</v>
      </c>
      <c r="I49" s="85">
        <f>SUM(I18:I48)</f>
        <v>50144.979999999996</v>
      </c>
      <c r="J49" s="86"/>
      <c r="K49" s="87">
        <f>SUM(K18:K48)</f>
        <v>134</v>
      </c>
      <c r="L49" s="84">
        <f>SUM(L18:L48)</f>
        <v>8772.6799999999967</v>
      </c>
      <c r="M49" s="85">
        <f>SUM(M18:M48)</f>
        <v>26351.050000000003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8419.8300000000036</v>
      </c>
      <c r="T49" s="85">
        <f>SUM(T18:T48)</f>
        <v>23793.93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0">
    <cfRule type="expression" dxfId="49" priority="1">
      <formula>$V$9&lt;50%</formula>
    </cfRule>
    <cfRule type="expression" dxfId="48" priority="2">
      <formula>$V$9&gt;50%</formula>
    </cfRule>
  </conditionalFormatting>
  <dataValidations count="4">
    <dataValidation type="list" showInputMessage="1" showErrorMessage="1" sqref="E18:E48" xr:uid="{E3176755-6B26-4C4E-9674-C78F816F00FC}">
      <formula1>$Z$18:$Z$29</formula1>
    </dataValidation>
    <dataValidation type="list" allowBlank="1" showInputMessage="1" showErrorMessage="1" sqref="J13" xr:uid="{329FCCDB-4537-47F9-B36E-2725E1F4C7BA}">
      <formula1>$L$9:$L$9</formula1>
    </dataValidation>
    <dataValidation type="list" allowBlank="1" showInputMessage="1" showErrorMessage="1" sqref="I13" xr:uid="{C1C9177D-9CB2-4BCA-96E2-029B78EAE7F4}">
      <formula1>$Y$13:$Y$14</formula1>
    </dataValidation>
    <dataValidation type="list" allowBlank="1" showInputMessage="1" showErrorMessage="1" sqref="G17 L17 Q17 Q14" xr:uid="{1DC84ED6-3F06-4D26-BD37-1382D4D41C3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D84-B3D6-447A-AA03-E4C42D81FEC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5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597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50144.979999999996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2011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26351.050000000003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23793.929999999993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584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0.47450273187864456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598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23793.93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24251.050000000003</v>
      </c>
      <c r="U9" s="242">
        <f>IFERROR(((P3-S9)/S9),0)</f>
        <v>11.54811904761905</v>
      </c>
      <c r="V9" s="242">
        <f>IFERROR(T9/P3,0)</f>
        <v>0.92030678094421281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134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586</v>
      </c>
      <c r="C18" s="5" t="s">
        <v>587</v>
      </c>
      <c r="D18" s="125"/>
      <c r="E18" s="8">
        <v>500</v>
      </c>
      <c r="F18" s="55">
        <v>1</v>
      </c>
      <c r="G18" s="9">
        <v>28.55</v>
      </c>
      <c r="H18" s="10">
        <f>ROUND(IF($G$17="USD $", G18*$F$15,G18*$E$15),2)</f>
        <v>39.97</v>
      </c>
      <c r="I18" s="11">
        <f>ROUND(IF($I$17=$H$17,F18*H18,F18*G18),2)</f>
        <v>39.97</v>
      </c>
      <c r="J18" s="12"/>
      <c r="K18" s="94">
        <f t="shared" ref="K18:K48" si="0">F18</f>
        <v>1</v>
      </c>
      <c r="L18" s="10">
        <f>ROUND(IF($L$17=$G$17,G18*($M$14-N18),H18*($M$14-N18)),2)</f>
        <v>15.19</v>
      </c>
      <c r="M18" s="10">
        <f>ROUND((K18*L18),2)</f>
        <v>15.19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24.78</v>
      </c>
      <c r="T18" s="15">
        <f>ROUND(I18-M18,2)</f>
        <v>24.78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588</v>
      </c>
      <c r="C19" s="4" t="s">
        <v>589</v>
      </c>
      <c r="D19" s="125"/>
      <c r="E19" s="16">
        <v>500</v>
      </c>
      <c r="F19" s="56">
        <v>1</v>
      </c>
      <c r="G19" s="17">
        <v>111.74</v>
      </c>
      <c r="H19" s="40">
        <f t="shared" ref="H19:H48" si="1">ROUND(IF($G$17="USD $", G19*$F$15,G19*$E$15),2)</f>
        <v>156.44</v>
      </c>
      <c r="I19" s="41">
        <f t="shared" ref="I19:I48" si="2">ROUND(IF($I$17=$H$17,F19*H19,F19*G19),2)</f>
        <v>156.44</v>
      </c>
      <c r="J19" s="44"/>
      <c r="K19" s="93">
        <f t="shared" si="0"/>
        <v>1</v>
      </c>
      <c r="L19" s="40">
        <f t="shared" ref="L19:L48" si="3">ROUND(IF($L$17=$G$17,G19*($M$14-N19),H19*($M$14-N19)),2)</f>
        <v>59.45</v>
      </c>
      <c r="M19" s="40">
        <f t="shared" ref="M19:M48" si="4">ROUND((K19*L19),2)</f>
        <v>59.45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96.99</v>
      </c>
      <c r="T19" s="54">
        <f t="shared" ref="T19:T48" si="6">ROUND(I19-M19,2)</f>
        <v>96.99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530</v>
      </c>
      <c r="C20" s="6" t="s">
        <v>120</v>
      </c>
      <c r="D20" s="125"/>
      <c r="E20" s="8">
        <v>1000</v>
      </c>
      <c r="F20" s="57">
        <v>1</v>
      </c>
      <c r="G20" s="14">
        <v>98.14</v>
      </c>
      <c r="H20" s="10">
        <f t="shared" si="1"/>
        <v>137.4</v>
      </c>
      <c r="I20" s="11">
        <f t="shared" si="2"/>
        <v>137.4</v>
      </c>
      <c r="J20" s="44"/>
      <c r="K20" s="94">
        <f t="shared" si="0"/>
        <v>1</v>
      </c>
      <c r="L20" s="10">
        <f t="shared" si="3"/>
        <v>52.21</v>
      </c>
      <c r="M20" s="10">
        <f t="shared" si="4"/>
        <v>52.21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85.19</v>
      </c>
      <c r="T20" s="15">
        <f t="shared" si="6"/>
        <v>85.19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531</v>
      </c>
      <c r="C21" s="4" t="s">
        <v>123</v>
      </c>
      <c r="D21" s="125"/>
      <c r="E21" s="16">
        <v>1000</v>
      </c>
      <c r="F21" s="56">
        <v>1</v>
      </c>
      <c r="G21" s="17">
        <v>93.28</v>
      </c>
      <c r="H21" s="40">
        <f t="shared" si="1"/>
        <v>130.59</v>
      </c>
      <c r="I21" s="41">
        <f t="shared" si="2"/>
        <v>130.59</v>
      </c>
      <c r="J21" s="44"/>
      <c r="K21" s="93">
        <f t="shared" si="0"/>
        <v>1</v>
      </c>
      <c r="L21" s="40">
        <f t="shared" si="3"/>
        <v>49.62</v>
      </c>
      <c r="M21" s="40">
        <f t="shared" si="4"/>
        <v>49.62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80.97</v>
      </c>
      <c r="T21" s="54">
        <f t="shared" si="6"/>
        <v>80.97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532</v>
      </c>
      <c r="C22" s="6" t="s">
        <v>127</v>
      </c>
      <c r="D22" s="125"/>
      <c r="E22" s="8">
        <v>2000</v>
      </c>
      <c r="F22" s="57">
        <v>1</v>
      </c>
      <c r="G22" s="14">
        <v>111.74</v>
      </c>
      <c r="H22" s="10">
        <f t="shared" si="1"/>
        <v>156.44</v>
      </c>
      <c r="I22" s="11">
        <f t="shared" si="2"/>
        <v>156.44</v>
      </c>
      <c r="J22" s="44"/>
      <c r="K22" s="94">
        <f t="shared" si="0"/>
        <v>1</v>
      </c>
      <c r="L22" s="10">
        <f t="shared" si="3"/>
        <v>59.45</v>
      </c>
      <c r="M22" s="10">
        <f t="shared" si="4"/>
        <v>59.45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96.99</v>
      </c>
      <c r="T22" s="15">
        <f t="shared" si="6"/>
        <v>96.99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533</v>
      </c>
      <c r="C23" s="4" t="s">
        <v>130</v>
      </c>
      <c r="D23" s="125"/>
      <c r="E23" s="16">
        <v>2000</v>
      </c>
      <c r="F23" s="56">
        <v>1</v>
      </c>
      <c r="G23" s="17">
        <v>60.68</v>
      </c>
      <c r="H23" s="40">
        <f t="shared" si="1"/>
        <v>84.95</v>
      </c>
      <c r="I23" s="41">
        <f t="shared" si="2"/>
        <v>84.95</v>
      </c>
      <c r="J23" s="44"/>
      <c r="K23" s="93">
        <f t="shared" si="0"/>
        <v>1</v>
      </c>
      <c r="L23" s="40">
        <f t="shared" si="3"/>
        <v>32.28</v>
      </c>
      <c r="M23" s="40">
        <f t="shared" si="4"/>
        <v>32.28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52.67</v>
      </c>
      <c r="T23" s="54">
        <f t="shared" si="6"/>
        <v>52.67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534</v>
      </c>
      <c r="C24" s="6" t="s">
        <v>133</v>
      </c>
      <c r="D24" s="125"/>
      <c r="E24" s="8">
        <v>2000</v>
      </c>
      <c r="F24" s="57">
        <v>1</v>
      </c>
      <c r="G24" s="14">
        <v>19.23</v>
      </c>
      <c r="H24" s="10">
        <f t="shared" si="1"/>
        <v>26.92</v>
      </c>
      <c r="I24" s="11">
        <f t="shared" si="2"/>
        <v>26.92</v>
      </c>
      <c r="J24" s="44"/>
      <c r="K24" s="94">
        <f t="shared" si="0"/>
        <v>1</v>
      </c>
      <c r="L24" s="10">
        <f t="shared" si="3"/>
        <v>10.23</v>
      </c>
      <c r="M24" s="10">
        <f t="shared" si="4"/>
        <v>10.23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16.690000000000001</v>
      </c>
      <c r="T24" s="15">
        <f t="shared" si="6"/>
        <v>16.690000000000001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535</v>
      </c>
      <c r="C25" s="4" t="s">
        <v>133</v>
      </c>
      <c r="D25" s="125"/>
      <c r="E25" s="16">
        <v>2000</v>
      </c>
      <c r="F25" s="56">
        <v>1</v>
      </c>
      <c r="G25" s="17">
        <v>15.24</v>
      </c>
      <c r="H25" s="40">
        <f t="shared" si="1"/>
        <v>21.34</v>
      </c>
      <c r="I25" s="41">
        <f t="shared" si="2"/>
        <v>21.34</v>
      </c>
      <c r="J25" s="44"/>
      <c r="K25" s="93">
        <f t="shared" si="0"/>
        <v>1</v>
      </c>
      <c r="L25" s="40">
        <f t="shared" si="3"/>
        <v>8.11</v>
      </c>
      <c r="M25" s="40">
        <f t="shared" si="4"/>
        <v>8.11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13.23</v>
      </c>
      <c r="T25" s="54">
        <f t="shared" si="6"/>
        <v>13.23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590</v>
      </c>
      <c r="C26" s="6" t="s">
        <v>591</v>
      </c>
      <c r="D26" s="125"/>
      <c r="E26" s="8" t="s">
        <v>139</v>
      </c>
      <c r="F26" s="57">
        <v>1</v>
      </c>
      <c r="G26" s="14">
        <v>2762.53</v>
      </c>
      <c r="H26" s="10">
        <f t="shared" si="1"/>
        <v>3867.54</v>
      </c>
      <c r="I26" s="11">
        <f t="shared" si="2"/>
        <v>3867.54</v>
      </c>
      <c r="J26" s="44"/>
      <c r="K26" s="94">
        <f t="shared" si="0"/>
        <v>1</v>
      </c>
      <c r="L26" s="10">
        <f t="shared" si="3"/>
        <v>1933.77</v>
      </c>
      <c r="M26" s="10">
        <f t="shared" si="4"/>
        <v>1933.77</v>
      </c>
      <c r="N26" s="13"/>
      <c r="O26" s="53"/>
      <c r="P26" s="3"/>
      <c r="Q26" s="14"/>
      <c r="R26" s="15">
        <f t="shared" si="9"/>
        <v>0</v>
      </c>
      <c r="S26" s="15">
        <f t="shared" si="5"/>
        <v>1933.77</v>
      </c>
      <c r="T26" s="15">
        <f t="shared" si="6"/>
        <v>1933.77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540</v>
      </c>
      <c r="C27" s="4" t="s">
        <v>192</v>
      </c>
      <c r="D27" s="125"/>
      <c r="E27" s="16" t="s">
        <v>139</v>
      </c>
      <c r="F27" s="56">
        <v>1</v>
      </c>
      <c r="G27" s="17">
        <v>3350.33</v>
      </c>
      <c r="H27" s="40">
        <f t="shared" si="1"/>
        <v>4690.46</v>
      </c>
      <c r="I27" s="41">
        <f t="shared" si="2"/>
        <v>4690.46</v>
      </c>
      <c r="J27" s="44"/>
      <c r="K27" s="93">
        <f t="shared" si="0"/>
        <v>1</v>
      </c>
      <c r="L27" s="40">
        <f t="shared" si="3"/>
        <v>2345.23</v>
      </c>
      <c r="M27" s="40">
        <f t="shared" si="4"/>
        <v>2345.23</v>
      </c>
      <c r="N27" s="18"/>
      <c r="O27" s="53"/>
      <c r="P27" s="1"/>
      <c r="Q27" s="17"/>
      <c r="R27" s="42">
        <f t="shared" si="9"/>
        <v>0</v>
      </c>
      <c r="S27" s="54">
        <f t="shared" si="5"/>
        <v>2345.23</v>
      </c>
      <c r="T27" s="54">
        <f t="shared" si="6"/>
        <v>2345.23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592</v>
      </c>
      <c r="C28" s="6" t="s">
        <v>593</v>
      </c>
      <c r="D28" s="125"/>
      <c r="E28" s="8" t="s">
        <v>139</v>
      </c>
      <c r="F28" s="57">
        <v>2</v>
      </c>
      <c r="G28" s="14">
        <v>321.2</v>
      </c>
      <c r="H28" s="10">
        <f t="shared" si="1"/>
        <v>449.68</v>
      </c>
      <c r="I28" s="11">
        <f t="shared" si="2"/>
        <v>899.36</v>
      </c>
      <c r="J28" s="44"/>
      <c r="K28" s="94">
        <f t="shared" si="0"/>
        <v>2</v>
      </c>
      <c r="L28" s="10">
        <f t="shared" si="3"/>
        <v>224.84</v>
      </c>
      <c r="M28" s="10">
        <f t="shared" si="4"/>
        <v>449.68</v>
      </c>
      <c r="N28" s="13"/>
      <c r="O28" s="53"/>
      <c r="P28" s="3"/>
      <c r="Q28" s="14"/>
      <c r="R28" s="15">
        <f t="shared" si="9"/>
        <v>0</v>
      </c>
      <c r="S28" s="15">
        <f t="shared" si="5"/>
        <v>224.84</v>
      </c>
      <c r="T28" s="15">
        <f t="shared" si="6"/>
        <v>449.68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541</v>
      </c>
      <c r="C29" s="4" t="s">
        <v>594</v>
      </c>
      <c r="D29" s="125"/>
      <c r="E29" s="16" t="s">
        <v>139</v>
      </c>
      <c r="F29" s="56">
        <v>6</v>
      </c>
      <c r="G29" s="17">
        <v>674.06</v>
      </c>
      <c r="H29" s="40">
        <f>ROUND(IF($G$17="USD $", G29*$F$15,G29*$E$15),2)</f>
        <v>943.68</v>
      </c>
      <c r="I29" s="41">
        <f>ROUND(IF($I$17=$H$17,F29*H29,F29*G29),2)</f>
        <v>5662.08</v>
      </c>
      <c r="J29" s="44"/>
      <c r="K29" s="93">
        <f t="shared" si="0"/>
        <v>6</v>
      </c>
      <c r="L29" s="40">
        <f t="shared" si="3"/>
        <v>660.58</v>
      </c>
      <c r="M29" s="40">
        <f>ROUND((K29*L29),2)</f>
        <v>3963.48</v>
      </c>
      <c r="N29" s="18">
        <v>-0.2</v>
      </c>
      <c r="O29" s="53"/>
      <c r="P29" s="1"/>
      <c r="Q29" s="17"/>
      <c r="R29" s="42">
        <f t="shared" si="9"/>
        <v>0</v>
      </c>
      <c r="S29" s="54">
        <f t="shared" si="5"/>
        <v>283.10000000000002</v>
      </c>
      <c r="T29" s="54">
        <f t="shared" si="6"/>
        <v>1698.6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243</v>
      </c>
      <c r="C30" s="4" t="s">
        <v>542</v>
      </c>
      <c r="D30" s="125"/>
      <c r="E30" s="16" t="s">
        <v>139</v>
      </c>
      <c r="F30" s="56">
        <v>6</v>
      </c>
      <c r="G30" s="17">
        <v>3517.19</v>
      </c>
      <c r="H30" s="10">
        <f t="shared" si="1"/>
        <v>4924.07</v>
      </c>
      <c r="I30" s="11">
        <f t="shared" si="2"/>
        <v>29544.42</v>
      </c>
      <c r="J30" s="44"/>
      <c r="K30" s="94">
        <f t="shared" si="0"/>
        <v>6</v>
      </c>
      <c r="L30" s="10">
        <f t="shared" si="3"/>
        <v>2462.04</v>
      </c>
      <c r="M30" s="10">
        <f t="shared" si="4"/>
        <v>14772.24</v>
      </c>
      <c r="N30" s="13"/>
      <c r="O30" s="53"/>
      <c r="P30" s="3"/>
      <c r="Q30" s="14"/>
      <c r="R30" s="15">
        <f t="shared" si="9"/>
        <v>0</v>
      </c>
      <c r="S30" s="15">
        <f t="shared" si="5"/>
        <v>2462.0300000000002</v>
      </c>
      <c r="T30" s="15">
        <f t="shared" si="6"/>
        <v>14772.18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543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544</v>
      </c>
      <c r="C32" s="4" t="s">
        <v>545</v>
      </c>
      <c r="D32" s="125"/>
      <c r="E32" s="16" t="s">
        <v>139</v>
      </c>
      <c r="F32" s="56">
        <v>2</v>
      </c>
      <c r="G32" s="17">
        <v>102.26</v>
      </c>
      <c r="H32" s="10">
        <f t="shared" si="1"/>
        <v>143.16</v>
      </c>
      <c r="I32" s="11">
        <f t="shared" si="2"/>
        <v>286.32</v>
      </c>
      <c r="J32" s="44"/>
      <c r="K32" s="94">
        <f t="shared" si="0"/>
        <v>2</v>
      </c>
      <c r="L32" s="10">
        <f t="shared" si="3"/>
        <v>78.739999999999995</v>
      </c>
      <c r="M32" s="10">
        <f t="shared" si="4"/>
        <v>157.47999999999999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64.42</v>
      </c>
      <c r="T32" s="15">
        <f t="shared" si="6"/>
        <v>128.84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546</v>
      </c>
      <c r="C33" s="6" t="s">
        <v>217</v>
      </c>
      <c r="D33" s="125"/>
      <c r="E33" s="8" t="s">
        <v>139</v>
      </c>
      <c r="F33" s="57">
        <v>2</v>
      </c>
      <c r="G33" s="14">
        <v>275.05</v>
      </c>
      <c r="H33" s="40">
        <f t="shared" si="1"/>
        <v>385.07</v>
      </c>
      <c r="I33" s="41">
        <f t="shared" si="2"/>
        <v>770.14</v>
      </c>
      <c r="J33" s="44"/>
      <c r="K33" s="93">
        <f t="shared" si="0"/>
        <v>2</v>
      </c>
      <c r="L33" s="40">
        <f t="shared" si="3"/>
        <v>211.79</v>
      </c>
      <c r="M33" s="40">
        <f t="shared" si="4"/>
        <v>423.58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173.28</v>
      </c>
      <c r="T33" s="54">
        <f t="shared" si="6"/>
        <v>346.56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547</v>
      </c>
      <c r="C34" s="4" t="s">
        <v>155</v>
      </c>
      <c r="D34" s="125"/>
      <c r="E34" s="16" t="s">
        <v>139</v>
      </c>
      <c r="F34" s="56">
        <v>44</v>
      </c>
      <c r="G34" s="17">
        <v>4.07</v>
      </c>
      <c r="H34" s="10">
        <f t="shared" si="1"/>
        <v>5.7</v>
      </c>
      <c r="I34" s="11">
        <f t="shared" si="2"/>
        <v>250.8</v>
      </c>
      <c r="J34" s="44"/>
      <c r="K34" s="94">
        <f t="shared" si="0"/>
        <v>44</v>
      </c>
      <c r="L34" s="10">
        <f t="shared" si="3"/>
        <v>3.14</v>
      </c>
      <c r="M34" s="10">
        <f t="shared" si="4"/>
        <v>138.16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2.56</v>
      </c>
      <c r="T34" s="15">
        <f t="shared" si="6"/>
        <v>112.64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548</v>
      </c>
      <c r="C35" s="6" t="s">
        <v>549</v>
      </c>
      <c r="D35" s="125"/>
      <c r="E35" s="8" t="s">
        <v>139</v>
      </c>
      <c r="F35" s="57">
        <v>44</v>
      </c>
      <c r="G35" s="14">
        <v>5.79</v>
      </c>
      <c r="H35" s="40">
        <f t="shared" si="1"/>
        <v>8.11</v>
      </c>
      <c r="I35" s="41">
        <f t="shared" si="2"/>
        <v>356.84</v>
      </c>
      <c r="J35" s="44"/>
      <c r="K35" s="93">
        <f t="shared" si="0"/>
        <v>44</v>
      </c>
      <c r="L35" s="40">
        <f t="shared" si="3"/>
        <v>4.46</v>
      </c>
      <c r="M35" s="40">
        <f t="shared" si="4"/>
        <v>196.24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3.65</v>
      </c>
      <c r="T35" s="54">
        <f t="shared" si="6"/>
        <v>160.6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550</v>
      </c>
      <c r="C36" s="4" t="s">
        <v>551</v>
      </c>
      <c r="D36" s="125"/>
      <c r="E36" s="16" t="s">
        <v>139</v>
      </c>
      <c r="F36" s="56">
        <v>3</v>
      </c>
      <c r="G36" s="17">
        <v>497.81</v>
      </c>
      <c r="H36" s="10">
        <f t="shared" si="1"/>
        <v>696.93</v>
      </c>
      <c r="I36" s="11">
        <f t="shared" si="2"/>
        <v>2090.79</v>
      </c>
      <c r="J36" s="44"/>
      <c r="K36" s="94">
        <f t="shared" si="0"/>
        <v>3</v>
      </c>
      <c r="L36" s="10">
        <f t="shared" si="3"/>
        <v>383.31</v>
      </c>
      <c r="M36" s="10">
        <f t="shared" si="4"/>
        <v>1149.93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313.62</v>
      </c>
      <c r="T36" s="15">
        <f t="shared" si="6"/>
        <v>940.86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552</v>
      </c>
      <c r="C37" s="6" t="s">
        <v>502</v>
      </c>
      <c r="D37" s="125"/>
      <c r="E37" s="8" t="s">
        <v>139</v>
      </c>
      <c r="F37" s="57">
        <v>3</v>
      </c>
      <c r="G37" s="14">
        <v>8.07</v>
      </c>
      <c r="H37" s="40">
        <f t="shared" si="1"/>
        <v>11.3</v>
      </c>
      <c r="I37" s="41">
        <f t="shared" si="2"/>
        <v>33.9</v>
      </c>
      <c r="J37" s="44"/>
      <c r="K37" s="93">
        <f t="shared" si="0"/>
        <v>3</v>
      </c>
      <c r="L37" s="40">
        <f t="shared" si="3"/>
        <v>6.22</v>
      </c>
      <c r="M37" s="40">
        <f t="shared" si="4"/>
        <v>18.66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5.08</v>
      </c>
      <c r="T37" s="54">
        <f t="shared" si="6"/>
        <v>15.24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553</v>
      </c>
      <c r="C38" s="4" t="s">
        <v>554</v>
      </c>
      <c r="D38" s="125"/>
      <c r="E38" s="16" t="s">
        <v>139</v>
      </c>
      <c r="F38" s="56">
        <v>3</v>
      </c>
      <c r="G38" s="17">
        <v>86.58</v>
      </c>
      <c r="H38" s="10">
        <f t="shared" si="1"/>
        <v>121.21</v>
      </c>
      <c r="I38" s="11">
        <f t="shared" si="2"/>
        <v>363.63</v>
      </c>
      <c r="J38" s="44"/>
      <c r="K38" s="94">
        <f t="shared" si="0"/>
        <v>3</v>
      </c>
      <c r="L38" s="10">
        <f t="shared" si="3"/>
        <v>66.67</v>
      </c>
      <c r="M38" s="10">
        <f t="shared" si="4"/>
        <v>200.01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54.54</v>
      </c>
      <c r="T38" s="15">
        <f t="shared" si="6"/>
        <v>163.62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 t="s">
        <v>555</v>
      </c>
      <c r="C39" s="6" t="s">
        <v>453</v>
      </c>
      <c r="D39" s="125"/>
      <c r="E39" s="8" t="s">
        <v>139</v>
      </c>
      <c r="F39" s="57">
        <v>3</v>
      </c>
      <c r="G39" s="14">
        <v>4.7699999999999996</v>
      </c>
      <c r="H39" s="40">
        <f t="shared" si="1"/>
        <v>6.68</v>
      </c>
      <c r="I39" s="41">
        <f t="shared" si="2"/>
        <v>20.04</v>
      </c>
      <c r="J39" s="44"/>
      <c r="K39" s="93">
        <f t="shared" si="0"/>
        <v>3</v>
      </c>
      <c r="L39" s="40">
        <f t="shared" si="3"/>
        <v>3.67</v>
      </c>
      <c r="M39" s="40">
        <f t="shared" si="4"/>
        <v>11.01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3.01</v>
      </c>
      <c r="T39" s="54">
        <f t="shared" si="6"/>
        <v>9.0299999999999994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556</v>
      </c>
      <c r="C40" s="4" t="s">
        <v>557</v>
      </c>
      <c r="D40" s="125"/>
      <c r="E40" s="16" t="s">
        <v>139</v>
      </c>
      <c r="F40" s="56">
        <v>3</v>
      </c>
      <c r="G40" s="17">
        <v>126.04</v>
      </c>
      <c r="H40" s="10">
        <f t="shared" si="1"/>
        <v>176.46</v>
      </c>
      <c r="I40" s="11">
        <f t="shared" si="2"/>
        <v>529.38</v>
      </c>
      <c r="J40" s="44"/>
      <c r="K40" s="94">
        <f t="shared" si="0"/>
        <v>3</v>
      </c>
      <c r="L40" s="10">
        <f t="shared" si="3"/>
        <v>97.05</v>
      </c>
      <c r="M40" s="10">
        <f t="shared" si="4"/>
        <v>291.14999999999998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79.41</v>
      </c>
      <c r="T40" s="15">
        <f t="shared" si="6"/>
        <v>238.23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558</v>
      </c>
      <c r="C41" s="6" t="s">
        <v>559</v>
      </c>
      <c r="D41" s="125"/>
      <c r="E41" s="8" t="s">
        <v>139</v>
      </c>
      <c r="F41" s="57">
        <v>3</v>
      </c>
      <c r="G41" s="14">
        <v>6.01</v>
      </c>
      <c r="H41" s="40">
        <f t="shared" si="1"/>
        <v>8.41</v>
      </c>
      <c r="I41" s="41">
        <f t="shared" si="2"/>
        <v>25.23</v>
      </c>
      <c r="J41" s="44"/>
      <c r="K41" s="93">
        <f t="shared" si="0"/>
        <v>3</v>
      </c>
      <c r="L41" s="40">
        <f t="shared" si="3"/>
        <v>4.63</v>
      </c>
      <c r="M41" s="40">
        <f t="shared" si="4"/>
        <v>13.89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3.78</v>
      </c>
      <c r="T41" s="54">
        <f t="shared" si="6"/>
        <v>11.34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12280.36</v>
      </c>
      <c r="H49" s="84">
        <f>SUM(H18:H48)</f>
        <v>17192.509999999998</v>
      </c>
      <c r="I49" s="85">
        <f>SUM(I18:I48)</f>
        <v>50144.979999999996</v>
      </c>
      <c r="J49" s="86"/>
      <c r="K49" s="87">
        <f>SUM(K18:K48)</f>
        <v>134</v>
      </c>
      <c r="L49" s="84">
        <f>SUM(L18:L48)</f>
        <v>8772.6799999999967</v>
      </c>
      <c r="M49" s="85">
        <f>SUM(M18:M48)</f>
        <v>26351.050000000003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8419.8300000000036</v>
      </c>
      <c r="T49" s="85">
        <f>SUM(T18:T48)</f>
        <v>23793.93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0">
    <cfRule type="expression" dxfId="45" priority="1">
      <formula>$V$9&lt;50%</formula>
    </cfRule>
    <cfRule type="expression" dxfId="44" priority="2">
      <formula>$V$9&gt;50%</formula>
    </cfRule>
  </conditionalFormatting>
  <dataValidations count="4">
    <dataValidation type="list" allowBlank="1" showInputMessage="1" showErrorMessage="1" sqref="G17 L17 Q17 Q14" xr:uid="{7DAC1983-8F15-4E03-8F6E-FFE3CE3610D8}">
      <formula1>$Y$11:$Y$12</formula1>
    </dataValidation>
    <dataValidation type="list" allowBlank="1" showInputMessage="1" showErrorMessage="1" sqref="I13" xr:uid="{DC868E1A-84CC-46AE-8A47-E6829400785C}">
      <formula1>$Y$13:$Y$14</formula1>
    </dataValidation>
    <dataValidation type="list" allowBlank="1" showInputMessage="1" showErrorMessage="1" sqref="J13" xr:uid="{DBE7954F-C353-404D-AB74-07B82AEECDEB}">
      <formula1>$L$9:$L$9</formula1>
    </dataValidation>
    <dataValidation type="list" showInputMessage="1" showErrorMessage="1" sqref="E18:E48" xr:uid="{939134F7-9C36-472B-A032-EC01BBB8A4E4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121E-8E66-4C05-B384-FA2BC1D91DE1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599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72890.499999999985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35950.600000000013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36939.899999999972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600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0.506786206707321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601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36939.899999999994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33850.600000000013</v>
      </c>
      <c r="U9" s="242">
        <f>IFERROR(((P3-S9)/S9),0)</f>
        <v>16.119333333333341</v>
      </c>
      <c r="V9" s="242">
        <f>IFERROR(T9/P3,0)</f>
        <v>0.94158651037813001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133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4">
    <dataValidation type="list" showInputMessage="1" showErrorMessage="1" sqref="E18:E48" xr:uid="{CEAE1CE3-BD57-437A-A09D-60F0929BC60E}">
      <formula1>$Z$18:$Z$29</formula1>
    </dataValidation>
    <dataValidation type="list" allowBlank="1" showInputMessage="1" showErrorMessage="1" sqref="J13" xr:uid="{76B023E0-2D08-41D0-8F3D-3A9A13463DF3}">
      <formula1>$L$9:$L$9</formula1>
    </dataValidation>
    <dataValidation type="list" allowBlank="1" showInputMessage="1" showErrorMessage="1" sqref="I13" xr:uid="{9790EA09-4500-464D-96F1-8D2CEA5D4A79}">
      <formula1>$Y$13:$Y$14</formula1>
    </dataValidation>
    <dataValidation type="list" allowBlank="1" showInputMessage="1" showErrorMessage="1" sqref="G17 L17 Q17 Q14" xr:uid="{D1FB45AD-BAAF-4589-AA15-D71B7E0A144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FD7B-3C15-48DE-9489-15278FA6A83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627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72890.499999999985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2020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35950.600000000013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36939.899999999972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600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0.506786206707321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628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36939.899999999994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33850.600000000013</v>
      </c>
      <c r="U9" s="242">
        <f>IFERROR(((P3-S9)/S9),0)</f>
        <v>16.119333333333341</v>
      </c>
      <c r="V9" s="242">
        <f>IFERROR(T9/P3,0)</f>
        <v>0.94158651037813001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133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0">
    <cfRule type="expression" dxfId="37" priority="1">
      <formula>$V$9&lt;50%</formula>
    </cfRule>
    <cfRule type="expression" dxfId="36" priority="2">
      <formula>$V$9&gt;50%</formula>
    </cfRule>
  </conditionalFormatting>
  <dataValidations count="4">
    <dataValidation type="list" allowBlank="1" showInputMessage="1" showErrorMessage="1" sqref="G17 L17 Q17 Q14" xr:uid="{4CD44F48-7576-4D6A-BA8B-EE952A5388A7}">
      <formula1>$Y$11:$Y$12</formula1>
    </dataValidation>
    <dataValidation type="list" allowBlank="1" showInputMessage="1" showErrorMessage="1" sqref="I13" xr:uid="{1B485A21-5352-4F36-93F5-3DC02613862C}">
      <formula1>$Y$13:$Y$14</formula1>
    </dataValidation>
    <dataValidation type="list" allowBlank="1" showInputMessage="1" showErrorMessage="1" sqref="J13" xr:uid="{A1A1E86E-EA08-4EB0-92FD-72467E3F012D}">
      <formula1>$L$9:$L$9</formula1>
    </dataValidation>
    <dataValidation type="list" showInputMessage="1" showErrorMessage="1" sqref="E18:E48" xr:uid="{A0B84B82-10CE-43AD-A648-2E7C96C1B583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1F0C-E188-4072-B38A-E0A9EE549F4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629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72890.499999999985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35950.600000000013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36939.899999999972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630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0.506786206707321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631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36939.899999999994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33850.600000000013</v>
      </c>
      <c r="U9" s="242">
        <f>IFERROR(((P3-S9)/S9),0)</f>
        <v>16.119333333333341</v>
      </c>
      <c r="V9" s="242">
        <f>IFERROR(T9/P3,0)</f>
        <v>0.94158651037813001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133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4">
    <dataValidation type="list" showInputMessage="1" showErrorMessage="1" sqref="E18:E48" xr:uid="{D7734374-C233-4A94-BE38-2E474B61721E}">
      <formula1>$Z$18:$Z$29</formula1>
    </dataValidation>
    <dataValidation type="list" allowBlank="1" showInputMessage="1" showErrorMessage="1" sqref="J13" xr:uid="{A40AF52C-991A-479D-9523-AE669BF82C4E}">
      <formula1>$L$9:$L$9</formula1>
    </dataValidation>
    <dataValidation type="list" allowBlank="1" showInputMessage="1" showErrorMessage="1" sqref="I13" xr:uid="{F6AA7C49-2C6C-40CF-A94D-6DEEB59E26B1}">
      <formula1>$Y$13:$Y$14</formula1>
    </dataValidation>
    <dataValidation type="list" allowBlank="1" showInputMessage="1" showErrorMessage="1" sqref="G17 L17 Q17 Q14" xr:uid="{38F81892-8D3C-4B3B-A223-D3C6229903D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F849-7A1C-4209-AC04-2E5174F45201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632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72890.499999999985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2023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35950.600000000013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36939.899999999972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600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0.506786206707321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633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36939.899999999994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33850.600000000013</v>
      </c>
      <c r="U9" s="242">
        <f>IFERROR(((P3-S9)/S9),0)</f>
        <v>16.119333333333341</v>
      </c>
      <c r="V9" s="242">
        <f>IFERROR(T9/P3,0)</f>
        <v>0.94158651037813001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133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4">
    <dataValidation type="list" allowBlank="1" showInputMessage="1" showErrorMessage="1" sqref="G17 L17 Q17 Q14" xr:uid="{B255A5DD-85A2-40A7-81F3-553CD71AFE24}">
      <formula1>$Y$11:$Y$12</formula1>
    </dataValidation>
    <dataValidation type="list" allowBlank="1" showInputMessage="1" showErrorMessage="1" sqref="I13" xr:uid="{6D4A217F-D123-4E3C-870E-6D47AC59E230}">
      <formula1>$Y$13:$Y$14</formula1>
    </dataValidation>
    <dataValidation type="list" allowBlank="1" showInputMessage="1" showErrorMessage="1" sqref="J13" xr:uid="{D3CE3E15-3680-4F95-83AE-9F86250E5114}">
      <formula1>$L$9:$L$9</formula1>
    </dataValidation>
    <dataValidation type="list" showInputMessage="1" showErrorMessage="1" sqref="E18:E48" xr:uid="{23027A0E-1C1B-4CDC-A16A-C81A16EA7EB4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044E-D65C-43BF-B217-04565A5FFD5C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634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72890.499999999985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35950.600000000013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36939.899999999972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600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0.506786206707321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635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36939.899999999994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33850.600000000013</v>
      </c>
      <c r="U9" s="242">
        <f>IFERROR(((P3-S9)/S9),0)</f>
        <v>16.119333333333341</v>
      </c>
      <c r="V9" s="242">
        <f>IFERROR(T9/P3,0)</f>
        <v>0.94158651037813001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133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count="4">
    <dataValidation type="list" showInputMessage="1" showErrorMessage="1" sqref="E18:E48" xr:uid="{CD3BC66A-C810-4AE6-93BA-CE6758F74BF8}">
      <formula1>$Z$18:$Z$29</formula1>
    </dataValidation>
    <dataValidation type="list" allowBlank="1" showInputMessage="1" showErrorMessage="1" sqref="J13" xr:uid="{F6F3B196-618C-45E8-A5DF-D9710780C041}">
      <formula1>$L$9:$L$9</formula1>
    </dataValidation>
    <dataValidation type="list" allowBlank="1" showInputMessage="1" showErrorMessage="1" sqref="I13" xr:uid="{91CB2045-78B7-4DDB-BEE7-3AE399B46A24}">
      <formula1>$Y$13:$Y$14</formula1>
    </dataValidation>
    <dataValidation type="list" allowBlank="1" showInputMessage="1" showErrorMessage="1" sqref="G17 L17 Q17 Q14" xr:uid="{3F11B75A-765F-4396-BEA6-42A08A158A49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E4A4-7EC8-4E88-A8FC-45966C139DE6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636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72890.499999999985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2024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35950.600000000013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36939.899999999972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637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0.506786206707321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638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36939.899999999994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33850.600000000013</v>
      </c>
      <c r="U9" s="242">
        <f>IFERROR(((P3-S9)/S9),0)</f>
        <v>16.119333333333341</v>
      </c>
      <c r="V9" s="242">
        <f>IFERROR(T9/P3,0)</f>
        <v>0.94158651037813001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133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4">
    <dataValidation type="list" allowBlank="1" showInputMessage="1" showErrorMessage="1" sqref="G17 L17 Q17 Q14" xr:uid="{7F123DE8-60D5-4204-848B-BF34A0D6F16D}">
      <formula1>$Y$11:$Y$12</formula1>
    </dataValidation>
    <dataValidation type="list" allowBlank="1" showInputMessage="1" showErrorMessage="1" sqref="I13" xr:uid="{FA0CED14-FAE9-4C2F-AB3E-5C319C89A87B}">
      <formula1>$Y$13:$Y$14</formula1>
    </dataValidation>
    <dataValidation type="list" allowBlank="1" showInputMessage="1" showErrorMessage="1" sqref="J13" xr:uid="{57CD7C1C-6AC3-45C0-A32F-F8E5B0303400}">
      <formula1>$L$9:$L$9</formula1>
    </dataValidation>
    <dataValidation type="list" showInputMessage="1" showErrorMessage="1" sqref="E18:E48" xr:uid="{F3DFA78F-CAC5-4DB5-A549-6E7FE6509A36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2784-1E61-418C-AEED-8EF3C2BF74DC}">
  <sheetPr>
    <pageSetUpPr fitToPage="1"/>
  </sheetPr>
  <dimension ref="A1:AB65"/>
  <sheetViews>
    <sheetView zoomScale="85" zoomScaleNormal="85" workbookViewId="0">
      <pane ySplit="17" topLeftCell="A18" activePane="bottomLeft" state="frozen"/>
      <selection pane="bottomLeft" activeCell="G25" sqref="G25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639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I63</f>
        <v>62269.520000000011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2018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M63</f>
        <v>30177.78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32091.740000000013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640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0.51536835357009347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641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T63</f>
        <v>32091.74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R63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28077.78</v>
      </c>
      <c r="U9" s="242">
        <f>IFERROR(((P3-S9)/S9),0)</f>
        <v>13.370371428571428</v>
      </c>
      <c r="V9" s="242">
        <f>IFERROR(T9/P3,0)</f>
        <v>0.93041237625829332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F63</f>
        <v>69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ROUND(R63*T14,2)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642</v>
      </c>
      <c r="C18" s="5" t="s">
        <v>112</v>
      </c>
      <c r="D18" s="125"/>
      <c r="E18" s="8">
        <v>500</v>
      </c>
      <c r="F18" s="55">
        <v>1</v>
      </c>
      <c r="G18" s="9">
        <v>23.25</v>
      </c>
      <c r="H18" s="10">
        <f>ROUND(IF($G$17="USD $", G18*$F$15,G18*$E$15),2)</f>
        <v>32.549999999999997</v>
      </c>
      <c r="I18" s="11">
        <f>ROUND(IF($I$17=$H$17,F18*H18,F18*G18),2)</f>
        <v>32.549999999999997</v>
      </c>
      <c r="J18" s="12"/>
      <c r="K18" s="94">
        <f t="shared" ref="K18:K62" si="0">F18</f>
        <v>1</v>
      </c>
      <c r="L18" s="10">
        <f>ROUND(IF($L$17=$G$17,G18*($M$14-N18),H18*($M$14-N18)),2)</f>
        <v>12.37</v>
      </c>
      <c r="M18" s="10">
        <f>ROUND((K18*L18),2)</f>
        <v>12.37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20.18</v>
      </c>
      <c r="T18" s="15">
        <f>ROUND(I18-M18,2)</f>
        <v>20.18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643</v>
      </c>
      <c r="C19" s="4" t="s">
        <v>527</v>
      </c>
      <c r="D19" s="125"/>
      <c r="E19" s="16">
        <v>500</v>
      </c>
      <c r="F19" s="56">
        <v>1</v>
      </c>
      <c r="G19" s="17">
        <v>58.85</v>
      </c>
      <c r="H19" s="40">
        <f t="shared" ref="H19:H62" si="1">ROUND(IF($G$17="USD $", G19*$F$15,G19*$E$15),2)</f>
        <v>82.39</v>
      </c>
      <c r="I19" s="41">
        <f t="shared" ref="I19:I62" si="2">ROUND(IF($I$17=$H$17,F19*H19,F19*G19),2)</f>
        <v>82.39</v>
      </c>
      <c r="J19" s="44"/>
      <c r="K19" s="93">
        <f t="shared" si="0"/>
        <v>1</v>
      </c>
      <c r="L19" s="40">
        <f t="shared" ref="L19:L62" si="3">ROUND(IF($L$17=$G$17,G19*($M$14-N19),H19*($M$14-N19)),2)</f>
        <v>31.31</v>
      </c>
      <c r="M19" s="40">
        <f t="shared" ref="M19:M62" si="4">ROUND((K19*L19),2)</f>
        <v>31.31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62" si="5">IFERROR(ROUND(T19/F19,2),0)</f>
        <v>51.08</v>
      </c>
      <c r="T19" s="54">
        <f t="shared" ref="T19:T62" si="6">ROUND(I19-M19,2)</f>
        <v>51.08</v>
      </c>
      <c r="U19" s="43">
        <f t="shared" ref="U19:U62" si="7">IFERROR(((L19-(R19/K19))/(R19/K19)),0)</f>
        <v>0</v>
      </c>
      <c r="V19" s="43">
        <f t="shared" ref="V19:V62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644</v>
      </c>
      <c r="C20" s="6" t="s">
        <v>645</v>
      </c>
      <c r="D20" s="125"/>
      <c r="E20" s="8">
        <v>500</v>
      </c>
      <c r="F20" s="57">
        <v>1</v>
      </c>
      <c r="G20" s="14">
        <v>50.1</v>
      </c>
      <c r="H20" s="10">
        <f t="shared" si="1"/>
        <v>70.14</v>
      </c>
      <c r="I20" s="11">
        <f t="shared" si="2"/>
        <v>70.14</v>
      </c>
      <c r="J20" s="44"/>
      <c r="K20" s="94">
        <f t="shared" si="0"/>
        <v>1</v>
      </c>
      <c r="L20" s="10">
        <f t="shared" si="3"/>
        <v>26.65</v>
      </c>
      <c r="M20" s="10">
        <f t="shared" si="4"/>
        <v>26.65</v>
      </c>
      <c r="N20" s="13">
        <v>0.12</v>
      </c>
      <c r="O20" s="53"/>
      <c r="P20" s="3"/>
      <c r="Q20" s="14"/>
      <c r="R20" s="15">
        <f t="shared" ref="R20:R62" si="9">ROUND(IF($R$17=$Q$17,Q20,IF($R$17="USD $",Q20*$E$15,Q20*$F$15))*F20,2)</f>
        <v>0</v>
      </c>
      <c r="S20" s="15">
        <f t="shared" si="5"/>
        <v>43.49</v>
      </c>
      <c r="T20" s="15">
        <f t="shared" si="6"/>
        <v>43.49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646</v>
      </c>
      <c r="C21" s="4" t="s">
        <v>120</v>
      </c>
      <c r="D21" s="125"/>
      <c r="E21" s="16">
        <v>1000</v>
      </c>
      <c r="F21" s="56">
        <v>1</v>
      </c>
      <c r="G21" s="17">
        <v>73.92</v>
      </c>
      <c r="H21" s="40">
        <f t="shared" si="1"/>
        <v>103.49</v>
      </c>
      <c r="I21" s="41">
        <f t="shared" si="2"/>
        <v>103.49</v>
      </c>
      <c r="J21" s="44"/>
      <c r="K21" s="93">
        <f t="shared" si="0"/>
        <v>1</v>
      </c>
      <c r="L21" s="40">
        <f t="shared" si="3"/>
        <v>39.33</v>
      </c>
      <c r="M21" s="40">
        <f t="shared" si="4"/>
        <v>39.33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64.16</v>
      </c>
      <c r="T21" s="54">
        <f t="shared" si="6"/>
        <v>64.16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647</v>
      </c>
      <c r="C22" s="6" t="s">
        <v>123</v>
      </c>
      <c r="D22" s="125"/>
      <c r="E22" s="8">
        <v>1000</v>
      </c>
      <c r="F22" s="57">
        <v>1</v>
      </c>
      <c r="G22" s="14">
        <v>113</v>
      </c>
      <c r="H22" s="10">
        <f t="shared" si="1"/>
        <v>158.19999999999999</v>
      </c>
      <c r="I22" s="11">
        <f t="shared" si="2"/>
        <v>158.19999999999999</v>
      </c>
      <c r="J22" s="44"/>
      <c r="K22" s="94">
        <f t="shared" si="0"/>
        <v>1</v>
      </c>
      <c r="L22" s="10">
        <f t="shared" si="3"/>
        <v>60.12</v>
      </c>
      <c r="M22" s="10">
        <f t="shared" si="4"/>
        <v>60.12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98.08</v>
      </c>
      <c r="T22" s="15">
        <f t="shared" si="6"/>
        <v>98.08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648</v>
      </c>
      <c r="C23" s="4" t="s">
        <v>127</v>
      </c>
      <c r="D23" s="125"/>
      <c r="E23" s="16">
        <v>2000</v>
      </c>
      <c r="F23" s="56">
        <v>1</v>
      </c>
      <c r="G23" s="17">
        <v>83.09</v>
      </c>
      <c r="H23" s="40">
        <f t="shared" si="1"/>
        <v>116.33</v>
      </c>
      <c r="I23" s="41">
        <f t="shared" si="2"/>
        <v>116.33</v>
      </c>
      <c r="J23" s="44"/>
      <c r="K23" s="93">
        <f t="shared" si="0"/>
        <v>1</v>
      </c>
      <c r="L23" s="40">
        <f t="shared" si="3"/>
        <v>44.21</v>
      </c>
      <c r="M23" s="40">
        <f t="shared" si="4"/>
        <v>44.21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72.12</v>
      </c>
      <c r="T23" s="54">
        <f t="shared" si="6"/>
        <v>72.12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649</v>
      </c>
      <c r="C24" s="6" t="s">
        <v>130</v>
      </c>
      <c r="D24" s="125"/>
      <c r="E24" s="8">
        <v>2000</v>
      </c>
      <c r="F24" s="57">
        <v>1</v>
      </c>
      <c r="G24" s="14">
        <v>83.96</v>
      </c>
      <c r="H24" s="10">
        <f t="shared" si="1"/>
        <v>117.54</v>
      </c>
      <c r="I24" s="11">
        <f t="shared" si="2"/>
        <v>117.54</v>
      </c>
      <c r="J24" s="44"/>
      <c r="K24" s="94">
        <f t="shared" si="0"/>
        <v>1</v>
      </c>
      <c r="L24" s="10">
        <f t="shared" si="3"/>
        <v>44.67</v>
      </c>
      <c r="M24" s="10">
        <f t="shared" si="4"/>
        <v>44.67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72.87</v>
      </c>
      <c r="T24" s="15">
        <f t="shared" si="6"/>
        <v>72.87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650</v>
      </c>
      <c r="C26" s="6" t="s">
        <v>133</v>
      </c>
      <c r="D26" s="125"/>
      <c r="E26" s="8">
        <v>2000</v>
      </c>
      <c r="F26" s="57">
        <v>1</v>
      </c>
      <c r="G26" s="14">
        <v>46.25</v>
      </c>
      <c r="H26" s="10">
        <f t="shared" si="1"/>
        <v>64.75</v>
      </c>
      <c r="I26" s="11">
        <f t="shared" si="2"/>
        <v>64.75</v>
      </c>
      <c r="J26" s="44"/>
      <c r="K26" s="94">
        <f t="shared" si="0"/>
        <v>1</v>
      </c>
      <c r="L26" s="10">
        <f t="shared" si="3"/>
        <v>24.61</v>
      </c>
      <c r="M26" s="10">
        <f t="shared" si="4"/>
        <v>24.61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40.14</v>
      </c>
      <c r="T26" s="15">
        <f t="shared" si="6"/>
        <v>40.14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606</v>
      </c>
      <c r="C27" s="4" t="s">
        <v>607</v>
      </c>
      <c r="D27" s="125"/>
      <c r="E27" s="16">
        <v>2000</v>
      </c>
      <c r="F27" s="56">
        <v>1</v>
      </c>
      <c r="G27" s="17">
        <v>133.80000000000001</v>
      </c>
      <c r="H27" s="40">
        <f t="shared" si="1"/>
        <v>187.32</v>
      </c>
      <c r="I27" s="41">
        <f t="shared" si="2"/>
        <v>187.32</v>
      </c>
      <c r="J27" s="44"/>
      <c r="K27" s="93">
        <f t="shared" si="0"/>
        <v>1</v>
      </c>
      <c r="L27" s="40">
        <f t="shared" si="3"/>
        <v>71.180000000000007</v>
      </c>
      <c r="M27" s="40">
        <f t="shared" si="4"/>
        <v>71.180000000000007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116.14</v>
      </c>
      <c r="T27" s="54">
        <f t="shared" si="6"/>
        <v>116.14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651</v>
      </c>
      <c r="C28" s="6" t="s">
        <v>652</v>
      </c>
      <c r="D28" s="125"/>
      <c r="E28" s="8">
        <v>4000</v>
      </c>
      <c r="F28" s="57">
        <v>1</v>
      </c>
      <c r="G28" s="14">
        <v>109.27</v>
      </c>
      <c r="H28" s="10">
        <f t="shared" si="1"/>
        <v>152.97999999999999</v>
      </c>
      <c r="I28" s="11">
        <f t="shared" si="2"/>
        <v>152.97999999999999</v>
      </c>
      <c r="J28" s="44"/>
      <c r="K28" s="94">
        <f t="shared" si="0"/>
        <v>1</v>
      </c>
      <c r="L28" s="10">
        <f t="shared" si="3"/>
        <v>58.13</v>
      </c>
      <c r="M28" s="10">
        <f t="shared" si="4"/>
        <v>58.13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94.85</v>
      </c>
      <c r="T28" s="15">
        <f t="shared" si="6"/>
        <v>94.85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604</v>
      </c>
      <c r="C29" s="4" t="s">
        <v>653</v>
      </c>
      <c r="D29" s="125"/>
      <c r="E29" s="16">
        <v>4000</v>
      </c>
      <c r="F29" s="56">
        <v>1</v>
      </c>
      <c r="G29" s="17">
        <v>122.33</v>
      </c>
      <c r="H29" s="40">
        <f>ROUND(IF($G$17="USD $", G29*$F$15,G29*$E$15),2)</f>
        <v>171.26</v>
      </c>
      <c r="I29" s="41">
        <f>ROUND(IF($I$17=$H$17,F29*H29,F29*G29),2)</f>
        <v>171.26</v>
      </c>
      <c r="J29" s="44"/>
      <c r="K29" s="93">
        <f t="shared" si="0"/>
        <v>1</v>
      </c>
      <c r="L29" s="40">
        <f t="shared" si="3"/>
        <v>65.08</v>
      </c>
      <c r="M29" s="40">
        <f>ROUND((K29*L29),2)</f>
        <v>65.08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106.18</v>
      </c>
      <c r="T29" s="54">
        <f t="shared" si="6"/>
        <v>106.18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654</v>
      </c>
      <c r="C30" s="6" t="s">
        <v>655</v>
      </c>
      <c r="D30" s="125"/>
      <c r="E30" s="8" t="s">
        <v>139</v>
      </c>
      <c r="F30" s="57">
        <v>1</v>
      </c>
      <c r="G30" s="14">
        <v>5886.33</v>
      </c>
      <c r="H30" s="10">
        <f t="shared" si="1"/>
        <v>8240.86</v>
      </c>
      <c r="I30" s="11">
        <f t="shared" si="2"/>
        <v>8240.86</v>
      </c>
      <c r="J30" s="44"/>
      <c r="K30" s="94">
        <f t="shared" si="0"/>
        <v>1</v>
      </c>
      <c r="L30" s="10">
        <f t="shared" si="3"/>
        <v>3131.53</v>
      </c>
      <c r="M30" s="10">
        <f t="shared" si="4"/>
        <v>3131.53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5109.33</v>
      </c>
      <c r="T30" s="15">
        <f t="shared" si="6"/>
        <v>5109.33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656</v>
      </c>
      <c r="C31" s="4" t="s">
        <v>657</v>
      </c>
      <c r="D31" s="125"/>
      <c r="E31" s="16" t="s">
        <v>139</v>
      </c>
      <c r="F31" s="56">
        <v>1</v>
      </c>
      <c r="G31" s="17">
        <v>3419.77</v>
      </c>
      <c r="H31" s="40">
        <f t="shared" si="1"/>
        <v>4787.68</v>
      </c>
      <c r="I31" s="41">
        <f t="shared" si="2"/>
        <v>4787.68</v>
      </c>
      <c r="J31" s="44"/>
      <c r="K31" s="93">
        <f t="shared" si="0"/>
        <v>1</v>
      </c>
      <c r="L31" s="40">
        <f t="shared" si="3"/>
        <v>1819.32</v>
      </c>
      <c r="M31" s="40">
        <f t="shared" si="4"/>
        <v>1819.32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2968.36</v>
      </c>
      <c r="T31" s="54">
        <f t="shared" si="6"/>
        <v>2968.36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658</v>
      </c>
      <c r="C32" s="6" t="s">
        <v>615</v>
      </c>
      <c r="D32" s="125"/>
      <c r="E32" s="8" t="s">
        <v>139</v>
      </c>
      <c r="F32" s="57">
        <v>1</v>
      </c>
      <c r="G32" s="14">
        <v>2246.35</v>
      </c>
      <c r="H32" s="10">
        <f t="shared" si="1"/>
        <v>3144.89</v>
      </c>
      <c r="I32" s="11">
        <f t="shared" si="2"/>
        <v>3144.89</v>
      </c>
      <c r="J32" s="44"/>
      <c r="K32" s="94">
        <f t="shared" si="0"/>
        <v>1</v>
      </c>
      <c r="L32" s="10">
        <f t="shared" si="3"/>
        <v>1195.06</v>
      </c>
      <c r="M32" s="10">
        <f t="shared" si="4"/>
        <v>1195.06</v>
      </c>
      <c r="N32" s="13">
        <v>0.12</v>
      </c>
      <c r="O32" s="53"/>
      <c r="P32" s="3"/>
      <c r="Q32" s="14"/>
      <c r="R32" s="15">
        <f t="shared" si="9"/>
        <v>0</v>
      </c>
      <c r="S32" s="15">
        <f t="shared" si="5"/>
        <v>1949.83</v>
      </c>
      <c r="T32" s="15">
        <f t="shared" si="6"/>
        <v>1949.83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659</v>
      </c>
      <c r="C33" s="4" t="s">
        <v>660</v>
      </c>
      <c r="D33" s="125"/>
      <c r="E33" s="16" t="s">
        <v>139</v>
      </c>
      <c r="F33" s="56">
        <v>1</v>
      </c>
      <c r="G33" s="17">
        <v>2266.61</v>
      </c>
      <c r="H33" s="40">
        <f t="shared" si="1"/>
        <v>3173.25</v>
      </c>
      <c r="I33" s="41">
        <f t="shared" si="2"/>
        <v>3173.25</v>
      </c>
      <c r="J33" s="44"/>
      <c r="K33" s="93">
        <f t="shared" si="0"/>
        <v>1</v>
      </c>
      <c r="L33" s="40">
        <f t="shared" si="3"/>
        <v>1586.63</v>
      </c>
      <c r="M33" s="40">
        <f t="shared" si="4"/>
        <v>1586.63</v>
      </c>
      <c r="N33" s="18"/>
      <c r="O33" s="53"/>
      <c r="P33" s="1"/>
      <c r="Q33" s="17"/>
      <c r="R33" s="42">
        <f t="shared" si="9"/>
        <v>0</v>
      </c>
      <c r="S33" s="54">
        <f t="shared" si="5"/>
        <v>1586.62</v>
      </c>
      <c r="T33" s="54">
        <f t="shared" si="6"/>
        <v>1586.62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661</v>
      </c>
      <c r="C34" s="6" t="s">
        <v>662</v>
      </c>
      <c r="D34" s="125"/>
      <c r="E34" s="8" t="s">
        <v>139</v>
      </c>
      <c r="F34" s="57">
        <v>2</v>
      </c>
      <c r="G34" s="14">
        <v>283.70999999999998</v>
      </c>
      <c r="H34" s="10">
        <f t="shared" si="1"/>
        <v>397.19</v>
      </c>
      <c r="I34" s="11">
        <f t="shared" si="2"/>
        <v>794.38</v>
      </c>
      <c r="J34" s="44"/>
      <c r="K34" s="94">
        <f t="shared" si="0"/>
        <v>2</v>
      </c>
      <c r="L34" s="10">
        <f t="shared" si="3"/>
        <v>198.6</v>
      </c>
      <c r="M34" s="10">
        <f t="shared" si="4"/>
        <v>397.2</v>
      </c>
      <c r="N34" s="13"/>
      <c r="O34" s="53"/>
      <c r="P34" s="3"/>
      <c r="Q34" s="14"/>
      <c r="R34" s="15">
        <f t="shared" si="9"/>
        <v>0</v>
      </c>
      <c r="S34" s="15">
        <f t="shared" si="5"/>
        <v>198.59</v>
      </c>
      <c r="T34" s="15">
        <f t="shared" si="6"/>
        <v>397.18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663</v>
      </c>
      <c r="C35" s="4" t="s">
        <v>192</v>
      </c>
      <c r="D35" s="125"/>
      <c r="E35" s="16" t="s">
        <v>139</v>
      </c>
      <c r="F35" s="56">
        <v>1</v>
      </c>
      <c r="G35" s="17">
        <v>1202.93</v>
      </c>
      <c r="H35" s="40">
        <f t="shared" si="1"/>
        <v>1684.1</v>
      </c>
      <c r="I35" s="41">
        <f t="shared" si="2"/>
        <v>1684.1</v>
      </c>
      <c r="J35" s="44"/>
      <c r="K35" s="93">
        <f t="shared" si="0"/>
        <v>1</v>
      </c>
      <c r="L35" s="40">
        <f t="shared" si="3"/>
        <v>842.05</v>
      </c>
      <c r="M35" s="40">
        <f t="shared" si="4"/>
        <v>842.05</v>
      </c>
      <c r="N35" s="18"/>
      <c r="O35" s="53"/>
      <c r="P35" s="1"/>
      <c r="Q35" s="17"/>
      <c r="R35" s="42">
        <f t="shared" si="9"/>
        <v>0</v>
      </c>
      <c r="S35" s="54">
        <f t="shared" si="5"/>
        <v>842.05</v>
      </c>
      <c r="T35" s="54">
        <f t="shared" si="6"/>
        <v>842.05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664</v>
      </c>
      <c r="C36" s="6" t="s">
        <v>192</v>
      </c>
      <c r="D36" s="125"/>
      <c r="E36" s="8" t="s">
        <v>139</v>
      </c>
      <c r="F36" s="57">
        <v>1</v>
      </c>
      <c r="G36" s="14">
        <v>3384.05</v>
      </c>
      <c r="H36" s="10">
        <f t="shared" si="1"/>
        <v>4737.67</v>
      </c>
      <c r="I36" s="11">
        <f t="shared" si="2"/>
        <v>4737.67</v>
      </c>
      <c r="J36" s="44"/>
      <c r="K36" s="94">
        <f t="shared" si="0"/>
        <v>1</v>
      </c>
      <c r="L36" s="10">
        <f t="shared" si="3"/>
        <v>2368.84</v>
      </c>
      <c r="M36" s="10">
        <f t="shared" si="4"/>
        <v>2368.84</v>
      </c>
      <c r="N36" s="13"/>
      <c r="O36" s="53"/>
      <c r="P36" s="3"/>
      <c r="Q36" s="14"/>
      <c r="R36" s="15">
        <f t="shared" si="9"/>
        <v>0</v>
      </c>
      <c r="S36" s="15">
        <f t="shared" si="5"/>
        <v>2368.83</v>
      </c>
      <c r="T36" s="15">
        <f t="shared" si="6"/>
        <v>2368.83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665</v>
      </c>
      <c r="C37" s="4" t="s">
        <v>666</v>
      </c>
      <c r="D37" s="125"/>
      <c r="E37" s="16" t="s">
        <v>139</v>
      </c>
      <c r="F37" s="56">
        <v>6</v>
      </c>
      <c r="G37" s="17">
        <v>603.16</v>
      </c>
      <c r="H37" s="40">
        <f t="shared" si="1"/>
        <v>844.42</v>
      </c>
      <c r="I37" s="41">
        <f t="shared" si="2"/>
        <v>5066.5200000000004</v>
      </c>
      <c r="J37" s="44"/>
      <c r="K37" s="93">
        <f t="shared" si="0"/>
        <v>6</v>
      </c>
      <c r="L37" s="40">
        <f t="shared" si="3"/>
        <v>591.09</v>
      </c>
      <c r="M37" s="40">
        <f t="shared" si="4"/>
        <v>3546.54</v>
      </c>
      <c r="N37" s="18">
        <v>-0.2</v>
      </c>
      <c r="O37" s="53"/>
      <c r="P37" s="1"/>
      <c r="Q37" s="17"/>
      <c r="R37" s="42">
        <f t="shared" si="9"/>
        <v>0</v>
      </c>
      <c r="S37" s="54">
        <f t="shared" si="5"/>
        <v>253.33</v>
      </c>
      <c r="T37" s="54">
        <f t="shared" si="6"/>
        <v>1519.98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667</v>
      </c>
      <c r="C38" s="6" t="s">
        <v>668</v>
      </c>
      <c r="D38" s="125"/>
      <c r="E38" s="8" t="s">
        <v>139</v>
      </c>
      <c r="F38" s="57">
        <v>2</v>
      </c>
      <c r="G38" s="14">
        <v>7917.94</v>
      </c>
      <c r="H38" s="10">
        <f t="shared" si="1"/>
        <v>11085.12</v>
      </c>
      <c r="I38" s="11">
        <f t="shared" si="2"/>
        <v>22170.240000000002</v>
      </c>
      <c r="J38" s="44"/>
      <c r="K38" s="94">
        <f t="shared" si="0"/>
        <v>2</v>
      </c>
      <c r="L38" s="10">
        <f t="shared" si="3"/>
        <v>5542.56</v>
      </c>
      <c r="M38" s="10">
        <f t="shared" si="4"/>
        <v>11085.12</v>
      </c>
      <c r="N38" s="13"/>
      <c r="O38" s="53"/>
      <c r="P38" s="3"/>
      <c r="Q38" s="14"/>
      <c r="R38" s="15">
        <f t="shared" si="9"/>
        <v>0</v>
      </c>
      <c r="S38" s="15">
        <f t="shared" si="5"/>
        <v>5542.56</v>
      </c>
      <c r="T38" s="15">
        <f t="shared" si="6"/>
        <v>11085.12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669</v>
      </c>
      <c r="C39" s="4" t="s">
        <v>670</v>
      </c>
      <c r="D39" s="125"/>
      <c r="E39" s="16" t="s">
        <v>139</v>
      </c>
      <c r="F39" s="56">
        <v>2</v>
      </c>
      <c r="G39" s="17">
        <v>1676.5</v>
      </c>
      <c r="H39" s="40">
        <f t="shared" si="1"/>
        <v>2347.1</v>
      </c>
      <c r="I39" s="41">
        <f t="shared" si="2"/>
        <v>4694.2</v>
      </c>
      <c r="J39" s="44"/>
      <c r="K39" s="93">
        <f t="shared" si="0"/>
        <v>2</v>
      </c>
      <c r="L39" s="40">
        <f t="shared" si="3"/>
        <v>1173.55</v>
      </c>
      <c r="M39" s="40">
        <f t="shared" si="4"/>
        <v>2347.1</v>
      </c>
      <c r="N39" s="18"/>
      <c r="O39" s="53"/>
      <c r="P39" s="1"/>
      <c r="Q39" s="17"/>
      <c r="R39" s="42">
        <f t="shared" si="9"/>
        <v>0</v>
      </c>
      <c r="S39" s="54">
        <f t="shared" si="5"/>
        <v>1173.55</v>
      </c>
      <c r="T39" s="54">
        <f t="shared" si="6"/>
        <v>2347.1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/>
      <c r="C40" s="6" t="s">
        <v>346</v>
      </c>
      <c r="D40" s="125"/>
      <c r="E40" s="8"/>
      <c r="F40" s="57"/>
      <c r="G40" s="14"/>
      <c r="H40" s="10">
        <f t="shared" si="1"/>
        <v>0</v>
      </c>
      <c r="I40" s="11">
        <f t="shared" si="2"/>
        <v>0</v>
      </c>
      <c r="J40" s="44"/>
      <c r="K40" s="94">
        <f t="shared" si="0"/>
        <v>0</v>
      </c>
      <c r="L40" s="10">
        <f t="shared" si="3"/>
        <v>0</v>
      </c>
      <c r="M40" s="10">
        <f t="shared" si="4"/>
        <v>0</v>
      </c>
      <c r="N40" s="13"/>
      <c r="O40" s="53"/>
      <c r="P40" s="3"/>
      <c r="Q40" s="14"/>
      <c r="R40" s="15">
        <f t="shared" si="9"/>
        <v>0</v>
      </c>
      <c r="S40" s="15">
        <f t="shared" si="5"/>
        <v>0</v>
      </c>
      <c r="T40" s="15">
        <f t="shared" si="6"/>
        <v>0</v>
      </c>
      <c r="U40" s="31">
        <f t="shared" si="7"/>
        <v>0</v>
      </c>
      <c r="V40" s="31">
        <f t="shared" si="8"/>
        <v>0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6" t="s">
        <v>671</v>
      </c>
      <c r="C41" s="4" t="s">
        <v>672</v>
      </c>
      <c r="D41" s="125"/>
      <c r="E41" s="16" t="s">
        <v>139</v>
      </c>
      <c r="F41" s="56">
        <v>1</v>
      </c>
      <c r="G41" s="17">
        <v>334.47</v>
      </c>
      <c r="H41" s="40">
        <f t="shared" si="1"/>
        <v>468.26</v>
      </c>
      <c r="I41" s="41">
        <f t="shared" si="2"/>
        <v>468.26</v>
      </c>
      <c r="J41" s="44"/>
      <c r="K41" s="93">
        <f t="shared" si="0"/>
        <v>1</v>
      </c>
      <c r="L41" s="40">
        <f t="shared" si="3"/>
        <v>257.54000000000002</v>
      </c>
      <c r="M41" s="40">
        <f t="shared" si="4"/>
        <v>257.54000000000002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210.72</v>
      </c>
      <c r="T41" s="54">
        <f t="shared" si="6"/>
        <v>210.72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673</v>
      </c>
      <c r="C42" s="6" t="s">
        <v>672</v>
      </c>
      <c r="D42" s="125"/>
      <c r="E42" s="8" t="s">
        <v>139</v>
      </c>
      <c r="F42" s="57">
        <v>1</v>
      </c>
      <c r="G42" s="14">
        <v>624.83000000000004</v>
      </c>
      <c r="H42" s="10">
        <f t="shared" si="1"/>
        <v>874.76</v>
      </c>
      <c r="I42" s="11">
        <f t="shared" si="2"/>
        <v>874.76</v>
      </c>
      <c r="J42" s="44"/>
      <c r="K42" s="94">
        <f t="shared" si="0"/>
        <v>1</v>
      </c>
      <c r="L42" s="10">
        <f t="shared" si="3"/>
        <v>481.12</v>
      </c>
      <c r="M42" s="10">
        <f t="shared" si="4"/>
        <v>481.12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393.64</v>
      </c>
      <c r="T42" s="15">
        <f t="shared" si="6"/>
        <v>393.64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674</v>
      </c>
      <c r="C43" s="4" t="s">
        <v>549</v>
      </c>
      <c r="D43" s="125"/>
      <c r="E43" s="16" t="s">
        <v>139</v>
      </c>
      <c r="F43" s="56">
        <v>8</v>
      </c>
      <c r="G43" s="17">
        <v>6.22</v>
      </c>
      <c r="H43" s="40">
        <f t="shared" si="1"/>
        <v>8.7100000000000009</v>
      </c>
      <c r="I43" s="41">
        <f t="shared" si="2"/>
        <v>69.680000000000007</v>
      </c>
      <c r="J43" s="44"/>
      <c r="K43" s="93">
        <f t="shared" si="0"/>
        <v>8</v>
      </c>
      <c r="L43" s="40">
        <f t="shared" si="3"/>
        <v>4.79</v>
      </c>
      <c r="M43" s="40">
        <f t="shared" si="4"/>
        <v>38.32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3.92</v>
      </c>
      <c r="T43" s="54">
        <f t="shared" si="6"/>
        <v>31.36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675</v>
      </c>
      <c r="C44" s="6" t="s">
        <v>356</v>
      </c>
      <c r="D44" s="125"/>
      <c r="E44" s="8" t="s">
        <v>139</v>
      </c>
      <c r="F44" s="57">
        <v>8</v>
      </c>
      <c r="G44" s="14">
        <v>1.77</v>
      </c>
      <c r="H44" s="10">
        <f t="shared" si="1"/>
        <v>2.48</v>
      </c>
      <c r="I44" s="11">
        <f t="shared" si="2"/>
        <v>19.84</v>
      </c>
      <c r="J44" s="44"/>
      <c r="K44" s="94">
        <f t="shared" si="0"/>
        <v>8</v>
      </c>
      <c r="L44" s="10">
        <f t="shared" si="3"/>
        <v>1.36</v>
      </c>
      <c r="M44" s="10">
        <f t="shared" si="4"/>
        <v>10.88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1.1200000000000001</v>
      </c>
      <c r="T44" s="15">
        <f t="shared" si="6"/>
        <v>8.9600000000000009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676</v>
      </c>
      <c r="C45" s="4" t="s">
        <v>677</v>
      </c>
      <c r="D45" s="125"/>
      <c r="E45" s="16" t="s">
        <v>139</v>
      </c>
      <c r="F45" s="56">
        <v>8</v>
      </c>
      <c r="G45" s="17">
        <v>2.2400000000000002</v>
      </c>
      <c r="H45" s="40">
        <f t="shared" si="1"/>
        <v>3.14</v>
      </c>
      <c r="I45" s="41">
        <f t="shared" si="2"/>
        <v>25.12</v>
      </c>
      <c r="J45" s="44"/>
      <c r="K45" s="93">
        <f t="shared" si="0"/>
        <v>8</v>
      </c>
      <c r="L45" s="40">
        <f t="shared" si="3"/>
        <v>1.73</v>
      </c>
      <c r="M45" s="40">
        <f t="shared" si="4"/>
        <v>13.84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1.41</v>
      </c>
      <c r="T45" s="54">
        <f t="shared" si="6"/>
        <v>11.28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678</v>
      </c>
      <c r="C46" s="6" t="s">
        <v>679</v>
      </c>
      <c r="D46" s="125"/>
      <c r="E46" s="8" t="s">
        <v>139</v>
      </c>
      <c r="F46" s="57">
        <v>2</v>
      </c>
      <c r="G46" s="14">
        <v>62.37</v>
      </c>
      <c r="H46" s="10">
        <f t="shared" si="1"/>
        <v>87.32</v>
      </c>
      <c r="I46" s="11">
        <f t="shared" si="2"/>
        <v>174.64</v>
      </c>
      <c r="J46" s="44"/>
      <c r="K46" s="94">
        <f t="shared" si="0"/>
        <v>2</v>
      </c>
      <c r="L46" s="10">
        <f t="shared" si="3"/>
        <v>48.03</v>
      </c>
      <c r="M46" s="10">
        <f t="shared" si="4"/>
        <v>96.06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39.29</v>
      </c>
      <c r="T46" s="15">
        <f t="shared" si="6"/>
        <v>78.58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680</v>
      </c>
      <c r="C47" s="4" t="s">
        <v>681</v>
      </c>
      <c r="D47" s="125"/>
      <c r="E47" s="16" t="s">
        <v>139</v>
      </c>
      <c r="F47" s="56">
        <v>1</v>
      </c>
      <c r="G47" s="17">
        <v>227.33</v>
      </c>
      <c r="H47" s="40">
        <f t="shared" si="1"/>
        <v>318.26</v>
      </c>
      <c r="I47" s="41">
        <f t="shared" si="2"/>
        <v>318.26</v>
      </c>
      <c r="J47" s="44"/>
      <c r="K47" s="93">
        <f t="shared" si="0"/>
        <v>1</v>
      </c>
      <c r="L47" s="40">
        <f t="shared" si="3"/>
        <v>175.04</v>
      </c>
      <c r="M47" s="40">
        <f t="shared" si="4"/>
        <v>175.04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143.22</v>
      </c>
      <c r="T47" s="54">
        <f t="shared" si="6"/>
        <v>143.22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682</v>
      </c>
      <c r="C48" s="4" t="s">
        <v>683</v>
      </c>
      <c r="D48" s="125"/>
      <c r="E48" s="16" t="s">
        <v>139</v>
      </c>
      <c r="F48" s="56">
        <v>5</v>
      </c>
      <c r="G48" s="14">
        <v>47.43</v>
      </c>
      <c r="H48" s="10">
        <f t="shared" si="1"/>
        <v>66.400000000000006</v>
      </c>
      <c r="I48" s="11">
        <f t="shared" si="2"/>
        <v>332</v>
      </c>
      <c r="J48" s="44"/>
      <c r="K48" s="94">
        <f t="shared" si="0"/>
        <v>5</v>
      </c>
      <c r="L48" s="10">
        <f t="shared" si="3"/>
        <v>36.520000000000003</v>
      </c>
      <c r="M48" s="10">
        <f t="shared" si="4"/>
        <v>182.6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29.88</v>
      </c>
      <c r="T48" s="15">
        <f t="shared" si="6"/>
        <v>149.4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684</v>
      </c>
      <c r="C49" s="4" t="s">
        <v>685</v>
      </c>
      <c r="D49" s="125"/>
      <c r="E49" s="16" t="s">
        <v>139</v>
      </c>
      <c r="F49" s="56">
        <v>5</v>
      </c>
      <c r="G49" s="14">
        <v>29.9</v>
      </c>
      <c r="H49" s="10">
        <f t="shared" si="1"/>
        <v>41.86</v>
      </c>
      <c r="I49" s="11">
        <f t="shared" si="2"/>
        <v>209.3</v>
      </c>
      <c r="J49" s="44"/>
      <c r="K49" s="94">
        <f t="shared" si="0"/>
        <v>5</v>
      </c>
      <c r="L49" s="10">
        <f t="shared" si="3"/>
        <v>23.02</v>
      </c>
      <c r="M49" s="10">
        <f t="shared" si="4"/>
        <v>115.1</v>
      </c>
      <c r="N49" s="13">
        <v>-0.05</v>
      </c>
      <c r="O49" s="53"/>
      <c r="P49" s="168"/>
      <c r="Q49" s="14"/>
      <c r="R49" s="15">
        <f t="shared" si="9"/>
        <v>0</v>
      </c>
      <c r="S49" s="15">
        <f t="shared" si="5"/>
        <v>18.84</v>
      </c>
      <c r="T49" s="15">
        <f t="shared" si="6"/>
        <v>94.2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x14ac:dyDescent="0.25">
      <c r="A50" s="58"/>
      <c r="B50" s="1"/>
      <c r="C50" s="4"/>
      <c r="D50" s="125"/>
      <c r="E50" s="16"/>
      <c r="F50" s="56"/>
      <c r="G50" s="14"/>
      <c r="H50" s="10">
        <f t="shared" si="1"/>
        <v>0</v>
      </c>
      <c r="I50" s="11">
        <f t="shared" si="2"/>
        <v>0</v>
      </c>
      <c r="J50" s="44"/>
      <c r="K50" s="94">
        <f t="shared" si="0"/>
        <v>0</v>
      </c>
      <c r="L50" s="10">
        <f t="shared" si="3"/>
        <v>0</v>
      </c>
      <c r="M50" s="10">
        <f t="shared" si="4"/>
        <v>0</v>
      </c>
      <c r="N50" s="13"/>
      <c r="O50" s="53"/>
      <c r="P50" s="168"/>
      <c r="Q50" s="14"/>
      <c r="R50" s="15">
        <f t="shared" si="9"/>
        <v>0</v>
      </c>
      <c r="S50" s="15">
        <f t="shared" si="5"/>
        <v>0</v>
      </c>
      <c r="T50" s="15">
        <f t="shared" si="6"/>
        <v>0</v>
      </c>
      <c r="U50" s="31">
        <f t="shared" si="7"/>
        <v>0</v>
      </c>
      <c r="V50" s="31">
        <f t="shared" si="8"/>
        <v>0</v>
      </c>
      <c r="W50" s="30"/>
      <c r="X50" s="52"/>
      <c r="Y50" s="64"/>
      <c r="Z50" s="64"/>
      <c r="AA50" s="64"/>
      <c r="AB50" s="64"/>
    </row>
    <row r="51" spans="1:28" x14ac:dyDescent="0.25">
      <c r="A51" s="58"/>
      <c r="B51" s="1"/>
      <c r="C51" s="4"/>
      <c r="D51" s="125"/>
      <c r="E51" s="16"/>
      <c r="F51" s="56"/>
      <c r="G51" s="14"/>
      <c r="H51" s="10">
        <f t="shared" si="1"/>
        <v>0</v>
      </c>
      <c r="I51" s="11">
        <f t="shared" si="2"/>
        <v>0</v>
      </c>
      <c r="J51" s="44"/>
      <c r="K51" s="94">
        <f t="shared" si="0"/>
        <v>0</v>
      </c>
      <c r="L51" s="10">
        <f t="shared" si="3"/>
        <v>0</v>
      </c>
      <c r="M51" s="10">
        <f t="shared" si="4"/>
        <v>0</v>
      </c>
      <c r="N51" s="13"/>
      <c r="O51" s="53"/>
      <c r="P51" s="168"/>
      <c r="Q51" s="14"/>
      <c r="R51" s="15">
        <f t="shared" si="9"/>
        <v>0</v>
      </c>
      <c r="S51" s="15">
        <f t="shared" si="5"/>
        <v>0</v>
      </c>
      <c r="T51" s="15">
        <f t="shared" si="6"/>
        <v>0</v>
      </c>
      <c r="U51" s="31">
        <f t="shared" si="7"/>
        <v>0</v>
      </c>
      <c r="V51" s="31">
        <f t="shared" si="8"/>
        <v>0</v>
      </c>
      <c r="W51" s="30"/>
      <c r="X51" s="52"/>
      <c r="Y51" s="64"/>
      <c r="Z51" s="64"/>
      <c r="AA51" s="64"/>
      <c r="AB51" s="64"/>
    </row>
    <row r="52" spans="1:28" x14ac:dyDescent="0.25">
      <c r="A52" s="58"/>
      <c r="B52" s="1"/>
      <c r="C52" s="4"/>
      <c r="D52" s="125"/>
      <c r="E52" s="16"/>
      <c r="F52" s="56"/>
      <c r="G52" s="14"/>
      <c r="H52" s="10">
        <f t="shared" si="1"/>
        <v>0</v>
      </c>
      <c r="I52" s="11">
        <f t="shared" si="2"/>
        <v>0</v>
      </c>
      <c r="J52" s="44"/>
      <c r="K52" s="94">
        <f t="shared" si="0"/>
        <v>0</v>
      </c>
      <c r="L52" s="10">
        <f t="shared" si="3"/>
        <v>0</v>
      </c>
      <c r="M52" s="10">
        <f t="shared" si="4"/>
        <v>0</v>
      </c>
      <c r="N52" s="13"/>
      <c r="O52" s="53"/>
      <c r="P52" s="168"/>
      <c r="Q52" s="14"/>
      <c r="R52" s="15">
        <f t="shared" si="9"/>
        <v>0</v>
      </c>
      <c r="S52" s="15">
        <f t="shared" si="5"/>
        <v>0</v>
      </c>
      <c r="T52" s="15">
        <f t="shared" si="6"/>
        <v>0</v>
      </c>
      <c r="U52" s="31">
        <f t="shared" si="7"/>
        <v>0</v>
      </c>
      <c r="V52" s="31">
        <f t="shared" si="8"/>
        <v>0</v>
      </c>
      <c r="W52" s="30"/>
      <c r="X52" s="52"/>
      <c r="Y52" s="64"/>
      <c r="Z52" s="64"/>
      <c r="AA52" s="64"/>
      <c r="AB52" s="64"/>
    </row>
    <row r="53" spans="1:28" x14ac:dyDescent="0.25">
      <c r="A53" s="58"/>
      <c r="B53" s="1"/>
      <c r="C53" s="4"/>
      <c r="D53" s="125"/>
      <c r="E53" s="16"/>
      <c r="F53" s="56"/>
      <c r="G53" s="14"/>
      <c r="H53" s="10">
        <f t="shared" si="1"/>
        <v>0</v>
      </c>
      <c r="I53" s="11">
        <f t="shared" si="2"/>
        <v>0</v>
      </c>
      <c r="J53" s="44"/>
      <c r="K53" s="94">
        <f t="shared" si="0"/>
        <v>0</v>
      </c>
      <c r="L53" s="10">
        <f t="shared" si="3"/>
        <v>0</v>
      </c>
      <c r="M53" s="10">
        <f t="shared" si="4"/>
        <v>0</v>
      </c>
      <c r="N53" s="13"/>
      <c r="O53" s="53"/>
      <c r="P53" s="168"/>
      <c r="Q53" s="14"/>
      <c r="R53" s="15">
        <f t="shared" si="9"/>
        <v>0</v>
      </c>
      <c r="S53" s="15">
        <f t="shared" si="5"/>
        <v>0</v>
      </c>
      <c r="T53" s="15">
        <f t="shared" si="6"/>
        <v>0</v>
      </c>
      <c r="U53" s="31">
        <f t="shared" si="7"/>
        <v>0</v>
      </c>
      <c r="V53" s="31">
        <f t="shared" si="8"/>
        <v>0</v>
      </c>
      <c r="W53" s="30"/>
      <c r="X53" s="52"/>
      <c r="Y53" s="64"/>
      <c r="Z53" s="64"/>
      <c r="AA53" s="64"/>
      <c r="AB53" s="64"/>
    </row>
    <row r="54" spans="1:28" x14ac:dyDescent="0.25">
      <c r="A54" s="58"/>
      <c r="B54" s="1"/>
      <c r="C54" s="4"/>
      <c r="D54" s="125"/>
      <c r="E54" s="16"/>
      <c r="F54" s="56"/>
      <c r="G54" s="14"/>
      <c r="H54" s="10">
        <f t="shared" si="1"/>
        <v>0</v>
      </c>
      <c r="I54" s="11">
        <f t="shared" si="2"/>
        <v>0</v>
      </c>
      <c r="J54" s="44"/>
      <c r="K54" s="94">
        <f t="shared" si="0"/>
        <v>0</v>
      </c>
      <c r="L54" s="10">
        <f t="shared" si="3"/>
        <v>0</v>
      </c>
      <c r="M54" s="10">
        <f t="shared" si="4"/>
        <v>0</v>
      </c>
      <c r="N54" s="13"/>
      <c r="O54" s="53"/>
      <c r="P54" s="168"/>
      <c r="Q54" s="14"/>
      <c r="R54" s="15">
        <f t="shared" si="9"/>
        <v>0</v>
      </c>
      <c r="S54" s="15">
        <f t="shared" si="5"/>
        <v>0</v>
      </c>
      <c r="T54" s="15">
        <f t="shared" si="6"/>
        <v>0</v>
      </c>
      <c r="U54" s="31">
        <f t="shared" si="7"/>
        <v>0</v>
      </c>
      <c r="V54" s="31">
        <f t="shared" si="8"/>
        <v>0</v>
      </c>
      <c r="W54" s="30"/>
      <c r="X54" s="52"/>
      <c r="Y54" s="64"/>
      <c r="Z54" s="64"/>
      <c r="AA54" s="64"/>
      <c r="AB54" s="64"/>
    </row>
    <row r="55" spans="1:28" x14ac:dyDescent="0.25">
      <c r="A55" s="58"/>
      <c r="B55" s="1"/>
      <c r="C55" s="4"/>
      <c r="D55" s="125"/>
      <c r="E55" s="16"/>
      <c r="F55" s="56"/>
      <c r="G55" s="14"/>
      <c r="H55" s="10">
        <f t="shared" si="1"/>
        <v>0</v>
      </c>
      <c r="I55" s="11">
        <f t="shared" si="2"/>
        <v>0</v>
      </c>
      <c r="J55" s="44"/>
      <c r="K55" s="94">
        <f t="shared" si="0"/>
        <v>0</v>
      </c>
      <c r="L55" s="10">
        <f t="shared" si="3"/>
        <v>0</v>
      </c>
      <c r="M55" s="10">
        <f t="shared" si="4"/>
        <v>0</v>
      </c>
      <c r="N55" s="13"/>
      <c r="O55" s="53"/>
      <c r="P55" s="168"/>
      <c r="Q55" s="14"/>
      <c r="R55" s="15">
        <f t="shared" si="9"/>
        <v>0</v>
      </c>
      <c r="S55" s="15">
        <f t="shared" si="5"/>
        <v>0</v>
      </c>
      <c r="T55" s="15">
        <f t="shared" si="6"/>
        <v>0</v>
      </c>
      <c r="U55" s="31">
        <f t="shared" si="7"/>
        <v>0</v>
      </c>
      <c r="V55" s="31">
        <f t="shared" si="8"/>
        <v>0</v>
      </c>
      <c r="W55" s="30"/>
      <c r="X55" s="52"/>
      <c r="Y55" s="64"/>
      <c r="Z55" s="64"/>
      <c r="AA55" s="64"/>
      <c r="AB55" s="64"/>
    </row>
    <row r="56" spans="1:28" x14ac:dyDescent="0.25">
      <c r="A56" s="58"/>
      <c r="B56" s="1"/>
      <c r="C56" s="4"/>
      <c r="D56" s="125"/>
      <c r="E56" s="16"/>
      <c r="F56" s="56"/>
      <c r="G56" s="14"/>
      <c r="H56" s="10">
        <f t="shared" si="1"/>
        <v>0</v>
      </c>
      <c r="I56" s="11">
        <f t="shared" si="2"/>
        <v>0</v>
      </c>
      <c r="J56" s="44"/>
      <c r="K56" s="94">
        <f t="shared" si="0"/>
        <v>0</v>
      </c>
      <c r="L56" s="10">
        <f t="shared" si="3"/>
        <v>0</v>
      </c>
      <c r="M56" s="10">
        <f t="shared" si="4"/>
        <v>0</v>
      </c>
      <c r="N56" s="13"/>
      <c r="O56" s="53"/>
      <c r="P56" s="168"/>
      <c r="Q56" s="14"/>
      <c r="R56" s="15">
        <f t="shared" si="9"/>
        <v>0</v>
      </c>
      <c r="S56" s="15">
        <f t="shared" si="5"/>
        <v>0</v>
      </c>
      <c r="T56" s="15">
        <f t="shared" si="6"/>
        <v>0</v>
      </c>
      <c r="U56" s="31">
        <f t="shared" si="7"/>
        <v>0</v>
      </c>
      <c r="V56" s="31">
        <f t="shared" si="8"/>
        <v>0</v>
      </c>
      <c r="W56" s="30"/>
      <c r="X56" s="52"/>
      <c r="Y56" s="64"/>
      <c r="Z56" s="64"/>
      <c r="AA56" s="64"/>
      <c r="AB56" s="64"/>
    </row>
    <row r="57" spans="1:28" x14ac:dyDescent="0.25">
      <c r="A57" s="58"/>
      <c r="B57" s="1"/>
      <c r="C57" s="4"/>
      <c r="D57" s="125"/>
      <c r="E57" s="16"/>
      <c r="F57" s="56"/>
      <c r="G57" s="14"/>
      <c r="H57" s="10">
        <f t="shared" si="1"/>
        <v>0</v>
      </c>
      <c r="I57" s="11">
        <f t="shared" si="2"/>
        <v>0</v>
      </c>
      <c r="J57" s="44"/>
      <c r="K57" s="94">
        <f t="shared" si="0"/>
        <v>0</v>
      </c>
      <c r="L57" s="10">
        <f t="shared" si="3"/>
        <v>0</v>
      </c>
      <c r="M57" s="10">
        <f t="shared" si="4"/>
        <v>0</v>
      </c>
      <c r="N57" s="13"/>
      <c r="O57" s="53"/>
      <c r="P57" s="168"/>
      <c r="Q57" s="14"/>
      <c r="R57" s="15">
        <f t="shared" si="9"/>
        <v>0</v>
      </c>
      <c r="S57" s="15">
        <f t="shared" si="5"/>
        <v>0</v>
      </c>
      <c r="T57" s="15">
        <f t="shared" si="6"/>
        <v>0</v>
      </c>
      <c r="U57" s="31">
        <f t="shared" si="7"/>
        <v>0</v>
      </c>
      <c r="V57" s="31">
        <f t="shared" si="8"/>
        <v>0</v>
      </c>
      <c r="W57" s="30"/>
      <c r="X57" s="52"/>
      <c r="Y57" s="64"/>
      <c r="Z57" s="64"/>
      <c r="AA57" s="64"/>
      <c r="AB57" s="64"/>
    </row>
    <row r="58" spans="1:28" x14ac:dyDescent="0.25">
      <c r="A58" s="58"/>
      <c r="B58" s="1"/>
      <c r="C58" s="4"/>
      <c r="D58" s="125"/>
      <c r="E58" s="16"/>
      <c r="F58" s="56"/>
      <c r="G58" s="14"/>
      <c r="H58" s="10">
        <f t="shared" si="1"/>
        <v>0</v>
      </c>
      <c r="I58" s="11">
        <f t="shared" si="2"/>
        <v>0</v>
      </c>
      <c r="J58" s="44"/>
      <c r="K58" s="94">
        <f t="shared" si="0"/>
        <v>0</v>
      </c>
      <c r="L58" s="10">
        <f t="shared" si="3"/>
        <v>0</v>
      </c>
      <c r="M58" s="10">
        <f t="shared" si="4"/>
        <v>0</v>
      </c>
      <c r="N58" s="13"/>
      <c r="O58" s="53"/>
      <c r="P58" s="168"/>
      <c r="Q58" s="14"/>
      <c r="R58" s="15">
        <f t="shared" si="9"/>
        <v>0</v>
      </c>
      <c r="S58" s="15">
        <f t="shared" si="5"/>
        <v>0</v>
      </c>
      <c r="T58" s="15">
        <f t="shared" si="6"/>
        <v>0</v>
      </c>
      <c r="U58" s="31">
        <f t="shared" si="7"/>
        <v>0</v>
      </c>
      <c r="V58" s="31">
        <f t="shared" si="8"/>
        <v>0</v>
      </c>
      <c r="W58" s="30"/>
      <c r="X58" s="52"/>
      <c r="Y58" s="64"/>
      <c r="Z58" s="64"/>
      <c r="AA58" s="64"/>
      <c r="AB58" s="64"/>
    </row>
    <row r="59" spans="1:28" x14ac:dyDescent="0.25">
      <c r="A59" s="58"/>
      <c r="B59" s="1"/>
      <c r="C59" s="4"/>
      <c r="D59" s="125"/>
      <c r="E59" s="16"/>
      <c r="F59" s="56"/>
      <c r="G59" s="14"/>
      <c r="H59" s="10">
        <f t="shared" si="1"/>
        <v>0</v>
      </c>
      <c r="I59" s="11">
        <f t="shared" si="2"/>
        <v>0</v>
      </c>
      <c r="J59" s="44"/>
      <c r="K59" s="94">
        <f t="shared" si="0"/>
        <v>0</v>
      </c>
      <c r="L59" s="10">
        <f t="shared" si="3"/>
        <v>0</v>
      </c>
      <c r="M59" s="10">
        <f t="shared" si="4"/>
        <v>0</v>
      </c>
      <c r="N59" s="13"/>
      <c r="O59" s="53"/>
      <c r="P59" s="168"/>
      <c r="Q59" s="14"/>
      <c r="R59" s="15">
        <f t="shared" si="9"/>
        <v>0</v>
      </c>
      <c r="S59" s="15">
        <f t="shared" si="5"/>
        <v>0</v>
      </c>
      <c r="T59" s="15">
        <f t="shared" si="6"/>
        <v>0</v>
      </c>
      <c r="U59" s="31">
        <f t="shared" si="7"/>
        <v>0</v>
      </c>
      <c r="V59" s="31">
        <f t="shared" si="8"/>
        <v>0</v>
      </c>
      <c r="W59" s="30"/>
      <c r="X59" s="52"/>
      <c r="Y59" s="64"/>
      <c r="Z59" s="64"/>
      <c r="AA59" s="64"/>
      <c r="AB59" s="64"/>
    </row>
    <row r="60" spans="1:28" x14ac:dyDescent="0.25">
      <c r="A60" s="58"/>
      <c r="B60" s="1"/>
      <c r="C60" s="4"/>
      <c r="D60" s="125"/>
      <c r="E60" s="16"/>
      <c r="F60" s="56"/>
      <c r="G60" s="14"/>
      <c r="H60" s="10">
        <f t="shared" si="1"/>
        <v>0</v>
      </c>
      <c r="I60" s="11">
        <f t="shared" si="2"/>
        <v>0</v>
      </c>
      <c r="J60" s="44"/>
      <c r="K60" s="94">
        <f t="shared" si="0"/>
        <v>0</v>
      </c>
      <c r="L60" s="10">
        <f t="shared" si="3"/>
        <v>0</v>
      </c>
      <c r="M60" s="10">
        <f t="shared" si="4"/>
        <v>0</v>
      </c>
      <c r="N60" s="13"/>
      <c r="O60" s="53"/>
      <c r="P60" s="168"/>
      <c r="Q60" s="14"/>
      <c r="R60" s="15">
        <f t="shared" si="9"/>
        <v>0</v>
      </c>
      <c r="S60" s="15">
        <f t="shared" si="5"/>
        <v>0</v>
      </c>
      <c r="T60" s="15">
        <f t="shared" si="6"/>
        <v>0</v>
      </c>
      <c r="U60" s="31">
        <f t="shared" si="7"/>
        <v>0</v>
      </c>
      <c r="V60" s="31">
        <f t="shared" si="8"/>
        <v>0</v>
      </c>
      <c r="W60" s="30"/>
      <c r="X60" s="52"/>
      <c r="Y60" s="64"/>
      <c r="Z60" s="64"/>
      <c r="AA60" s="64"/>
      <c r="AB60" s="64"/>
    </row>
    <row r="61" spans="1:28" x14ac:dyDescent="0.25">
      <c r="A61" s="58"/>
      <c r="B61" s="1"/>
      <c r="C61" s="4"/>
      <c r="D61" s="125"/>
      <c r="E61" s="16"/>
      <c r="F61" s="56"/>
      <c r="G61" s="14"/>
      <c r="H61" s="10">
        <f t="shared" si="1"/>
        <v>0</v>
      </c>
      <c r="I61" s="11">
        <f t="shared" si="2"/>
        <v>0</v>
      </c>
      <c r="J61" s="44"/>
      <c r="K61" s="94">
        <f t="shared" si="0"/>
        <v>0</v>
      </c>
      <c r="L61" s="10">
        <f t="shared" si="3"/>
        <v>0</v>
      </c>
      <c r="M61" s="10">
        <f t="shared" si="4"/>
        <v>0</v>
      </c>
      <c r="N61" s="13"/>
      <c r="O61" s="53"/>
      <c r="P61" s="168"/>
      <c r="Q61" s="14"/>
      <c r="R61" s="15">
        <f t="shared" si="9"/>
        <v>0</v>
      </c>
      <c r="S61" s="15">
        <f t="shared" si="5"/>
        <v>0</v>
      </c>
      <c r="T61" s="15">
        <f t="shared" si="6"/>
        <v>0</v>
      </c>
      <c r="U61" s="31">
        <f t="shared" si="7"/>
        <v>0</v>
      </c>
      <c r="V61" s="31">
        <f t="shared" si="8"/>
        <v>0</v>
      </c>
      <c r="W61" s="30"/>
      <c r="X61" s="52"/>
      <c r="Y61" s="64"/>
      <c r="Z61" s="64"/>
      <c r="AA61" s="64"/>
      <c r="AB61" s="64"/>
    </row>
    <row r="62" spans="1:28" x14ac:dyDescent="0.25">
      <c r="A62" s="58"/>
      <c r="B62" s="1"/>
      <c r="C62" s="4"/>
      <c r="D62" s="125"/>
      <c r="E62" s="16"/>
      <c r="F62" s="56"/>
      <c r="G62" s="14"/>
      <c r="H62" s="10">
        <f t="shared" si="1"/>
        <v>0</v>
      </c>
      <c r="I62" s="11">
        <f t="shared" si="2"/>
        <v>0</v>
      </c>
      <c r="J62" s="44"/>
      <c r="K62" s="94">
        <f t="shared" si="0"/>
        <v>0</v>
      </c>
      <c r="L62" s="10">
        <f t="shared" si="3"/>
        <v>0</v>
      </c>
      <c r="M62" s="10">
        <f t="shared" si="4"/>
        <v>0</v>
      </c>
      <c r="N62" s="13"/>
      <c r="O62" s="53"/>
      <c r="P62" s="168"/>
      <c r="Q62" s="14"/>
      <c r="R62" s="15">
        <f t="shared" si="9"/>
        <v>0</v>
      </c>
      <c r="S62" s="15">
        <f t="shared" si="5"/>
        <v>0</v>
      </c>
      <c r="T62" s="15">
        <f t="shared" si="6"/>
        <v>0</v>
      </c>
      <c r="U62" s="31">
        <f t="shared" si="7"/>
        <v>0</v>
      </c>
      <c r="V62" s="31">
        <f t="shared" si="8"/>
        <v>0</v>
      </c>
      <c r="W62" s="30"/>
      <c r="X62" s="52"/>
      <c r="Y62" s="64"/>
      <c r="Z62" s="64"/>
      <c r="AA62" s="64"/>
      <c r="AB62" s="64"/>
    </row>
    <row r="63" spans="1:28" ht="20.25" customHeight="1" x14ac:dyDescent="0.25">
      <c r="A63" s="60"/>
      <c r="B63" s="78"/>
      <c r="C63" s="78"/>
      <c r="D63" s="80"/>
      <c r="E63" s="81" t="s">
        <v>171</v>
      </c>
      <c r="F63" s="82">
        <f t="shared" ref="F63:H63" si="10">SUM(F18:F49)</f>
        <v>69</v>
      </c>
      <c r="G63" s="83">
        <f t="shared" si="10"/>
        <v>31140.960000000006</v>
      </c>
      <c r="H63" s="84">
        <f t="shared" si="10"/>
        <v>43597.340000000004</v>
      </c>
      <c r="I63" s="85">
        <f>SUM(I18:I49)</f>
        <v>62269.520000000011</v>
      </c>
      <c r="J63" s="86"/>
      <c r="K63" s="87">
        <f t="shared" ref="K63:M63" si="11">SUM(K18:K49)</f>
        <v>69</v>
      </c>
      <c r="L63" s="84">
        <f t="shared" si="11"/>
        <v>19966.27</v>
      </c>
      <c r="M63" s="85">
        <f t="shared" si="11"/>
        <v>30177.78</v>
      </c>
      <c r="N63" s="85"/>
      <c r="O63" s="88"/>
      <c r="P63" s="79"/>
      <c r="Q63" s="84">
        <f t="shared" ref="Q63:T63" si="12">SUM(Q18:Q49)</f>
        <v>0</v>
      </c>
      <c r="R63" s="84">
        <f t="shared" si="12"/>
        <v>0</v>
      </c>
      <c r="S63" s="85">
        <f t="shared" si="12"/>
        <v>23631.07</v>
      </c>
      <c r="T63" s="85">
        <f t="shared" si="12"/>
        <v>32091.74</v>
      </c>
      <c r="U63" s="89"/>
      <c r="V63" s="89"/>
      <c r="W63" s="90"/>
      <c r="X63" s="77"/>
    </row>
    <row r="65" spans="21:21" ht="15" customHeight="1" x14ac:dyDescent="0.25">
      <c r="U65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4">
    <dataValidation type="list" showInputMessage="1" showErrorMessage="1" sqref="E18:E62" xr:uid="{3ACB9D75-265F-479D-91F7-F3089256A40C}">
      <formula1>$Z$18:$Z$29</formula1>
    </dataValidation>
    <dataValidation type="list" allowBlank="1" showInputMessage="1" showErrorMessage="1" sqref="J13" xr:uid="{530E394C-DFE1-4441-AD2E-609F8A2F7233}">
      <formula1>$L$9:$L$9</formula1>
    </dataValidation>
    <dataValidation type="list" allowBlank="1" showInputMessage="1" showErrorMessage="1" sqref="I13" xr:uid="{1B0140D4-5B16-4EB8-A905-0B9662840E74}">
      <formula1>$Y$13:$Y$14</formula1>
    </dataValidation>
    <dataValidation type="list" allowBlank="1" showInputMessage="1" showErrorMessage="1" sqref="G17 L17 Q17 Q14" xr:uid="{A943975E-9957-4849-9933-1B871729D186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EEC4-8730-4082-A36D-5F8B6A43877D}">
  <sheetPr>
    <pageSetUpPr fitToPage="1"/>
  </sheetPr>
  <dimension ref="A1:AB52"/>
  <sheetViews>
    <sheetView zoomScale="85" zoomScaleNormal="85" workbookViewId="0">
      <pane ySplit="17" topLeftCell="A18" activePane="bottomLeft" state="frozen"/>
      <selection pane="bottomLeft" activeCell="N18" sqref="N18:N32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686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I50</f>
        <v>62269.520000000011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2019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M50</f>
        <v>30177.78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32091.740000000013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640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0.51536835357009347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687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T50</f>
        <v>32091.74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R50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28077.78</v>
      </c>
      <c r="U9" s="242">
        <f>IFERROR(((P3-S9)/S9),0)</f>
        <v>13.370371428571428</v>
      </c>
      <c r="V9" s="242">
        <f>IFERROR(T9/P3,0)</f>
        <v>0.93041237625829332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F50</f>
        <v>69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ROUND(R50*T14,2)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642</v>
      </c>
      <c r="C18" s="5" t="s">
        <v>112</v>
      </c>
      <c r="D18" s="125"/>
      <c r="E18" s="8">
        <v>500</v>
      </c>
      <c r="F18" s="55">
        <v>1</v>
      </c>
      <c r="G18" s="9">
        <v>23.25</v>
      </c>
      <c r="H18" s="10">
        <f>ROUND(IF($G$17="USD $", G18*$F$15,G18*$E$15),2)</f>
        <v>32.549999999999997</v>
      </c>
      <c r="I18" s="11">
        <f>ROUND(IF($I$17=$H$17,F18*H18,F18*G18),2)</f>
        <v>32.549999999999997</v>
      </c>
      <c r="J18" s="12"/>
      <c r="K18" s="94">
        <f t="shared" ref="K18:K48" si="0">F18</f>
        <v>1</v>
      </c>
      <c r="L18" s="10">
        <f>ROUND(IF($L$17=$G$17,G18*($M$14-N18),H18*($M$14-N18)),2)</f>
        <v>12.37</v>
      </c>
      <c r="M18" s="10">
        <f>ROUND((K18*L18),2)</f>
        <v>12.37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20.18</v>
      </c>
      <c r="T18" s="15">
        <f>ROUND(I18-M18,2)</f>
        <v>20.18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643</v>
      </c>
      <c r="C19" s="4" t="s">
        <v>527</v>
      </c>
      <c r="D19" s="125"/>
      <c r="E19" s="16">
        <v>500</v>
      </c>
      <c r="F19" s="56">
        <v>1</v>
      </c>
      <c r="G19" s="17">
        <v>58.85</v>
      </c>
      <c r="H19" s="40">
        <f t="shared" ref="H19:H48" si="1">ROUND(IF($G$17="USD $", G19*$F$15,G19*$E$15),2)</f>
        <v>82.39</v>
      </c>
      <c r="I19" s="41">
        <f t="shared" ref="I19:I48" si="2">ROUND(IF($I$17=$H$17,F19*H19,F19*G19),2)</f>
        <v>82.39</v>
      </c>
      <c r="J19" s="44"/>
      <c r="K19" s="93">
        <f t="shared" si="0"/>
        <v>1</v>
      </c>
      <c r="L19" s="40">
        <f t="shared" ref="L19:L48" si="3">ROUND(IF($L$17=$G$17,G19*($M$14-N19),H19*($M$14-N19)),2)</f>
        <v>31.31</v>
      </c>
      <c r="M19" s="40">
        <f t="shared" ref="M19:M48" si="4">ROUND((K19*L19),2)</f>
        <v>31.31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51.08</v>
      </c>
      <c r="T19" s="54">
        <f t="shared" ref="T19:T48" si="6">ROUND(I19-M19,2)</f>
        <v>51.08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644</v>
      </c>
      <c r="C20" s="6" t="s">
        <v>645</v>
      </c>
      <c r="D20" s="125"/>
      <c r="E20" s="8">
        <v>500</v>
      </c>
      <c r="F20" s="57">
        <v>1</v>
      </c>
      <c r="G20" s="14">
        <v>50.1</v>
      </c>
      <c r="H20" s="10">
        <f t="shared" si="1"/>
        <v>70.14</v>
      </c>
      <c r="I20" s="11">
        <f t="shared" si="2"/>
        <v>70.14</v>
      </c>
      <c r="J20" s="44"/>
      <c r="K20" s="94">
        <f t="shared" si="0"/>
        <v>1</v>
      </c>
      <c r="L20" s="10">
        <f t="shared" si="3"/>
        <v>26.65</v>
      </c>
      <c r="M20" s="10">
        <f t="shared" si="4"/>
        <v>26.65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43.49</v>
      </c>
      <c r="T20" s="15">
        <f t="shared" si="6"/>
        <v>43.49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646</v>
      </c>
      <c r="C21" s="4" t="s">
        <v>120</v>
      </c>
      <c r="D21" s="125"/>
      <c r="E21" s="16">
        <v>1000</v>
      </c>
      <c r="F21" s="56">
        <v>1</v>
      </c>
      <c r="G21" s="17">
        <v>73.92</v>
      </c>
      <c r="H21" s="40">
        <f t="shared" si="1"/>
        <v>103.49</v>
      </c>
      <c r="I21" s="41">
        <f t="shared" si="2"/>
        <v>103.49</v>
      </c>
      <c r="J21" s="44"/>
      <c r="K21" s="93">
        <f t="shared" si="0"/>
        <v>1</v>
      </c>
      <c r="L21" s="40">
        <f t="shared" si="3"/>
        <v>39.33</v>
      </c>
      <c r="M21" s="40">
        <f t="shared" si="4"/>
        <v>39.33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64.16</v>
      </c>
      <c r="T21" s="54">
        <f t="shared" si="6"/>
        <v>64.16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647</v>
      </c>
      <c r="C22" s="6" t="s">
        <v>123</v>
      </c>
      <c r="D22" s="125"/>
      <c r="E22" s="8">
        <v>1000</v>
      </c>
      <c r="F22" s="57">
        <v>1</v>
      </c>
      <c r="G22" s="14">
        <v>113</v>
      </c>
      <c r="H22" s="10">
        <f t="shared" si="1"/>
        <v>158.19999999999999</v>
      </c>
      <c r="I22" s="11">
        <f t="shared" si="2"/>
        <v>158.19999999999999</v>
      </c>
      <c r="J22" s="44"/>
      <c r="K22" s="94">
        <f t="shared" si="0"/>
        <v>1</v>
      </c>
      <c r="L22" s="10">
        <f t="shared" si="3"/>
        <v>60.12</v>
      </c>
      <c r="M22" s="10">
        <f t="shared" si="4"/>
        <v>60.12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98.08</v>
      </c>
      <c r="T22" s="15">
        <f t="shared" si="6"/>
        <v>98.08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648</v>
      </c>
      <c r="C23" s="4" t="s">
        <v>127</v>
      </c>
      <c r="D23" s="125"/>
      <c r="E23" s="16">
        <v>2000</v>
      </c>
      <c r="F23" s="56">
        <v>1</v>
      </c>
      <c r="G23" s="17">
        <v>83.09</v>
      </c>
      <c r="H23" s="40">
        <f t="shared" si="1"/>
        <v>116.33</v>
      </c>
      <c r="I23" s="41">
        <f t="shared" si="2"/>
        <v>116.33</v>
      </c>
      <c r="J23" s="44"/>
      <c r="K23" s="93">
        <f t="shared" si="0"/>
        <v>1</v>
      </c>
      <c r="L23" s="40">
        <f t="shared" si="3"/>
        <v>44.21</v>
      </c>
      <c r="M23" s="40">
        <f t="shared" si="4"/>
        <v>44.21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72.12</v>
      </c>
      <c r="T23" s="54">
        <f t="shared" si="6"/>
        <v>72.12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649</v>
      </c>
      <c r="C24" s="6" t="s">
        <v>130</v>
      </c>
      <c r="D24" s="125"/>
      <c r="E24" s="8">
        <v>2000</v>
      </c>
      <c r="F24" s="57">
        <v>1</v>
      </c>
      <c r="G24" s="14">
        <v>83.96</v>
      </c>
      <c r="H24" s="10">
        <f t="shared" si="1"/>
        <v>117.54</v>
      </c>
      <c r="I24" s="11">
        <f t="shared" si="2"/>
        <v>117.54</v>
      </c>
      <c r="J24" s="44"/>
      <c r="K24" s="94">
        <f t="shared" si="0"/>
        <v>1</v>
      </c>
      <c r="L24" s="10">
        <f t="shared" si="3"/>
        <v>44.67</v>
      </c>
      <c r="M24" s="10">
        <f t="shared" si="4"/>
        <v>44.67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72.87</v>
      </c>
      <c r="T24" s="15">
        <f t="shared" si="6"/>
        <v>72.87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650</v>
      </c>
      <c r="C26" s="6" t="s">
        <v>133</v>
      </c>
      <c r="D26" s="125"/>
      <c r="E26" s="8">
        <v>2000</v>
      </c>
      <c r="F26" s="57">
        <v>1</v>
      </c>
      <c r="G26" s="14">
        <v>46.25</v>
      </c>
      <c r="H26" s="10">
        <f t="shared" si="1"/>
        <v>64.75</v>
      </c>
      <c r="I26" s="11">
        <f t="shared" si="2"/>
        <v>64.75</v>
      </c>
      <c r="J26" s="44"/>
      <c r="K26" s="94">
        <f t="shared" si="0"/>
        <v>1</v>
      </c>
      <c r="L26" s="10">
        <f t="shared" si="3"/>
        <v>24.61</v>
      </c>
      <c r="M26" s="10">
        <f t="shared" si="4"/>
        <v>24.61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40.14</v>
      </c>
      <c r="T26" s="15">
        <f t="shared" si="6"/>
        <v>40.14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606</v>
      </c>
      <c r="C27" s="4" t="s">
        <v>607</v>
      </c>
      <c r="D27" s="125"/>
      <c r="E27" s="16">
        <v>2000</v>
      </c>
      <c r="F27" s="56">
        <v>1</v>
      </c>
      <c r="G27" s="17">
        <v>133.80000000000001</v>
      </c>
      <c r="H27" s="40">
        <f t="shared" si="1"/>
        <v>187.32</v>
      </c>
      <c r="I27" s="41">
        <f t="shared" si="2"/>
        <v>187.32</v>
      </c>
      <c r="J27" s="44"/>
      <c r="K27" s="93">
        <f t="shared" si="0"/>
        <v>1</v>
      </c>
      <c r="L27" s="40">
        <f t="shared" si="3"/>
        <v>71.180000000000007</v>
      </c>
      <c r="M27" s="40">
        <f t="shared" si="4"/>
        <v>71.180000000000007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116.14</v>
      </c>
      <c r="T27" s="54">
        <f t="shared" si="6"/>
        <v>116.14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651</v>
      </c>
      <c r="C28" s="6" t="s">
        <v>652</v>
      </c>
      <c r="D28" s="125"/>
      <c r="E28" s="8">
        <v>4000</v>
      </c>
      <c r="F28" s="57">
        <v>1</v>
      </c>
      <c r="G28" s="14">
        <v>109.27</v>
      </c>
      <c r="H28" s="10">
        <f t="shared" si="1"/>
        <v>152.97999999999999</v>
      </c>
      <c r="I28" s="11">
        <f t="shared" si="2"/>
        <v>152.97999999999999</v>
      </c>
      <c r="J28" s="44"/>
      <c r="K28" s="94">
        <f t="shared" si="0"/>
        <v>1</v>
      </c>
      <c r="L28" s="10">
        <f t="shared" si="3"/>
        <v>58.13</v>
      </c>
      <c r="M28" s="10">
        <f t="shared" si="4"/>
        <v>58.13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94.85</v>
      </c>
      <c r="T28" s="15">
        <f t="shared" si="6"/>
        <v>94.85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604</v>
      </c>
      <c r="C29" s="4" t="s">
        <v>653</v>
      </c>
      <c r="D29" s="125"/>
      <c r="E29" s="16">
        <v>4000</v>
      </c>
      <c r="F29" s="56">
        <v>1</v>
      </c>
      <c r="G29" s="17">
        <v>122.33</v>
      </c>
      <c r="H29" s="40">
        <f>ROUND(IF($G$17="USD $", G29*$F$15,G29*$E$15),2)</f>
        <v>171.26</v>
      </c>
      <c r="I29" s="41">
        <f>ROUND(IF($I$17=$H$17,F29*H29,F29*G29),2)</f>
        <v>171.26</v>
      </c>
      <c r="J29" s="44"/>
      <c r="K29" s="93">
        <f t="shared" si="0"/>
        <v>1</v>
      </c>
      <c r="L29" s="40">
        <f t="shared" si="3"/>
        <v>65.08</v>
      </c>
      <c r="M29" s="40">
        <f>ROUND((K29*L29),2)</f>
        <v>65.08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106.18</v>
      </c>
      <c r="T29" s="54">
        <f t="shared" si="6"/>
        <v>106.18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654</v>
      </c>
      <c r="C30" s="6" t="s">
        <v>655</v>
      </c>
      <c r="D30" s="125"/>
      <c r="E30" s="8" t="s">
        <v>139</v>
      </c>
      <c r="F30" s="57">
        <v>1</v>
      </c>
      <c r="G30" s="14">
        <v>5886.33</v>
      </c>
      <c r="H30" s="10">
        <f t="shared" si="1"/>
        <v>8240.86</v>
      </c>
      <c r="I30" s="11">
        <f t="shared" si="2"/>
        <v>8240.86</v>
      </c>
      <c r="J30" s="44"/>
      <c r="K30" s="94">
        <f t="shared" si="0"/>
        <v>1</v>
      </c>
      <c r="L30" s="10">
        <f t="shared" si="3"/>
        <v>3131.53</v>
      </c>
      <c r="M30" s="10">
        <f t="shared" si="4"/>
        <v>3131.53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5109.33</v>
      </c>
      <c r="T30" s="15">
        <f t="shared" si="6"/>
        <v>5109.33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656</v>
      </c>
      <c r="C31" s="4" t="s">
        <v>657</v>
      </c>
      <c r="D31" s="125"/>
      <c r="E31" s="16" t="s">
        <v>139</v>
      </c>
      <c r="F31" s="56">
        <v>1</v>
      </c>
      <c r="G31" s="17">
        <v>3419.77</v>
      </c>
      <c r="H31" s="40">
        <f t="shared" si="1"/>
        <v>4787.68</v>
      </c>
      <c r="I31" s="41">
        <f t="shared" si="2"/>
        <v>4787.68</v>
      </c>
      <c r="J31" s="44"/>
      <c r="K31" s="93">
        <f t="shared" si="0"/>
        <v>1</v>
      </c>
      <c r="L31" s="40">
        <f t="shared" si="3"/>
        <v>1819.32</v>
      </c>
      <c r="M31" s="40">
        <f t="shared" si="4"/>
        <v>1819.32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2968.36</v>
      </c>
      <c r="T31" s="54">
        <f t="shared" si="6"/>
        <v>2968.36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658</v>
      </c>
      <c r="C32" s="6" t="s">
        <v>615</v>
      </c>
      <c r="D32" s="125"/>
      <c r="E32" s="8" t="s">
        <v>139</v>
      </c>
      <c r="F32" s="57">
        <v>1</v>
      </c>
      <c r="G32" s="14">
        <v>2246.35</v>
      </c>
      <c r="H32" s="10">
        <f t="shared" si="1"/>
        <v>3144.89</v>
      </c>
      <c r="I32" s="11">
        <f t="shared" si="2"/>
        <v>3144.89</v>
      </c>
      <c r="J32" s="44"/>
      <c r="K32" s="94">
        <f t="shared" si="0"/>
        <v>1</v>
      </c>
      <c r="L32" s="10">
        <f t="shared" si="3"/>
        <v>1195.06</v>
      </c>
      <c r="M32" s="10">
        <f t="shared" si="4"/>
        <v>1195.06</v>
      </c>
      <c r="N32" s="13">
        <v>0.12</v>
      </c>
      <c r="O32" s="53"/>
      <c r="P32" s="3"/>
      <c r="Q32" s="14"/>
      <c r="R32" s="15">
        <f t="shared" si="9"/>
        <v>0</v>
      </c>
      <c r="S32" s="15">
        <f t="shared" si="5"/>
        <v>1949.83</v>
      </c>
      <c r="T32" s="15">
        <f t="shared" si="6"/>
        <v>1949.83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659</v>
      </c>
      <c r="C33" s="4" t="s">
        <v>660</v>
      </c>
      <c r="D33" s="125"/>
      <c r="E33" s="16" t="s">
        <v>139</v>
      </c>
      <c r="F33" s="56">
        <v>1</v>
      </c>
      <c r="G33" s="17">
        <v>2266.61</v>
      </c>
      <c r="H33" s="40">
        <f t="shared" si="1"/>
        <v>3173.25</v>
      </c>
      <c r="I33" s="41">
        <f t="shared" si="2"/>
        <v>3173.25</v>
      </c>
      <c r="J33" s="44"/>
      <c r="K33" s="93">
        <f t="shared" si="0"/>
        <v>1</v>
      </c>
      <c r="L33" s="40">
        <f t="shared" si="3"/>
        <v>1586.63</v>
      </c>
      <c r="M33" s="40">
        <f t="shared" si="4"/>
        <v>1586.63</v>
      </c>
      <c r="N33" s="18"/>
      <c r="O33" s="53"/>
      <c r="P33" s="1"/>
      <c r="Q33" s="17"/>
      <c r="R33" s="42">
        <f t="shared" si="9"/>
        <v>0</v>
      </c>
      <c r="S33" s="54">
        <f t="shared" si="5"/>
        <v>1586.62</v>
      </c>
      <c r="T33" s="54">
        <f t="shared" si="6"/>
        <v>1586.62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661</v>
      </c>
      <c r="C34" s="6" t="s">
        <v>662</v>
      </c>
      <c r="D34" s="125"/>
      <c r="E34" s="8" t="s">
        <v>139</v>
      </c>
      <c r="F34" s="57">
        <v>2</v>
      </c>
      <c r="G34" s="14">
        <v>283.70999999999998</v>
      </c>
      <c r="H34" s="10">
        <f t="shared" si="1"/>
        <v>397.19</v>
      </c>
      <c r="I34" s="11">
        <f t="shared" si="2"/>
        <v>794.38</v>
      </c>
      <c r="J34" s="44"/>
      <c r="K34" s="94">
        <f t="shared" si="0"/>
        <v>2</v>
      </c>
      <c r="L34" s="10">
        <f t="shared" si="3"/>
        <v>198.6</v>
      </c>
      <c r="M34" s="10">
        <f t="shared" si="4"/>
        <v>397.2</v>
      </c>
      <c r="N34" s="13"/>
      <c r="O34" s="53"/>
      <c r="P34" s="3"/>
      <c r="Q34" s="14"/>
      <c r="R34" s="15">
        <f t="shared" si="9"/>
        <v>0</v>
      </c>
      <c r="S34" s="15">
        <f t="shared" si="5"/>
        <v>198.59</v>
      </c>
      <c r="T34" s="15">
        <f t="shared" si="6"/>
        <v>397.18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663</v>
      </c>
      <c r="C35" s="4" t="s">
        <v>192</v>
      </c>
      <c r="D35" s="125"/>
      <c r="E35" s="16" t="s">
        <v>139</v>
      </c>
      <c r="F35" s="56">
        <v>1</v>
      </c>
      <c r="G35" s="17">
        <v>1202.93</v>
      </c>
      <c r="H35" s="40">
        <f t="shared" si="1"/>
        <v>1684.1</v>
      </c>
      <c r="I35" s="41">
        <f t="shared" si="2"/>
        <v>1684.1</v>
      </c>
      <c r="J35" s="44"/>
      <c r="K35" s="93">
        <f t="shared" si="0"/>
        <v>1</v>
      </c>
      <c r="L35" s="40">
        <f t="shared" si="3"/>
        <v>842.05</v>
      </c>
      <c r="M35" s="40">
        <f t="shared" si="4"/>
        <v>842.05</v>
      </c>
      <c r="N35" s="18"/>
      <c r="O35" s="53"/>
      <c r="P35" s="1"/>
      <c r="Q35" s="17"/>
      <c r="R35" s="42">
        <f t="shared" si="9"/>
        <v>0</v>
      </c>
      <c r="S35" s="54">
        <f t="shared" si="5"/>
        <v>842.05</v>
      </c>
      <c r="T35" s="54">
        <f t="shared" si="6"/>
        <v>842.05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664</v>
      </c>
      <c r="C36" s="6" t="s">
        <v>192</v>
      </c>
      <c r="D36" s="125"/>
      <c r="E36" s="8" t="s">
        <v>139</v>
      </c>
      <c r="F36" s="57">
        <v>1</v>
      </c>
      <c r="G36" s="14">
        <v>3384.05</v>
      </c>
      <c r="H36" s="10">
        <f t="shared" si="1"/>
        <v>4737.67</v>
      </c>
      <c r="I36" s="11">
        <f t="shared" si="2"/>
        <v>4737.67</v>
      </c>
      <c r="J36" s="44"/>
      <c r="K36" s="94">
        <f t="shared" si="0"/>
        <v>1</v>
      </c>
      <c r="L36" s="10">
        <f t="shared" si="3"/>
        <v>2368.84</v>
      </c>
      <c r="M36" s="10">
        <f t="shared" si="4"/>
        <v>2368.84</v>
      </c>
      <c r="N36" s="13"/>
      <c r="O36" s="53"/>
      <c r="P36" s="3"/>
      <c r="Q36" s="14"/>
      <c r="R36" s="15">
        <f t="shared" si="9"/>
        <v>0</v>
      </c>
      <c r="S36" s="15">
        <f t="shared" si="5"/>
        <v>2368.83</v>
      </c>
      <c r="T36" s="15">
        <f t="shared" si="6"/>
        <v>2368.83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665</v>
      </c>
      <c r="C37" s="4" t="s">
        <v>666</v>
      </c>
      <c r="D37" s="125"/>
      <c r="E37" s="16" t="s">
        <v>139</v>
      </c>
      <c r="F37" s="56">
        <v>6</v>
      </c>
      <c r="G37" s="17">
        <v>603.16</v>
      </c>
      <c r="H37" s="40">
        <f t="shared" si="1"/>
        <v>844.42</v>
      </c>
      <c r="I37" s="41">
        <f t="shared" si="2"/>
        <v>5066.5200000000004</v>
      </c>
      <c r="J37" s="44"/>
      <c r="K37" s="93">
        <f t="shared" si="0"/>
        <v>6</v>
      </c>
      <c r="L37" s="40">
        <f t="shared" si="3"/>
        <v>591.09</v>
      </c>
      <c r="M37" s="40">
        <f t="shared" si="4"/>
        <v>3546.54</v>
      </c>
      <c r="N37" s="18">
        <v>-0.2</v>
      </c>
      <c r="O37" s="53"/>
      <c r="P37" s="1"/>
      <c r="Q37" s="17"/>
      <c r="R37" s="42">
        <f t="shared" si="9"/>
        <v>0</v>
      </c>
      <c r="S37" s="54">
        <f t="shared" si="5"/>
        <v>253.33</v>
      </c>
      <c r="T37" s="54">
        <f t="shared" si="6"/>
        <v>1519.98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667</v>
      </c>
      <c r="C38" s="6" t="s">
        <v>668</v>
      </c>
      <c r="D38" s="125"/>
      <c r="E38" s="8" t="s">
        <v>139</v>
      </c>
      <c r="F38" s="57">
        <v>2</v>
      </c>
      <c r="G38" s="14">
        <v>7917.94</v>
      </c>
      <c r="H38" s="10">
        <f t="shared" si="1"/>
        <v>11085.12</v>
      </c>
      <c r="I38" s="11">
        <f t="shared" si="2"/>
        <v>22170.240000000002</v>
      </c>
      <c r="J38" s="44"/>
      <c r="K38" s="94">
        <f t="shared" si="0"/>
        <v>2</v>
      </c>
      <c r="L38" s="10">
        <f t="shared" si="3"/>
        <v>5542.56</v>
      </c>
      <c r="M38" s="10">
        <f t="shared" si="4"/>
        <v>11085.12</v>
      </c>
      <c r="N38" s="13"/>
      <c r="O38" s="53"/>
      <c r="P38" s="3"/>
      <c r="Q38" s="14"/>
      <c r="R38" s="15">
        <f t="shared" si="9"/>
        <v>0</v>
      </c>
      <c r="S38" s="15">
        <f t="shared" si="5"/>
        <v>5542.56</v>
      </c>
      <c r="T38" s="15">
        <f t="shared" si="6"/>
        <v>11085.12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669</v>
      </c>
      <c r="C39" s="4" t="s">
        <v>670</v>
      </c>
      <c r="D39" s="125"/>
      <c r="E39" s="16" t="s">
        <v>139</v>
      </c>
      <c r="F39" s="56">
        <v>2</v>
      </c>
      <c r="G39" s="17">
        <v>1676.5</v>
      </c>
      <c r="H39" s="40">
        <f t="shared" si="1"/>
        <v>2347.1</v>
      </c>
      <c r="I39" s="41">
        <f t="shared" si="2"/>
        <v>4694.2</v>
      </c>
      <c r="J39" s="44"/>
      <c r="K39" s="93">
        <f t="shared" si="0"/>
        <v>2</v>
      </c>
      <c r="L39" s="40">
        <f t="shared" si="3"/>
        <v>1173.55</v>
      </c>
      <c r="M39" s="40">
        <f t="shared" si="4"/>
        <v>2347.1</v>
      </c>
      <c r="N39" s="18"/>
      <c r="O39" s="53"/>
      <c r="P39" s="1"/>
      <c r="Q39" s="17"/>
      <c r="R39" s="42">
        <f t="shared" si="9"/>
        <v>0</v>
      </c>
      <c r="S39" s="54">
        <f t="shared" si="5"/>
        <v>1173.55</v>
      </c>
      <c r="T39" s="54">
        <f t="shared" si="6"/>
        <v>2347.1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/>
      <c r="C40" s="6" t="s">
        <v>346</v>
      </c>
      <c r="D40" s="125"/>
      <c r="E40" s="8"/>
      <c r="F40" s="57"/>
      <c r="G40" s="14"/>
      <c r="H40" s="10">
        <f t="shared" si="1"/>
        <v>0</v>
      </c>
      <c r="I40" s="11">
        <f t="shared" si="2"/>
        <v>0</v>
      </c>
      <c r="J40" s="44"/>
      <c r="K40" s="94">
        <f t="shared" si="0"/>
        <v>0</v>
      </c>
      <c r="L40" s="10">
        <f t="shared" si="3"/>
        <v>0</v>
      </c>
      <c r="M40" s="10">
        <f t="shared" si="4"/>
        <v>0</v>
      </c>
      <c r="N40" s="13"/>
      <c r="O40" s="53"/>
      <c r="P40" s="3"/>
      <c r="Q40" s="14"/>
      <c r="R40" s="15">
        <f t="shared" si="9"/>
        <v>0</v>
      </c>
      <c r="S40" s="15">
        <f t="shared" si="5"/>
        <v>0</v>
      </c>
      <c r="T40" s="15">
        <f t="shared" si="6"/>
        <v>0</v>
      </c>
      <c r="U40" s="31">
        <f t="shared" si="7"/>
        <v>0</v>
      </c>
      <c r="V40" s="31">
        <f t="shared" si="8"/>
        <v>0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6" t="s">
        <v>671</v>
      </c>
      <c r="C41" s="4" t="s">
        <v>672</v>
      </c>
      <c r="D41" s="125"/>
      <c r="E41" s="16" t="s">
        <v>139</v>
      </c>
      <c r="F41" s="56">
        <v>1</v>
      </c>
      <c r="G41" s="17">
        <v>334.47</v>
      </c>
      <c r="H41" s="40">
        <f t="shared" si="1"/>
        <v>468.26</v>
      </c>
      <c r="I41" s="41">
        <f t="shared" si="2"/>
        <v>468.26</v>
      </c>
      <c r="J41" s="44"/>
      <c r="K41" s="93">
        <f t="shared" si="0"/>
        <v>1</v>
      </c>
      <c r="L41" s="40">
        <f t="shared" si="3"/>
        <v>257.54000000000002</v>
      </c>
      <c r="M41" s="40">
        <f t="shared" si="4"/>
        <v>257.54000000000002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210.72</v>
      </c>
      <c r="T41" s="54">
        <f t="shared" si="6"/>
        <v>210.72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673</v>
      </c>
      <c r="C42" s="6" t="s">
        <v>672</v>
      </c>
      <c r="D42" s="125"/>
      <c r="E42" s="8" t="s">
        <v>139</v>
      </c>
      <c r="F42" s="57">
        <v>1</v>
      </c>
      <c r="G42" s="14">
        <v>624.83000000000004</v>
      </c>
      <c r="H42" s="10">
        <f t="shared" si="1"/>
        <v>874.76</v>
      </c>
      <c r="I42" s="11">
        <f t="shared" si="2"/>
        <v>874.76</v>
      </c>
      <c r="J42" s="44"/>
      <c r="K42" s="94">
        <f t="shared" si="0"/>
        <v>1</v>
      </c>
      <c r="L42" s="10">
        <f t="shared" si="3"/>
        <v>481.12</v>
      </c>
      <c r="M42" s="10">
        <f t="shared" si="4"/>
        <v>481.12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393.64</v>
      </c>
      <c r="T42" s="15">
        <f t="shared" si="6"/>
        <v>393.64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674</v>
      </c>
      <c r="C43" s="4" t="s">
        <v>549</v>
      </c>
      <c r="D43" s="125"/>
      <c r="E43" s="16" t="s">
        <v>139</v>
      </c>
      <c r="F43" s="56">
        <v>8</v>
      </c>
      <c r="G43" s="17">
        <v>6.22</v>
      </c>
      <c r="H43" s="40">
        <f t="shared" si="1"/>
        <v>8.7100000000000009</v>
      </c>
      <c r="I43" s="41">
        <f t="shared" si="2"/>
        <v>69.680000000000007</v>
      </c>
      <c r="J43" s="44"/>
      <c r="K43" s="93">
        <f t="shared" si="0"/>
        <v>8</v>
      </c>
      <c r="L43" s="40">
        <f t="shared" si="3"/>
        <v>4.79</v>
      </c>
      <c r="M43" s="40">
        <f t="shared" si="4"/>
        <v>38.32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3.92</v>
      </c>
      <c r="T43" s="54">
        <f t="shared" si="6"/>
        <v>31.36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675</v>
      </c>
      <c r="C44" s="6" t="s">
        <v>356</v>
      </c>
      <c r="D44" s="125"/>
      <c r="E44" s="8" t="s">
        <v>139</v>
      </c>
      <c r="F44" s="57">
        <v>8</v>
      </c>
      <c r="G44" s="14">
        <v>1.77</v>
      </c>
      <c r="H44" s="10">
        <f t="shared" si="1"/>
        <v>2.48</v>
      </c>
      <c r="I44" s="11">
        <f t="shared" si="2"/>
        <v>19.84</v>
      </c>
      <c r="J44" s="44"/>
      <c r="K44" s="94">
        <f t="shared" si="0"/>
        <v>8</v>
      </c>
      <c r="L44" s="10">
        <f t="shared" si="3"/>
        <v>1.36</v>
      </c>
      <c r="M44" s="10">
        <f t="shared" si="4"/>
        <v>10.88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1.1200000000000001</v>
      </c>
      <c r="T44" s="15">
        <f t="shared" si="6"/>
        <v>8.9600000000000009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676</v>
      </c>
      <c r="C45" s="4" t="s">
        <v>677</v>
      </c>
      <c r="D45" s="125"/>
      <c r="E45" s="16" t="s">
        <v>139</v>
      </c>
      <c r="F45" s="56">
        <v>8</v>
      </c>
      <c r="G45" s="17">
        <v>2.2400000000000002</v>
      </c>
      <c r="H45" s="40">
        <f t="shared" si="1"/>
        <v>3.14</v>
      </c>
      <c r="I45" s="41">
        <f t="shared" si="2"/>
        <v>25.12</v>
      </c>
      <c r="J45" s="44"/>
      <c r="K45" s="93">
        <f t="shared" si="0"/>
        <v>8</v>
      </c>
      <c r="L45" s="40">
        <f t="shared" si="3"/>
        <v>1.73</v>
      </c>
      <c r="M45" s="40">
        <f t="shared" si="4"/>
        <v>13.84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1.41</v>
      </c>
      <c r="T45" s="54">
        <f t="shared" si="6"/>
        <v>11.28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678</v>
      </c>
      <c r="C46" s="6" t="s">
        <v>679</v>
      </c>
      <c r="D46" s="125"/>
      <c r="E46" s="8" t="s">
        <v>139</v>
      </c>
      <c r="F46" s="57">
        <v>2</v>
      </c>
      <c r="G46" s="14">
        <v>62.37</v>
      </c>
      <c r="H46" s="10">
        <f t="shared" si="1"/>
        <v>87.32</v>
      </c>
      <c r="I46" s="11">
        <f t="shared" si="2"/>
        <v>174.64</v>
      </c>
      <c r="J46" s="44"/>
      <c r="K46" s="94">
        <f t="shared" si="0"/>
        <v>2</v>
      </c>
      <c r="L46" s="10">
        <f t="shared" si="3"/>
        <v>48.03</v>
      </c>
      <c r="M46" s="10">
        <f t="shared" si="4"/>
        <v>96.06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39.29</v>
      </c>
      <c r="T46" s="15">
        <f t="shared" si="6"/>
        <v>78.58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680</v>
      </c>
      <c r="C47" s="4" t="s">
        <v>681</v>
      </c>
      <c r="D47" s="125"/>
      <c r="E47" s="16" t="s">
        <v>139</v>
      </c>
      <c r="F47" s="56">
        <v>1</v>
      </c>
      <c r="G47" s="17">
        <v>227.33</v>
      </c>
      <c r="H47" s="40">
        <f t="shared" si="1"/>
        <v>318.26</v>
      </c>
      <c r="I47" s="41">
        <f t="shared" si="2"/>
        <v>318.26</v>
      </c>
      <c r="J47" s="44"/>
      <c r="K47" s="93">
        <f t="shared" si="0"/>
        <v>1</v>
      </c>
      <c r="L47" s="40">
        <f t="shared" si="3"/>
        <v>175.04</v>
      </c>
      <c r="M47" s="40">
        <f t="shared" si="4"/>
        <v>175.04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143.22</v>
      </c>
      <c r="T47" s="54">
        <f t="shared" si="6"/>
        <v>143.22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682</v>
      </c>
      <c r="C48" s="4" t="s">
        <v>683</v>
      </c>
      <c r="D48" s="125"/>
      <c r="E48" s="16" t="s">
        <v>139</v>
      </c>
      <c r="F48" s="56">
        <v>5</v>
      </c>
      <c r="G48" s="14">
        <v>47.43</v>
      </c>
      <c r="H48" s="10">
        <f t="shared" si="1"/>
        <v>66.400000000000006</v>
      </c>
      <c r="I48" s="11">
        <f t="shared" si="2"/>
        <v>332</v>
      </c>
      <c r="J48" s="44"/>
      <c r="K48" s="94">
        <f t="shared" si="0"/>
        <v>5</v>
      </c>
      <c r="L48" s="10">
        <f t="shared" si="3"/>
        <v>36.520000000000003</v>
      </c>
      <c r="M48" s="10">
        <f t="shared" si="4"/>
        <v>182.6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29.88</v>
      </c>
      <c r="T48" s="15">
        <f t="shared" si="6"/>
        <v>149.4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684</v>
      </c>
      <c r="C49" s="4" t="s">
        <v>685</v>
      </c>
      <c r="D49" s="125"/>
      <c r="E49" s="16" t="s">
        <v>139</v>
      </c>
      <c r="F49" s="56">
        <v>5</v>
      </c>
      <c r="G49" s="14">
        <v>29.9</v>
      </c>
      <c r="H49" s="10">
        <f t="shared" ref="H49" si="10">ROUND(IF($G$17="USD $", G49*$F$15,G49*$E$15),2)</f>
        <v>41.86</v>
      </c>
      <c r="I49" s="11">
        <f t="shared" ref="I49" si="11">ROUND(IF($I$17=$H$17,F49*H49,F49*G49),2)</f>
        <v>209.3</v>
      </c>
      <c r="J49" s="44"/>
      <c r="K49" s="94">
        <f t="shared" ref="K49" si="12">F49</f>
        <v>5</v>
      </c>
      <c r="L49" s="10">
        <f t="shared" ref="L49" si="13">ROUND(IF($L$17=$G$17,G49*($M$14-N49),H49*($M$14-N49)),2)</f>
        <v>23.02</v>
      </c>
      <c r="M49" s="10">
        <f t="shared" ref="M49" si="14">ROUND((K49*L49),2)</f>
        <v>115.1</v>
      </c>
      <c r="N49" s="13">
        <v>-0.05</v>
      </c>
      <c r="O49" s="53"/>
      <c r="P49" s="3"/>
      <c r="Q49" s="14"/>
      <c r="R49" s="15">
        <f t="shared" ref="R49" si="15">ROUND(IF($R$17=$Q$17,Q49,IF($R$17="USD $",Q49*$E$15,Q49*$F$15))*F49,2)</f>
        <v>0</v>
      </c>
      <c r="S49" s="15">
        <f t="shared" ref="S49" si="16">IFERROR(ROUND(T49/F49,2),0)</f>
        <v>18.84</v>
      </c>
      <c r="T49" s="15">
        <f t="shared" ref="T49" si="17">ROUND(I49-M49,2)</f>
        <v>94.2</v>
      </c>
      <c r="U49" s="31">
        <f t="shared" ref="U49" si="18">IFERROR(((L49-(R49/K49))/(R49/K49)),0)</f>
        <v>0</v>
      </c>
      <c r="V49" s="31">
        <f t="shared" ref="V49" si="19">IFERROR(((L49-(R49/K49))/L49),0)</f>
        <v>1</v>
      </c>
      <c r="W49" s="30"/>
      <c r="X49" s="52"/>
      <c r="Y49" s="64"/>
      <c r="Z49" s="64"/>
      <c r="AA49" s="64"/>
      <c r="AB49" s="64"/>
    </row>
    <row r="50" spans="1:28" ht="20.25" customHeight="1" x14ac:dyDescent="0.25">
      <c r="A50" s="60"/>
      <c r="B50" s="78"/>
      <c r="C50" s="78"/>
      <c r="D50" s="80"/>
      <c r="E50" s="81" t="s">
        <v>171</v>
      </c>
      <c r="F50" s="82">
        <f>SUM(F18:F49)</f>
        <v>69</v>
      </c>
      <c r="G50" s="83">
        <f t="shared" ref="G50:I50" si="20">SUM(G18:G49)</f>
        <v>31140.960000000006</v>
      </c>
      <c r="H50" s="84">
        <f t="shared" si="20"/>
        <v>43597.340000000004</v>
      </c>
      <c r="I50" s="85">
        <f t="shared" si="20"/>
        <v>62269.520000000011</v>
      </c>
      <c r="J50" s="86"/>
      <c r="K50" s="87">
        <f t="shared" ref="K50:M50" si="21">SUM(K18:K49)</f>
        <v>69</v>
      </c>
      <c r="L50" s="84">
        <f>SUM(L18:L49)</f>
        <v>19966.27</v>
      </c>
      <c r="M50" s="85">
        <f t="shared" si="21"/>
        <v>30177.78</v>
      </c>
      <c r="N50" s="85"/>
      <c r="O50" s="88"/>
      <c r="P50" s="79"/>
      <c r="Q50" s="84">
        <f t="shared" ref="Q50:S50" si="22">SUM(Q18:Q49)</f>
        <v>0</v>
      </c>
      <c r="R50" s="84">
        <f t="shared" si="22"/>
        <v>0</v>
      </c>
      <c r="S50" s="85">
        <f t="shared" si="22"/>
        <v>23631.07</v>
      </c>
      <c r="T50" s="85">
        <f>SUM(T18:T49)</f>
        <v>32091.74</v>
      </c>
      <c r="U50" s="89"/>
      <c r="V50" s="89"/>
      <c r="W50" s="90"/>
      <c r="X50" s="77"/>
    </row>
    <row r="52" spans="1:28" ht="15" customHeight="1" x14ac:dyDescent="0.25">
      <c r="U52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4">
    <dataValidation type="list" allowBlank="1" showInputMessage="1" showErrorMessage="1" sqref="G17 L17 Q17 Q14" xr:uid="{ED517AF0-022E-43C5-B3EA-D7322025321D}">
      <formula1>$Y$11:$Y$12</formula1>
    </dataValidation>
    <dataValidation type="list" allowBlank="1" showInputMessage="1" showErrorMessage="1" sqref="I13" xr:uid="{88EBDBBE-A225-4B3C-B1FA-6DC481909EAE}">
      <formula1>$Y$13:$Y$14</formula1>
    </dataValidation>
    <dataValidation type="list" allowBlank="1" showInputMessage="1" showErrorMessage="1" sqref="J13" xr:uid="{F4715154-E980-4E7D-83B1-3305B8BE776E}">
      <formula1>$L$9:$L$9</formula1>
    </dataValidation>
    <dataValidation type="list" showInputMessage="1" showErrorMessage="1" sqref="E18:E49" xr:uid="{7D51AA40-B85A-49E3-87D4-BF1B5B02210E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16A6-E6A6-4BA1-B9F6-5C92049AA4E8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31" sqref="N31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688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98923.529999999984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2015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51012.369999999988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47911.159999999996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689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0.48432521564889569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690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47911.16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48912.369999999988</v>
      </c>
      <c r="U9" s="242">
        <f>IFERROR(((P3-S9)/S9),0)</f>
        <v>23.291604761904757</v>
      </c>
      <c r="V9" s="242">
        <f>IFERROR(T9/P3,0)</f>
        <v>0.95883351430251129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139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691</v>
      </c>
      <c r="C18" s="5" t="s">
        <v>112</v>
      </c>
      <c r="D18" s="125"/>
      <c r="E18" s="8">
        <v>500</v>
      </c>
      <c r="F18" s="55">
        <v>1</v>
      </c>
      <c r="G18" s="9">
        <v>33.06</v>
      </c>
      <c r="H18" s="10">
        <f>ROUND(IF($G$17="USD $", G18*$F$15,G18*$E$15),2)</f>
        <v>46.28</v>
      </c>
      <c r="I18" s="11">
        <f>ROUND(IF($I$17=$H$17,F18*H18,F18*G18),2)</f>
        <v>46.28</v>
      </c>
      <c r="J18" s="12"/>
      <c r="K18" s="94">
        <f t="shared" ref="K18:K48" si="0">F18</f>
        <v>1</v>
      </c>
      <c r="L18" s="10">
        <f>ROUND(IF($L$17=$G$17,G18*($M$14-N18),H18*($M$14-N18)),2)</f>
        <v>17.59</v>
      </c>
      <c r="M18" s="10">
        <f>ROUND((K18*L18),2)</f>
        <v>17.59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28.69</v>
      </c>
      <c r="T18" s="15">
        <f>ROUND(I18-M18,2)</f>
        <v>28.69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588</v>
      </c>
      <c r="C19" s="4" t="s">
        <v>692</v>
      </c>
      <c r="D19" s="125"/>
      <c r="E19" s="16">
        <v>500</v>
      </c>
      <c r="F19" s="56">
        <v>1</v>
      </c>
      <c r="G19" s="17">
        <v>111.74</v>
      </c>
      <c r="H19" s="40">
        <f t="shared" ref="H19:H48" si="1">ROUND(IF($G$17="USD $", G19*$F$15,G19*$E$15),2)</f>
        <v>156.44</v>
      </c>
      <c r="I19" s="41">
        <f t="shared" ref="I19:I48" si="2">ROUND(IF($I$17=$H$17,F19*H19,F19*G19),2)</f>
        <v>156.44</v>
      </c>
      <c r="J19" s="44"/>
      <c r="K19" s="93">
        <f t="shared" si="0"/>
        <v>1</v>
      </c>
      <c r="L19" s="40">
        <f t="shared" ref="L19:L48" si="3">ROUND(IF($L$17=$G$17,G19*($M$14-N19),H19*($M$14-N19)),2)</f>
        <v>59.45</v>
      </c>
      <c r="M19" s="40">
        <f t="shared" ref="M19:M48" si="4">ROUND((K19*L19),2)</f>
        <v>59.45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96.99</v>
      </c>
      <c r="T19" s="54">
        <f t="shared" ref="T19:T48" si="6">ROUND(I19-M19,2)</f>
        <v>96.99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693</v>
      </c>
      <c r="C20" s="6" t="s">
        <v>120</v>
      </c>
      <c r="D20" s="125"/>
      <c r="E20" s="8">
        <v>1000</v>
      </c>
      <c r="F20" s="57">
        <v>1</v>
      </c>
      <c r="G20" s="14">
        <v>62.77</v>
      </c>
      <c r="H20" s="10">
        <f t="shared" si="1"/>
        <v>87.88</v>
      </c>
      <c r="I20" s="11">
        <f t="shared" si="2"/>
        <v>87.88</v>
      </c>
      <c r="J20" s="44"/>
      <c r="K20" s="94">
        <f t="shared" si="0"/>
        <v>1</v>
      </c>
      <c r="L20" s="10">
        <f t="shared" si="3"/>
        <v>33.39</v>
      </c>
      <c r="M20" s="10">
        <f t="shared" si="4"/>
        <v>33.39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54.49</v>
      </c>
      <c r="T20" s="15">
        <f t="shared" si="6"/>
        <v>54.49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694</v>
      </c>
      <c r="C21" s="4" t="s">
        <v>695</v>
      </c>
      <c r="D21" s="125"/>
      <c r="E21" s="16">
        <v>1000</v>
      </c>
      <c r="F21" s="56">
        <v>1</v>
      </c>
      <c r="G21" s="17">
        <v>84.92</v>
      </c>
      <c r="H21" s="40">
        <f t="shared" si="1"/>
        <v>118.89</v>
      </c>
      <c r="I21" s="41">
        <f t="shared" si="2"/>
        <v>118.89</v>
      </c>
      <c r="J21" s="44"/>
      <c r="K21" s="93">
        <f t="shared" si="0"/>
        <v>1</v>
      </c>
      <c r="L21" s="40">
        <f t="shared" si="3"/>
        <v>45.18</v>
      </c>
      <c r="M21" s="40">
        <f t="shared" si="4"/>
        <v>45.18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73.709999999999994</v>
      </c>
      <c r="T21" s="54">
        <f t="shared" si="6"/>
        <v>73.709999999999994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696</v>
      </c>
      <c r="C22" s="6" t="s">
        <v>697</v>
      </c>
      <c r="D22" s="125"/>
      <c r="E22" s="8">
        <v>1000</v>
      </c>
      <c r="F22" s="57">
        <v>1</v>
      </c>
      <c r="G22" s="14">
        <v>152.29</v>
      </c>
      <c r="H22" s="10">
        <f t="shared" si="1"/>
        <v>213.21</v>
      </c>
      <c r="I22" s="11">
        <f t="shared" si="2"/>
        <v>213.21</v>
      </c>
      <c r="J22" s="44"/>
      <c r="K22" s="94">
        <f t="shared" si="0"/>
        <v>1</v>
      </c>
      <c r="L22" s="10">
        <f t="shared" si="3"/>
        <v>81.02</v>
      </c>
      <c r="M22" s="10">
        <f t="shared" si="4"/>
        <v>81.02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132.19</v>
      </c>
      <c r="T22" s="15">
        <f t="shared" si="6"/>
        <v>132.19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698</v>
      </c>
      <c r="C23" s="4" t="s">
        <v>123</v>
      </c>
      <c r="D23" s="125"/>
      <c r="E23" s="16">
        <v>1000</v>
      </c>
      <c r="F23" s="56">
        <v>1</v>
      </c>
      <c r="G23" s="17">
        <v>11.63</v>
      </c>
      <c r="H23" s="40">
        <f t="shared" si="1"/>
        <v>16.28</v>
      </c>
      <c r="I23" s="41">
        <f t="shared" si="2"/>
        <v>16.28</v>
      </c>
      <c r="J23" s="44"/>
      <c r="K23" s="93">
        <f t="shared" si="0"/>
        <v>1</v>
      </c>
      <c r="L23" s="40">
        <f t="shared" si="3"/>
        <v>6.19</v>
      </c>
      <c r="M23" s="40">
        <f t="shared" si="4"/>
        <v>6.19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10.09</v>
      </c>
      <c r="T23" s="54">
        <f t="shared" si="6"/>
        <v>10.09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699</v>
      </c>
      <c r="C24" s="6" t="s">
        <v>127</v>
      </c>
      <c r="D24" s="125"/>
      <c r="E24" s="8">
        <v>2000</v>
      </c>
      <c r="F24" s="57">
        <v>1</v>
      </c>
      <c r="G24" s="14">
        <v>111.64</v>
      </c>
      <c r="H24" s="10">
        <f t="shared" si="1"/>
        <v>156.30000000000001</v>
      </c>
      <c r="I24" s="11">
        <f t="shared" si="2"/>
        <v>156.30000000000001</v>
      </c>
      <c r="J24" s="44"/>
      <c r="K24" s="94">
        <f t="shared" si="0"/>
        <v>1</v>
      </c>
      <c r="L24" s="10">
        <f t="shared" si="3"/>
        <v>59.39</v>
      </c>
      <c r="M24" s="10">
        <f t="shared" si="4"/>
        <v>59.39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96.91</v>
      </c>
      <c r="T24" s="15">
        <f t="shared" si="6"/>
        <v>96.91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533</v>
      </c>
      <c r="C25" s="4" t="s">
        <v>130</v>
      </c>
      <c r="D25" s="125"/>
      <c r="E25" s="16">
        <v>2000</v>
      </c>
      <c r="F25" s="56">
        <v>1</v>
      </c>
      <c r="G25" s="17">
        <v>60.68</v>
      </c>
      <c r="H25" s="40">
        <f t="shared" si="1"/>
        <v>84.95</v>
      </c>
      <c r="I25" s="41">
        <f t="shared" si="2"/>
        <v>84.95</v>
      </c>
      <c r="J25" s="44"/>
      <c r="K25" s="93">
        <f t="shared" si="0"/>
        <v>1</v>
      </c>
      <c r="L25" s="40">
        <f t="shared" si="3"/>
        <v>32.28</v>
      </c>
      <c r="M25" s="40">
        <f t="shared" si="4"/>
        <v>32.28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52.67</v>
      </c>
      <c r="T25" s="54">
        <f t="shared" si="6"/>
        <v>52.67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534</v>
      </c>
      <c r="C26" s="6" t="s">
        <v>133</v>
      </c>
      <c r="D26" s="125"/>
      <c r="E26" s="8">
        <v>2000</v>
      </c>
      <c r="F26" s="57">
        <v>1</v>
      </c>
      <c r="G26" s="14">
        <v>19.23</v>
      </c>
      <c r="H26" s="10">
        <f t="shared" si="1"/>
        <v>26.92</v>
      </c>
      <c r="I26" s="11">
        <f t="shared" si="2"/>
        <v>26.92</v>
      </c>
      <c r="J26" s="44"/>
      <c r="K26" s="94">
        <f t="shared" si="0"/>
        <v>1</v>
      </c>
      <c r="L26" s="10">
        <f t="shared" si="3"/>
        <v>10.23</v>
      </c>
      <c r="M26" s="10">
        <f t="shared" si="4"/>
        <v>10.23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16.690000000000001</v>
      </c>
      <c r="T26" s="15">
        <f t="shared" si="6"/>
        <v>16.690000000000001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535</v>
      </c>
      <c r="C27" s="4" t="s">
        <v>133</v>
      </c>
      <c r="D27" s="125"/>
      <c r="E27" s="16">
        <v>2000</v>
      </c>
      <c r="F27" s="56">
        <v>1</v>
      </c>
      <c r="G27" s="17">
        <v>15.24</v>
      </c>
      <c r="H27" s="40">
        <f t="shared" si="1"/>
        <v>21.34</v>
      </c>
      <c r="I27" s="41">
        <f t="shared" si="2"/>
        <v>21.34</v>
      </c>
      <c r="J27" s="44"/>
      <c r="K27" s="93">
        <f t="shared" si="0"/>
        <v>1</v>
      </c>
      <c r="L27" s="40">
        <f t="shared" si="3"/>
        <v>8.11</v>
      </c>
      <c r="M27" s="40">
        <f t="shared" si="4"/>
        <v>8.11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13.23</v>
      </c>
      <c r="T27" s="54">
        <f t="shared" si="6"/>
        <v>13.23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700</v>
      </c>
      <c r="C28" s="6" t="s">
        <v>701</v>
      </c>
      <c r="D28" s="125"/>
      <c r="E28" s="8" t="s">
        <v>139</v>
      </c>
      <c r="F28" s="57">
        <v>1</v>
      </c>
      <c r="G28" s="14">
        <v>4794.22</v>
      </c>
      <c r="H28" s="10">
        <f t="shared" si="1"/>
        <v>6711.91</v>
      </c>
      <c r="I28" s="11">
        <f t="shared" si="2"/>
        <v>6711.91</v>
      </c>
      <c r="J28" s="44"/>
      <c r="K28" s="94">
        <f t="shared" si="0"/>
        <v>1</v>
      </c>
      <c r="L28" s="10">
        <f t="shared" si="3"/>
        <v>3355.96</v>
      </c>
      <c r="M28" s="10">
        <f t="shared" si="4"/>
        <v>3355.96</v>
      </c>
      <c r="N28" s="13"/>
      <c r="O28" s="53"/>
      <c r="P28" s="3"/>
      <c r="Q28" s="14"/>
      <c r="R28" s="15">
        <f t="shared" si="9"/>
        <v>0</v>
      </c>
      <c r="S28" s="15">
        <f t="shared" si="5"/>
        <v>3355.95</v>
      </c>
      <c r="T28" s="15">
        <f t="shared" si="6"/>
        <v>3355.95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538</v>
      </c>
      <c r="C29" s="4" t="s">
        <v>702</v>
      </c>
      <c r="D29" s="125"/>
      <c r="E29" s="16" t="s">
        <v>139</v>
      </c>
      <c r="F29" s="56">
        <v>2</v>
      </c>
      <c r="G29" s="17">
        <v>408.84</v>
      </c>
      <c r="H29" s="40">
        <f>ROUND(IF($G$17="USD $", G29*$F$15,G29*$E$15),2)</f>
        <v>572.38</v>
      </c>
      <c r="I29" s="41">
        <f>ROUND(IF($I$17=$H$17,F29*H29,F29*G29),2)</f>
        <v>1144.76</v>
      </c>
      <c r="J29" s="44"/>
      <c r="K29" s="93">
        <f t="shared" si="0"/>
        <v>2</v>
      </c>
      <c r="L29" s="40">
        <f t="shared" si="3"/>
        <v>286.19</v>
      </c>
      <c r="M29" s="40">
        <f>ROUND((K29*L29),2)</f>
        <v>572.38</v>
      </c>
      <c r="N29" s="18"/>
      <c r="O29" s="53"/>
      <c r="P29" s="1"/>
      <c r="Q29" s="17"/>
      <c r="R29" s="42">
        <f t="shared" si="9"/>
        <v>0</v>
      </c>
      <c r="S29" s="54">
        <f t="shared" si="5"/>
        <v>286.19</v>
      </c>
      <c r="T29" s="54">
        <f t="shared" si="6"/>
        <v>572.38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703</v>
      </c>
      <c r="C30" s="6" t="s">
        <v>192</v>
      </c>
      <c r="D30" s="125"/>
      <c r="E30" s="8" t="s">
        <v>139</v>
      </c>
      <c r="F30" s="57">
        <v>1</v>
      </c>
      <c r="G30" s="14">
        <v>4024.16</v>
      </c>
      <c r="H30" s="10">
        <f t="shared" si="1"/>
        <v>5633.82</v>
      </c>
      <c r="I30" s="11">
        <f t="shared" si="2"/>
        <v>5633.82</v>
      </c>
      <c r="J30" s="44"/>
      <c r="K30" s="94">
        <f t="shared" si="0"/>
        <v>1</v>
      </c>
      <c r="L30" s="10">
        <f t="shared" si="3"/>
        <v>2816.91</v>
      </c>
      <c r="M30" s="10">
        <f t="shared" si="4"/>
        <v>2816.91</v>
      </c>
      <c r="N30" s="13"/>
      <c r="O30" s="53"/>
      <c r="P30" s="3"/>
      <c r="Q30" s="14"/>
      <c r="R30" s="15">
        <f t="shared" si="9"/>
        <v>0</v>
      </c>
      <c r="S30" s="15">
        <f t="shared" si="5"/>
        <v>2816.91</v>
      </c>
      <c r="T30" s="15">
        <f t="shared" si="6"/>
        <v>2816.91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541</v>
      </c>
      <c r="C31" s="4" t="s">
        <v>621</v>
      </c>
      <c r="D31" s="125"/>
      <c r="E31" s="16" t="s">
        <v>139</v>
      </c>
      <c r="F31" s="56">
        <v>6</v>
      </c>
      <c r="G31" s="17">
        <v>674.06</v>
      </c>
      <c r="H31" s="40">
        <f t="shared" si="1"/>
        <v>943.68</v>
      </c>
      <c r="I31" s="41">
        <f t="shared" si="2"/>
        <v>5662.08</v>
      </c>
      <c r="J31" s="44"/>
      <c r="K31" s="93">
        <f t="shared" si="0"/>
        <v>6</v>
      </c>
      <c r="L31" s="40">
        <f t="shared" si="3"/>
        <v>660.58</v>
      </c>
      <c r="M31" s="40">
        <f t="shared" si="4"/>
        <v>3963.48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283.10000000000002</v>
      </c>
      <c r="T31" s="54">
        <f t="shared" si="6"/>
        <v>1698.6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69" t="s">
        <v>704</v>
      </c>
      <c r="C32" s="6" t="s">
        <v>705</v>
      </c>
      <c r="D32" s="125"/>
      <c r="E32" s="8" t="s">
        <v>139</v>
      </c>
      <c r="F32" s="57">
        <v>4</v>
      </c>
      <c r="G32" s="14">
        <v>12187.24</v>
      </c>
      <c r="H32" s="10">
        <f t="shared" si="1"/>
        <v>17062.14</v>
      </c>
      <c r="I32" s="11">
        <f t="shared" si="2"/>
        <v>68248.56</v>
      </c>
      <c r="J32" s="44"/>
      <c r="K32" s="94">
        <f t="shared" si="0"/>
        <v>4</v>
      </c>
      <c r="L32" s="10">
        <f t="shared" si="3"/>
        <v>8531.07</v>
      </c>
      <c r="M32" s="10">
        <f t="shared" si="4"/>
        <v>34124.28</v>
      </c>
      <c r="N32" s="13"/>
      <c r="O32" s="53"/>
      <c r="P32" s="3"/>
      <c r="Q32" s="14"/>
      <c r="R32" s="15">
        <f t="shared" si="9"/>
        <v>0</v>
      </c>
      <c r="S32" s="15">
        <f t="shared" si="5"/>
        <v>8531.07</v>
      </c>
      <c r="T32" s="15">
        <f t="shared" si="6"/>
        <v>34124.28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346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706</v>
      </c>
      <c r="C34" s="6" t="s">
        <v>707</v>
      </c>
      <c r="D34" s="125"/>
      <c r="E34" s="8" t="s">
        <v>139</v>
      </c>
      <c r="F34" s="57">
        <v>7</v>
      </c>
      <c r="G34" s="14">
        <v>258.89</v>
      </c>
      <c r="H34" s="10">
        <f t="shared" si="1"/>
        <v>362.45</v>
      </c>
      <c r="I34" s="11">
        <f t="shared" si="2"/>
        <v>2537.15</v>
      </c>
      <c r="J34" s="44"/>
      <c r="K34" s="94">
        <f t="shared" si="0"/>
        <v>7</v>
      </c>
      <c r="L34" s="10">
        <f t="shared" si="3"/>
        <v>199.35</v>
      </c>
      <c r="M34" s="10">
        <f t="shared" si="4"/>
        <v>1395.45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163.1</v>
      </c>
      <c r="T34" s="15">
        <f t="shared" si="6"/>
        <v>1141.7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708</v>
      </c>
      <c r="C35" s="4" t="s">
        <v>709</v>
      </c>
      <c r="D35" s="125"/>
      <c r="E35" s="16" t="s">
        <v>139</v>
      </c>
      <c r="F35" s="56">
        <v>2</v>
      </c>
      <c r="G35" s="17">
        <v>452.59</v>
      </c>
      <c r="H35" s="40">
        <f t="shared" si="1"/>
        <v>633.63</v>
      </c>
      <c r="I35" s="41">
        <f t="shared" si="2"/>
        <v>1267.26</v>
      </c>
      <c r="J35" s="44"/>
      <c r="K35" s="93">
        <f t="shared" si="0"/>
        <v>2</v>
      </c>
      <c r="L35" s="40">
        <f t="shared" si="3"/>
        <v>348.5</v>
      </c>
      <c r="M35" s="40">
        <f t="shared" si="4"/>
        <v>697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285.13</v>
      </c>
      <c r="T35" s="54">
        <f t="shared" si="6"/>
        <v>570.26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710</v>
      </c>
      <c r="C36" s="6" t="s">
        <v>711</v>
      </c>
      <c r="D36" s="125"/>
      <c r="E36" s="8" t="s">
        <v>139</v>
      </c>
      <c r="F36" s="57">
        <v>6</v>
      </c>
      <c r="G36" s="14">
        <v>348.67</v>
      </c>
      <c r="H36" s="10">
        <f t="shared" si="1"/>
        <v>488.14</v>
      </c>
      <c r="I36" s="11">
        <f t="shared" si="2"/>
        <v>2928.84</v>
      </c>
      <c r="J36" s="44"/>
      <c r="K36" s="94">
        <f t="shared" si="0"/>
        <v>6</v>
      </c>
      <c r="L36" s="10">
        <f t="shared" si="3"/>
        <v>268.48</v>
      </c>
      <c r="M36" s="10">
        <f t="shared" si="4"/>
        <v>1610.88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219.66</v>
      </c>
      <c r="T36" s="15">
        <f t="shared" si="6"/>
        <v>1317.96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712</v>
      </c>
      <c r="C37" s="4" t="s">
        <v>713</v>
      </c>
      <c r="D37" s="125"/>
      <c r="E37" s="16" t="s">
        <v>139</v>
      </c>
      <c r="F37" s="56">
        <v>8</v>
      </c>
      <c r="G37" s="17">
        <v>141.6</v>
      </c>
      <c r="H37" s="40">
        <f t="shared" si="1"/>
        <v>198.24</v>
      </c>
      <c r="I37" s="41">
        <f t="shared" si="2"/>
        <v>1585.92</v>
      </c>
      <c r="J37" s="44"/>
      <c r="K37" s="93">
        <f t="shared" si="0"/>
        <v>8</v>
      </c>
      <c r="L37" s="40">
        <f t="shared" si="3"/>
        <v>109.03</v>
      </c>
      <c r="M37" s="40">
        <f t="shared" si="4"/>
        <v>872.24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89.21</v>
      </c>
      <c r="T37" s="54">
        <f t="shared" si="6"/>
        <v>713.68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714</v>
      </c>
      <c r="C38" s="6" t="s">
        <v>715</v>
      </c>
      <c r="D38" s="125"/>
      <c r="E38" s="8" t="s">
        <v>139</v>
      </c>
      <c r="F38" s="57">
        <v>8</v>
      </c>
      <c r="G38" s="14">
        <v>38.11</v>
      </c>
      <c r="H38" s="10">
        <f t="shared" si="1"/>
        <v>53.35</v>
      </c>
      <c r="I38" s="11">
        <f t="shared" si="2"/>
        <v>426.8</v>
      </c>
      <c r="J38" s="44"/>
      <c r="K38" s="94">
        <f t="shared" si="0"/>
        <v>8</v>
      </c>
      <c r="L38" s="10">
        <f t="shared" si="3"/>
        <v>29.34</v>
      </c>
      <c r="M38" s="10">
        <f t="shared" si="4"/>
        <v>234.72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24.01</v>
      </c>
      <c r="T38" s="15">
        <f t="shared" si="6"/>
        <v>192.08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716</v>
      </c>
      <c r="C39" s="4" t="s">
        <v>717</v>
      </c>
      <c r="D39" s="125"/>
      <c r="E39" s="16" t="s">
        <v>139</v>
      </c>
      <c r="F39" s="56">
        <v>14</v>
      </c>
      <c r="G39" s="17">
        <v>22.01</v>
      </c>
      <c r="H39" s="40">
        <f t="shared" si="1"/>
        <v>30.81</v>
      </c>
      <c r="I39" s="41">
        <f t="shared" si="2"/>
        <v>431.34</v>
      </c>
      <c r="J39" s="44"/>
      <c r="K39" s="93">
        <f t="shared" si="0"/>
        <v>14</v>
      </c>
      <c r="L39" s="40">
        <f t="shared" si="3"/>
        <v>16.95</v>
      </c>
      <c r="M39" s="40">
        <f t="shared" si="4"/>
        <v>237.3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13.86</v>
      </c>
      <c r="T39" s="54">
        <f t="shared" si="6"/>
        <v>194.04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718</v>
      </c>
      <c r="C40" s="6" t="s">
        <v>356</v>
      </c>
      <c r="D40" s="125"/>
      <c r="E40" s="8" t="s">
        <v>139</v>
      </c>
      <c r="F40" s="57">
        <v>28</v>
      </c>
      <c r="G40" s="14">
        <v>11.51</v>
      </c>
      <c r="H40" s="10">
        <f t="shared" si="1"/>
        <v>16.11</v>
      </c>
      <c r="I40" s="11">
        <f t="shared" si="2"/>
        <v>451.08</v>
      </c>
      <c r="J40" s="44"/>
      <c r="K40" s="94">
        <f t="shared" si="0"/>
        <v>28</v>
      </c>
      <c r="L40" s="10">
        <f t="shared" si="3"/>
        <v>8.86</v>
      </c>
      <c r="M40" s="10">
        <f t="shared" si="4"/>
        <v>248.08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7.25</v>
      </c>
      <c r="T40" s="15">
        <f t="shared" si="6"/>
        <v>203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719</v>
      </c>
      <c r="C41" s="4" t="s">
        <v>720</v>
      </c>
      <c r="D41" s="125"/>
      <c r="E41" s="16" t="s">
        <v>139</v>
      </c>
      <c r="F41" s="56">
        <v>2</v>
      </c>
      <c r="G41" s="17">
        <v>27.73</v>
      </c>
      <c r="H41" s="40">
        <f t="shared" si="1"/>
        <v>38.82</v>
      </c>
      <c r="I41" s="41">
        <f t="shared" si="2"/>
        <v>77.64</v>
      </c>
      <c r="J41" s="44"/>
      <c r="K41" s="93">
        <f t="shared" si="0"/>
        <v>2</v>
      </c>
      <c r="L41" s="40">
        <f t="shared" si="3"/>
        <v>21.35</v>
      </c>
      <c r="M41" s="40">
        <f t="shared" si="4"/>
        <v>42.7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17.47</v>
      </c>
      <c r="T41" s="54">
        <f t="shared" si="6"/>
        <v>34.94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721</v>
      </c>
      <c r="C42" s="6" t="s">
        <v>720</v>
      </c>
      <c r="D42" s="125"/>
      <c r="E42" s="8" t="s">
        <v>139</v>
      </c>
      <c r="F42" s="57">
        <v>12</v>
      </c>
      <c r="G42" s="14">
        <v>31.2</v>
      </c>
      <c r="H42" s="10">
        <f t="shared" si="1"/>
        <v>43.68</v>
      </c>
      <c r="I42" s="11">
        <f t="shared" si="2"/>
        <v>524.16</v>
      </c>
      <c r="J42" s="44"/>
      <c r="K42" s="94">
        <f t="shared" si="0"/>
        <v>12</v>
      </c>
      <c r="L42" s="10">
        <f t="shared" si="3"/>
        <v>24.02</v>
      </c>
      <c r="M42" s="10">
        <f t="shared" si="4"/>
        <v>288.24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19.66</v>
      </c>
      <c r="T42" s="15">
        <f t="shared" si="6"/>
        <v>235.92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722</v>
      </c>
      <c r="C43" s="4" t="s">
        <v>677</v>
      </c>
      <c r="D43" s="125"/>
      <c r="E43" s="16" t="s">
        <v>139</v>
      </c>
      <c r="F43" s="56">
        <v>28</v>
      </c>
      <c r="G43" s="17">
        <v>9.2799999999999994</v>
      </c>
      <c r="H43" s="40">
        <f t="shared" si="1"/>
        <v>12.99</v>
      </c>
      <c r="I43" s="41">
        <f t="shared" si="2"/>
        <v>363.72</v>
      </c>
      <c r="J43" s="44"/>
      <c r="K43" s="93">
        <f t="shared" si="0"/>
        <v>28</v>
      </c>
      <c r="L43" s="40">
        <f t="shared" si="3"/>
        <v>7.14</v>
      </c>
      <c r="M43" s="40">
        <f t="shared" si="4"/>
        <v>199.92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5.85</v>
      </c>
      <c r="T43" s="54">
        <f t="shared" si="6"/>
        <v>163.80000000000001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139</v>
      </c>
      <c r="G49" s="83">
        <f>SUM(G18:G48)</f>
        <v>24093.309999999994</v>
      </c>
      <c r="H49" s="84">
        <f>SUM(H18:H48)</f>
        <v>33730.639999999992</v>
      </c>
      <c r="I49" s="85">
        <f>SUM(I18:I48)</f>
        <v>98923.529999999984</v>
      </c>
      <c r="J49" s="86"/>
      <c r="K49" s="87">
        <f>SUM(K18:K48)</f>
        <v>139</v>
      </c>
      <c r="L49" s="84">
        <f>SUM(L18:L48)</f>
        <v>17036.559999999998</v>
      </c>
      <c r="M49" s="85">
        <f>SUM(M18:M48)</f>
        <v>51012.369999999988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16694.079999999998</v>
      </c>
      <c r="T49" s="85">
        <f>SUM(T18:T48)</f>
        <v>47911.16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4">
    <dataValidation type="list" showInputMessage="1" showErrorMessage="1" sqref="E18:E48" xr:uid="{BB2CFFF1-1972-447D-A08E-6FB54AFCB990}">
      <formula1>$Z$18:$Z$29</formula1>
    </dataValidation>
    <dataValidation type="list" allowBlank="1" showInputMessage="1" showErrorMessage="1" sqref="J13" xr:uid="{FC365591-32F3-443F-908D-1EA501A1CB5A}">
      <formula1>$L$9:$L$9</formula1>
    </dataValidation>
    <dataValidation type="list" allowBlank="1" showInputMessage="1" showErrorMessage="1" sqref="I13" xr:uid="{473098E3-CE3B-4010-BE00-B12661F28C49}">
      <formula1>$Y$13:$Y$14</formula1>
    </dataValidation>
    <dataValidation type="list" allowBlank="1" showInputMessage="1" showErrorMessage="1" sqref="G17 L17 Q17 Q14" xr:uid="{DF6F3EB5-5DFB-4E9F-8234-316FABC08979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D5E3-E77A-45B2-915C-C86722177D39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32" sqref="N32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CAD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 t="s">
        <v>723</v>
      </c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98923.529999999984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>
        <v>2020</v>
      </c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51012.369999999988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 t="s">
        <v>521</v>
      </c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47911.159999999996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 t="s">
        <v>724</v>
      </c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>
        <f>IFERROR((P2-P3)/P2,"")</f>
        <v>0.48432521564889569</v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 t="s">
        <v>725</v>
      </c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47911.16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2100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2100</v>
      </c>
      <c r="T9" s="244">
        <f>P3-S9</f>
        <v>48912.369999999988</v>
      </c>
      <c r="U9" s="242">
        <f>IFERROR(((P3-S9)/S9),0)</f>
        <v>23.291604761904757</v>
      </c>
      <c r="V9" s="242">
        <f>IFERROR(T9/P3,0)</f>
        <v>0.95883351430251129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139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51"/>
      <c r="L17" s="252" t="s">
        <v>82</v>
      </c>
      <c r="M17" s="253"/>
      <c r="N17" s="273"/>
      <c r="O17" s="135"/>
      <c r="P17" s="281"/>
      <c r="Q17" s="39" t="s">
        <v>83</v>
      </c>
      <c r="R17" s="221" t="str">
        <f>L17</f>
        <v>CAD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691</v>
      </c>
      <c r="C18" s="5" t="s">
        <v>112</v>
      </c>
      <c r="D18" s="125"/>
      <c r="E18" s="8">
        <v>500</v>
      </c>
      <c r="F18" s="55">
        <v>1</v>
      </c>
      <c r="G18" s="9">
        <v>33.06</v>
      </c>
      <c r="H18" s="10">
        <f>ROUND(IF($G$17="USD $", G18*$F$15,G18*$E$15),2)</f>
        <v>46.28</v>
      </c>
      <c r="I18" s="11">
        <f>ROUND(IF($I$17=$H$17,F18*H18,F18*G18),2)</f>
        <v>46.28</v>
      </c>
      <c r="J18" s="12"/>
      <c r="K18" s="94">
        <f t="shared" ref="K18:K48" si="0">F18</f>
        <v>1</v>
      </c>
      <c r="L18" s="10">
        <f>ROUND(IF($L$17=$G$17,G18*($M$14-N18),H18*($M$14-N18)),2)</f>
        <v>17.59</v>
      </c>
      <c r="M18" s="10">
        <f>ROUND((K18*L18),2)</f>
        <v>17.59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28.69</v>
      </c>
      <c r="T18" s="15">
        <f>ROUND(I18-M18,2)</f>
        <v>28.69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588</v>
      </c>
      <c r="C19" s="4" t="s">
        <v>692</v>
      </c>
      <c r="D19" s="125"/>
      <c r="E19" s="16">
        <v>500</v>
      </c>
      <c r="F19" s="56">
        <v>1</v>
      </c>
      <c r="G19" s="17">
        <v>111.74</v>
      </c>
      <c r="H19" s="40">
        <f t="shared" ref="H19:H48" si="1">ROUND(IF($G$17="USD $", G19*$F$15,G19*$E$15),2)</f>
        <v>156.44</v>
      </c>
      <c r="I19" s="41">
        <f t="shared" ref="I19:I48" si="2">ROUND(IF($I$17=$H$17,F19*H19,F19*G19),2)</f>
        <v>156.44</v>
      </c>
      <c r="J19" s="44"/>
      <c r="K19" s="93">
        <f t="shared" si="0"/>
        <v>1</v>
      </c>
      <c r="L19" s="40">
        <f t="shared" ref="L19:L48" si="3">ROUND(IF($L$17=$G$17,G19*($M$14-N19),H19*($M$14-N19)),2)</f>
        <v>59.45</v>
      </c>
      <c r="M19" s="40">
        <f t="shared" ref="M19:M48" si="4">ROUND((K19*L19),2)</f>
        <v>59.45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96.99</v>
      </c>
      <c r="T19" s="54">
        <f t="shared" ref="T19:T48" si="6">ROUND(I19-M19,2)</f>
        <v>96.99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693</v>
      </c>
      <c r="C20" s="6" t="s">
        <v>120</v>
      </c>
      <c r="D20" s="125"/>
      <c r="E20" s="8">
        <v>1000</v>
      </c>
      <c r="F20" s="57">
        <v>1</v>
      </c>
      <c r="G20" s="14">
        <v>62.77</v>
      </c>
      <c r="H20" s="10">
        <f t="shared" si="1"/>
        <v>87.88</v>
      </c>
      <c r="I20" s="11">
        <f t="shared" si="2"/>
        <v>87.88</v>
      </c>
      <c r="J20" s="44"/>
      <c r="K20" s="94">
        <f t="shared" si="0"/>
        <v>1</v>
      </c>
      <c r="L20" s="10">
        <f t="shared" si="3"/>
        <v>33.39</v>
      </c>
      <c r="M20" s="10">
        <f t="shared" si="4"/>
        <v>33.39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54.49</v>
      </c>
      <c r="T20" s="15">
        <f t="shared" si="6"/>
        <v>54.49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694</v>
      </c>
      <c r="C21" s="4" t="s">
        <v>695</v>
      </c>
      <c r="D21" s="125"/>
      <c r="E21" s="16">
        <v>1000</v>
      </c>
      <c r="F21" s="56">
        <v>1</v>
      </c>
      <c r="G21" s="17">
        <v>84.92</v>
      </c>
      <c r="H21" s="40">
        <f t="shared" si="1"/>
        <v>118.89</v>
      </c>
      <c r="I21" s="41">
        <f t="shared" si="2"/>
        <v>118.89</v>
      </c>
      <c r="J21" s="44"/>
      <c r="K21" s="93">
        <f t="shared" si="0"/>
        <v>1</v>
      </c>
      <c r="L21" s="40">
        <f t="shared" si="3"/>
        <v>45.18</v>
      </c>
      <c r="M21" s="40">
        <f t="shared" si="4"/>
        <v>45.18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73.709999999999994</v>
      </c>
      <c r="T21" s="54">
        <f t="shared" si="6"/>
        <v>73.709999999999994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696</v>
      </c>
      <c r="C22" s="6" t="s">
        <v>697</v>
      </c>
      <c r="D22" s="125"/>
      <c r="E22" s="8">
        <v>1000</v>
      </c>
      <c r="F22" s="57">
        <v>1</v>
      </c>
      <c r="G22" s="14">
        <v>152.29</v>
      </c>
      <c r="H22" s="10">
        <f t="shared" si="1"/>
        <v>213.21</v>
      </c>
      <c r="I22" s="11">
        <f t="shared" si="2"/>
        <v>213.21</v>
      </c>
      <c r="J22" s="44"/>
      <c r="K22" s="94">
        <f t="shared" si="0"/>
        <v>1</v>
      </c>
      <c r="L22" s="10">
        <f t="shared" si="3"/>
        <v>81.02</v>
      </c>
      <c r="M22" s="10">
        <f t="shared" si="4"/>
        <v>81.02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132.19</v>
      </c>
      <c r="T22" s="15">
        <f t="shared" si="6"/>
        <v>132.19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698</v>
      </c>
      <c r="C23" s="4" t="s">
        <v>123</v>
      </c>
      <c r="D23" s="125"/>
      <c r="E23" s="16">
        <v>1000</v>
      </c>
      <c r="F23" s="56">
        <v>1</v>
      </c>
      <c r="G23" s="17">
        <v>11.63</v>
      </c>
      <c r="H23" s="40">
        <f t="shared" si="1"/>
        <v>16.28</v>
      </c>
      <c r="I23" s="41">
        <f t="shared" si="2"/>
        <v>16.28</v>
      </c>
      <c r="J23" s="44"/>
      <c r="K23" s="93">
        <f t="shared" si="0"/>
        <v>1</v>
      </c>
      <c r="L23" s="40">
        <f t="shared" si="3"/>
        <v>6.19</v>
      </c>
      <c r="M23" s="40">
        <f t="shared" si="4"/>
        <v>6.19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10.09</v>
      </c>
      <c r="T23" s="54">
        <f t="shared" si="6"/>
        <v>10.09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699</v>
      </c>
      <c r="C24" s="6" t="s">
        <v>127</v>
      </c>
      <c r="D24" s="125"/>
      <c r="E24" s="8">
        <v>2000</v>
      </c>
      <c r="F24" s="57">
        <v>1</v>
      </c>
      <c r="G24" s="14">
        <v>111.64</v>
      </c>
      <c r="H24" s="10">
        <f t="shared" si="1"/>
        <v>156.30000000000001</v>
      </c>
      <c r="I24" s="11">
        <f t="shared" si="2"/>
        <v>156.30000000000001</v>
      </c>
      <c r="J24" s="44"/>
      <c r="K24" s="94">
        <f t="shared" si="0"/>
        <v>1</v>
      </c>
      <c r="L24" s="10">
        <f t="shared" si="3"/>
        <v>59.39</v>
      </c>
      <c r="M24" s="10">
        <f t="shared" si="4"/>
        <v>59.39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96.91</v>
      </c>
      <c r="T24" s="15">
        <f t="shared" si="6"/>
        <v>96.91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533</v>
      </c>
      <c r="C25" s="4" t="s">
        <v>130</v>
      </c>
      <c r="D25" s="125"/>
      <c r="E25" s="16">
        <v>2000</v>
      </c>
      <c r="F25" s="56">
        <v>1</v>
      </c>
      <c r="G25" s="17">
        <v>60.68</v>
      </c>
      <c r="H25" s="40">
        <f t="shared" si="1"/>
        <v>84.95</v>
      </c>
      <c r="I25" s="41">
        <f t="shared" si="2"/>
        <v>84.95</v>
      </c>
      <c r="J25" s="44"/>
      <c r="K25" s="93">
        <f t="shared" si="0"/>
        <v>1</v>
      </c>
      <c r="L25" s="40">
        <f t="shared" si="3"/>
        <v>32.28</v>
      </c>
      <c r="M25" s="40">
        <f t="shared" si="4"/>
        <v>32.28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52.67</v>
      </c>
      <c r="T25" s="54">
        <f t="shared" si="6"/>
        <v>52.67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534</v>
      </c>
      <c r="C26" s="6" t="s">
        <v>133</v>
      </c>
      <c r="D26" s="125"/>
      <c r="E26" s="8">
        <v>2000</v>
      </c>
      <c r="F26" s="57">
        <v>1</v>
      </c>
      <c r="G26" s="14">
        <v>19.23</v>
      </c>
      <c r="H26" s="10">
        <f t="shared" si="1"/>
        <v>26.92</v>
      </c>
      <c r="I26" s="11">
        <f t="shared" si="2"/>
        <v>26.92</v>
      </c>
      <c r="J26" s="44"/>
      <c r="K26" s="94">
        <f t="shared" si="0"/>
        <v>1</v>
      </c>
      <c r="L26" s="10">
        <f t="shared" si="3"/>
        <v>10.23</v>
      </c>
      <c r="M26" s="10">
        <f t="shared" si="4"/>
        <v>10.23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16.690000000000001</v>
      </c>
      <c r="T26" s="15">
        <f t="shared" si="6"/>
        <v>16.690000000000001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535</v>
      </c>
      <c r="C27" s="4" t="s">
        <v>133</v>
      </c>
      <c r="D27" s="125"/>
      <c r="E27" s="16">
        <v>2000</v>
      </c>
      <c r="F27" s="56">
        <v>1</v>
      </c>
      <c r="G27" s="17">
        <v>15.24</v>
      </c>
      <c r="H27" s="40">
        <f t="shared" si="1"/>
        <v>21.34</v>
      </c>
      <c r="I27" s="41">
        <f t="shared" si="2"/>
        <v>21.34</v>
      </c>
      <c r="J27" s="44"/>
      <c r="K27" s="93">
        <f t="shared" si="0"/>
        <v>1</v>
      </c>
      <c r="L27" s="40">
        <f t="shared" si="3"/>
        <v>8.11</v>
      </c>
      <c r="M27" s="40">
        <f t="shared" si="4"/>
        <v>8.11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13.23</v>
      </c>
      <c r="T27" s="54">
        <f t="shared" si="6"/>
        <v>13.23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700</v>
      </c>
      <c r="C28" s="6" t="s">
        <v>701</v>
      </c>
      <c r="D28" s="125"/>
      <c r="E28" s="8" t="s">
        <v>139</v>
      </c>
      <c r="F28" s="57">
        <v>1</v>
      </c>
      <c r="G28" s="14">
        <v>4794.22</v>
      </c>
      <c r="H28" s="10">
        <f t="shared" si="1"/>
        <v>6711.91</v>
      </c>
      <c r="I28" s="11">
        <f t="shared" si="2"/>
        <v>6711.91</v>
      </c>
      <c r="J28" s="44"/>
      <c r="K28" s="94">
        <f t="shared" si="0"/>
        <v>1</v>
      </c>
      <c r="L28" s="10">
        <f t="shared" si="3"/>
        <v>3355.96</v>
      </c>
      <c r="M28" s="10">
        <f t="shared" si="4"/>
        <v>3355.96</v>
      </c>
      <c r="N28" s="13"/>
      <c r="O28" s="53"/>
      <c r="P28" s="3"/>
      <c r="Q28" s="14"/>
      <c r="R28" s="15">
        <f t="shared" si="9"/>
        <v>0</v>
      </c>
      <c r="S28" s="15">
        <f t="shared" si="5"/>
        <v>3355.95</v>
      </c>
      <c r="T28" s="15">
        <f t="shared" si="6"/>
        <v>3355.95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538</v>
      </c>
      <c r="C29" s="4" t="s">
        <v>702</v>
      </c>
      <c r="D29" s="125"/>
      <c r="E29" s="16" t="s">
        <v>139</v>
      </c>
      <c r="F29" s="56">
        <v>2</v>
      </c>
      <c r="G29" s="17">
        <v>408.84</v>
      </c>
      <c r="H29" s="40">
        <f>ROUND(IF($G$17="USD $", G29*$F$15,G29*$E$15),2)</f>
        <v>572.38</v>
      </c>
      <c r="I29" s="41">
        <f>ROUND(IF($I$17=$H$17,F29*H29,F29*G29),2)</f>
        <v>1144.76</v>
      </c>
      <c r="J29" s="44"/>
      <c r="K29" s="93">
        <f t="shared" si="0"/>
        <v>2</v>
      </c>
      <c r="L29" s="40">
        <f t="shared" si="3"/>
        <v>286.19</v>
      </c>
      <c r="M29" s="40">
        <f>ROUND((K29*L29),2)</f>
        <v>572.38</v>
      </c>
      <c r="N29" s="18"/>
      <c r="O29" s="53"/>
      <c r="P29" s="1"/>
      <c r="Q29" s="17"/>
      <c r="R29" s="42">
        <f t="shared" si="9"/>
        <v>0</v>
      </c>
      <c r="S29" s="54">
        <f t="shared" si="5"/>
        <v>286.19</v>
      </c>
      <c r="T29" s="54">
        <f t="shared" si="6"/>
        <v>572.38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703</v>
      </c>
      <c r="C30" s="6" t="s">
        <v>192</v>
      </c>
      <c r="D30" s="125"/>
      <c r="E30" s="8" t="s">
        <v>139</v>
      </c>
      <c r="F30" s="57">
        <v>1</v>
      </c>
      <c r="G30" s="14">
        <v>4024.16</v>
      </c>
      <c r="H30" s="10">
        <f t="shared" si="1"/>
        <v>5633.82</v>
      </c>
      <c r="I30" s="11">
        <f t="shared" si="2"/>
        <v>5633.82</v>
      </c>
      <c r="J30" s="44"/>
      <c r="K30" s="94">
        <f t="shared" si="0"/>
        <v>1</v>
      </c>
      <c r="L30" s="10">
        <f t="shared" si="3"/>
        <v>2816.91</v>
      </c>
      <c r="M30" s="10">
        <f t="shared" si="4"/>
        <v>2816.91</v>
      </c>
      <c r="N30" s="13"/>
      <c r="O30" s="53"/>
      <c r="P30" s="3"/>
      <c r="Q30" s="14"/>
      <c r="R30" s="15">
        <f t="shared" si="9"/>
        <v>0</v>
      </c>
      <c r="S30" s="15">
        <f t="shared" si="5"/>
        <v>2816.91</v>
      </c>
      <c r="T30" s="15">
        <f t="shared" si="6"/>
        <v>2816.91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541</v>
      </c>
      <c r="C31" s="4" t="s">
        <v>621</v>
      </c>
      <c r="D31" s="125"/>
      <c r="E31" s="16" t="s">
        <v>139</v>
      </c>
      <c r="F31" s="56">
        <v>6</v>
      </c>
      <c r="G31" s="17">
        <v>674.06</v>
      </c>
      <c r="H31" s="40">
        <f t="shared" si="1"/>
        <v>943.68</v>
      </c>
      <c r="I31" s="41">
        <f t="shared" si="2"/>
        <v>5662.08</v>
      </c>
      <c r="J31" s="44"/>
      <c r="K31" s="93">
        <f t="shared" si="0"/>
        <v>6</v>
      </c>
      <c r="L31" s="40">
        <f t="shared" si="3"/>
        <v>660.58</v>
      </c>
      <c r="M31" s="40">
        <f t="shared" si="4"/>
        <v>3963.48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283.10000000000002</v>
      </c>
      <c r="T31" s="54">
        <f t="shared" si="6"/>
        <v>1698.6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69" t="s">
        <v>704</v>
      </c>
      <c r="C32" s="6" t="s">
        <v>705</v>
      </c>
      <c r="D32" s="125"/>
      <c r="E32" s="8" t="s">
        <v>139</v>
      </c>
      <c r="F32" s="57">
        <v>4</v>
      </c>
      <c r="G32" s="14">
        <v>12187.24</v>
      </c>
      <c r="H32" s="10">
        <f t="shared" si="1"/>
        <v>17062.14</v>
      </c>
      <c r="I32" s="11">
        <f t="shared" si="2"/>
        <v>68248.56</v>
      </c>
      <c r="J32" s="44"/>
      <c r="K32" s="94">
        <f t="shared" si="0"/>
        <v>4</v>
      </c>
      <c r="L32" s="10">
        <f t="shared" si="3"/>
        <v>8531.07</v>
      </c>
      <c r="M32" s="10">
        <f t="shared" si="4"/>
        <v>34124.28</v>
      </c>
      <c r="N32" s="13"/>
      <c r="O32" s="53"/>
      <c r="P32" s="3"/>
      <c r="Q32" s="14"/>
      <c r="R32" s="15">
        <f t="shared" si="9"/>
        <v>0</v>
      </c>
      <c r="S32" s="15">
        <f t="shared" si="5"/>
        <v>8531.07</v>
      </c>
      <c r="T32" s="15">
        <f t="shared" si="6"/>
        <v>34124.28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346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706</v>
      </c>
      <c r="C34" s="6" t="s">
        <v>707</v>
      </c>
      <c r="D34" s="125"/>
      <c r="E34" s="8" t="s">
        <v>139</v>
      </c>
      <c r="F34" s="57">
        <v>7</v>
      </c>
      <c r="G34" s="14">
        <v>258.89</v>
      </c>
      <c r="H34" s="10">
        <f t="shared" si="1"/>
        <v>362.45</v>
      </c>
      <c r="I34" s="11">
        <f t="shared" si="2"/>
        <v>2537.15</v>
      </c>
      <c r="J34" s="44"/>
      <c r="K34" s="94">
        <f t="shared" si="0"/>
        <v>7</v>
      </c>
      <c r="L34" s="10">
        <f t="shared" si="3"/>
        <v>199.35</v>
      </c>
      <c r="M34" s="10">
        <f t="shared" si="4"/>
        <v>1395.45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163.1</v>
      </c>
      <c r="T34" s="15">
        <f t="shared" si="6"/>
        <v>1141.7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708</v>
      </c>
      <c r="C35" s="4" t="s">
        <v>709</v>
      </c>
      <c r="D35" s="125"/>
      <c r="E35" s="16" t="s">
        <v>139</v>
      </c>
      <c r="F35" s="56">
        <v>2</v>
      </c>
      <c r="G35" s="17">
        <v>452.59</v>
      </c>
      <c r="H35" s="40">
        <f t="shared" si="1"/>
        <v>633.63</v>
      </c>
      <c r="I35" s="41">
        <f t="shared" si="2"/>
        <v>1267.26</v>
      </c>
      <c r="J35" s="44"/>
      <c r="K35" s="93">
        <f t="shared" si="0"/>
        <v>2</v>
      </c>
      <c r="L35" s="40">
        <f t="shared" si="3"/>
        <v>348.5</v>
      </c>
      <c r="M35" s="40">
        <f t="shared" si="4"/>
        <v>697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285.13</v>
      </c>
      <c r="T35" s="54">
        <f t="shared" si="6"/>
        <v>570.26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710</v>
      </c>
      <c r="C36" s="6" t="s">
        <v>711</v>
      </c>
      <c r="D36" s="125"/>
      <c r="E36" s="8" t="s">
        <v>139</v>
      </c>
      <c r="F36" s="57">
        <v>6</v>
      </c>
      <c r="G36" s="14">
        <v>348.67</v>
      </c>
      <c r="H36" s="10">
        <f t="shared" si="1"/>
        <v>488.14</v>
      </c>
      <c r="I36" s="11">
        <f t="shared" si="2"/>
        <v>2928.84</v>
      </c>
      <c r="J36" s="44"/>
      <c r="K36" s="94">
        <f t="shared" si="0"/>
        <v>6</v>
      </c>
      <c r="L36" s="10">
        <f t="shared" si="3"/>
        <v>268.48</v>
      </c>
      <c r="M36" s="10">
        <f t="shared" si="4"/>
        <v>1610.88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219.66</v>
      </c>
      <c r="T36" s="15">
        <f t="shared" si="6"/>
        <v>1317.96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712</v>
      </c>
      <c r="C37" s="4" t="s">
        <v>713</v>
      </c>
      <c r="D37" s="125"/>
      <c r="E37" s="16" t="s">
        <v>139</v>
      </c>
      <c r="F37" s="56">
        <v>8</v>
      </c>
      <c r="G37" s="17">
        <v>141.6</v>
      </c>
      <c r="H37" s="40">
        <f t="shared" si="1"/>
        <v>198.24</v>
      </c>
      <c r="I37" s="41">
        <f t="shared" si="2"/>
        <v>1585.92</v>
      </c>
      <c r="J37" s="44"/>
      <c r="K37" s="93">
        <f t="shared" si="0"/>
        <v>8</v>
      </c>
      <c r="L37" s="40">
        <f t="shared" si="3"/>
        <v>109.03</v>
      </c>
      <c r="M37" s="40">
        <f t="shared" si="4"/>
        <v>872.24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89.21</v>
      </c>
      <c r="T37" s="54">
        <f t="shared" si="6"/>
        <v>713.68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714</v>
      </c>
      <c r="C38" s="6" t="s">
        <v>715</v>
      </c>
      <c r="D38" s="125"/>
      <c r="E38" s="8" t="s">
        <v>139</v>
      </c>
      <c r="F38" s="57">
        <v>8</v>
      </c>
      <c r="G38" s="14">
        <v>38.11</v>
      </c>
      <c r="H38" s="10">
        <f t="shared" si="1"/>
        <v>53.35</v>
      </c>
      <c r="I38" s="11">
        <f t="shared" si="2"/>
        <v>426.8</v>
      </c>
      <c r="J38" s="44"/>
      <c r="K38" s="94">
        <f t="shared" si="0"/>
        <v>8</v>
      </c>
      <c r="L38" s="10">
        <f t="shared" si="3"/>
        <v>29.34</v>
      </c>
      <c r="M38" s="10">
        <f t="shared" si="4"/>
        <v>234.72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24.01</v>
      </c>
      <c r="T38" s="15">
        <f t="shared" si="6"/>
        <v>192.08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716</v>
      </c>
      <c r="C39" s="4" t="s">
        <v>717</v>
      </c>
      <c r="D39" s="125"/>
      <c r="E39" s="16" t="s">
        <v>139</v>
      </c>
      <c r="F39" s="56">
        <v>14</v>
      </c>
      <c r="G39" s="17">
        <v>22.01</v>
      </c>
      <c r="H39" s="40">
        <f t="shared" si="1"/>
        <v>30.81</v>
      </c>
      <c r="I39" s="41">
        <f t="shared" si="2"/>
        <v>431.34</v>
      </c>
      <c r="J39" s="44"/>
      <c r="K39" s="93">
        <f t="shared" si="0"/>
        <v>14</v>
      </c>
      <c r="L39" s="40">
        <f t="shared" si="3"/>
        <v>16.95</v>
      </c>
      <c r="M39" s="40">
        <f t="shared" si="4"/>
        <v>237.3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13.86</v>
      </c>
      <c r="T39" s="54">
        <f t="shared" si="6"/>
        <v>194.04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718</v>
      </c>
      <c r="C40" s="6" t="s">
        <v>356</v>
      </c>
      <c r="D40" s="125"/>
      <c r="E40" s="8" t="s">
        <v>139</v>
      </c>
      <c r="F40" s="57">
        <v>28</v>
      </c>
      <c r="G40" s="14">
        <v>11.51</v>
      </c>
      <c r="H40" s="10">
        <f t="shared" si="1"/>
        <v>16.11</v>
      </c>
      <c r="I40" s="11">
        <f t="shared" si="2"/>
        <v>451.08</v>
      </c>
      <c r="J40" s="44"/>
      <c r="K40" s="94">
        <f t="shared" si="0"/>
        <v>28</v>
      </c>
      <c r="L40" s="10">
        <f t="shared" si="3"/>
        <v>8.86</v>
      </c>
      <c r="M40" s="10">
        <f t="shared" si="4"/>
        <v>248.08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7.25</v>
      </c>
      <c r="T40" s="15">
        <f t="shared" si="6"/>
        <v>203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719</v>
      </c>
      <c r="C41" s="4" t="s">
        <v>720</v>
      </c>
      <c r="D41" s="125"/>
      <c r="E41" s="16" t="s">
        <v>139</v>
      </c>
      <c r="F41" s="56">
        <v>2</v>
      </c>
      <c r="G41" s="17">
        <v>27.73</v>
      </c>
      <c r="H41" s="40">
        <f t="shared" si="1"/>
        <v>38.82</v>
      </c>
      <c r="I41" s="41">
        <f t="shared" si="2"/>
        <v>77.64</v>
      </c>
      <c r="J41" s="44"/>
      <c r="K41" s="93">
        <f t="shared" si="0"/>
        <v>2</v>
      </c>
      <c r="L41" s="40">
        <f t="shared" si="3"/>
        <v>21.35</v>
      </c>
      <c r="M41" s="40">
        <f t="shared" si="4"/>
        <v>42.7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17.47</v>
      </c>
      <c r="T41" s="54">
        <f t="shared" si="6"/>
        <v>34.94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721</v>
      </c>
      <c r="C42" s="6" t="s">
        <v>720</v>
      </c>
      <c r="D42" s="125"/>
      <c r="E42" s="8" t="s">
        <v>139</v>
      </c>
      <c r="F42" s="57">
        <v>12</v>
      </c>
      <c r="G42" s="14">
        <v>31.2</v>
      </c>
      <c r="H42" s="10">
        <f t="shared" si="1"/>
        <v>43.68</v>
      </c>
      <c r="I42" s="11">
        <f t="shared" si="2"/>
        <v>524.16</v>
      </c>
      <c r="J42" s="44"/>
      <c r="K42" s="94">
        <f t="shared" si="0"/>
        <v>12</v>
      </c>
      <c r="L42" s="10">
        <f t="shared" si="3"/>
        <v>24.02</v>
      </c>
      <c r="M42" s="10">
        <f t="shared" si="4"/>
        <v>288.24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19.66</v>
      </c>
      <c r="T42" s="15">
        <f t="shared" si="6"/>
        <v>235.92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722</v>
      </c>
      <c r="C43" s="4" t="s">
        <v>677</v>
      </c>
      <c r="D43" s="125"/>
      <c r="E43" s="16" t="s">
        <v>139</v>
      </c>
      <c r="F43" s="56">
        <v>28</v>
      </c>
      <c r="G43" s="17">
        <v>9.2799999999999994</v>
      </c>
      <c r="H43" s="40">
        <f t="shared" si="1"/>
        <v>12.99</v>
      </c>
      <c r="I43" s="41">
        <f t="shared" si="2"/>
        <v>363.72</v>
      </c>
      <c r="J43" s="44"/>
      <c r="K43" s="93">
        <f t="shared" si="0"/>
        <v>28</v>
      </c>
      <c r="L43" s="40">
        <f t="shared" si="3"/>
        <v>7.14</v>
      </c>
      <c r="M43" s="40">
        <f t="shared" si="4"/>
        <v>199.92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5.85</v>
      </c>
      <c r="T43" s="54">
        <f t="shared" si="6"/>
        <v>163.80000000000001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139</v>
      </c>
      <c r="G49" s="83">
        <f>SUM(G18:G48)</f>
        <v>24093.309999999994</v>
      </c>
      <c r="H49" s="84">
        <f>SUM(H18:H48)</f>
        <v>33730.639999999992</v>
      </c>
      <c r="I49" s="85">
        <f>SUM(I18:I48)</f>
        <v>98923.529999999984</v>
      </c>
      <c r="J49" s="86"/>
      <c r="K49" s="87">
        <f>SUM(K18:K48)</f>
        <v>139</v>
      </c>
      <c r="L49" s="84">
        <f>SUM(L18:L48)</f>
        <v>17036.559999999998</v>
      </c>
      <c r="M49" s="85">
        <f>SUM(M18:M48)</f>
        <v>51012.369999999988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16694.079999999998</v>
      </c>
      <c r="T49" s="85">
        <f>SUM(T18:T48)</f>
        <v>47911.16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4">
    <dataValidation type="list" allowBlank="1" showInputMessage="1" showErrorMessage="1" sqref="G17 L17 Q17 Q14" xr:uid="{E06AA567-5F5D-4DBB-B30F-C9A06AD65FC1}">
      <formula1>$Y$11:$Y$12</formula1>
    </dataValidation>
    <dataValidation type="list" allowBlank="1" showInputMessage="1" showErrorMessage="1" sqref="I13" xr:uid="{6FD4F8D5-FF9B-4B93-91A4-19FAEB0EE2EA}">
      <formula1>$Y$13:$Y$14</formula1>
    </dataValidation>
    <dataValidation type="list" allowBlank="1" showInputMessage="1" showErrorMessage="1" sqref="J13" xr:uid="{33DA4003-997F-4CC5-BAB0-BEBC283A88D8}">
      <formula1>$L$9:$L$9</formula1>
    </dataValidation>
    <dataValidation type="list" showInputMessage="1" showErrorMessage="1" sqref="E18:E48" xr:uid="{D65F7EE4-222E-43E4-9BEE-51613A104929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7C90-81D7-4955-BCE0-47C4F8F3CA2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P2" sqref="P2:R2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03" t="s">
        <v>29</v>
      </c>
      <c r="C1" s="204"/>
      <c r="D1" s="212" t="s">
        <v>30</v>
      </c>
      <c r="E1" s="205"/>
      <c r="F1" s="205"/>
      <c r="G1" s="205"/>
      <c r="H1" s="206"/>
      <c r="I1" s="204" t="s">
        <v>31</v>
      </c>
      <c r="J1" s="205"/>
      <c r="K1" s="205"/>
      <c r="L1" s="206"/>
      <c r="M1" s="278" t="s">
        <v>32</v>
      </c>
      <c r="N1" s="279"/>
      <c r="O1" s="279"/>
      <c r="P1" s="205" t="str">
        <f>L17</f>
        <v>USD $</v>
      </c>
      <c r="Q1" s="205"/>
      <c r="R1" s="206"/>
      <c r="S1" s="204" t="s">
        <v>33</v>
      </c>
      <c r="T1" s="205"/>
      <c r="U1" s="205"/>
      <c r="V1" s="205"/>
      <c r="W1" s="206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07" t="s">
        <v>35</v>
      </c>
      <c r="E2" s="208"/>
      <c r="F2" s="209"/>
      <c r="G2" s="210"/>
      <c r="H2" s="211"/>
      <c r="I2" s="207" t="s">
        <v>37</v>
      </c>
      <c r="J2" s="208"/>
      <c r="K2" s="209"/>
      <c r="L2" s="36"/>
      <c r="M2" s="213" t="s">
        <v>38</v>
      </c>
      <c r="N2" s="214"/>
      <c r="O2" s="131"/>
      <c r="P2" s="282">
        <f>I49</f>
        <v>0</v>
      </c>
      <c r="Q2" s="282"/>
      <c r="R2" s="283"/>
      <c r="S2" s="246" t="s">
        <v>39</v>
      </c>
      <c r="T2" s="247"/>
      <c r="U2" s="296"/>
      <c r="V2" s="297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182" t="s">
        <v>41</v>
      </c>
      <c r="E3" s="183"/>
      <c r="F3" s="184"/>
      <c r="G3" s="191"/>
      <c r="H3" s="192"/>
      <c r="I3" s="182" t="s">
        <v>42</v>
      </c>
      <c r="J3" s="183"/>
      <c r="K3" s="184"/>
      <c r="L3" s="34"/>
      <c r="M3" s="215" t="s">
        <v>43</v>
      </c>
      <c r="N3" s="216"/>
      <c r="O3" s="131"/>
      <c r="P3" s="230">
        <f>M49</f>
        <v>0</v>
      </c>
      <c r="Q3" s="230"/>
      <c r="R3" s="231"/>
      <c r="S3" s="248" t="s">
        <v>44</v>
      </c>
      <c r="T3" s="249"/>
      <c r="U3" s="224"/>
      <c r="V3" s="225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182" t="s">
        <v>46</v>
      </c>
      <c r="E4" s="183"/>
      <c r="F4" s="184"/>
      <c r="G4" s="191"/>
      <c r="H4" s="192"/>
      <c r="I4" s="182" t="s">
        <v>48</v>
      </c>
      <c r="J4" s="183"/>
      <c r="K4" s="184"/>
      <c r="L4" s="34"/>
      <c r="M4" s="215" t="s">
        <v>49</v>
      </c>
      <c r="N4" s="216"/>
      <c r="O4" s="131"/>
      <c r="P4" s="230">
        <f>P2-P3</f>
        <v>0</v>
      </c>
      <c r="Q4" s="230"/>
      <c r="R4" s="231"/>
      <c r="S4" s="248" t="s">
        <v>50</v>
      </c>
      <c r="T4" s="249"/>
      <c r="U4" s="224"/>
      <c r="V4" s="225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182" t="s">
        <v>52</v>
      </c>
      <c r="E5" s="183"/>
      <c r="F5" s="184"/>
      <c r="G5" s="191"/>
      <c r="H5" s="192"/>
      <c r="I5" s="182" t="s">
        <v>54</v>
      </c>
      <c r="J5" s="183"/>
      <c r="K5" s="184"/>
      <c r="L5" s="34"/>
      <c r="M5" s="217" t="s">
        <v>55</v>
      </c>
      <c r="N5" s="218"/>
      <c r="O5" s="131"/>
      <c r="P5" s="232" t="str">
        <f>IFERROR((P2-P3)/P2,"")</f>
        <v/>
      </c>
      <c r="Q5" s="232"/>
      <c r="R5" s="233"/>
      <c r="S5" s="248" t="s">
        <v>56</v>
      </c>
      <c r="T5" s="249"/>
      <c r="U5" s="224"/>
      <c r="V5" s="225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182" t="s">
        <v>58</v>
      </c>
      <c r="E6" s="183"/>
      <c r="F6" s="184"/>
      <c r="G6" s="191"/>
      <c r="H6" s="192"/>
      <c r="I6" s="182" t="s">
        <v>60</v>
      </c>
      <c r="J6" s="183"/>
      <c r="K6" s="184"/>
      <c r="L6" s="34"/>
      <c r="M6" s="226" t="s">
        <v>61</v>
      </c>
      <c r="N6" s="227"/>
      <c r="O6" s="131"/>
      <c r="P6" s="228">
        <f>T49</f>
        <v>0</v>
      </c>
      <c r="Q6" s="228"/>
      <c r="R6" s="229"/>
      <c r="S6" s="248" t="s">
        <v>62</v>
      </c>
      <c r="T6" s="249"/>
      <c r="U6" s="224"/>
      <c r="V6" s="225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182" t="s">
        <v>64</v>
      </c>
      <c r="E7" s="183"/>
      <c r="F7" s="184"/>
      <c r="G7" s="191"/>
      <c r="H7" s="192"/>
      <c r="I7" s="182" t="s">
        <v>66</v>
      </c>
      <c r="J7" s="183"/>
      <c r="K7" s="184"/>
      <c r="L7" s="34"/>
      <c r="M7" s="219" t="s">
        <v>67</v>
      </c>
      <c r="N7" s="220"/>
      <c r="O7" s="131"/>
      <c r="P7" s="238">
        <f>R49</f>
        <v>0</v>
      </c>
      <c r="Q7" s="238"/>
      <c r="R7" s="239"/>
      <c r="S7" s="234" t="s">
        <v>68</v>
      </c>
      <c r="T7" s="235"/>
      <c r="U7" s="236"/>
      <c r="V7" s="237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182" t="s">
        <v>69</v>
      </c>
      <c r="E8" s="183"/>
      <c r="F8" s="184"/>
      <c r="G8" s="191"/>
      <c r="H8" s="192"/>
      <c r="I8" s="182" t="s">
        <v>70</v>
      </c>
      <c r="J8" s="183"/>
      <c r="K8" s="184"/>
      <c r="L8" s="34"/>
      <c r="M8" s="219" t="s">
        <v>71</v>
      </c>
      <c r="N8" s="220"/>
      <c r="O8" s="131"/>
      <c r="P8" s="238">
        <f>IF(P1=Q14,R14,IF(Q14="CAD $",R14*E15,IF(Q14="USD $",R14*F15,0)))</f>
        <v>1500</v>
      </c>
      <c r="Q8" s="238"/>
      <c r="R8" s="239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182" t="s">
        <v>76</v>
      </c>
      <c r="E9" s="183"/>
      <c r="F9" s="184"/>
      <c r="G9" s="191"/>
      <c r="H9" s="192"/>
      <c r="I9" s="117"/>
      <c r="J9" s="118"/>
      <c r="K9" s="118"/>
      <c r="L9" s="45"/>
      <c r="M9" s="219" t="s">
        <v>77</v>
      </c>
      <c r="N9" s="220"/>
      <c r="O9" s="131"/>
      <c r="P9" s="240">
        <f>V14</f>
        <v>0</v>
      </c>
      <c r="Q9" s="240"/>
      <c r="R9" s="241"/>
      <c r="S9" s="244">
        <f>P7+P8+P9</f>
        <v>1500</v>
      </c>
      <c r="T9" s="244">
        <f>P3-S9</f>
        <v>-1500</v>
      </c>
      <c r="U9" s="242">
        <f>IFERROR(((P3-S9)/S9),0)</f>
        <v>-1</v>
      </c>
      <c r="V9" s="242">
        <f>IFERROR(T9/P3,0)</f>
        <v>0</v>
      </c>
      <c r="W9" s="294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248" t="s">
        <v>78</v>
      </c>
      <c r="N10" s="249"/>
      <c r="O10" s="131"/>
      <c r="P10" s="292">
        <f>F49</f>
        <v>0</v>
      </c>
      <c r="Q10" s="292"/>
      <c r="R10" s="293"/>
      <c r="S10" s="245"/>
      <c r="T10" s="245"/>
      <c r="U10" s="243"/>
      <c r="V10" s="243"/>
      <c r="W10" s="295"/>
      <c r="X10" s="67"/>
      <c r="Y10" s="64"/>
      <c r="Z10" s="64"/>
      <c r="AA10" s="64"/>
      <c r="AB10" s="64"/>
    </row>
    <row r="11" spans="1:28" ht="15" customHeight="1" x14ac:dyDescent="0.25">
      <c r="A11" s="58"/>
      <c r="B11" s="178"/>
      <c r="C11" s="179"/>
      <c r="D11" s="126"/>
      <c r="E11" s="185" t="s">
        <v>79</v>
      </c>
      <c r="F11" s="186"/>
      <c r="G11" s="193" t="s">
        <v>38</v>
      </c>
      <c r="H11" s="194"/>
      <c r="I11" s="195"/>
      <c r="J11" s="95"/>
      <c r="K11" s="254" t="s">
        <v>80</v>
      </c>
      <c r="L11" s="255"/>
      <c r="M11" s="255"/>
      <c r="N11" s="256"/>
      <c r="O11" s="131"/>
      <c r="P11" s="284" t="s">
        <v>81</v>
      </c>
      <c r="Q11" s="194"/>
      <c r="R11" s="194"/>
      <c r="S11" s="194"/>
      <c r="T11" s="194"/>
      <c r="U11" s="194"/>
      <c r="V11" s="285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180"/>
      <c r="C12" s="181"/>
      <c r="D12" s="127"/>
      <c r="E12" s="187"/>
      <c r="F12" s="188"/>
      <c r="G12" s="196"/>
      <c r="H12" s="197"/>
      <c r="I12" s="198"/>
      <c r="J12" s="96"/>
      <c r="K12" s="257"/>
      <c r="L12" s="258"/>
      <c r="M12" s="258"/>
      <c r="N12" s="259"/>
      <c r="O12" s="132"/>
      <c r="P12" s="286"/>
      <c r="Q12" s="287"/>
      <c r="R12" s="287"/>
      <c r="S12" s="287"/>
      <c r="T12" s="287"/>
      <c r="U12" s="287"/>
      <c r="V12" s="288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180"/>
      <c r="C13" s="181"/>
      <c r="D13" s="127"/>
      <c r="E13" s="189"/>
      <c r="F13" s="190"/>
      <c r="G13" s="265" t="s">
        <v>84</v>
      </c>
      <c r="H13" s="266"/>
      <c r="I13" s="46" t="s">
        <v>85</v>
      </c>
      <c r="J13" s="97"/>
      <c r="K13" s="260"/>
      <c r="L13" s="261"/>
      <c r="M13" s="261"/>
      <c r="N13" s="262"/>
      <c r="O13" s="132"/>
      <c r="P13" s="286"/>
      <c r="Q13" s="287"/>
      <c r="R13" s="287"/>
      <c r="S13" s="287"/>
      <c r="T13" s="287"/>
      <c r="U13" s="287"/>
      <c r="V13" s="288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180"/>
      <c r="C14" s="181"/>
      <c r="D14" s="127"/>
      <c r="E14" s="112" t="s">
        <v>86</v>
      </c>
      <c r="F14" s="113" t="s">
        <v>87</v>
      </c>
      <c r="G14" s="269" t="s">
        <v>88</v>
      </c>
      <c r="H14" s="270"/>
      <c r="I14" s="271"/>
      <c r="J14" s="98"/>
      <c r="K14" s="267" t="s">
        <v>89</v>
      </c>
      <c r="L14" s="268"/>
      <c r="M14" s="263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180"/>
      <c r="C15" s="181"/>
      <c r="D15" s="127"/>
      <c r="E15" s="130">
        <f>1/F15</f>
        <v>0.7142857142857143</v>
      </c>
      <c r="F15" s="7">
        <v>1.4</v>
      </c>
      <c r="G15" s="275"/>
      <c r="H15" s="276"/>
      <c r="I15" s="277"/>
      <c r="J15" s="99"/>
      <c r="K15" s="189"/>
      <c r="L15" s="190"/>
      <c r="M15" s="264"/>
      <c r="N15" s="272" t="s">
        <v>94</v>
      </c>
      <c r="O15" s="133"/>
      <c r="P15" s="289" t="s">
        <v>95</v>
      </c>
      <c r="Q15" s="290"/>
      <c r="R15" s="290"/>
      <c r="S15" s="290"/>
      <c r="T15" s="290"/>
      <c r="U15" s="290"/>
      <c r="V15" s="291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174" t="s">
        <v>96</v>
      </c>
      <c r="C16" s="176" t="s">
        <v>97</v>
      </c>
      <c r="D16" s="128"/>
      <c r="E16" s="199" t="s">
        <v>98</v>
      </c>
      <c r="F16" s="201" t="s">
        <v>99</v>
      </c>
      <c r="G16" s="177" t="s">
        <v>100</v>
      </c>
      <c r="H16" s="274"/>
      <c r="I16" s="110" t="s">
        <v>101</v>
      </c>
      <c r="J16" s="100"/>
      <c r="K16" s="250" t="s">
        <v>99</v>
      </c>
      <c r="L16" s="107" t="s">
        <v>102</v>
      </c>
      <c r="M16" s="104" t="s">
        <v>103</v>
      </c>
      <c r="N16" s="272"/>
      <c r="O16" s="134"/>
      <c r="P16" s="280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175"/>
      <c r="C17" s="177"/>
      <c r="D17" s="129"/>
      <c r="E17" s="200"/>
      <c r="F17" s="202"/>
      <c r="G17" s="39" t="s">
        <v>82</v>
      </c>
      <c r="H17" s="111" t="str">
        <f>IF(G17="USD $", "CAD $", "USD $")</f>
        <v>USD $</v>
      </c>
      <c r="I17" s="108" t="str">
        <f>L17</f>
        <v>USD $</v>
      </c>
      <c r="J17" s="101"/>
      <c r="K17" s="251"/>
      <c r="L17" s="252" t="s">
        <v>83</v>
      </c>
      <c r="M17" s="253"/>
      <c r="N17" s="273"/>
      <c r="O17" s="135"/>
      <c r="P17" s="281"/>
      <c r="Q17" s="39" t="s">
        <v>83</v>
      </c>
      <c r="R17" s="221" t="str">
        <f>L17</f>
        <v>USD $</v>
      </c>
      <c r="S17" s="222"/>
      <c r="T17" s="222"/>
      <c r="U17" s="222"/>
      <c r="V17" s="223"/>
      <c r="W17" s="22"/>
      <c r="X17" s="71"/>
      <c r="Y17" s="72"/>
      <c r="Z17" s="72"/>
      <c r="AA17" s="72"/>
      <c r="AB17" s="72"/>
    </row>
    <row r="18" spans="1:28" x14ac:dyDescent="0.25">
      <c r="A18" s="58"/>
      <c r="B18" s="2"/>
      <c r="C18" s="5"/>
      <c r="D18" s="125"/>
      <c r="E18" s="8"/>
      <c r="F18" s="55"/>
      <c r="G18" s="9"/>
      <c r="H18" s="10">
        <f>ROUND(IF($G$17="USD $", G18*$F$15,G18*$E$15),2)</f>
        <v>0</v>
      </c>
      <c r="I18" s="11">
        <f>ROUND(IF($I$17=$H$17,F18*H18,F18*G18),2)</f>
        <v>0</v>
      </c>
      <c r="J18" s="12"/>
      <c r="K18" s="94">
        <f t="shared" ref="K18:K48" si="0">F18</f>
        <v>0</v>
      </c>
      <c r="L18" s="10">
        <f>ROUND(IF($L$17=$G$17,G18*($M$14-N18),H18*($M$14-N18)),2)</f>
        <v>0</v>
      </c>
      <c r="M18" s="10">
        <f>ROUND((K18*L18),2)</f>
        <v>0</v>
      </c>
      <c r="N18" s="38"/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0</v>
      </c>
      <c r="T18" s="15">
        <f>ROUND(I18-M18,2)</f>
        <v>0</v>
      </c>
      <c r="U18" s="31">
        <f>IFERROR(((L18-(R18/K18))/(R18/K18)),0)</f>
        <v>0</v>
      </c>
      <c r="V18" s="31">
        <f>IFERROR(((L18-(R18/K18))/L18),0)</f>
        <v>0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/>
      <c r="C19" s="4"/>
      <c r="D19" s="125"/>
      <c r="E19" s="16"/>
      <c r="F19" s="56"/>
      <c r="G19" s="17"/>
      <c r="H19" s="40">
        <f t="shared" ref="H19:H48" si="1">ROUND(IF($G$17="USD $", G19*$F$15,G19*$E$15),2)</f>
        <v>0</v>
      </c>
      <c r="I19" s="41">
        <f t="shared" ref="I19:I48" si="2">ROUND(IF($I$17=$H$17,F19*H19,F19*G19),2)</f>
        <v>0</v>
      </c>
      <c r="J19" s="44"/>
      <c r="K19" s="93">
        <f t="shared" si="0"/>
        <v>0</v>
      </c>
      <c r="L19" s="40">
        <f t="shared" ref="L19:L48" si="3">ROUND(IF($L$17=$G$17,G19*($M$14-N19),H19*($M$14-N19)),2)</f>
        <v>0</v>
      </c>
      <c r="M19" s="40">
        <f t="shared" ref="M19:M48" si="4">ROUND((K19*L19),2)</f>
        <v>0</v>
      </c>
      <c r="N19" s="18"/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0</v>
      </c>
      <c r="T19" s="54">
        <f t="shared" ref="T19:T48" si="6">ROUND(I19-M19,2)</f>
        <v>0</v>
      </c>
      <c r="U19" s="43">
        <f t="shared" ref="U19:U48" si="7">IFERROR(((L19-(R19/K19))/(R19/K19)),0)</f>
        <v>0</v>
      </c>
      <c r="V19" s="43">
        <f t="shared" ref="V19:V48" si="8">IFERROR(((L19-(R19/K19))/L19),0)</f>
        <v>0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/>
      <c r="C20" s="6"/>
      <c r="D20" s="125"/>
      <c r="E20" s="8"/>
      <c r="F20" s="57"/>
      <c r="G20" s="14"/>
      <c r="H20" s="10">
        <f t="shared" si="1"/>
        <v>0</v>
      </c>
      <c r="I20" s="11">
        <f t="shared" si="2"/>
        <v>0</v>
      </c>
      <c r="J20" s="44"/>
      <c r="K20" s="94">
        <f t="shared" si="0"/>
        <v>0</v>
      </c>
      <c r="L20" s="10">
        <f t="shared" si="3"/>
        <v>0</v>
      </c>
      <c r="M20" s="10">
        <f t="shared" si="4"/>
        <v>0</v>
      </c>
      <c r="N20" s="13"/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0</v>
      </c>
      <c r="T20" s="15">
        <f t="shared" si="6"/>
        <v>0</v>
      </c>
      <c r="U20" s="31">
        <f t="shared" si="7"/>
        <v>0</v>
      </c>
      <c r="V20" s="31">
        <f t="shared" si="8"/>
        <v>0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/>
      <c r="C21" s="4"/>
      <c r="D21" s="125"/>
      <c r="E21" s="16"/>
      <c r="F21" s="56"/>
      <c r="G21" s="17"/>
      <c r="H21" s="40">
        <f t="shared" si="1"/>
        <v>0</v>
      </c>
      <c r="I21" s="41">
        <f t="shared" si="2"/>
        <v>0</v>
      </c>
      <c r="J21" s="44"/>
      <c r="K21" s="93">
        <f t="shared" si="0"/>
        <v>0</v>
      </c>
      <c r="L21" s="40">
        <f t="shared" si="3"/>
        <v>0</v>
      </c>
      <c r="M21" s="40">
        <f t="shared" si="4"/>
        <v>0</v>
      </c>
      <c r="N21" s="18"/>
      <c r="O21" s="53"/>
      <c r="P21" s="1"/>
      <c r="Q21" s="17"/>
      <c r="R21" s="42">
        <f t="shared" si="9"/>
        <v>0</v>
      </c>
      <c r="S21" s="54">
        <f t="shared" si="5"/>
        <v>0</v>
      </c>
      <c r="T21" s="54">
        <f t="shared" si="6"/>
        <v>0</v>
      </c>
      <c r="U21" s="43">
        <f t="shared" si="7"/>
        <v>0</v>
      </c>
      <c r="V21" s="43">
        <f t="shared" si="8"/>
        <v>0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/>
      <c r="C22" s="6"/>
      <c r="D22" s="125"/>
      <c r="E22" s="8"/>
      <c r="F22" s="57"/>
      <c r="G22" s="14"/>
      <c r="H22" s="10">
        <f t="shared" si="1"/>
        <v>0</v>
      </c>
      <c r="I22" s="11">
        <f t="shared" si="2"/>
        <v>0</v>
      </c>
      <c r="J22" s="44"/>
      <c r="K22" s="94">
        <f t="shared" si="0"/>
        <v>0</v>
      </c>
      <c r="L22" s="10">
        <f t="shared" si="3"/>
        <v>0</v>
      </c>
      <c r="M22" s="10">
        <f t="shared" si="4"/>
        <v>0</v>
      </c>
      <c r="N22" s="13"/>
      <c r="O22" s="53"/>
      <c r="P22" s="3"/>
      <c r="Q22" s="14"/>
      <c r="R22" s="15">
        <f t="shared" si="9"/>
        <v>0</v>
      </c>
      <c r="S22" s="15">
        <f t="shared" si="5"/>
        <v>0</v>
      </c>
      <c r="T22" s="15">
        <f t="shared" si="6"/>
        <v>0</v>
      </c>
      <c r="U22" s="31">
        <f t="shared" si="7"/>
        <v>0</v>
      </c>
      <c r="V22" s="31">
        <f t="shared" si="8"/>
        <v>0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/>
      <c r="C23" s="4"/>
      <c r="D23" s="125"/>
      <c r="E23" s="16"/>
      <c r="F23" s="56"/>
      <c r="G23" s="17"/>
      <c r="H23" s="40">
        <f t="shared" si="1"/>
        <v>0</v>
      </c>
      <c r="I23" s="41">
        <f t="shared" si="2"/>
        <v>0</v>
      </c>
      <c r="J23" s="44"/>
      <c r="K23" s="93">
        <f t="shared" si="0"/>
        <v>0</v>
      </c>
      <c r="L23" s="40">
        <f t="shared" si="3"/>
        <v>0</v>
      </c>
      <c r="M23" s="40">
        <f t="shared" si="4"/>
        <v>0</v>
      </c>
      <c r="N23" s="18"/>
      <c r="O23" s="53"/>
      <c r="P23" s="1"/>
      <c r="Q23" s="17"/>
      <c r="R23" s="42">
        <f t="shared" si="9"/>
        <v>0</v>
      </c>
      <c r="S23" s="54">
        <f t="shared" si="5"/>
        <v>0</v>
      </c>
      <c r="T23" s="54">
        <f t="shared" si="6"/>
        <v>0</v>
      </c>
      <c r="U23" s="43">
        <f t="shared" si="7"/>
        <v>0</v>
      </c>
      <c r="V23" s="43">
        <f t="shared" si="8"/>
        <v>0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/>
      <c r="C24" s="6"/>
      <c r="D24" s="125"/>
      <c r="E24" s="8"/>
      <c r="F24" s="57"/>
      <c r="G24" s="14"/>
      <c r="H24" s="10">
        <f t="shared" si="1"/>
        <v>0</v>
      </c>
      <c r="I24" s="11">
        <f t="shared" si="2"/>
        <v>0</v>
      </c>
      <c r="J24" s="44"/>
      <c r="K24" s="94">
        <f t="shared" si="0"/>
        <v>0</v>
      </c>
      <c r="L24" s="10">
        <f t="shared" si="3"/>
        <v>0</v>
      </c>
      <c r="M24" s="10">
        <f t="shared" si="4"/>
        <v>0</v>
      </c>
      <c r="N24" s="13"/>
      <c r="O24" s="53"/>
      <c r="P24" s="3"/>
      <c r="Q24" s="14"/>
      <c r="R24" s="15">
        <f t="shared" si="9"/>
        <v>0</v>
      </c>
      <c r="S24" s="15">
        <f t="shared" si="5"/>
        <v>0</v>
      </c>
      <c r="T24" s="15">
        <f t="shared" si="6"/>
        <v>0</v>
      </c>
      <c r="U24" s="31">
        <f t="shared" si="7"/>
        <v>0</v>
      </c>
      <c r="V24" s="31">
        <f t="shared" si="8"/>
        <v>0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/>
      <c r="C25" s="4"/>
      <c r="D25" s="125"/>
      <c r="E25" s="16"/>
      <c r="F25" s="56"/>
      <c r="G25" s="17"/>
      <c r="H25" s="40">
        <f t="shared" si="1"/>
        <v>0</v>
      </c>
      <c r="I25" s="41">
        <f t="shared" si="2"/>
        <v>0</v>
      </c>
      <c r="J25" s="44"/>
      <c r="K25" s="93">
        <f t="shared" si="0"/>
        <v>0</v>
      </c>
      <c r="L25" s="40">
        <f t="shared" si="3"/>
        <v>0</v>
      </c>
      <c r="M25" s="40">
        <f t="shared" si="4"/>
        <v>0</v>
      </c>
      <c r="N25" s="18"/>
      <c r="O25" s="53"/>
      <c r="P25" s="1"/>
      <c r="Q25" s="17"/>
      <c r="R25" s="42">
        <f t="shared" si="9"/>
        <v>0</v>
      </c>
      <c r="S25" s="54">
        <f t="shared" si="5"/>
        <v>0</v>
      </c>
      <c r="T25" s="54">
        <f t="shared" si="6"/>
        <v>0</v>
      </c>
      <c r="U25" s="43">
        <f t="shared" si="7"/>
        <v>0</v>
      </c>
      <c r="V25" s="43">
        <f t="shared" si="8"/>
        <v>0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/>
      <c r="C26" s="6"/>
      <c r="D26" s="125"/>
      <c r="E26" s="8"/>
      <c r="F26" s="57"/>
      <c r="G26" s="14"/>
      <c r="H26" s="10">
        <f t="shared" si="1"/>
        <v>0</v>
      </c>
      <c r="I26" s="11">
        <f t="shared" si="2"/>
        <v>0</v>
      </c>
      <c r="J26" s="44"/>
      <c r="K26" s="94">
        <f t="shared" si="0"/>
        <v>0</v>
      </c>
      <c r="L26" s="10">
        <f t="shared" si="3"/>
        <v>0</v>
      </c>
      <c r="M26" s="10">
        <f t="shared" si="4"/>
        <v>0</v>
      </c>
      <c r="N26" s="13"/>
      <c r="O26" s="53"/>
      <c r="P26" s="3"/>
      <c r="Q26" s="14"/>
      <c r="R26" s="15">
        <f t="shared" si="9"/>
        <v>0</v>
      </c>
      <c r="S26" s="15">
        <f t="shared" si="5"/>
        <v>0</v>
      </c>
      <c r="T26" s="15">
        <f t="shared" si="6"/>
        <v>0</v>
      </c>
      <c r="U26" s="31">
        <f t="shared" si="7"/>
        <v>0</v>
      </c>
      <c r="V26" s="31">
        <f t="shared" si="8"/>
        <v>0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/>
      <c r="C27" s="4"/>
      <c r="D27" s="125"/>
      <c r="E27" s="16"/>
      <c r="F27" s="56"/>
      <c r="G27" s="17"/>
      <c r="H27" s="40">
        <f t="shared" si="1"/>
        <v>0</v>
      </c>
      <c r="I27" s="41">
        <f t="shared" si="2"/>
        <v>0</v>
      </c>
      <c r="J27" s="44"/>
      <c r="K27" s="93">
        <f t="shared" si="0"/>
        <v>0</v>
      </c>
      <c r="L27" s="40">
        <f t="shared" si="3"/>
        <v>0</v>
      </c>
      <c r="M27" s="40">
        <f t="shared" si="4"/>
        <v>0</v>
      </c>
      <c r="N27" s="18"/>
      <c r="O27" s="53"/>
      <c r="P27" s="1"/>
      <c r="Q27" s="17"/>
      <c r="R27" s="42">
        <f t="shared" si="9"/>
        <v>0</v>
      </c>
      <c r="S27" s="54">
        <f t="shared" si="5"/>
        <v>0</v>
      </c>
      <c r="T27" s="54">
        <f t="shared" si="6"/>
        <v>0</v>
      </c>
      <c r="U27" s="43">
        <f t="shared" si="7"/>
        <v>0</v>
      </c>
      <c r="V27" s="43">
        <f t="shared" si="8"/>
        <v>0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/>
      <c r="C28" s="6"/>
      <c r="D28" s="125"/>
      <c r="E28" s="8"/>
      <c r="F28" s="57"/>
      <c r="G28" s="14"/>
      <c r="H28" s="10">
        <f t="shared" si="1"/>
        <v>0</v>
      </c>
      <c r="I28" s="11">
        <f t="shared" si="2"/>
        <v>0</v>
      </c>
      <c r="J28" s="44"/>
      <c r="K28" s="94">
        <f t="shared" si="0"/>
        <v>0</v>
      </c>
      <c r="L28" s="10">
        <f t="shared" si="3"/>
        <v>0</v>
      </c>
      <c r="M28" s="10">
        <f t="shared" si="4"/>
        <v>0</v>
      </c>
      <c r="N28" s="13"/>
      <c r="O28" s="53"/>
      <c r="P28" s="3"/>
      <c r="Q28" s="14"/>
      <c r="R28" s="15">
        <f t="shared" si="9"/>
        <v>0</v>
      </c>
      <c r="S28" s="15">
        <f t="shared" si="5"/>
        <v>0</v>
      </c>
      <c r="T28" s="15">
        <f t="shared" si="6"/>
        <v>0</v>
      </c>
      <c r="U28" s="31">
        <f t="shared" si="7"/>
        <v>0</v>
      </c>
      <c r="V28" s="31">
        <f t="shared" si="8"/>
        <v>0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/>
      <c r="C29" s="4"/>
      <c r="D29" s="125"/>
      <c r="E29" s="16"/>
      <c r="F29" s="56"/>
      <c r="G29" s="17"/>
      <c r="H29" s="40">
        <f>ROUND(IF($G$17="USD $", G29*$F$15,G29*$E$15),2)</f>
        <v>0</v>
      </c>
      <c r="I29" s="41">
        <f>ROUND(IF($I$17=$H$17,F29*H29,F29*G29),2)</f>
        <v>0</v>
      </c>
      <c r="J29" s="44"/>
      <c r="K29" s="93">
        <f t="shared" si="0"/>
        <v>0</v>
      </c>
      <c r="L29" s="40">
        <f t="shared" si="3"/>
        <v>0</v>
      </c>
      <c r="M29" s="40">
        <f>ROUND((K29*L29),2)</f>
        <v>0</v>
      </c>
      <c r="N29" s="18"/>
      <c r="O29" s="53"/>
      <c r="P29" s="1"/>
      <c r="Q29" s="17"/>
      <c r="R29" s="42">
        <f t="shared" si="9"/>
        <v>0</v>
      </c>
      <c r="S29" s="54">
        <f t="shared" si="5"/>
        <v>0</v>
      </c>
      <c r="T29" s="54">
        <f t="shared" si="6"/>
        <v>0</v>
      </c>
      <c r="U29" s="43">
        <f t="shared" si="7"/>
        <v>0</v>
      </c>
      <c r="V29" s="43">
        <f t="shared" si="8"/>
        <v>0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/>
      <c r="C30" s="6"/>
      <c r="D30" s="125"/>
      <c r="E30" s="8"/>
      <c r="F30" s="57"/>
      <c r="G30" s="14"/>
      <c r="H30" s="10">
        <f t="shared" si="1"/>
        <v>0</v>
      </c>
      <c r="I30" s="11">
        <f t="shared" si="2"/>
        <v>0</v>
      </c>
      <c r="J30" s="44"/>
      <c r="K30" s="94">
        <f t="shared" si="0"/>
        <v>0</v>
      </c>
      <c r="L30" s="10">
        <f t="shared" si="3"/>
        <v>0</v>
      </c>
      <c r="M30" s="10">
        <f t="shared" si="4"/>
        <v>0</v>
      </c>
      <c r="N30" s="13"/>
      <c r="O30" s="53"/>
      <c r="P30" s="3"/>
      <c r="Q30" s="14"/>
      <c r="R30" s="15">
        <f t="shared" si="9"/>
        <v>0</v>
      </c>
      <c r="S30" s="15">
        <f t="shared" si="5"/>
        <v>0</v>
      </c>
      <c r="T30" s="15">
        <f t="shared" si="6"/>
        <v>0</v>
      </c>
      <c r="U30" s="31">
        <f t="shared" si="7"/>
        <v>0</v>
      </c>
      <c r="V30" s="31">
        <f t="shared" si="8"/>
        <v>0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/>
      <c r="C31" s="4"/>
      <c r="D31" s="125"/>
      <c r="E31" s="16"/>
      <c r="F31" s="56"/>
      <c r="G31" s="17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/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/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/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/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/>
      <c r="C36" s="6"/>
      <c r="D36" s="125"/>
      <c r="E36" s="8"/>
      <c r="F36" s="57"/>
      <c r="G36" s="14"/>
      <c r="H36" s="10">
        <f t="shared" si="1"/>
        <v>0</v>
      </c>
      <c r="I36" s="11">
        <f t="shared" si="2"/>
        <v>0</v>
      </c>
      <c r="J36" s="44"/>
      <c r="K36" s="94">
        <f t="shared" si="0"/>
        <v>0</v>
      </c>
      <c r="L36" s="10">
        <f t="shared" si="3"/>
        <v>0</v>
      </c>
      <c r="M36" s="10">
        <f t="shared" si="4"/>
        <v>0</v>
      </c>
      <c r="N36" s="13"/>
      <c r="O36" s="53"/>
      <c r="P36" s="3"/>
      <c r="Q36" s="14"/>
      <c r="R36" s="15">
        <f t="shared" si="9"/>
        <v>0</v>
      </c>
      <c r="S36" s="15">
        <f t="shared" si="5"/>
        <v>0</v>
      </c>
      <c r="T36" s="15">
        <f t="shared" si="6"/>
        <v>0</v>
      </c>
      <c r="U36" s="31">
        <f t="shared" si="7"/>
        <v>0</v>
      </c>
      <c r="V36" s="31">
        <f t="shared" si="8"/>
        <v>0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/>
      <c r="C37" s="4"/>
      <c r="D37" s="125"/>
      <c r="E37" s="16"/>
      <c r="F37" s="56"/>
      <c r="G37" s="17"/>
      <c r="H37" s="40">
        <f t="shared" si="1"/>
        <v>0</v>
      </c>
      <c r="I37" s="41">
        <f t="shared" si="2"/>
        <v>0</v>
      </c>
      <c r="J37" s="44"/>
      <c r="K37" s="93">
        <f t="shared" si="0"/>
        <v>0</v>
      </c>
      <c r="L37" s="40">
        <f t="shared" si="3"/>
        <v>0</v>
      </c>
      <c r="M37" s="40">
        <f t="shared" si="4"/>
        <v>0</v>
      </c>
      <c r="N37" s="18"/>
      <c r="O37" s="53"/>
      <c r="P37" s="1"/>
      <c r="Q37" s="17"/>
      <c r="R37" s="42">
        <f t="shared" si="9"/>
        <v>0</v>
      </c>
      <c r="S37" s="54">
        <f t="shared" si="5"/>
        <v>0</v>
      </c>
      <c r="T37" s="54">
        <f t="shared" si="6"/>
        <v>0</v>
      </c>
      <c r="U37" s="43">
        <f t="shared" si="7"/>
        <v>0</v>
      </c>
      <c r="V37" s="43">
        <f t="shared" si="8"/>
        <v>0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/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/>
      <c r="C39" s="4"/>
      <c r="D39" s="125"/>
      <c r="E39" s="16"/>
      <c r="F39" s="56"/>
      <c r="G39" s="17"/>
      <c r="H39" s="40">
        <f t="shared" si="1"/>
        <v>0</v>
      </c>
      <c r="I39" s="41">
        <f t="shared" si="2"/>
        <v>0</v>
      </c>
      <c r="J39" s="44"/>
      <c r="K39" s="93">
        <f t="shared" si="0"/>
        <v>0</v>
      </c>
      <c r="L39" s="40">
        <f t="shared" si="3"/>
        <v>0</v>
      </c>
      <c r="M39" s="40">
        <f t="shared" si="4"/>
        <v>0</v>
      </c>
      <c r="N39" s="18"/>
      <c r="O39" s="53"/>
      <c r="P39" s="1"/>
      <c r="Q39" s="17"/>
      <c r="R39" s="42">
        <f t="shared" si="9"/>
        <v>0</v>
      </c>
      <c r="S39" s="54">
        <f t="shared" si="5"/>
        <v>0</v>
      </c>
      <c r="T39" s="54">
        <f t="shared" si="6"/>
        <v>0</v>
      </c>
      <c r="U39" s="43">
        <f t="shared" si="7"/>
        <v>0</v>
      </c>
      <c r="V39" s="43">
        <f t="shared" si="8"/>
        <v>0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/>
      <c r="C40" s="6"/>
      <c r="D40" s="125"/>
      <c r="E40" s="8"/>
      <c r="F40" s="57"/>
      <c r="G40" s="14"/>
      <c r="H40" s="10">
        <f t="shared" si="1"/>
        <v>0</v>
      </c>
      <c r="I40" s="11">
        <f t="shared" si="2"/>
        <v>0</v>
      </c>
      <c r="J40" s="44"/>
      <c r="K40" s="94">
        <f t="shared" si="0"/>
        <v>0</v>
      </c>
      <c r="L40" s="10">
        <f t="shared" si="3"/>
        <v>0</v>
      </c>
      <c r="M40" s="10">
        <f t="shared" si="4"/>
        <v>0</v>
      </c>
      <c r="N40" s="13"/>
      <c r="O40" s="53"/>
      <c r="P40" s="3"/>
      <c r="Q40" s="14"/>
      <c r="R40" s="15">
        <f t="shared" si="9"/>
        <v>0</v>
      </c>
      <c r="S40" s="15">
        <f t="shared" si="5"/>
        <v>0</v>
      </c>
      <c r="T40" s="15">
        <f t="shared" si="6"/>
        <v>0</v>
      </c>
      <c r="U40" s="31">
        <f t="shared" si="7"/>
        <v>0</v>
      </c>
      <c r="V40" s="31">
        <f t="shared" si="8"/>
        <v>0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0</v>
      </c>
      <c r="G49" s="83">
        <f>SUM(G18:G48)</f>
        <v>0</v>
      </c>
      <c r="H49" s="84">
        <f>SUM(H18:H48)</f>
        <v>0</v>
      </c>
      <c r="I49" s="85">
        <f>SUM(I18:I48)</f>
        <v>0</v>
      </c>
      <c r="J49" s="86"/>
      <c r="K49" s="87">
        <f>SUM(K18:K48)</f>
        <v>0</v>
      </c>
      <c r="L49" s="84">
        <f>SUM(L18:L48)</f>
        <v>0</v>
      </c>
      <c r="M49" s="85">
        <f>SUM(M18:M48)</f>
        <v>0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0</v>
      </c>
      <c r="T49" s="85">
        <f>SUM(T18:T48)</f>
        <v>0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4">
    <dataValidation type="list" showInputMessage="1" showErrorMessage="1" sqref="E18:E48" xr:uid="{9CF84EC5-4821-4260-BD18-E527F61BAA8B}">
      <formula1>$Z$18:$Z$29</formula1>
    </dataValidation>
    <dataValidation type="list" allowBlank="1" showInputMessage="1" showErrorMessage="1" sqref="J13" xr:uid="{E4B22088-A3C0-443F-82D7-1726DBEA6B1B}">
      <formula1>$L$9:$L$9</formula1>
    </dataValidation>
    <dataValidation type="list" allowBlank="1" showInputMessage="1" showErrorMessage="1" sqref="I13" xr:uid="{B87722FA-1504-4346-B965-85A5576BC016}">
      <formula1>$Y$13:$Y$14</formula1>
    </dataValidation>
    <dataValidation type="list" allowBlank="1" showInputMessage="1" showErrorMessage="1" sqref="G17 L17 Q17 Q14" xr:uid="{D1C46311-ADB6-41AF-A1F0-87C97F53FE09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7635-1114-4B39-AC10-C16F5E4A969E}">
  <dimension ref="C1:J74"/>
  <sheetViews>
    <sheetView topLeftCell="A58" workbookViewId="0">
      <selection activeCell="H6" sqref="H6"/>
    </sheetView>
  </sheetViews>
  <sheetFormatPr defaultRowHeight="15" x14ac:dyDescent="0.25"/>
  <cols>
    <col min="3" max="3" width="12.85546875" style="163" bestFit="1" customWidth="1"/>
    <col min="4" max="4" width="11.7109375" style="163" bestFit="1" customWidth="1"/>
    <col min="9" max="10" width="16.7109375" style="165" bestFit="1" customWidth="1"/>
  </cols>
  <sheetData>
    <row r="1" spans="3:10" x14ac:dyDescent="0.25">
      <c r="C1" s="163" t="s">
        <v>38</v>
      </c>
      <c r="D1" s="163" t="s">
        <v>726</v>
      </c>
      <c r="I1" s="166" t="s">
        <v>727</v>
      </c>
      <c r="J1" s="166" t="s">
        <v>115</v>
      </c>
    </row>
    <row r="2" spans="3:10" x14ac:dyDescent="0.25">
      <c r="C2" s="163" cm="1">
        <f t="array" ref="C2:C74">_xlfn.VSTACK('CAT GRADER 14M 1:JD SPECIAL AREA 1'!P2)</f>
        <v>98787.22</v>
      </c>
      <c r="D2" s="163" cm="1">
        <f t="array" ref="D2:D74">_xlfn.VSTACK('CAT GRADER 14M 1:JD SPECIAL AREA 1'!P3)</f>
        <v>50993.869999999995</v>
      </c>
      <c r="I2" s="167">
        <f>SUM(_xlfn.ANCHORARRAY(C2))</f>
        <v>6934561.2600000007</v>
      </c>
      <c r="J2" s="167">
        <f>SUM(_xlfn.ANCHORARRAY(D2))</f>
        <v>3572638.27</v>
      </c>
    </row>
    <row r="3" spans="3:10" ht="18.75" x14ac:dyDescent="0.4">
      <c r="C3" s="163">
        <v>98787.22</v>
      </c>
      <c r="D3" s="163">
        <v>50993.869999999995</v>
      </c>
      <c r="J3" s="164"/>
    </row>
    <row r="4" spans="3:10" x14ac:dyDescent="0.25">
      <c r="C4" s="163">
        <v>119944.64000000001</v>
      </c>
      <c r="D4" s="163">
        <v>59051.249999999993</v>
      </c>
    </row>
    <row r="5" spans="3:10" x14ac:dyDescent="0.25">
      <c r="C5" s="163">
        <v>98787.22</v>
      </c>
      <c r="D5" s="163">
        <v>50993.869999999995</v>
      </c>
    </row>
    <row r="6" spans="3:10" x14ac:dyDescent="0.25">
      <c r="C6" s="163">
        <v>98787.22</v>
      </c>
      <c r="D6" s="163">
        <v>50993.869999999995</v>
      </c>
    </row>
    <row r="7" spans="3:10" x14ac:dyDescent="0.25">
      <c r="C7" s="163">
        <v>98787.22</v>
      </c>
      <c r="D7" s="163">
        <v>50993.869999999995</v>
      </c>
    </row>
    <row r="8" spans="3:10" x14ac:dyDescent="0.25">
      <c r="C8" s="163">
        <v>98787.22</v>
      </c>
      <c r="D8" s="163">
        <v>50993.869999999995</v>
      </c>
    </row>
    <row r="9" spans="3:10" x14ac:dyDescent="0.25">
      <c r="C9" s="163">
        <v>99208.34</v>
      </c>
      <c r="D9" s="163">
        <v>51225.49</v>
      </c>
    </row>
    <row r="10" spans="3:10" x14ac:dyDescent="0.25">
      <c r="C10" s="163">
        <v>120031.75000000001</v>
      </c>
      <c r="D10" s="163">
        <v>59084.35</v>
      </c>
    </row>
    <row r="11" spans="3:10" x14ac:dyDescent="0.25">
      <c r="C11" s="163">
        <v>99020.780000000013</v>
      </c>
      <c r="D11" s="163">
        <v>47724.72</v>
      </c>
    </row>
    <row r="12" spans="3:10" x14ac:dyDescent="0.25">
      <c r="C12" s="163">
        <v>99020.780000000013</v>
      </c>
      <c r="D12" s="163">
        <v>47724.72</v>
      </c>
    </row>
    <row r="13" spans="3:10" x14ac:dyDescent="0.25">
      <c r="C13" s="163">
        <v>99020.780000000013</v>
      </c>
      <c r="D13" s="163">
        <v>47724.72</v>
      </c>
    </row>
    <row r="14" spans="3:10" x14ac:dyDescent="0.25">
      <c r="C14" s="163">
        <v>99020.780000000013</v>
      </c>
      <c r="D14" s="163">
        <v>47724.72</v>
      </c>
    </row>
    <row r="15" spans="3:10" x14ac:dyDescent="0.25">
      <c r="C15" s="163">
        <v>70903.290000000008</v>
      </c>
      <c r="D15" s="163">
        <v>38255.030000000006</v>
      </c>
    </row>
    <row r="16" spans="3:10" x14ac:dyDescent="0.25">
      <c r="C16" s="163">
        <v>70903.290000000008</v>
      </c>
      <c r="D16" s="163">
        <v>38255.030000000006</v>
      </c>
    </row>
    <row r="17" spans="3:4" x14ac:dyDescent="0.25">
      <c r="C17" s="163">
        <v>70903.290000000008</v>
      </c>
      <c r="D17" s="163">
        <v>38255.030000000006</v>
      </c>
    </row>
    <row r="18" spans="3:4" x14ac:dyDescent="0.25">
      <c r="C18" s="163">
        <v>70903.290000000008</v>
      </c>
      <c r="D18" s="163">
        <v>38255.030000000006</v>
      </c>
    </row>
    <row r="19" spans="3:4" x14ac:dyDescent="0.25">
      <c r="C19" s="163">
        <v>70903.290000000008</v>
      </c>
      <c r="D19" s="163">
        <v>38255.030000000006</v>
      </c>
    </row>
    <row r="20" spans="3:4" x14ac:dyDescent="0.25">
      <c r="C20" s="163">
        <v>70903.290000000008</v>
      </c>
      <c r="D20" s="163">
        <v>38255.030000000006</v>
      </c>
    </row>
    <row r="21" spans="3:4" x14ac:dyDescent="0.25">
      <c r="C21" s="163">
        <v>70903.290000000008</v>
      </c>
      <c r="D21" s="163">
        <v>38255.030000000006</v>
      </c>
    </row>
    <row r="22" spans="3:4" x14ac:dyDescent="0.25">
      <c r="C22" s="163">
        <v>77826.76999999999</v>
      </c>
      <c r="D22" s="163">
        <v>43053.23</v>
      </c>
    </row>
    <row r="23" spans="3:4" x14ac:dyDescent="0.25">
      <c r="C23" s="163">
        <v>77826.76999999999</v>
      </c>
      <c r="D23" s="163">
        <v>43053.23</v>
      </c>
    </row>
    <row r="24" spans="3:4" x14ac:dyDescent="0.25">
      <c r="C24" s="163">
        <v>77826.76999999999</v>
      </c>
      <c r="D24" s="163">
        <v>43053.23</v>
      </c>
    </row>
    <row r="25" spans="3:4" x14ac:dyDescent="0.25">
      <c r="C25" s="163">
        <v>77826.76999999999</v>
      </c>
      <c r="D25" s="163">
        <v>43053.23</v>
      </c>
    </row>
    <row r="26" spans="3:4" x14ac:dyDescent="0.25">
      <c r="C26" s="163">
        <v>77826.76999999999</v>
      </c>
      <c r="D26" s="163">
        <v>43053.23</v>
      </c>
    </row>
    <row r="27" spans="3:4" x14ac:dyDescent="0.25">
      <c r="C27" s="163">
        <v>77443.09</v>
      </c>
      <c r="D27" s="163">
        <v>42842.210000000006</v>
      </c>
    </row>
    <row r="28" spans="3:4" x14ac:dyDescent="0.25">
      <c r="C28" s="163">
        <v>77826.76999999999</v>
      </c>
      <c r="D28" s="163">
        <v>43053.23</v>
      </c>
    </row>
    <row r="29" spans="3:4" x14ac:dyDescent="0.25">
      <c r="C29" s="163">
        <v>77826.76999999999</v>
      </c>
      <c r="D29" s="163">
        <v>43053.23</v>
      </c>
    </row>
    <row r="30" spans="3:4" x14ac:dyDescent="0.25">
      <c r="C30" s="163">
        <v>77826.76999999999</v>
      </c>
      <c r="D30" s="163">
        <v>43053.23</v>
      </c>
    </row>
    <row r="31" spans="3:4" x14ac:dyDescent="0.25">
      <c r="C31" s="163">
        <v>77826.76999999999</v>
      </c>
      <c r="D31" s="163">
        <v>43053.23</v>
      </c>
    </row>
    <row r="32" spans="3:4" x14ac:dyDescent="0.25">
      <c r="C32" s="163">
        <v>77826.76999999999</v>
      </c>
      <c r="D32" s="163">
        <v>43053.23</v>
      </c>
    </row>
    <row r="33" spans="3:4" x14ac:dyDescent="0.25">
      <c r="C33" s="163">
        <v>77826.76999999999</v>
      </c>
      <c r="D33" s="163">
        <v>43053.23</v>
      </c>
    </row>
    <row r="34" spans="3:4" x14ac:dyDescent="0.25">
      <c r="C34" s="163">
        <v>145325.89000000001</v>
      </c>
      <c r="D34" s="163">
        <v>75561.490000000005</v>
      </c>
    </row>
    <row r="35" spans="3:4" x14ac:dyDescent="0.25">
      <c r="C35" s="163">
        <v>145325.89000000001</v>
      </c>
      <c r="D35" s="163">
        <v>75561.490000000005</v>
      </c>
    </row>
    <row r="36" spans="3:4" x14ac:dyDescent="0.25">
      <c r="C36" s="163">
        <v>145325.89000000001</v>
      </c>
      <c r="D36" s="163">
        <v>75561.490000000005</v>
      </c>
    </row>
    <row r="37" spans="3:4" x14ac:dyDescent="0.25">
      <c r="C37" s="163">
        <v>164688.75</v>
      </c>
      <c r="D37" s="163">
        <v>81338.180000000008</v>
      </c>
    </row>
    <row r="38" spans="3:4" x14ac:dyDescent="0.25">
      <c r="C38" s="163">
        <v>164688.75</v>
      </c>
      <c r="D38" s="163">
        <v>81338.180000000008</v>
      </c>
    </row>
    <row r="39" spans="3:4" x14ac:dyDescent="0.25">
      <c r="C39" s="163">
        <v>164688.75</v>
      </c>
      <c r="D39" s="163">
        <v>81338.180000000008</v>
      </c>
    </row>
    <row r="40" spans="3:4" x14ac:dyDescent="0.25">
      <c r="C40" s="163">
        <v>186469.16999999998</v>
      </c>
      <c r="D40" s="163">
        <v>91737.13</v>
      </c>
    </row>
    <row r="41" spans="3:4" x14ac:dyDescent="0.25">
      <c r="C41" s="163">
        <v>186469.16999999998</v>
      </c>
      <c r="D41" s="163">
        <v>91737.13</v>
      </c>
    </row>
    <row r="42" spans="3:4" x14ac:dyDescent="0.25">
      <c r="C42" s="163">
        <v>186469.16999999998</v>
      </c>
      <c r="D42" s="163">
        <v>91737.13</v>
      </c>
    </row>
    <row r="43" spans="3:4" x14ac:dyDescent="0.25">
      <c r="C43" s="163">
        <v>186469.16999999998</v>
      </c>
      <c r="D43" s="163">
        <v>91737.13</v>
      </c>
    </row>
    <row r="44" spans="3:4" x14ac:dyDescent="0.25">
      <c r="C44" s="163">
        <v>186469.16999999998</v>
      </c>
      <c r="D44" s="163">
        <v>91737.13</v>
      </c>
    </row>
    <row r="45" spans="3:4" x14ac:dyDescent="0.25">
      <c r="C45" s="163">
        <v>186469.16999999998</v>
      </c>
      <c r="D45" s="163">
        <v>91737.13</v>
      </c>
    </row>
    <row r="46" spans="3:4" x14ac:dyDescent="0.25">
      <c r="C46" s="163">
        <v>164945.57999999999</v>
      </c>
      <c r="D46" s="163">
        <v>85703.069999999963</v>
      </c>
    </row>
    <row r="47" spans="3:4" x14ac:dyDescent="0.25">
      <c r="C47" s="163">
        <v>152836.07</v>
      </c>
      <c r="D47" s="163">
        <v>80212.569999999992</v>
      </c>
    </row>
    <row r="48" spans="3:4" x14ac:dyDescent="0.25">
      <c r="C48" s="163">
        <v>163008.27000000002</v>
      </c>
      <c r="D48" s="163">
        <v>89536.629999999961</v>
      </c>
    </row>
    <row r="49" spans="3:4" x14ac:dyDescent="0.25">
      <c r="C49" s="163">
        <v>174940.92</v>
      </c>
      <c r="D49" s="163">
        <v>93461.009999999951</v>
      </c>
    </row>
    <row r="50" spans="3:4" x14ac:dyDescent="0.25">
      <c r="C50" s="163">
        <v>51086.879999999997</v>
      </c>
      <c r="D50" s="163">
        <v>26820.91</v>
      </c>
    </row>
    <row r="51" spans="3:4" x14ac:dyDescent="0.25">
      <c r="C51" s="163">
        <v>51086.879999999997</v>
      </c>
      <c r="D51" s="163">
        <v>26820.91</v>
      </c>
    </row>
    <row r="52" spans="3:4" x14ac:dyDescent="0.25">
      <c r="C52" s="163">
        <v>51086.879999999997</v>
      </c>
      <c r="D52" s="163">
        <v>26820.91</v>
      </c>
    </row>
    <row r="53" spans="3:4" x14ac:dyDescent="0.25">
      <c r="C53" s="163">
        <v>51086.879999999997</v>
      </c>
      <c r="D53" s="163">
        <v>26820.91</v>
      </c>
    </row>
    <row r="54" spans="3:4" x14ac:dyDescent="0.25">
      <c r="C54" s="163">
        <v>51086.879999999997</v>
      </c>
      <c r="D54" s="163">
        <v>26820.91</v>
      </c>
    </row>
    <row r="55" spans="3:4" x14ac:dyDescent="0.25">
      <c r="C55" s="163">
        <v>51086.879999999997</v>
      </c>
      <c r="D55" s="163">
        <v>26820.91</v>
      </c>
    </row>
    <row r="56" spans="3:4" x14ac:dyDescent="0.25">
      <c r="C56" s="163">
        <v>51086.879999999997</v>
      </c>
      <c r="D56" s="163">
        <v>26820.91</v>
      </c>
    </row>
    <row r="57" spans="3:4" x14ac:dyDescent="0.25">
      <c r="C57" s="163">
        <v>51086.879999999997</v>
      </c>
      <c r="D57" s="163">
        <v>26820.91</v>
      </c>
    </row>
    <row r="58" spans="3:4" x14ac:dyDescent="0.25">
      <c r="C58" s="163">
        <v>51086.879999999997</v>
      </c>
      <c r="D58" s="163">
        <v>26820.91</v>
      </c>
    </row>
    <row r="59" spans="3:4" x14ac:dyDescent="0.25">
      <c r="C59" s="163">
        <v>51086.879999999997</v>
      </c>
      <c r="D59" s="163">
        <v>26820.91</v>
      </c>
    </row>
    <row r="60" spans="3:4" x14ac:dyDescent="0.25">
      <c r="C60" s="163">
        <v>51086.879999999997</v>
      </c>
      <c r="D60" s="163">
        <v>26820.91</v>
      </c>
    </row>
    <row r="61" spans="3:4" x14ac:dyDescent="0.25">
      <c r="C61" s="163">
        <v>50144.979999999996</v>
      </c>
      <c r="D61" s="163">
        <v>26351.050000000003</v>
      </c>
    </row>
    <row r="62" spans="3:4" x14ac:dyDescent="0.25">
      <c r="C62" s="163">
        <v>50144.979999999996</v>
      </c>
      <c r="D62" s="163">
        <v>26351.050000000003</v>
      </c>
    </row>
    <row r="63" spans="3:4" x14ac:dyDescent="0.25">
      <c r="C63" s="163">
        <v>50144.979999999996</v>
      </c>
      <c r="D63" s="163">
        <v>26351.050000000003</v>
      </c>
    </row>
    <row r="64" spans="3:4" x14ac:dyDescent="0.25">
      <c r="C64" s="163">
        <v>72890.499999999985</v>
      </c>
      <c r="D64" s="163">
        <v>35950.600000000013</v>
      </c>
    </row>
    <row r="65" spans="3:4" x14ac:dyDescent="0.25">
      <c r="C65" s="163">
        <v>72890.499999999985</v>
      </c>
      <c r="D65" s="163">
        <v>35950.600000000013</v>
      </c>
    </row>
    <row r="66" spans="3:4" x14ac:dyDescent="0.25">
      <c r="C66" s="163">
        <v>72890.499999999985</v>
      </c>
      <c r="D66" s="163">
        <v>35950.600000000013</v>
      </c>
    </row>
    <row r="67" spans="3:4" x14ac:dyDescent="0.25">
      <c r="C67" s="163">
        <v>72890.499999999985</v>
      </c>
      <c r="D67" s="163">
        <v>35950.600000000013</v>
      </c>
    </row>
    <row r="68" spans="3:4" x14ac:dyDescent="0.25">
      <c r="C68" s="163">
        <v>72890.499999999985</v>
      </c>
      <c r="D68" s="163">
        <v>35950.600000000013</v>
      </c>
    </row>
    <row r="69" spans="3:4" x14ac:dyDescent="0.25">
      <c r="C69" s="163">
        <v>72890.499999999985</v>
      </c>
      <c r="D69" s="163">
        <v>35950.600000000013</v>
      </c>
    </row>
    <row r="70" spans="3:4" x14ac:dyDescent="0.25">
      <c r="C70" s="163">
        <v>62269.520000000011</v>
      </c>
      <c r="D70" s="163">
        <v>30177.78</v>
      </c>
    </row>
    <row r="71" spans="3:4" x14ac:dyDescent="0.25">
      <c r="C71" s="163">
        <v>62269.520000000011</v>
      </c>
      <c r="D71" s="163">
        <v>30177.78</v>
      </c>
    </row>
    <row r="72" spans="3:4" x14ac:dyDescent="0.25">
      <c r="C72" s="163">
        <v>98923.529999999984</v>
      </c>
      <c r="D72" s="163">
        <v>51012.369999999988</v>
      </c>
    </row>
    <row r="73" spans="3:4" x14ac:dyDescent="0.25">
      <c r="C73" s="163">
        <v>98923.529999999984</v>
      </c>
      <c r="D73" s="163">
        <v>51012.369999999988</v>
      </c>
    </row>
    <row r="74" spans="3:4" x14ac:dyDescent="0.25">
      <c r="C74" s="163">
        <v>0</v>
      </c>
      <c r="D74" s="16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BB3FE7418624DB5B1C8FF0D1FD75B" ma:contentTypeVersion="14" ma:contentTypeDescription="Create a new document." ma:contentTypeScope="" ma:versionID="3c6718af4ed981927199b9763344fe37">
  <xsd:schema xmlns:xsd="http://www.w3.org/2001/XMLSchema" xmlns:xs="http://www.w3.org/2001/XMLSchema" xmlns:p="http://schemas.microsoft.com/office/2006/metadata/properties" xmlns:ns3="6e63a0b9-1ac3-44fd-91f7-1bc1f3c31743" xmlns:ns4="fa36bde8-6fa3-4df4-a57f-c17761eab818" targetNamespace="http://schemas.microsoft.com/office/2006/metadata/properties" ma:root="true" ma:fieldsID="4f3dacc41813ab9fc92dc3519967f142" ns3:_="" ns4:_="">
    <xsd:import namespace="6e63a0b9-1ac3-44fd-91f7-1bc1f3c31743"/>
    <xsd:import namespace="fa36bde8-6fa3-4df4-a57f-c17761eab8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3a0b9-1ac3-44fd-91f7-1bc1f3c31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6bde8-6fa3-4df4-a57f-c17761eab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63a0b9-1ac3-44fd-91f7-1bc1f3c31743" xsi:nil="true"/>
  </documentManagement>
</p:properties>
</file>

<file path=customXml/itemProps1.xml><?xml version="1.0" encoding="utf-8"?>
<ds:datastoreItem xmlns:ds="http://schemas.openxmlformats.org/officeDocument/2006/customXml" ds:itemID="{B85A6703-6E7B-46BF-AFDA-D6D187A18E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692B12-17FB-4E9E-837F-09302F332C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3a0b9-1ac3-44fd-91f7-1bc1f3c31743"/>
    <ds:schemaRef ds:uri="fa36bde8-6fa3-4df4-a57f-c17761eab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922B56-6990-48DA-9B22-10B61AF922DB}">
  <ds:schemaRefs>
    <ds:schemaRef ds:uri="http://schemas.microsoft.com/office/2006/metadata/properties"/>
    <ds:schemaRef ds:uri="http://schemas.microsoft.com/office/infopath/2007/PartnerControls"/>
    <ds:schemaRef ds:uri="6e63a0b9-1ac3-44fd-91f7-1bc1f3c317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Instructions</vt:lpstr>
      <vt:lpstr>CAT GRADER 14M 1</vt:lpstr>
      <vt:lpstr>CAT 14M 2</vt:lpstr>
      <vt:lpstr>CAT 14M 3</vt:lpstr>
      <vt:lpstr>CAT 14M 4</vt:lpstr>
      <vt:lpstr>CAT 14M 5</vt:lpstr>
      <vt:lpstr>CAT 14M 6</vt:lpstr>
      <vt:lpstr>CAT 14M 7</vt:lpstr>
      <vt:lpstr>CAT 14M 8</vt:lpstr>
      <vt:lpstr>CAT 14M 9</vt:lpstr>
      <vt:lpstr>CAT 150 GRADER 1 </vt:lpstr>
      <vt:lpstr>CAT 150 2</vt:lpstr>
      <vt:lpstr>CAT 150 3</vt:lpstr>
      <vt:lpstr>CAT 150 4</vt:lpstr>
      <vt:lpstr>CAT 160M 1</vt:lpstr>
      <vt:lpstr>CAT 160M 2</vt:lpstr>
      <vt:lpstr>CAT 160M 3</vt:lpstr>
      <vt:lpstr>CAT 160M 4</vt:lpstr>
      <vt:lpstr>CAT 160M 5</vt:lpstr>
      <vt:lpstr>CAT 160M 6</vt:lpstr>
      <vt:lpstr>CAT 160M 7</vt:lpstr>
      <vt:lpstr>CAT 160M 8</vt:lpstr>
      <vt:lpstr>CAT 160M 9</vt:lpstr>
      <vt:lpstr>CAT 160M 10</vt:lpstr>
      <vt:lpstr>CAT 160M 11</vt:lpstr>
      <vt:lpstr>CAT 160M 12</vt:lpstr>
      <vt:lpstr>CAT 160M 13</vt:lpstr>
      <vt:lpstr>CAT 160M 14</vt:lpstr>
      <vt:lpstr>CAT 160M 15</vt:lpstr>
      <vt:lpstr>CAT 160M 16</vt:lpstr>
      <vt:lpstr>CAT 160M 17</vt:lpstr>
      <vt:lpstr>CAT 160M 18</vt:lpstr>
      <vt:lpstr>CAT 160M 19</vt:lpstr>
      <vt:lpstr>CAT 627G 1</vt:lpstr>
      <vt:lpstr>CAT 627G 2</vt:lpstr>
      <vt:lpstr>CAT 627G 3</vt:lpstr>
      <vt:lpstr>CAT 627H 1</vt:lpstr>
      <vt:lpstr>CAT 627H 2</vt:lpstr>
      <vt:lpstr>CAT 627H 3</vt:lpstr>
      <vt:lpstr>CAT 627K 1</vt:lpstr>
      <vt:lpstr>CAT 627K 2</vt:lpstr>
      <vt:lpstr>CAT 627K 3</vt:lpstr>
      <vt:lpstr>CAT 627K 4</vt:lpstr>
      <vt:lpstr>CAT 627K 5</vt:lpstr>
      <vt:lpstr>CAT 627K 6</vt:lpstr>
      <vt:lpstr>CAT D6 1</vt:lpstr>
      <vt:lpstr>CAT D6T XW</vt:lpstr>
      <vt:lpstr>CAT D7</vt:lpstr>
      <vt:lpstr>CAT D7E</vt:lpstr>
      <vt:lpstr>JD 872GP MOTOR GRADER 1</vt:lpstr>
      <vt:lpstr>JD 872GP 2</vt:lpstr>
      <vt:lpstr>JD 872GP 3</vt:lpstr>
      <vt:lpstr>JD 872GP 4</vt:lpstr>
      <vt:lpstr>JD 872GP 5</vt:lpstr>
      <vt:lpstr>JD 872GP 6</vt:lpstr>
      <vt:lpstr>JD 872GP 7</vt:lpstr>
      <vt:lpstr>JD 872GP 8</vt:lpstr>
      <vt:lpstr>JD 872GP 9</vt:lpstr>
      <vt:lpstr>JD 872GP 10</vt:lpstr>
      <vt:lpstr>JD 872GP 11</vt:lpstr>
      <vt:lpstr>JD 870GP 1</vt:lpstr>
      <vt:lpstr>JD 870GP  2</vt:lpstr>
      <vt:lpstr>JD 870GP 3</vt:lpstr>
      <vt:lpstr>JD 772GP 1</vt:lpstr>
      <vt:lpstr>JD 772GP 2</vt:lpstr>
      <vt:lpstr>JD 772GP 3</vt:lpstr>
      <vt:lpstr>JD 772GP 4</vt:lpstr>
      <vt:lpstr>JD 772GP 5</vt:lpstr>
      <vt:lpstr>JD 772GP 6</vt:lpstr>
      <vt:lpstr>JD 710L 1</vt:lpstr>
      <vt:lpstr>JD 710L 2</vt:lpstr>
      <vt:lpstr>JD 744K 1</vt:lpstr>
      <vt:lpstr>JD 744L </vt:lpstr>
      <vt:lpstr>JD SPECIAL AREA 1</vt:lpstr>
      <vt:lpstr>End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Budgen</dc:creator>
  <cp:keywords/>
  <dc:description/>
  <cp:lastModifiedBy>Tska0734</cp:lastModifiedBy>
  <cp:revision/>
  <dcterms:created xsi:type="dcterms:W3CDTF">2024-03-27T02:49:14Z</dcterms:created>
  <dcterms:modified xsi:type="dcterms:W3CDTF">2025-09-25T13:28:30Z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0x010100873BB3FE7418624DB5B1C8FF0D1FD75B</vt:lpwstr>
  </property>
</Properties>
</file>